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huyên Ngành\SPRING 2024\MAS291\"/>
    </mc:Choice>
  </mc:AlternateContent>
  <bookViews>
    <workbookView xWindow="-105" yWindow="-105" windowWidth="23250" windowHeight="13170" firstSheet="1" activeTab="1"/>
  </bookViews>
  <sheets>
    <sheet name="RawData" sheetId="1" r:id="rId1"/>
    <sheet name="Description" sheetId="9" r:id="rId2"/>
    <sheet name="ProccessedData" sheetId="3" r:id="rId3"/>
    <sheet name="Overview" sheetId="4" r:id="rId4"/>
    <sheet name="P1" sheetId="6" r:id="rId5"/>
    <sheet name="P2" sheetId="10" r:id="rId6"/>
    <sheet name="P3" sheetId="8" r:id="rId7"/>
    <sheet name="P4" sheetId="11" r:id="rId8"/>
    <sheet name="P5-1" sheetId="17" r:id="rId9"/>
    <sheet name="P5-2" sheetId="19" r:id="rId10"/>
  </sheets>
  <definedNames>
    <definedName name="_xlnm._FilterDatabase" localSheetId="8" hidden="1">'P5-1'!$A$1:$B$734</definedName>
    <definedName name="_xlnm._FilterDatabase" localSheetId="9" hidden="1">'P5-2'!$B$1:$B$736</definedName>
  </definedNames>
  <calcPr calcId="152511"/>
</workbook>
</file>

<file path=xl/calcChain.xml><?xml version="1.0" encoding="utf-8"?>
<calcChain xmlns="http://schemas.openxmlformats.org/spreadsheetml/2006/main">
  <c r="B14" i="11" l="1"/>
  <c r="B43" i="10"/>
  <c r="A3" i="19"/>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335" i="19"/>
  <c r="A336" i="19"/>
  <c r="A337" i="19"/>
  <c r="A338" i="19"/>
  <c r="A339" i="19"/>
  <c r="A340" i="19"/>
  <c r="A341" i="19"/>
  <c r="A342" i="19"/>
  <c r="A343" i="19"/>
  <c r="A344" i="19"/>
  <c r="A345" i="19"/>
  <c r="A346" i="19"/>
  <c r="A347" i="19"/>
  <c r="A348" i="19"/>
  <c r="A349" i="19"/>
  <c r="A350" i="19"/>
  <c r="A351" i="19"/>
  <c r="A352" i="19"/>
  <c r="A353" i="19"/>
  <c r="A354" i="19"/>
  <c r="A355" i="19"/>
  <c r="A356" i="19"/>
  <c r="A357" i="19"/>
  <c r="A358" i="19"/>
  <c r="A359" i="19"/>
  <c r="A360" i="19"/>
  <c r="A361" i="19"/>
  <c r="A362" i="19"/>
  <c r="A363" i="19"/>
  <c r="A364" i="19"/>
  <c r="A365" i="19"/>
  <c r="A366" i="19"/>
  <c r="A367" i="19"/>
  <c r="A368" i="19"/>
  <c r="A369" i="19"/>
  <c r="A370" i="19"/>
  <c r="A371" i="19"/>
  <c r="A372" i="19"/>
  <c r="A373" i="19"/>
  <c r="A374" i="19"/>
  <c r="A375" i="19"/>
  <c r="A376" i="19"/>
  <c r="A377" i="19"/>
  <c r="A378" i="19"/>
  <c r="A379" i="19"/>
  <c r="A380" i="19"/>
  <c r="A381" i="19"/>
  <c r="A382" i="19"/>
  <c r="A383" i="19"/>
  <c r="A384" i="19"/>
  <c r="A385" i="19"/>
  <c r="A386" i="19"/>
  <c r="A387" i="19"/>
  <c r="A388" i="19"/>
  <c r="A389" i="19"/>
  <c r="A390" i="19"/>
  <c r="A391" i="19"/>
  <c r="A392" i="19"/>
  <c r="A393" i="19"/>
  <c r="A394" i="19"/>
  <c r="A395" i="19"/>
  <c r="A396" i="19"/>
  <c r="A397" i="19"/>
  <c r="A398" i="19"/>
  <c r="A399" i="19"/>
  <c r="A400" i="19"/>
  <c r="A401" i="19"/>
  <c r="A402" i="19"/>
  <c r="A403" i="19"/>
  <c r="A404" i="19"/>
  <c r="A405" i="19"/>
  <c r="A406" i="19"/>
  <c r="A407" i="19"/>
  <c r="A408" i="19"/>
  <c r="A409" i="19"/>
  <c r="A410" i="19"/>
  <c r="A411" i="19"/>
  <c r="A412" i="19"/>
  <c r="A413" i="19"/>
  <c r="A414" i="19"/>
  <c r="A415" i="19"/>
  <c r="A416" i="19"/>
  <c r="A417" i="19"/>
  <c r="A418" i="19"/>
  <c r="A419" i="19"/>
  <c r="A420" i="19"/>
  <c r="A421" i="19"/>
  <c r="A422" i="19"/>
  <c r="A423" i="19"/>
  <c r="A424" i="19"/>
  <c r="A425" i="19"/>
  <c r="A426" i="19"/>
  <c r="A427" i="19"/>
  <c r="A428" i="19"/>
  <c r="A429" i="19"/>
  <c r="A430" i="19"/>
  <c r="A431" i="19"/>
  <c r="A432" i="19"/>
  <c r="A433" i="19"/>
  <c r="A434" i="19"/>
  <c r="A435" i="19"/>
  <c r="A436" i="19"/>
  <c r="A437" i="19"/>
  <c r="A438" i="19"/>
  <c r="A439" i="19"/>
  <c r="A440" i="19"/>
  <c r="A441" i="19"/>
  <c r="A442" i="19"/>
  <c r="A443" i="19"/>
  <c r="A444" i="19"/>
  <c r="A445" i="19"/>
  <c r="A446" i="19"/>
  <c r="A447" i="19"/>
  <c r="A448" i="19"/>
  <c r="A449" i="19"/>
  <c r="A450" i="19"/>
  <c r="A451" i="19"/>
  <c r="A452" i="19"/>
  <c r="A453" i="19"/>
  <c r="A454" i="19"/>
  <c r="A455" i="19"/>
  <c r="A456" i="19"/>
  <c r="A457" i="19"/>
  <c r="A458" i="19"/>
  <c r="A459" i="19"/>
  <c r="A460" i="19"/>
  <c r="A461" i="19"/>
  <c r="A462" i="19"/>
  <c r="A463" i="19"/>
  <c r="A464" i="19"/>
  <c r="A465" i="19"/>
  <c r="A466" i="19"/>
  <c r="A467" i="19"/>
  <c r="A468" i="19"/>
  <c r="A469" i="19"/>
  <c r="A470" i="19"/>
  <c r="A471" i="19"/>
  <c r="A472" i="19"/>
  <c r="A473" i="19"/>
  <c r="A474" i="19"/>
  <c r="A475" i="19"/>
  <c r="A476" i="19"/>
  <c r="A477" i="19"/>
  <c r="A478" i="19"/>
  <c r="A479" i="19"/>
  <c r="A480" i="19"/>
  <c r="A481" i="19"/>
  <c r="A482" i="19"/>
  <c r="A483" i="19"/>
  <c r="A484" i="19"/>
  <c r="A485" i="19"/>
  <c r="A486" i="19"/>
  <c r="A487" i="19"/>
  <c r="A488" i="19"/>
  <c r="A489" i="19"/>
  <c r="A490" i="19"/>
  <c r="A491" i="19"/>
  <c r="A492" i="19"/>
  <c r="A493" i="19"/>
  <c r="A494" i="19"/>
  <c r="A495" i="19"/>
  <c r="A496" i="19"/>
  <c r="A497" i="19"/>
  <c r="A498" i="19"/>
  <c r="A499" i="19"/>
  <c r="A500" i="19"/>
  <c r="A501" i="19"/>
  <c r="A502" i="19"/>
  <c r="A503" i="19"/>
  <c r="A504" i="19"/>
  <c r="A505" i="19"/>
  <c r="A506" i="19"/>
  <c r="A507" i="19"/>
  <c r="A508" i="19"/>
  <c r="A509" i="19"/>
  <c r="A510" i="19"/>
  <c r="A511" i="19"/>
  <c r="A512" i="19"/>
  <c r="A513" i="19"/>
  <c r="A514" i="19"/>
  <c r="A515" i="19"/>
  <c r="A516" i="19"/>
  <c r="A517" i="19"/>
  <c r="A518" i="19"/>
  <c r="A519" i="19"/>
  <c r="A520" i="19"/>
  <c r="A521" i="19"/>
  <c r="A522" i="19"/>
  <c r="A523" i="19"/>
  <c r="A524" i="19"/>
  <c r="A525" i="19"/>
  <c r="A526" i="19"/>
  <c r="A527" i="19"/>
  <c r="A528" i="19"/>
  <c r="A529" i="19"/>
  <c r="A530" i="19"/>
  <c r="A531" i="19"/>
  <c r="A532" i="19"/>
  <c r="A533" i="19"/>
  <c r="A534" i="19"/>
  <c r="A535" i="19"/>
  <c r="A536" i="19"/>
  <c r="A537" i="19"/>
  <c r="A538" i="19"/>
  <c r="A539" i="19"/>
  <c r="A540" i="19"/>
  <c r="A541" i="19"/>
  <c r="A542" i="19"/>
  <c r="A543" i="19"/>
  <c r="A544" i="19"/>
  <c r="A545" i="19"/>
  <c r="A546" i="19"/>
  <c r="A547" i="19"/>
  <c r="A548" i="19"/>
  <c r="A549" i="19"/>
  <c r="A550" i="19"/>
  <c r="A551" i="19"/>
  <c r="A552" i="19"/>
  <c r="A553" i="19"/>
  <c r="A554" i="19"/>
  <c r="A555" i="19"/>
  <c r="A556" i="19"/>
  <c r="A557" i="19"/>
  <c r="A558" i="19"/>
  <c r="A559" i="19"/>
  <c r="A560" i="19"/>
  <c r="A561" i="19"/>
  <c r="A562" i="19"/>
  <c r="A563" i="19"/>
  <c r="A564" i="19"/>
  <c r="A565" i="19"/>
  <c r="A566" i="19"/>
  <c r="A567" i="19"/>
  <c r="A568" i="19"/>
  <c r="A569" i="19"/>
  <c r="A570" i="19"/>
  <c r="A571" i="19"/>
  <c r="A572" i="19"/>
  <c r="A573" i="19"/>
  <c r="A574" i="19"/>
  <c r="A575" i="19"/>
  <c r="A576" i="19"/>
  <c r="A577" i="19"/>
  <c r="A578" i="19"/>
  <c r="A579" i="19"/>
  <c r="A580" i="19"/>
  <c r="A581" i="19"/>
  <c r="A582" i="19"/>
  <c r="A583" i="19"/>
  <c r="A584" i="19"/>
  <c r="A585" i="19"/>
  <c r="A586" i="19"/>
  <c r="A587" i="19"/>
  <c r="A588" i="19"/>
  <c r="A589" i="19"/>
  <c r="A590" i="19"/>
  <c r="A591" i="19"/>
  <c r="A592" i="19"/>
  <c r="A593" i="19"/>
  <c r="A594" i="19"/>
  <c r="A595" i="19"/>
  <c r="A596" i="19"/>
  <c r="A597" i="19"/>
  <c r="A598" i="19"/>
  <c r="A599" i="19"/>
  <c r="A600" i="19"/>
  <c r="A601" i="19"/>
  <c r="A602" i="19"/>
  <c r="A603" i="19"/>
  <c r="A604" i="19"/>
  <c r="A605" i="19"/>
  <c r="A606" i="19"/>
  <c r="A607" i="19"/>
  <c r="A608" i="19"/>
  <c r="A609" i="19"/>
  <c r="A610" i="19"/>
  <c r="A611" i="19"/>
  <c r="A612" i="19"/>
  <c r="A613" i="19"/>
  <c r="A614" i="19"/>
  <c r="A615" i="19"/>
  <c r="A616" i="19"/>
  <c r="A617" i="19"/>
  <c r="A618" i="19"/>
  <c r="A619" i="19"/>
  <c r="A620" i="19"/>
  <c r="A621" i="19"/>
  <c r="A622" i="19"/>
  <c r="A623" i="19"/>
  <c r="A624" i="19"/>
  <c r="A625" i="19"/>
  <c r="A626" i="19"/>
  <c r="A627" i="19"/>
  <c r="A628" i="19"/>
  <c r="A629" i="19"/>
  <c r="A630" i="19"/>
  <c r="A631" i="19"/>
  <c r="A632" i="19"/>
  <c r="A633" i="19"/>
  <c r="A634" i="19"/>
  <c r="A635" i="19"/>
  <c r="A636" i="19"/>
  <c r="A637" i="19"/>
  <c r="A638" i="19"/>
  <c r="A639" i="19"/>
  <c r="A640" i="19"/>
  <c r="A641" i="19"/>
  <c r="A642" i="19"/>
  <c r="A643" i="19"/>
  <c r="A644" i="19"/>
  <c r="A645" i="19"/>
  <c r="A646" i="19"/>
  <c r="A647" i="19"/>
  <c r="A648" i="19"/>
  <c r="A649" i="19"/>
  <c r="A650" i="19"/>
  <c r="A651" i="19"/>
  <c r="A652" i="19"/>
  <c r="A653" i="19"/>
  <c r="A654" i="19"/>
  <c r="A655" i="19"/>
  <c r="A656" i="19"/>
  <c r="A657" i="19"/>
  <c r="A658" i="19"/>
  <c r="A659" i="19"/>
  <c r="A660" i="19"/>
  <c r="A661" i="19"/>
  <c r="A662" i="19"/>
  <c r="A663" i="19"/>
  <c r="A664" i="19"/>
  <c r="A665" i="19"/>
  <c r="A666" i="19"/>
  <c r="A667" i="19"/>
  <c r="A668" i="19"/>
  <c r="A669" i="19"/>
  <c r="A670" i="19"/>
  <c r="A671" i="19"/>
  <c r="A672" i="19"/>
  <c r="A673" i="19"/>
  <c r="A674" i="19"/>
  <c r="A675" i="19"/>
  <c r="A676" i="19"/>
  <c r="A677" i="19"/>
  <c r="A678" i="19"/>
  <c r="A679" i="19"/>
  <c r="A680" i="19"/>
  <c r="A681" i="19"/>
  <c r="A682" i="19"/>
  <c r="A683" i="19"/>
  <c r="A684" i="19"/>
  <c r="A685" i="19"/>
  <c r="A686" i="19"/>
  <c r="A687" i="19"/>
  <c r="A688" i="19"/>
  <c r="A689" i="19"/>
  <c r="A690" i="19"/>
  <c r="A691" i="19"/>
  <c r="A692" i="19"/>
  <c r="A693" i="19"/>
  <c r="A694" i="19"/>
  <c r="A695" i="19"/>
  <c r="A696" i="19"/>
  <c r="A697" i="19"/>
  <c r="A698" i="19"/>
  <c r="A699" i="19"/>
  <c r="A700" i="19"/>
  <c r="A701" i="19"/>
  <c r="A702" i="19"/>
  <c r="A703" i="19"/>
  <c r="A704" i="19"/>
  <c r="A705" i="19"/>
  <c r="A706" i="19"/>
  <c r="A707" i="19"/>
  <c r="A708" i="19"/>
  <c r="A709" i="19"/>
  <c r="A710" i="19"/>
  <c r="A711" i="19"/>
  <c r="A712" i="19"/>
  <c r="A713" i="19"/>
  <c r="A714" i="19"/>
  <c r="A715" i="19"/>
  <c r="A716" i="19"/>
  <c r="A717" i="19"/>
  <c r="A718" i="19"/>
  <c r="A719" i="19"/>
  <c r="A720" i="19"/>
  <c r="A721" i="19"/>
  <c r="A722" i="19"/>
  <c r="A723" i="19"/>
  <c r="A724" i="19"/>
  <c r="A725" i="19"/>
  <c r="A726" i="19"/>
  <c r="A727" i="19"/>
  <c r="A728" i="19"/>
  <c r="A729" i="19"/>
  <c r="A2" i="19" l="1"/>
  <c r="A1" i="19"/>
  <c r="F6" i="19" s="1"/>
  <c r="B725" i="19"/>
  <c r="B726" i="19"/>
  <c r="B727" i="19"/>
  <c r="B728" i="19"/>
  <c r="B729" i="19"/>
  <c r="B2" i="19"/>
  <c r="B3" i="19"/>
  <c r="B4" i="19"/>
  <c r="B5" i="19"/>
  <c r="B6" i="19"/>
  <c r="B7" i="19"/>
  <c r="B8" i="19"/>
  <c r="B9" i="19"/>
  <c r="B10" i="19"/>
  <c r="B11" i="19"/>
  <c r="B12" i="19"/>
  <c r="B13" i="19"/>
  <c r="B14" i="19"/>
  <c r="B15" i="19"/>
  <c r="B16" i="19"/>
  <c r="B17" i="19"/>
  <c r="B18" i="19"/>
  <c r="B19" i="19"/>
  <c r="B20" i="19"/>
  <c r="B21" i="19"/>
  <c r="B22" i="19"/>
  <c r="B23" i="19"/>
  <c r="B24" i="19"/>
  <c r="B25" i="19"/>
  <c r="B26" i="19"/>
  <c r="B27" i="19"/>
  <c r="B28" i="19"/>
  <c r="B29" i="19"/>
  <c r="B30" i="19"/>
  <c r="B31" i="19"/>
  <c r="B32" i="19"/>
  <c r="B33" i="19"/>
  <c r="B34" i="19"/>
  <c r="B35" i="19"/>
  <c r="B36" i="19"/>
  <c r="B37" i="19"/>
  <c r="B38" i="19"/>
  <c r="B39" i="19"/>
  <c r="B40" i="19"/>
  <c r="B41" i="19"/>
  <c r="B42" i="19"/>
  <c r="B43" i="19"/>
  <c r="B44" i="19"/>
  <c r="B45" i="19"/>
  <c r="B46" i="19"/>
  <c r="B47" i="19"/>
  <c r="B48" i="19"/>
  <c r="B49" i="19"/>
  <c r="B50" i="19"/>
  <c r="B51" i="19"/>
  <c r="B52" i="19"/>
  <c r="B53" i="19"/>
  <c r="B54" i="19"/>
  <c r="B55" i="19"/>
  <c r="B56" i="19"/>
  <c r="B57" i="19"/>
  <c r="B58" i="19"/>
  <c r="B59" i="19"/>
  <c r="B60" i="19"/>
  <c r="B61" i="19"/>
  <c r="B62" i="19"/>
  <c r="B63" i="19"/>
  <c r="B64" i="19"/>
  <c r="B65" i="19"/>
  <c r="B66" i="19"/>
  <c r="B67" i="19"/>
  <c r="B68" i="19"/>
  <c r="B69" i="19"/>
  <c r="B70" i="19"/>
  <c r="B71" i="19"/>
  <c r="B72" i="19"/>
  <c r="B73" i="19"/>
  <c r="B74" i="19"/>
  <c r="B75" i="19"/>
  <c r="B76" i="19"/>
  <c r="B77" i="19"/>
  <c r="B78" i="19"/>
  <c r="B79" i="19"/>
  <c r="B80" i="19"/>
  <c r="B81" i="19"/>
  <c r="B82" i="19"/>
  <c r="B83" i="19"/>
  <c r="B84" i="19"/>
  <c r="B85" i="19"/>
  <c r="B86" i="19"/>
  <c r="B87" i="19"/>
  <c r="B88" i="19"/>
  <c r="B89" i="19"/>
  <c r="B90" i="19"/>
  <c r="B91" i="19"/>
  <c r="B92" i="19"/>
  <c r="B93" i="19"/>
  <c r="B94" i="19"/>
  <c r="B95" i="19"/>
  <c r="B96" i="19"/>
  <c r="B97" i="19"/>
  <c r="B98" i="19"/>
  <c r="B99" i="19"/>
  <c r="B100" i="19"/>
  <c r="B101" i="19"/>
  <c r="B102" i="19"/>
  <c r="B103" i="19"/>
  <c r="B104" i="19"/>
  <c r="B105" i="19"/>
  <c r="B106" i="19"/>
  <c r="B107" i="19"/>
  <c r="B108" i="19"/>
  <c r="B109" i="19"/>
  <c r="B110" i="19"/>
  <c r="B111" i="19"/>
  <c r="B112" i="19"/>
  <c r="B113" i="19"/>
  <c r="B114" i="19"/>
  <c r="B115" i="19"/>
  <c r="B116" i="19"/>
  <c r="B117" i="19"/>
  <c r="B118" i="19"/>
  <c r="B119" i="19"/>
  <c r="B120" i="19"/>
  <c r="B121" i="19"/>
  <c r="B122" i="19"/>
  <c r="B123" i="19"/>
  <c r="B124" i="19"/>
  <c r="B125" i="19"/>
  <c r="B126" i="19"/>
  <c r="B127" i="19"/>
  <c r="B128" i="19"/>
  <c r="B129" i="19"/>
  <c r="B130" i="19"/>
  <c r="B131" i="19"/>
  <c r="B132" i="19"/>
  <c r="B133" i="19"/>
  <c r="B134" i="19"/>
  <c r="B135" i="19"/>
  <c r="B136" i="19"/>
  <c r="B137" i="19"/>
  <c r="B138" i="19"/>
  <c r="B139" i="19"/>
  <c r="B140" i="19"/>
  <c r="B141" i="19"/>
  <c r="B142" i="19"/>
  <c r="B143" i="19"/>
  <c r="B144" i="19"/>
  <c r="B145" i="19"/>
  <c r="B146" i="19"/>
  <c r="B147" i="19"/>
  <c r="B148" i="19"/>
  <c r="B149" i="19"/>
  <c r="B150" i="19"/>
  <c r="B151" i="19"/>
  <c r="B152" i="19"/>
  <c r="B153" i="19"/>
  <c r="B154" i="19"/>
  <c r="B155" i="19"/>
  <c r="B156" i="19"/>
  <c r="B157" i="19"/>
  <c r="B158" i="19"/>
  <c r="B159" i="19"/>
  <c r="B160" i="19"/>
  <c r="B161" i="19"/>
  <c r="B162" i="19"/>
  <c r="B163" i="19"/>
  <c r="B164" i="19"/>
  <c r="B165" i="19"/>
  <c r="B166" i="19"/>
  <c r="B167" i="19"/>
  <c r="B168" i="19"/>
  <c r="B169" i="19"/>
  <c r="B170" i="19"/>
  <c r="B171" i="19"/>
  <c r="B172" i="19"/>
  <c r="B173" i="19"/>
  <c r="B174" i="19"/>
  <c r="B175" i="19"/>
  <c r="B176" i="19"/>
  <c r="B177" i="19"/>
  <c r="B178" i="19"/>
  <c r="B179" i="19"/>
  <c r="B180" i="19"/>
  <c r="B181" i="19"/>
  <c r="B182" i="19"/>
  <c r="B183" i="19"/>
  <c r="B184" i="19"/>
  <c r="B185" i="19"/>
  <c r="B186" i="19"/>
  <c r="B187" i="19"/>
  <c r="B188" i="19"/>
  <c r="B189" i="19"/>
  <c r="B190" i="19"/>
  <c r="B191" i="19"/>
  <c r="B192" i="19"/>
  <c r="B193" i="19"/>
  <c r="B194" i="19"/>
  <c r="B195" i="19"/>
  <c r="B196" i="19"/>
  <c r="B197" i="19"/>
  <c r="B198" i="19"/>
  <c r="B199" i="19"/>
  <c r="B200" i="19"/>
  <c r="B201" i="19"/>
  <c r="B202" i="19"/>
  <c r="B203" i="19"/>
  <c r="B204" i="19"/>
  <c r="B205" i="19"/>
  <c r="B206" i="19"/>
  <c r="B207" i="19"/>
  <c r="B208" i="19"/>
  <c r="B209" i="19"/>
  <c r="B210" i="19"/>
  <c r="B211" i="19"/>
  <c r="B212" i="19"/>
  <c r="B213" i="19"/>
  <c r="B214" i="19"/>
  <c r="B215" i="19"/>
  <c r="B216" i="19"/>
  <c r="B217" i="19"/>
  <c r="B218" i="19"/>
  <c r="B219" i="19"/>
  <c r="B220" i="19"/>
  <c r="B221" i="19"/>
  <c r="B222" i="19"/>
  <c r="B223" i="19"/>
  <c r="B224" i="19"/>
  <c r="B225" i="19"/>
  <c r="B226" i="19"/>
  <c r="B227" i="19"/>
  <c r="B228" i="19"/>
  <c r="B229" i="19"/>
  <c r="B230" i="19"/>
  <c r="B231" i="19"/>
  <c r="B232" i="19"/>
  <c r="B233" i="19"/>
  <c r="B234" i="19"/>
  <c r="B235" i="19"/>
  <c r="B236" i="19"/>
  <c r="B237" i="19"/>
  <c r="B238" i="19"/>
  <c r="B239" i="19"/>
  <c r="B240" i="19"/>
  <c r="B241" i="19"/>
  <c r="B242" i="19"/>
  <c r="B243" i="19"/>
  <c r="B244" i="19"/>
  <c r="B245" i="19"/>
  <c r="B246" i="19"/>
  <c r="B247" i="19"/>
  <c r="B248" i="19"/>
  <c r="B249" i="19"/>
  <c r="B250" i="19"/>
  <c r="B251" i="19"/>
  <c r="B252" i="19"/>
  <c r="B253" i="19"/>
  <c r="B254" i="19"/>
  <c r="B255" i="19"/>
  <c r="B256" i="19"/>
  <c r="B257" i="19"/>
  <c r="B258" i="19"/>
  <c r="B259" i="19"/>
  <c r="B260" i="19"/>
  <c r="B261" i="19"/>
  <c r="B262" i="19"/>
  <c r="B263" i="19"/>
  <c r="B264" i="19"/>
  <c r="B265" i="19"/>
  <c r="B266" i="19"/>
  <c r="B267" i="19"/>
  <c r="B268" i="19"/>
  <c r="B269" i="19"/>
  <c r="B270" i="19"/>
  <c r="B271" i="19"/>
  <c r="B272" i="19"/>
  <c r="B273" i="19"/>
  <c r="B274" i="19"/>
  <c r="B275" i="19"/>
  <c r="B276" i="19"/>
  <c r="B277" i="19"/>
  <c r="B278" i="19"/>
  <c r="B279" i="19"/>
  <c r="B280" i="19"/>
  <c r="B281" i="19"/>
  <c r="B282" i="19"/>
  <c r="B283" i="19"/>
  <c r="B284" i="19"/>
  <c r="B285" i="19"/>
  <c r="B286" i="19"/>
  <c r="B287" i="19"/>
  <c r="B288" i="19"/>
  <c r="B289" i="19"/>
  <c r="B290" i="19"/>
  <c r="B291" i="19"/>
  <c r="B292" i="19"/>
  <c r="B293" i="19"/>
  <c r="B294" i="19"/>
  <c r="B295" i="19"/>
  <c r="B296" i="19"/>
  <c r="B297" i="19"/>
  <c r="B298" i="19"/>
  <c r="B299" i="19"/>
  <c r="B300" i="19"/>
  <c r="B301" i="19"/>
  <c r="B302" i="19"/>
  <c r="B303" i="19"/>
  <c r="B304" i="19"/>
  <c r="B305" i="19"/>
  <c r="B306" i="19"/>
  <c r="B307" i="19"/>
  <c r="B308" i="19"/>
  <c r="B309" i="19"/>
  <c r="B310" i="19"/>
  <c r="B311" i="19"/>
  <c r="B312" i="19"/>
  <c r="B313" i="19"/>
  <c r="B314" i="19"/>
  <c r="B315" i="19"/>
  <c r="B316" i="19"/>
  <c r="B317" i="19"/>
  <c r="B318" i="19"/>
  <c r="B319" i="19"/>
  <c r="B320" i="19"/>
  <c r="B321" i="19"/>
  <c r="B322" i="19"/>
  <c r="B323" i="19"/>
  <c r="B324" i="19"/>
  <c r="B325" i="19"/>
  <c r="B326" i="19"/>
  <c r="B327" i="19"/>
  <c r="B328" i="19"/>
  <c r="B329" i="19"/>
  <c r="B330" i="19"/>
  <c r="B331" i="19"/>
  <c r="B332" i="19"/>
  <c r="B333" i="19"/>
  <c r="B334" i="19"/>
  <c r="B335" i="19"/>
  <c r="B336" i="19"/>
  <c r="B337" i="19"/>
  <c r="B338" i="19"/>
  <c r="B339" i="19"/>
  <c r="B340" i="19"/>
  <c r="B341" i="19"/>
  <c r="B342" i="19"/>
  <c r="B343" i="19"/>
  <c r="B344" i="19"/>
  <c r="B345" i="19"/>
  <c r="B346" i="19"/>
  <c r="B347" i="19"/>
  <c r="B348" i="19"/>
  <c r="B349" i="19"/>
  <c r="B350" i="19"/>
  <c r="B351" i="19"/>
  <c r="B352" i="19"/>
  <c r="B353" i="19"/>
  <c r="B354" i="19"/>
  <c r="B355" i="19"/>
  <c r="B356" i="19"/>
  <c r="B357" i="19"/>
  <c r="B358" i="19"/>
  <c r="B359" i="19"/>
  <c r="B360" i="19"/>
  <c r="B361" i="19"/>
  <c r="B362" i="19"/>
  <c r="B363" i="19"/>
  <c r="B364" i="19"/>
  <c r="B365" i="19"/>
  <c r="B366" i="19"/>
  <c r="B367" i="19"/>
  <c r="B368" i="19"/>
  <c r="B369" i="19"/>
  <c r="B370" i="19"/>
  <c r="B371" i="19"/>
  <c r="B372" i="19"/>
  <c r="B373" i="19"/>
  <c r="B374" i="19"/>
  <c r="B375" i="19"/>
  <c r="B376" i="19"/>
  <c r="B377" i="19"/>
  <c r="B378" i="19"/>
  <c r="B379" i="19"/>
  <c r="B380" i="19"/>
  <c r="B381" i="19"/>
  <c r="B382" i="19"/>
  <c r="B383" i="19"/>
  <c r="B384" i="19"/>
  <c r="B385" i="19"/>
  <c r="B386" i="19"/>
  <c r="B387" i="19"/>
  <c r="B388" i="19"/>
  <c r="B389" i="19"/>
  <c r="B390" i="19"/>
  <c r="B391" i="19"/>
  <c r="B392" i="19"/>
  <c r="B393" i="19"/>
  <c r="B394" i="19"/>
  <c r="B395" i="19"/>
  <c r="B396" i="19"/>
  <c r="B397" i="19"/>
  <c r="B398" i="19"/>
  <c r="B399" i="19"/>
  <c r="B400" i="19"/>
  <c r="B401" i="19"/>
  <c r="B402" i="19"/>
  <c r="B403" i="19"/>
  <c r="B404" i="19"/>
  <c r="B405" i="19"/>
  <c r="B406" i="19"/>
  <c r="B407" i="19"/>
  <c r="B408" i="19"/>
  <c r="B409" i="19"/>
  <c r="B410" i="19"/>
  <c r="B411" i="19"/>
  <c r="B412" i="19"/>
  <c r="B413" i="19"/>
  <c r="B414" i="19"/>
  <c r="B415" i="19"/>
  <c r="B416" i="19"/>
  <c r="B417" i="19"/>
  <c r="B418" i="19"/>
  <c r="B419" i="19"/>
  <c r="B420" i="19"/>
  <c r="B421" i="19"/>
  <c r="B422" i="19"/>
  <c r="B423" i="19"/>
  <c r="B424" i="19"/>
  <c r="B425" i="19"/>
  <c r="B426" i="19"/>
  <c r="B427" i="19"/>
  <c r="B428" i="19"/>
  <c r="B429" i="19"/>
  <c r="B430" i="19"/>
  <c r="B431" i="19"/>
  <c r="B432" i="19"/>
  <c r="B433" i="19"/>
  <c r="B434" i="19"/>
  <c r="B435" i="19"/>
  <c r="B436" i="19"/>
  <c r="B437" i="19"/>
  <c r="B438" i="19"/>
  <c r="B439" i="19"/>
  <c r="B440" i="19"/>
  <c r="B441" i="19"/>
  <c r="B442" i="19"/>
  <c r="B443" i="19"/>
  <c r="B444" i="19"/>
  <c r="B445" i="19"/>
  <c r="B446" i="19"/>
  <c r="B447" i="19"/>
  <c r="B448" i="19"/>
  <c r="B449" i="19"/>
  <c r="B450" i="19"/>
  <c r="B451" i="19"/>
  <c r="B452" i="19"/>
  <c r="B453" i="19"/>
  <c r="B454" i="19"/>
  <c r="B455" i="19"/>
  <c r="B456" i="19"/>
  <c r="B457" i="19"/>
  <c r="B458" i="19"/>
  <c r="B459" i="19"/>
  <c r="B460" i="19"/>
  <c r="B461" i="19"/>
  <c r="B462" i="19"/>
  <c r="B463" i="19"/>
  <c r="B464" i="19"/>
  <c r="B465" i="19"/>
  <c r="B466" i="19"/>
  <c r="B467" i="19"/>
  <c r="B468" i="19"/>
  <c r="B469" i="19"/>
  <c r="B470" i="19"/>
  <c r="B471" i="19"/>
  <c r="B472" i="19"/>
  <c r="B473" i="19"/>
  <c r="B474" i="19"/>
  <c r="B475" i="19"/>
  <c r="B476" i="19"/>
  <c r="B477" i="19"/>
  <c r="B478" i="19"/>
  <c r="B479" i="19"/>
  <c r="B480" i="19"/>
  <c r="B481" i="19"/>
  <c r="B482" i="19"/>
  <c r="B483" i="19"/>
  <c r="B484" i="19"/>
  <c r="B485" i="19"/>
  <c r="B486" i="19"/>
  <c r="B487" i="19"/>
  <c r="B488" i="19"/>
  <c r="B489" i="19"/>
  <c r="B490" i="19"/>
  <c r="B491" i="19"/>
  <c r="B492" i="19"/>
  <c r="B493" i="19"/>
  <c r="B494" i="19"/>
  <c r="B495" i="19"/>
  <c r="B496" i="19"/>
  <c r="B497" i="19"/>
  <c r="B498" i="19"/>
  <c r="B499" i="19"/>
  <c r="B500" i="19"/>
  <c r="B501" i="19"/>
  <c r="B502" i="19"/>
  <c r="B503" i="19"/>
  <c r="B504" i="19"/>
  <c r="B505" i="19"/>
  <c r="B506" i="19"/>
  <c r="B507" i="19"/>
  <c r="B508" i="19"/>
  <c r="B509" i="19"/>
  <c r="B510" i="19"/>
  <c r="B511" i="19"/>
  <c r="B512" i="19"/>
  <c r="B513" i="19"/>
  <c r="B514" i="19"/>
  <c r="B515" i="19"/>
  <c r="B516" i="19"/>
  <c r="B517" i="19"/>
  <c r="B518" i="19"/>
  <c r="B519" i="19"/>
  <c r="B520" i="19"/>
  <c r="B521" i="19"/>
  <c r="B522" i="19"/>
  <c r="B523" i="19"/>
  <c r="B524" i="19"/>
  <c r="B525" i="19"/>
  <c r="B526" i="19"/>
  <c r="B527" i="19"/>
  <c r="B528" i="19"/>
  <c r="B529" i="19"/>
  <c r="B530" i="19"/>
  <c r="B531" i="19"/>
  <c r="B532" i="19"/>
  <c r="B533" i="19"/>
  <c r="B534" i="19"/>
  <c r="B535" i="19"/>
  <c r="B536" i="19"/>
  <c r="B537" i="19"/>
  <c r="B538" i="19"/>
  <c r="B539" i="19"/>
  <c r="B540" i="19"/>
  <c r="B541" i="19"/>
  <c r="B542" i="19"/>
  <c r="B543" i="19"/>
  <c r="B544" i="19"/>
  <c r="B545" i="19"/>
  <c r="B546" i="19"/>
  <c r="B547" i="19"/>
  <c r="B548" i="19"/>
  <c r="B549" i="19"/>
  <c r="B550" i="19"/>
  <c r="B551" i="19"/>
  <c r="B552" i="19"/>
  <c r="B553" i="19"/>
  <c r="B554" i="19"/>
  <c r="B555" i="19"/>
  <c r="B556" i="19"/>
  <c r="B557" i="19"/>
  <c r="B558" i="19"/>
  <c r="B559" i="19"/>
  <c r="B560" i="19"/>
  <c r="B561" i="19"/>
  <c r="B562" i="19"/>
  <c r="B563" i="19"/>
  <c r="B564" i="19"/>
  <c r="B565" i="19"/>
  <c r="B566" i="19"/>
  <c r="B567" i="19"/>
  <c r="B568" i="19"/>
  <c r="B569" i="19"/>
  <c r="B570" i="19"/>
  <c r="B571" i="19"/>
  <c r="B572" i="19"/>
  <c r="B573" i="19"/>
  <c r="B574" i="19"/>
  <c r="B575" i="19"/>
  <c r="B576" i="19"/>
  <c r="B577" i="19"/>
  <c r="B578" i="19"/>
  <c r="B579" i="19"/>
  <c r="B580" i="19"/>
  <c r="B581" i="19"/>
  <c r="B582" i="19"/>
  <c r="B583" i="19"/>
  <c r="B584" i="19"/>
  <c r="B585" i="19"/>
  <c r="B586" i="19"/>
  <c r="B587" i="19"/>
  <c r="B588" i="19"/>
  <c r="B589" i="19"/>
  <c r="B590" i="19"/>
  <c r="B591" i="19"/>
  <c r="B592" i="19"/>
  <c r="B593" i="19"/>
  <c r="B594" i="19"/>
  <c r="B595" i="19"/>
  <c r="B596" i="19"/>
  <c r="B597" i="19"/>
  <c r="B598" i="19"/>
  <c r="B599" i="19"/>
  <c r="B600" i="19"/>
  <c r="B601" i="19"/>
  <c r="B602" i="19"/>
  <c r="B603" i="19"/>
  <c r="B604" i="19"/>
  <c r="B605" i="19"/>
  <c r="B606" i="19"/>
  <c r="B607" i="19"/>
  <c r="B608" i="19"/>
  <c r="B609" i="19"/>
  <c r="B610" i="19"/>
  <c r="B611" i="19"/>
  <c r="B612" i="19"/>
  <c r="B613" i="19"/>
  <c r="B614" i="19"/>
  <c r="B615" i="19"/>
  <c r="B616" i="19"/>
  <c r="B617" i="19"/>
  <c r="B618" i="19"/>
  <c r="B619" i="19"/>
  <c r="B620" i="19"/>
  <c r="B621" i="19"/>
  <c r="B622" i="19"/>
  <c r="B623" i="19"/>
  <c r="B624" i="19"/>
  <c r="B625" i="19"/>
  <c r="B626" i="19"/>
  <c r="B627" i="19"/>
  <c r="B628" i="19"/>
  <c r="B629" i="19"/>
  <c r="B630" i="19"/>
  <c r="B631" i="19"/>
  <c r="B632" i="19"/>
  <c r="B633" i="19"/>
  <c r="B634" i="19"/>
  <c r="B635" i="19"/>
  <c r="B636" i="19"/>
  <c r="B637" i="19"/>
  <c r="B638" i="19"/>
  <c r="B639" i="19"/>
  <c r="B640" i="19"/>
  <c r="B641" i="19"/>
  <c r="B642" i="19"/>
  <c r="B643" i="19"/>
  <c r="B644" i="19"/>
  <c r="B645" i="19"/>
  <c r="B646" i="19"/>
  <c r="B647" i="19"/>
  <c r="B648" i="19"/>
  <c r="B649" i="19"/>
  <c r="B650" i="19"/>
  <c r="B651" i="19"/>
  <c r="B652" i="19"/>
  <c r="B653" i="19"/>
  <c r="B654" i="19"/>
  <c r="B655" i="19"/>
  <c r="B656" i="19"/>
  <c r="B657" i="19"/>
  <c r="B658" i="19"/>
  <c r="B659" i="19"/>
  <c r="B660" i="19"/>
  <c r="B661" i="19"/>
  <c r="B662" i="19"/>
  <c r="B663" i="19"/>
  <c r="B664" i="19"/>
  <c r="B665" i="19"/>
  <c r="B666" i="19"/>
  <c r="B667" i="19"/>
  <c r="B668" i="19"/>
  <c r="B669" i="19"/>
  <c r="B670" i="19"/>
  <c r="B671" i="19"/>
  <c r="B672" i="19"/>
  <c r="B673" i="19"/>
  <c r="B674" i="19"/>
  <c r="B675" i="19"/>
  <c r="B676" i="19"/>
  <c r="B677" i="19"/>
  <c r="B678" i="19"/>
  <c r="B679" i="19"/>
  <c r="B680" i="19"/>
  <c r="B681" i="19"/>
  <c r="B682" i="19"/>
  <c r="B683" i="19"/>
  <c r="B684" i="19"/>
  <c r="B685" i="19"/>
  <c r="B686" i="19"/>
  <c r="B687" i="19"/>
  <c r="B688" i="19"/>
  <c r="B689" i="19"/>
  <c r="B690" i="19"/>
  <c r="B691" i="19"/>
  <c r="B692" i="19"/>
  <c r="B693" i="19"/>
  <c r="B694" i="19"/>
  <c r="B695" i="19"/>
  <c r="B696" i="19"/>
  <c r="B697" i="19"/>
  <c r="B698" i="19"/>
  <c r="B699" i="19"/>
  <c r="B700" i="19"/>
  <c r="B701" i="19"/>
  <c r="B702" i="19"/>
  <c r="B703" i="19"/>
  <c r="B704" i="19"/>
  <c r="B705" i="19"/>
  <c r="B706" i="19"/>
  <c r="B707" i="19"/>
  <c r="B708" i="19"/>
  <c r="B709" i="19"/>
  <c r="B710" i="19"/>
  <c r="B711" i="19"/>
  <c r="B712" i="19"/>
  <c r="B713" i="19"/>
  <c r="B714" i="19"/>
  <c r="B715" i="19"/>
  <c r="B716" i="19"/>
  <c r="B717" i="19"/>
  <c r="B718" i="19"/>
  <c r="B719" i="19"/>
  <c r="B720" i="19"/>
  <c r="B721" i="19"/>
  <c r="B722" i="19"/>
  <c r="B723" i="19"/>
  <c r="B724" i="19"/>
  <c r="B1" i="19"/>
  <c r="F7" i="19" s="1"/>
  <c r="P33" i="4"/>
  <c r="P32" i="4"/>
  <c r="P31" i="4"/>
  <c r="P34" i="4" s="1"/>
  <c r="S22" i="4"/>
  <c r="S21" i="4"/>
  <c r="S20" i="4"/>
  <c r="S23" i="4" s="1"/>
  <c r="P22" i="4"/>
  <c r="P21" i="4"/>
  <c r="P20" i="4"/>
  <c r="P23" i="4" s="1"/>
  <c r="M20" i="4"/>
  <c r="M23" i="4" s="1"/>
  <c r="M22" i="4"/>
  <c r="M21" i="4"/>
  <c r="S11" i="4"/>
  <c r="S10" i="4"/>
  <c r="S9" i="4"/>
  <c r="S12" i="4" s="1"/>
  <c r="P11" i="4"/>
  <c r="P10" i="4"/>
  <c r="P9" i="4"/>
  <c r="P12" i="4" s="1"/>
  <c r="M11" i="4"/>
  <c r="M10" i="4"/>
  <c r="M9" i="4"/>
  <c r="M12" i="4" s="1"/>
  <c r="B36" i="10"/>
  <c r="B35" i="10"/>
  <c r="B54" i="11"/>
  <c r="B25" i="11"/>
  <c r="B19" i="10"/>
  <c r="B45" i="11"/>
  <c r="B43" i="11"/>
  <c r="B46" i="11"/>
  <c r="B44" i="11"/>
  <c r="B2" i="17"/>
  <c r="B3" i="17"/>
  <c r="B4" i="17"/>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B121" i="17"/>
  <c r="B122" i="17"/>
  <c r="B123" i="17"/>
  <c r="B124" i="17"/>
  <c r="B125" i="17"/>
  <c r="B126" i="17"/>
  <c r="B127" i="17"/>
  <c r="B128" i="17"/>
  <c r="B129" i="17"/>
  <c r="B130" i="17"/>
  <c r="B131" i="17"/>
  <c r="B132" i="17"/>
  <c r="B133" i="17"/>
  <c r="B134" i="17"/>
  <c r="B135" i="17"/>
  <c r="B136" i="17"/>
  <c r="B137" i="17"/>
  <c r="B138" i="17"/>
  <c r="B139" i="17"/>
  <c r="B140" i="17"/>
  <c r="B141" i="17"/>
  <c r="B142" i="17"/>
  <c r="B143" i="17"/>
  <c r="B144" i="17"/>
  <c r="B145" i="17"/>
  <c r="B146" i="17"/>
  <c r="B147" i="17"/>
  <c r="B148" i="17"/>
  <c r="B149" i="17"/>
  <c r="B150" i="17"/>
  <c r="B151" i="17"/>
  <c r="B152" i="17"/>
  <c r="B153" i="17"/>
  <c r="B154" i="17"/>
  <c r="B155" i="17"/>
  <c r="B156" i="17"/>
  <c r="B157" i="17"/>
  <c r="B158" i="17"/>
  <c r="B159" i="17"/>
  <c r="B160" i="17"/>
  <c r="B161" i="17"/>
  <c r="B162" i="17"/>
  <c r="B163" i="17"/>
  <c r="B164" i="17"/>
  <c r="B165" i="17"/>
  <c r="B166" i="17"/>
  <c r="B167" i="17"/>
  <c r="B168" i="17"/>
  <c r="B169" i="17"/>
  <c r="B170" i="17"/>
  <c r="B171" i="17"/>
  <c r="B172" i="17"/>
  <c r="B173" i="17"/>
  <c r="B174" i="17"/>
  <c r="B175" i="17"/>
  <c r="B176" i="17"/>
  <c r="B177" i="17"/>
  <c r="B178" i="17"/>
  <c r="B179" i="17"/>
  <c r="B180" i="17"/>
  <c r="B181" i="17"/>
  <c r="B182" i="17"/>
  <c r="B183" i="17"/>
  <c r="B184" i="17"/>
  <c r="B185" i="17"/>
  <c r="B186" i="17"/>
  <c r="B187" i="17"/>
  <c r="B188" i="17"/>
  <c r="B189" i="17"/>
  <c r="B190" i="17"/>
  <c r="B191" i="17"/>
  <c r="B192" i="17"/>
  <c r="B193" i="17"/>
  <c r="B194" i="17"/>
  <c r="B195" i="17"/>
  <c r="B196" i="17"/>
  <c r="B197" i="17"/>
  <c r="B198" i="17"/>
  <c r="B199" i="17"/>
  <c r="B200" i="17"/>
  <c r="B201" i="17"/>
  <c r="B202" i="17"/>
  <c r="B203" i="17"/>
  <c r="B204" i="17"/>
  <c r="B205" i="17"/>
  <c r="B206" i="17"/>
  <c r="B207" i="17"/>
  <c r="B208" i="17"/>
  <c r="B209" i="17"/>
  <c r="B210" i="17"/>
  <c r="B211" i="17"/>
  <c r="B212" i="17"/>
  <c r="B213" i="17"/>
  <c r="B214" i="17"/>
  <c r="B215" i="17"/>
  <c r="B216" i="17"/>
  <c r="B217" i="17"/>
  <c r="B218" i="17"/>
  <c r="B219" i="17"/>
  <c r="B220" i="17"/>
  <c r="B221" i="17"/>
  <c r="B222" i="17"/>
  <c r="B223" i="17"/>
  <c r="B224" i="17"/>
  <c r="B225" i="17"/>
  <c r="B226" i="17"/>
  <c r="B227" i="17"/>
  <c r="B228" i="17"/>
  <c r="B229" i="17"/>
  <c r="B230" i="17"/>
  <c r="B231" i="17"/>
  <c r="B232" i="17"/>
  <c r="B233" i="17"/>
  <c r="B234" i="17"/>
  <c r="B235" i="17"/>
  <c r="B236" i="17"/>
  <c r="B237" i="17"/>
  <c r="B238" i="17"/>
  <c r="B239" i="17"/>
  <c r="B240" i="17"/>
  <c r="B241" i="17"/>
  <c r="B242" i="17"/>
  <c r="B243" i="17"/>
  <c r="B244" i="17"/>
  <c r="B245" i="17"/>
  <c r="B246" i="17"/>
  <c r="B247" i="17"/>
  <c r="B248" i="17"/>
  <c r="B249" i="17"/>
  <c r="B250" i="17"/>
  <c r="B251" i="17"/>
  <c r="B252" i="17"/>
  <c r="B253" i="17"/>
  <c r="B254" i="17"/>
  <c r="B255" i="17"/>
  <c r="B256" i="17"/>
  <c r="B257" i="17"/>
  <c r="B258" i="17"/>
  <c r="B259" i="17"/>
  <c r="B260" i="17"/>
  <c r="B261" i="17"/>
  <c r="B262" i="17"/>
  <c r="B263" i="17"/>
  <c r="B264" i="17"/>
  <c r="B265" i="17"/>
  <c r="B266" i="17"/>
  <c r="B267" i="17"/>
  <c r="B268" i="17"/>
  <c r="B269" i="17"/>
  <c r="B270" i="17"/>
  <c r="B271" i="17"/>
  <c r="B272" i="17"/>
  <c r="B273" i="17"/>
  <c r="B274" i="17"/>
  <c r="B275" i="17"/>
  <c r="B276" i="17"/>
  <c r="B277" i="17"/>
  <c r="B278" i="17"/>
  <c r="B279" i="17"/>
  <c r="B280" i="17"/>
  <c r="B281" i="17"/>
  <c r="B282" i="17"/>
  <c r="B283" i="17"/>
  <c r="B284" i="17"/>
  <c r="B285" i="17"/>
  <c r="B286" i="17"/>
  <c r="B287" i="17"/>
  <c r="B288" i="17"/>
  <c r="B289" i="17"/>
  <c r="B290" i="17"/>
  <c r="B291" i="17"/>
  <c r="B292" i="17"/>
  <c r="B293" i="17"/>
  <c r="B294" i="17"/>
  <c r="B295" i="17"/>
  <c r="B296" i="17"/>
  <c r="B297" i="17"/>
  <c r="B298" i="17"/>
  <c r="B299" i="17"/>
  <c r="B300" i="17"/>
  <c r="B301" i="17"/>
  <c r="B302" i="17"/>
  <c r="B303" i="17"/>
  <c r="B304" i="17"/>
  <c r="B305" i="17"/>
  <c r="B306" i="17"/>
  <c r="B307" i="17"/>
  <c r="B308" i="17"/>
  <c r="B309" i="17"/>
  <c r="B310" i="17"/>
  <c r="B311" i="17"/>
  <c r="B312" i="17"/>
  <c r="B313" i="17"/>
  <c r="B314" i="17"/>
  <c r="B315" i="17"/>
  <c r="B316" i="17"/>
  <c r="B317" i="17"/>
  <c r="B318" i="17"/>
  <c r="B319" i="17"/>
  <c r="B320" i="17"/>
  <c r="B321" i="17"/>
  <c r="B322" i="17"/>
  <c r="B323" i="17"/>
  <c r="B324" i="17"/>
  <c r="B325" i="17"/>
  <c r="B326" i="17"/>
  <c r="B327" i="17"/>
  <c r="B328" i="17"/>
  <c r="B329" i="17"/>
  <c r="B330" i="17"/>
  <c r="B331" i="17"/>
  <c r="B332" i="17"/>
  <c r="B333" i="17"/>
  <c r="B334" i="17"/>
  <c r="B335" i="17"/>
  <c r="B336" i="17"/>
  <c r="B337" i="17"/>
  <c r="B338" i="17"/>
  <c r="B339" i="17"/>
  <c r="B340" i="17"/>
  <c r="B341" i="17"/>
  <c r="B342" i="17"/>
  <c r="B343" i="17"/>
  <c r="B344" i="17"/>
  <c r="B345" i="17"/>
  <c r="B346" i="17"/>
  <c r="B347" i="17"/>
  <c r="B348" i="17"/>
  <c r="B349" i="17"/>
  <c r="B350" i="17"/>
  <c r="B351" i="17"/>
  <c r="B352" i="17"/>
  <c r="B353" i="17"/>
  <c r="B354" i="17"/>
  <c r="B355" i="17"/>
  <c r="B356" i="17"/>
  <c r="B357" i="17"/>
  <c r="B358" i="17"/>
  <c r="B359" i="17"/>
  <c r="B360" i="17"/>
  <c r="B361" i="17"/>
  <c r="B362" i="17"/>
  <c r="B363" i="17"/>
  <c r="B364" i="17"/>
  <c r="B365" i="17"/>
  <c r="B366" i="17"/>
  <c r="B367" i="17"/>
  <c r="B368" i="17"/>
  <c r="B369" i="17"/>
  <c r="B370" i="17"/>
  <c r="B371" i="17"/>
  <c r="B372" i="17"/>
  <c r="B373" i="17"/>
  <c r="B374" i="17"/>
  <c r="B375" i="17"/>
  <c r="B376" i="17"/>
  <c r="B377" i="17"/>
  <c r="B378" i="17"/>
  <c r="B379" i="17"/>
  <c r="B380" i="17"/>
  <c r="B381" i="17"/>
  <c r="B382" i="17"/>
  <c r="B383" i="17"/>
  <c r="B384" i="17"/>
  <c r="B385" i="17"/>
  <c r="B386" i="17"/>
  <c r="B387" i="17"/>
  <c r="B388" i="17"/>
  <c r="B389" i="17"/>
  <c r="B390" i="17"/>
  <c r="B391" i="17"/>
  <c r="B392" i="17"/>
  <c r="B393" i="17"/>
  <c r="B394" i="17"/>
  <c r="B395" i="17"/>
  <c r="B396" i="17"/>
  <c r="B397" i="17"/>
  <c r="B398" i="17"/>
  <c r="B399" i="17"/>
  <c r="B400" i="17"/>
  <c r="B401" i="17"/>
  <c r="B402" i="17"/>
  <c r="B403" i="17"/>
  <c r="B404" i="17"/>
  <c r="B405" i="17"/>
  <c r="B406" i="17"/>
  <c r="B407" i="17"/>
  <c r="B408" i="17"/>
  <c r="B409" i="17"/>
  <c r="B410" i="17"/>
  <c r="B411" i="17"/>
  <c r="B412" i="17"/>
  <c r="B413" i="17"/>
  <c r="B414" i="17"/>
  <c r="B415" i="17"/>
  <c r="B416" i="17"/>
  <c r="B417" i="17"/>
  <c r="B418" i="17"/>
  <c r="B419" i="17"/>
  <c r="B420" i="17"/>
  <c r="B421" i="17"/>
  <c r="B422" i="17"/>
  <c r="B423" i="17"/>
  <c r="B424" i="17"/>
  <c r="B425" i="17"/>
  <c r="B426" i="17"/>
  <c r="B427" i="17"/>
  <c r="B428" i="17"/>
  <c r="B429" i="17"/>
  <c r="B430" i="17"/>
  <c r="B431" i="17"/>
  <c r="B432" i="17"/>
  <c r="B433" i="17"/>
  <c r="B434" i="17"/>
  <c r="B435" i="17"/>
  <c r="B436" i="17"/>
  <c r="B437" i="17"/>
  <c r="B438" i="17"/>
  <c r="B439" i="17"/>
  <c r="B440" i="17"/>
  <c r="B441" i="17"/>
  <c r="B442" i="17"/>
  <c r="B443" i="17"/>
  <c r="B444" i="17"/>
  <c r="B445" i="17"/>
  <c r="B446" i="17"/>
  <c r="B447" i="17"/>
  <c r="B448" i="17"/>
  <c r="B449" i="17"/>
  <c r="B450" i="17"/>
  <c r="B451" i="17"/>
  <c r="B452" i="17"/>
  <c r="B453" i="17"/>
  <c r="B454" i="17"/>
  <c r="B455" i="17"/>
  <c r="B456" i="17"/>
  <c r="B457" i="17"/>
  <c r="B458" i="17"/>
  <c r="B459" i="17"/>
  <c r="B460" i="17"/>
  <c r="B461" i="17"/>
  <c r="B462" i="17"/>
  <c r="B463" i="17"/>
  <c r="B464" i="17"/>
  <c r="B465" i="17"/>
  <c r="B466" i="17"/>
  <c r="B467" i="17"/>
  <c r="B468" i="17"/>
  <c r="B469" i="17"/>
  <c r="B470" i="17"/>
  <c r="B471" i="17"/>
  <c r="B472" i="17"/>
  <c r="B473" i="17"/>
  <c r="B474" i="17"/>
  <c r="B475" i="17"/>
  <c r="B476" i="17"/>
  <c r="B477" i="17"/>
  <c r="B478" i="17"/>
  <c r="B479" i="17"/>
  <c r="B480" i="17"/>
  <c r="B481" i="17"/>
  <c r="B482" i="17"/>
  <c r="B483" i="17"/>
  <c r="B484" i="17"/>
  <c r="B485" i="17"/>
  <c r="B486" i="17"/>
  <c r="B487" i="17"/>
  <c r="B488" i="17"/>
  <c r="B489" i="17"/>
  <c r="B490" i="17"/>
  <c r="B491" i="17"/>
  <c r="B492" i="17"/>
  <c r="B493" i="17"/>
  <c r="B494" i="17"/>
  <c r="B495" i="17"/>
  <c r="B496" i="17"/>
  <c r="B497" i="17"/>
  <c r="B498" i="17"/>
  <c r="B499" i="17"/>
  <c r="B500" i="17"/>
  <c r="B501" i="17"/>
  <c r="B502" i="17"/>
  <c r="B503" i="17"/>
  <c r="B504" i="17"/>
  <c r="B505" i="17"/>
  <c r="B506" i="17"/>
  <c r="B507" i="17"/>
  <c r="B508" i="17"/>
  <c r="B509" i="17"/>
  <c r="B510" i="17"/>
  <c r="B511" i="17"/>
  <c r="B512" i="17"/>
  <c r="B513" i="17"/>
  <c r="B514" i="17"/>
  <c r="B515" i="17"/>
  <c r="B516" i="17"/>
  <c r="B517" i="17"/>
  <c r="B518" i="17"/>
  <c r="B519" i="17"/>
  <c r="B520" i="17"/>
  <c r="B521" i="17"/>
  <c r="B522" i="17"/>
  <c r="B523" i="17"/>
  <c r="B524" i="17"/>
  <c r="B525" i="17"/>
  <c r="B526" i="17"/>
  <c r="B527" i="17"/>
  <c r="B528" i="17"/>
  <c r="B529" i="17"/>
  <c r="B530" i="17"/>
  <c r="B531" i="17"/>
  <c r="B532" i="17"/>
  <c r="B533" i="17"/>
  <c r="B534" i="17"/>
  <c r="B535" i="17"/>
  <c r="B536" i="17"/>
  <c r="B537" i="17"/>
  <c r="B538" i="17"/>
  <c r="B539" i="17"/>
  <c r="B540" i="17"/>
  <c r="B541" i="17"/>
  <c r="B542" i="17"/>
  <c r="B543" i="17"/>
  <c r="B544" i="17"/>
  <c r="B545" i="17"/>
  <c r="B546" i="17"/>
  <c r="B547" i="17"/>
  <c r="B548" i="17"/>
  <c r="B549" i="17"/>
  <c r="B550" i="17"/>
  <c r="B551" i="17"/>
  <c r="B552" i="17"/>
  <c r="B553" i="17"/>
  <c r="B554" i="17"/>
  <c r="B555" i="17"/>
  <c r="B556" i="17"/>
  <c r="B557" i="17"/>
  <c r="B558" i="17"/>
  <c r="B559" i="17"/>
  <c r="B560" i="17"/>
  <c r="B561" i="17"/>
  <c r="B562" i="17"/>
  <c r="B563" i="17"/>
  <c r="B564" i="17"/>
  <c r="B565" i="17"/>
  <c r="B566" i="17"/>
  <c r="B567" i="17"/>
  <c r="B568" i="17"/>
  <c r="B569" i="17"/>
  <c r="B570" i="17"/>
  <c r="B571" i="17"/>
  <c r="B572" i="17"/>
  <c r="B573" i="17"/>
  <c r="B574" i="17"/>
  <c r="B575" i="17"/>
  <c r="B576" i="17"/>
  <c r="B577" i="17"/>
  <c r="B578" i="17"/>
  <c r="B579" i="17"/>
  <c r="B580" i="17"/>
  <c r="B581" i="17"/>
  <c r="B582" i="17"/>
  <c r="B583" i="17"/>
  <c r="B584" i="17"/>
  <c r="B585" i="17"/>
  <c r="B586" i="17"/>
  <c r="B587" i="17"/>
  <c r="B588" i="17"/>
  <c r="B589" i="17"/>
  <c r="B590" i="17"/>
  <c r="B591" i="17"/>
  <c r="B592" i="17"/>
  <c r="B593" i="17"/>
  <c r="B594" i="17"/>
  <c r="B595" i="17"/>
  <c r="B596" i="17"/>
  <c r="B597" i="17"/>
  <c r="B598" i="17"/>
  <c r="B599" i="17"/>
  <c r="B600" i="17"/>
  <c r="B601" i="17"/>
  <c r="B602" i="17"/>
  <c r="B603" i="17"/>
  <c r="B604" i="17"/>
  <c r="B605" i="17"/>
  <c r="B606" i="17"/>
  <c r="B607" i="17"/>
  <c r="B608" i="17"/>
  <c r="B609" i="17"/>
  <c r="B610" i="17"/>
  <c r="B611" i="17"/>
  <c r="B612" i="17"/>
  <c r="B613" i="17"/>
  <c r="B614" i="17"/>
  <c r="B615" i="17"/>
  <c r="B616" i="17"/>
  <c r="B617" i="17"/>
  <c r="B618" i="17"/>
  <c r="B619" i="17"/>
  <c r="B620" i="17"/>
  <c r="B621" i="17"/>
  <c r="B622" i="17"/>
  <c r="B623" i="17"/>
  <c r="B624" i="17"/>
  <c r="B625" i="17"/>
  <c r="B626" i="17"/>
  <c r="B627" i="17"/>
  <c r="B628" i="17"/>
  <c r="B629" i="17"/>
  <c r="B630" i="17"/>
  <c r="B631" i="17"/>
  <c r="B632" i="17"/>
  <c r="B633" i="17"/>
  <c r="B634" i="17"/>
  <c r="B635" i="17"/>
  <c r="B636" i="17"/>
  <c r="B637" i="17"/>
  <c r="B638" i="17"/>
  <c r="B639" i="17"/>
  <c r="B640" i="17"/>
  <c r="B641" i="17"/>
  <c r="B642" i="17"/>
  <c r="B643" i="17"/>
  <c r="B644" i="17"/>
  <c r="B645" i="17"/>
  <c r="B646" i="17"/>
  <c r="B647" i="17"/>
  <c r="B648" i="17"/>
  <c r="B649" i="17"/>
  <c r="B650" i="17"/>
  <c r="B651" i="17"/>
  <c r="B652" i="17"/>
  <c r="B653" i="17"/>
  <c r="B654" i="17"/>
  <c r="B655" i="17"/>
  <c r="B656" i="17"/>
  <c r="B657" i="17"/>
  <c r="B658" i="17"/>
  <c r="B659" i="17"/>
  <c r="B660" i="17"/>
  <c r="B661" i="17"/>
  <c r="B662" i="17"/>
  <c r="B663" i="17"/>
  <c r="B664" i="17"/>
  <c r="B665" i="17"/>
  <c r="B666" i="17"/>
  <c r="B667" i="17"/>
  <c r="B668" i="17"/>
  <c r="B669" i="17"/>
  <c r="B670" i="17"/>
  <c r="B671" i="17"/>
  <c r="B672" i="17"/>
  <c r="B673" i="17"/>
  <c r="B674" i="17"/>
  <c r="B675" i="17"/>
  <c r="B676" i="17"/>
  <c r="B677" i="17"/>
  <c r="B678" i="17"/>
  <c r="B679" i="17"/>
  <c r="B680" i="17"/>
  <c r="B681" i="17"/>
  <c r="B682" i="17"/>
  <c r="B683" i="17"/>
  <c r="B684" i="17"/>
  <c r="B685" i="17"/>
  <c r="B686" i="17"/>
  <c r="B687" i="17"/>
  <c r="B688" i="17"/>
  <c r="B689" i="17"/>
  <c r="B690" i="17"/>
  <c r="B691" i="17"/>
  <c r="B692" i="17"/>
  <c r="B693" i="17"/>
  <c r="B694" i="17"/>
  <c r="B695" i="17"/>
  <c r="B696" i="17"/>
  <c r="B697" i="17"/>
  <c r="B698" i="17"/>
  <c r="B699" i="17"/>
  <c r="B700" i="17"/>
  <c r="B701" i="17"/>
  <c r="B702" i="17"/>
  <c r="B703" i="17"/>
  <c r="B704" i="17"/>
  <c r="B705" i="17"/>
  <c r="B706" i="17"/>
  <c r="B707" i="17"/>
  <c r="B708" i="17"/>
  <c r="B709" i="17"/>
  <c r="B710" i="17"/>
  <c r="B711" i="17"/>
  <c r="B712" i="17"/>
  <c r="B713" i="17"/>
  <c r="B714" i="17"/>
  <c r="B715" i="17"/>
  <c r="B716" i="17"/>
  <c r="B717" i="17"/>
  <c r="B718" i="17"/>
  <c r="B719" i="17"/>
  <c r="B720" i="17"/>
  <c r="B721" i="17"/>
  <c r="B722" i="17"/>
  <c r="B723" i="17"/>
  <c r="B724" i="17"/>
  <c r="B725" i="17"/>
  <c r="B726" i="17"/>
  <c r="B727" i="17"/>
  <c r="B728" i="17"/>
  <c r="B729" i="17"/>
  <c r="B730" i="17"/>
  <c r="B731" i="17"/>
  <c r="B732" i="17"/>
  <c r="B733" i="17"/>
  <c r="B734" i="17"/>
  <c r="B1" i="17"/>
  <c r="A1" i="17"/>
  <c r="A56" i="17"/>
  <c r="A57" i="17"/>
  <c r="A58" i="17"/>
  <c r="A59" i="17"/>
  <c r="A60" i="17"/>
  <c r="A61" i="17"/>
  <c r="A62" i="17"/>
  <c r="A63" i="17"/>
  <c r="A6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3"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2" i="17"/>
  <c r="F35" i="19" l="1"/>
  <c r="F38" i="19"/>
  <c r="F39" i="19"/>
  <c r="F34" i="19"/>
  <c r="F36" i="19"/>
  <c r="F37" i="19"/>
  <c r="M24" i="4"/>
  <c r="M26" i="4" s="1"/>
  <c r="P13" i="4"/>
  <c r="P15" i="4" s="1"/>
  <c r="P35" i="4"/>
  <c r="P37" i="4" s="1"/>
  <c r="S24" i="4"/>
  <c r="S26" i="4" s="1"/>
  <c r="P24" i="4"/>
  <c r="P26" i="4" s="1"/>
  <c r="S13" i="4"/>
  <c r="S14" i="4" s="1"/>
  <c r="M13" i="4"/>
  <c r="M15" i="4" s="1"/>
  <c r="B37" i="10"/>
  <c r="B48" i="11"/>
  <c r="B49" i="11"/>
  <c r="B47" i="11"/>
  <c r="F37" i="17"/>
  <c r="F38" i="17"/>
  <c r="F35" i="17"/>
  <c r="F39" i="17"/>
  <c r="F34" i="17"/>
  <c r="F36" i="17"/>
  <c r="F44" i="17" s="1"/>
  <c r="B42" i="10" l="1"/>
  <c r="B40" i="10"/>
  <c r="C41" i="10" s="1"/>
  <c r="B51" i="11"/>
  <c r="C52" i="11" s="1"/>
  <c r="P36" i="4"/>
  <c r="M25" i="4"/>
  <c r="P14" i="4"/>
  <c r="M14" i="4"/>
  <c r="F64" i="19"/>
  <c r="F63" i="19"/>
  <c r="F40" i="19"/>
  <c r="F41" i="19"/>
  <c r="F43" i="19"/>
  <c r="F44" i="19"/>
  <c r="F42" i="19"/>
  <c r="S15" i="4"/>
  <c r="S25" i="4"/>
  <c r="P25" i="4"/>
  <c r="B53" i="11"/>
  <c r="B56" i="11" s="1"/>
  <c r="F64" i="17"/>
  <c r="F63" i="17"/>
  <c r="F40" i="17"/>
  <c r="F43" i="17"/>
  <c r="F42" i="17"/>
  <c r="F48" i="17" s="1"/>
  <c r="F41" i="17"/>
  <c r="B41" i="10" l="1"/>
  <c r="F48" i="19"/>
  <c r="F49" i="17"/>
  <c r="I52" i="17" s="1"/>
  <c r="F45" i="17"/>
  <c r="B17" i="11"/>
  <c r="B15" i="11"/>
  <c r="B16" i="11"/>
  <c r="B20" i="8" a="1"/>
  <c r="B20" i="8" s="1"/>
  <c r="B19" i="8" a="1"/>
  <c r="B19" i="8" s="1"/>
  <c r="B17" i="8"/>
  <c r="B16" i="8" a="1"/>
  <c r="B16" i="8" s="1"/>
  <c r="B15" i="8"/>
  <c r="B14" i="8" a="1"/>
  <c r="B14" i="8" s="1"/>
  <c r="B20" i="10"/>
  <c r="B12" i="10"/>
  <c r="B11" i="10"/>
  <c r="B35" i="6" a="1"/>
  <c r="B35" i="6" s="1"/>
  <c r="B34" i="6"/>
  <c r="B33" i="6" a="1"/>
  <c r="B33" i="6" s="1"/>
  <c r="B11" i="6" a="1"/>
  <c r="B11" i="6" s="1"/>
  <c r="B13" i="6" a="1"/>
  <c r="B13" i="6" s="1"/>
  <c r="B12" i="6"/>
  <c r="B23" i="8" l="1"/>
  <c r="B24" i="8" s="1"/>
  <c r="B15" i="6"/>
  <c r="C16" i="6" s="1"/>
  <c r="B40" i="6"/>
  <c r="B37" i="6"/>
  <c r="C38" i="6" s="1"/>
  <c r="B27" i="8"/>
  <c r="F45" i="19"/>
  <c r="F46" i="19" s="1"/>
  <c r="F49" i="19"/>
  <c r="B19" i="11"/>
  <c r="B20" i="11"/>
  <c r="B18" i="11"/>
  <c r="I54" i="17"/>
  <c r="F46" i="17"/>
  <c r="F61" i="17" s="1"/>
  <c r="F62" i="17" s="1"/>
  <c r="F52" i="17"/>
  <c r="F53" i="17" s="1"/>
  <c r="B21" i="8"/>
  <c r="B25" i="8" s="1"/>
  <c r="B26" i="8"/>
  <c r="B13" i="10"/>
  <c r="B39" i="6"/>
  <c r="B41" i="6"/>
  <c r="B18" i="8"/>
  <c r="B18" i="6"/>
  <c r="B17" i="6"/>
  <c r="B24" i="11" l="1"/>
  <c r="B27" i="11" s="1"/>
  <c r="B22" i="11"/>
  <c r="B23" i="11" s="1"/>
  <c r="B38" i="6"/>
  <c r="B18" i="10"/>
  <c r="B22" i="10" s="1"/>
  <c r="B16" i="10"/>
  <c r="C17" i="10" s="1"/>
  <c r="C24" i="8"/>
  <c r="I54" i="19"/>
  <c r="I52" i="19"/>
  <c r="F52" i="19"/>
  <c r="F53" i="19" s="1"/>
  <c r="F61" i="19"/>
  <c r="F62" i="19" s="1"/>
  <c r="B17" i="10" l="1"/>
  <c r="G6" i="4"/>
  <c r="G2" i="4"/>
  <c r="H6" i="4"/>
  <c r="H2" i="4"/>
  <c r="H3" i="4"/>
  <c r="H4" i="4"/>
  <c r="H5" i="4"/>
  <c r="D9" i="4"/>
  <c r="D8" i="4"/>
  <c r="D7" i="4"/>
  <c r="F9" i="4"/>
  <c r="F8" i="4"/>
  <c r="F7" i="4"/>
  <c r="G9" i="4"/>
  <c r="G8" i="4"/>
  <c r="G7" i="4"/>
  <c r="I7" i="4"/>
  <c r="I8" i="4"/>
  <c r="F2" i="4"/>
  <c r="F3" i="4"/>
  <c r="F4" i="4"/>
  <c r="F5" i="4"/>
  <c r="F6" i="4"/>
  <c r="E9" i="4"/>
  <c r="E8" i="4"/>
  <c r="E7" i="4"/>
  <c r="C9" i="4"/>
  <c r="C8" i="4"/>
  <c r="C7" i="4"/>
  <c r="H8" i="4"/>
  <c r="H7" i="4"/>
  <c r="H9" i="4"/>
  <c r="E2" i="4"/>
  <c r="E3" i="4"/>
  <c r="E4" i="4"/>
  <c r="E5" i="4"/>
  <c r="E6" i="4"/>
  <c r="G4" i="4"/>
  <c r="D2" i="4"/>
  <c r="D3" i="4"/>
  <c r="D4" i="4"/>
  <c r="D5" i="4"/>
  <c r="D6" i="4"/>
  <c r="G3" i="4"/>
  <c r="B8" i="4"/>
  <c r="B9" i="4"/>
  <c r="B7" i="4"/>
  <c r="B2" i="4"/>
  <c r="C2" i="4"/>
  <c r="C3" i="4"/>
  <c r="C4" i="4"/>
  <c r="C5" i="4"/>
  <c r="C6" i="4"/>
  <c r="G5" i="4"/>
  <c r="J2" i="4"/>
  <c r="B3" i="4"/>
  <c r="B4" i="4"/>
  <c r="B5" i="4"/>
  <c r="B6" i="4"/>
  <c r="I2" i="4"/>
  <c r="I3" i="4"/>
  <c r="I4" i="4"/>
  <c r="I5" i="4"/>
  <c r="I6"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<sst xmlns="http://schemas.openxmlformats.org/spreadsheetml/2006/main" count="529" uniqueCount="264">
  <si>
    <t>Pregnancies</t>
  </si>
  <si>
    <t>Glucose</t>
  </si>
  <si>
    <t>BloodPressure</t>
  </si>
  <si>
    <t>SkinThickness</t>
  </si>
  <si>
    <t>Insulin</t>
  </si>
  <si>
    <t>BMI</t>
  </si>
  <si>
    <t>Age</t>
  </si>
  <si>
    <t>Outcome</t>
  </si>
  <si>
    <t>Number of times pregnant</t>
  </si>
  <si>
    <t>Plasma glucose concentration a 2 hours in an oral glucose tolerance test</t>
  </si>
  <si>
    <t>Diastolic blood pressure (mm Hg)</t>
  </si>
  <si>
    <t>Triceps skin fold thickness (mm)</t>
  </si>
  <si>
    <t>2-Hour serum insulin (mu U/ml)</t>
  </si>
  <si>
    <t>Body mass index (weight in kg/(height in m)^2)</t>
  </si>
  <si>
    <t>Diabetes pedigree function</t>
  </si>
  <si>
    <t>Age (years)</t>
  </si>
  <si>
    <t>ID</t>
  </si>
  <si>
    <t>Count</t>
  </si>
  <si>
    <t>Min</t>
  </si>
  <si>
    <t>Max</t>
  </si>
  <si>
    <t>Mean</t>
  </si>
  <si>
    <t>Std.Deviation</t>
  </si>
  <si>
    <t>Q2 - 50% - Median</t>
  </si>
  <si>
    <t>Q3 - 75%</t>
  </si>
  <si>
    <t>Q1 - 25%</t>
  </si>
  <si>
    <t>DPF</t>
  </si>
  <si>
    <t>DBF</t>
  </si>
  <si>
    <t>Population</t>
  </si>
  <si>
    <t>Sample</t>
  </si>
  <si>
    <t>This file</t>
  </si>
  <si>
    <t>n</t>
  </si>
  <si>
    <t>s</t>
  </si>
  <si>
    <t>𝑥 ̅</t>
  </si>
  <si>
    <t>t-value</t>
  </si>
  <si>
    <t>Max error</t>
  </si>
  <si>
    <t>Upper value</t>
  </si>
  <si>
    <t>Lower value</t>
  </si>
  <si>
    <t>C.I.</t>
  </si>
  <si>
    <t>3.606 &lt;= avgP &lt;= 4.084</t>
  </si>
  <si>
    <t>119.52 &lt;= avgG &lt;= 123.86</t>
  </si>
  <si>
    <t>71.507 &lt;= avgB &lt;= 73.303</t>
  </si>
  <si>
    <t>28.269 &lt;= avgS &lt;= 30.038</t>
  </si>
  <si>
    <t>143.78 &lt;= avgI &lt;= 167.31</t>
  </si>
  <si>
    <t>31.96 &lt;= avgBMI &lt;= 32.95</t>
  </si>
  <si>
    <t>0.448 &lt;= avgDPF &lt;= 0.495</t>
  </si>
  <si>
    <t>Test statistic</t>
  </si>
  <si>
    <t>right t-value</t>
  </si>
  <si>
    <t>left t-value</t>
  </si>
  <si>
    <t>critical region</t>
  </si>
  <si>
    <t>P_value</t>
  </si>
  <si>
    <t>Ho</t>
  </si>
  <si>
    <t>H_1</t>
  </si>
  <si>
    <t>&lt;</t>
  </si>
  <si>
    <t xml:space="preserve"> &lt;</t>
  </si>
  <si>
    <t>All female adults in the world</t>
  </si>
  <si>
    <t>acceptance region</t>
  </si>
  <si>
    <t>Fail to reject Ho --&gt; This data set supports the claim</t>
  </si>
  <si>
    <t>Reject Ho --&gt; This data set supports the claim</t>
  </si>
  <si>
    <t>--&gt; From this data set, we can confirm that normal blood glucose level for adults, without diabetes and after take a 2-hour oral glucose tolerance test, is equal or less than 110 mg/dL.</t>
  </si>
  <si>
    <t>--&gt; From this data set, we can not confirm that diabetic subjects' BMI is around 30 kg/m2.</t>
  </si>
  <si>
    <t>Reject Ho --&gt; This data set does not support the claim</t>
  </si>
  <si>
    <t>This dataset is originally from the National Institute of Diabetes and Digestive and Kidney Diseases. The objective of the dataset is to diagnostically predict whether or not a patient has diabetes, based on certain diagnostic measurements included in the dataset. Several constraints were placed on the selection of these instances from a larger database. In particular, all patients here are females at least 21 years old of Pima Indian heritage.</t>
  </si>
  <si>
    <t>Description</t>
  </si>
  <si>
    <t>Attributes</t>
  </si>
  <si>
    <t>All female in the world</t>
  </si>
  <si>
    <t>x</t>
  </si>
  <si>
    <t>p_0</t>
  </si>
  <si>
    <t>left z-value</t>
  </si>
  <si>
    <t>right z-value</t>
  </si>
  <si>
    <t>All female in India</t>
  </si>
  <si>
    <t>Note:</t>
  </si>
  <si>
    <t>n1</t>
  </si>
  <si>
    <t>n2</t>
  </si>
  <si>
    <t>𝑥 ̅_1</t>
  </si>
  <si>
    <t>𝑥 ̅_2</t>
  </si>
  <si>
    <t>s_1</t>
  </si>
  <si>
    <t>s_2</t>
  </si>
  <si>
    <t>pooled variance</t>
  </si>
  <si>
    <t>--&gt; From this data set, we can say that the average triceps skin fold thickness of the diabetic female equals to the non-diabetic.</t>
  </si>
  <si>
    <t>index 1 is mentioned to the young</t>
  </si>
  <si>
    <t>index 2 is mentioned to the old</t>
  </si>
  <si>
    <t>x1</t>
  </si>
  <si>
    <t>x2</t>
  </si>
  <si>
    <t>p1</t>
  </si>
  <si>
    <t>p2</t>
  </si>
  <si>
    <t>pool proportion</t>
  </si>
  <si>
    <t>&gt;</t>
  </si>
  <si>
    <t>Contruct 95% C.Is for average of all variables in collected data (if capable)</t>
  </si>
  <si>
    <t>Variable</t>
  </si>
  <si>
    <t>X</t>
  </si>
  <si>
    <t>Y</t>
  </si>
  <si>
    <t>--&gt; From this graph, we found that there may be no linear regression or it is a weak linear regression</t>
  </si>
  <si>
    <t>Σx</t>
  </si>
  <si>
    <t>Σy</t>
  </si>
  <si>
    <t>Σxy</t>
  </si>
  <si>
    <t>Σx^2</t>
  </si>
  <si>
    <t>Σy^2</t>
  </si>
  <si>
    <t>Sxx</t>
  </si>
  <si>
    <t>SSt</t>
  </si>
  <si>
    <t>Sxy</t>
  </si>
  <si>
    <t>SSe</t>
  </si>
  <si>
    <t>=&gt; R</t>
  </si>
  <si>
    <t>R^2</t>
  </si>
  <si>
    <t>Test the significance of regression</t>
  </si>
  <si>
    <t>Std err of B1</t>
  </si>
  <si>
    <t>--&gt; Reject Ho --&gt; B1#0</t>
  </si>
  <si>
    <t>--&gt; There is linear regression</t>
  </si>
  <si>
    <t>=&gt;Predict when x = 90 (Age: 90 y.o.)</t>
  </si>
  <si>
    <t>y</t>
  </si>
  <si>
    <t xml:space="preserve">=&gt;Residual (error) at x = 30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</si>
  <si>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</si>
  <si>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</si>
  <si>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</si>
  <si>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</si>
  <si>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</si>
  <si>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</si>
  <si>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</si>
  <si>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</si>
  <si>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</si>
  <si>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</si>
  <si>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</si>
  <si>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</si>
  <si>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</si>
  <si>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</si>
  <si>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</si>
  <si>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</si>
  <si>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</si>
  <si>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</si>
  <si>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</si>
  <si>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</si>
  <si>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</si>
  <si>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</si>
  <si>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</si>
  <si>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</si>
  <si>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</si>
  <si>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Question: There is a claim that the ratio of diabetes in women in India is 11.9%. Does this data set support the claim?</t>
  </si>
  <si>
    <t>Question: A study said that "diabetic subjects' BMI were found to be around 30 kg/m2". Does this data set support the statement?</t>
  </si>
  <si>
    <t>Question: There is a claim that the average triceps skin fold thickness of the diabetic female equals to the non-diabetic? Does this data set support the claim?</t>
  </si>
  <si>
    <t>Class variable (0 or 1) diabetes is 1, the others are 0</t>
  </si>
  <si>
    <t>Referrences</t>
  </si>
  <si>
    <t xml:space="preserve">Smith, J.W., Everhart, J.E., Dickson, W.C., Knowler, W.C., &amp; Johannes, R.S. (1988). Using the ADAP learning algorithm to forecast the onset of diabetes mellitus. In Proceedings of the Symposium on Computer Applications and Medical Care (pp. 261--265). IEEE Computer Society Press.
</t>
  </si>
  <si>
    <t>https://www.kaggle.com/uciml/pima-indians-diabetes-database</t>
  </si>
  <si>
    <t>Question: A research stated that Normal blood glucose levels for adults, without diabetes and after take a 2-hour oral glucose tolerance test , is equal or less than 110 mg/dL. Does this data set support the claim?</t>
  </si>
  <si>
    <t>Question: There is an idea that the percentage overweight women after getting pregnant is greater than the other. Does this data set support the claim? (Does pregnancy cause obesity?)</t>
  </si>
  <si>
    <t>index 1 is mentioned to the women who has already got pregnant</t>
  </si>
  <si>
    <t>index 2 is mentioned to the other</t>
  </si>
  <si>
    <t>Question: Is a person who has high glucose contrentation in blood will have high rate to get hypertension (high blood pressure)</t>
  </si>
  <si>
    <t>=&gt;Predict when x = 200</t>
  </si>
  <si>
    <t>=&gt;Residual (error) at x = 106</t>
  </si>
  <si>
    <t>=&gt; Estimated regression line: y=0.09x+61.456</t>
  </si>
  <si>
    <t>Otherwise</t>
  </si>
  <si>
    <t>Glucose is equal or less than 110</t>
  </si>
  <si>
    <t>C.I</t>
  </si>
  <si>
    <t>Ratio is 11.9%</t>
  </si>
  <si>
    <t>Diabetic subjects' BMI is 30</t>
  </si>
  <si>
    <t>Max Error (E)</t>
  </si>
  <si>
    <t>--&gt; From this data set, we can say that the ratio of diabetes in women in India is not 11.9%.</t>
  </si>
  <si>
    <t>Question: There is a claim that the ratio of diabetic female in young people (from 21-44y.o.) less than in old people (from 45y.o.). Does this data set support the claim?</t>
  </si>
  <si>
    <t>Question: Can we predict Blood Pressure when we know age of an adult?</t>
  </si>
  <si>
    <t>=&gt; Estimated regression line: y~0.345x+60.885</t>
  </si>
  <si>
    <t>All females in the world who are diabetes patients</t>
  </si>
  <si>
    <t>Proportion of the young is equal or greater than the old</t>
  </si>
  <si>
    <t>All adults in the world who are not diabetes patients</t>
  </si>
  <si>
    <t>--&gt; From this data set, we can say that the the ratio of diatbetic female in young people (from 21-44y.o.) less than in old people (from 45y.o.).</t>
  </si>
  <si>
    <t>Question: NIDDK, U.S. Department of Health and Human Services said that the ratio of overweight people in women equar or less than  66.9%. Does this data set support the claim?</t>
  </si>
  <si>
    <t>index 1 is mentioned to the non-diabetic</t>
  </si>
  <si>
    <t>index 2 is mentioned to the diabetic</t>
  </si>
  <si>
    <t>Đầu tiên, để đếm số lượng, em dùng hàm COUNT trong excel</t>
  </si>
  <si>
    <t>Tiếp theo, với giá trị nhỏ nhất MIN và giá trị lớn nhất MAX, em cũng dùng hàm MIN và MAX trong excel</t>
  </si>
  <si>
    <t>Với MEAN của thuộc tính, em dùng hàm AVERAGE</t>
  </si>
  <si>
    <t>Với độ lệch chuẩn (Standard Deviation) em cũng dùng hàm có sẵn trong EXCEL</t>
  </si>
  <si>
    <t>Với 3 điểm tứ phân vị Q1, Q2 và Q3, em có sử dụng hàm QUARTILE.EXE của EXCEL để tính</t>
  </si>
  <si>
    <t>Đây là bảng tóm tắt các thuộc tính của Data đã cho, ở đây ta có 9 thuộc tính</t>
  </si>
  <si>
    <t>Câu hỏi bên phải: Xây dựng 95% khoảng tin cậy cho trung bình tất cả các biến trong Data</t>
  </si>
  <si>
    <t>Cách làm:</t>
  </si>
  <si>
    <t>Ta có alpha = 1 - 0.95 = 0.05</t>
  </si>
  <si>
    <t>n là cỡ mẫu, đếm bằng cách dùng hàm COUNT</t>
  </si>
  <si>
    <t>x ngang là mean, tính bằng cách dùng hàm AVERAGE</t>
  </si>
  <si>
    <t>s là độ lệch chuẩn, tính bằng dùng hàm STDEV trong excel</t>
  </si>
  <si>
    <t>t-value dùng công thức có sẵn trong excel t-inv để tìm giá trị của t value tại t (alpha, n-1)</t>
  </si>
  <si>
    <t>max-eror tính bằng công thức s*t-value/sqrt(n)</t>
  </si>
  <si>
    <t>Và cuối cùng khoảng tin cậy của trung bình các biến được tính bằng cách lấy MEAN cộng và trừ cho MAX ERROR</t>
  </si>
  <si>
    <t>NOTE: tất cả các bảng đều có cách làm chung như vậy</t>
  </si>
  <si>
    <t>Ở đây ta đặt hai biến trong bài X là Glucose và Y là BloodPressure</t>
  </si>
  <si>
    <t>Tiếp theo ta plot lên Scatter Plot thì thấy rằng hệ số góc của cái công thức tổng quát giữa y và x là 0.09</t>
  </si>
  <si>
    <t>Ta kết luận được rằng đây là một weak linear regression</t>
  </si>
  <si>
    <t>Ở đây ta có sử dụng các công thức đã học để tính B1 và B0, từ đó tạo thành công thức tổng quát mối quan hệ giữa X và Y</t>
  </si>
  <si>
    <t>ở đây ta sẽ test độ quan trọng của regression</t>
  </si>
  <si>
    <t>đặt giả thiết H0 là B1 =0 và H1 là B1 # 0</t>
  </si>
  <si>
    <t>ở đây ta đặt significant level là 95% thì alpha sẽ là 5%</t>
  </si>
  <si>
    <t>Std err ta sẽ tính bằng công thức</t>
  </si>
  <si>
    <t>Sau đó test statistic là (B1-0)/std err</t>
  </si>
  <si>
    <t>Sau đó ta dùng hàm t-inv(viết tắt cho t-inverse) để tính right t-value và left-t-value</t>
  </si>
  <si>
    <t>Ta thấy cái critical region nằm ngoài khoảng (-1.963, 1.963) nên ta reject H0</t>
  </si>
  <si>
    <t>Đây là summary output khi ta tạo biểu đồ trên (excel tự tạo)</t>
  </si>
  <si>
    <t>Ta có thể predict được mức độ blood pressure khi biết giá trị glucose của 1 người</t>
  </si>
  <si>
    <t>đây là công thức tổng quát mối quan hệ giữa x và y</t>
  </si>
  <si>
    <t>Tiếp theo ta plot lên Scatter Plot thì thấy rằng đường kẻ đỏ (đường cthuc tổng quát) xấp xỉ 15 độ, ta có thể kết luận đây là week linear regression</t>
  </si>
  <si>
    <t>Ở đây ta đặt hai biến trong bài X là age và Y là bloodpressuer</t>
  </si>
  <si>
    <t>Ta sẽ thử dự đoán khi tuổi là 90 thì có giá trị bloodpressure là 91,963</t>
  </si>
  <si>
    <t>Câu hỏi:Một nghiên cứu cho biết mức đường huyết bình thường đối với người lớn, không mắc bệnh tiểu đường và sau khi thực hiện xét nghiệm  nạp glucose đường trong 2 giờ, bằng hoặc thấp hơn 110 mg/dL. Bộ dữ liệu này có support cái giả thiết này ko?</t>
  </si>
  <si>
    <t>Ta có population là tất cả người lớn không bị bệnh tiểu đường</t>
  </si>
  <si>
    <t>Đặt H0 là mean &lt;=110 là Glucose nhỏ hơn hoặc bằng 110</t>
  </si>
  <si>
    <t>H1 là ngược lại</t>
  </si>
  <si>
    <t>Ta có alpha là 5%</t>
  </si>
  <si>
    <t>n là đếm tổng số người k bị bệnh tiểu đường</t>
  </si>
  <si>
    <t>x ngang là MEAN</t>
  </si>
  <si>
    <t>s là độ lệch chuẩn</t>
  </si>
  <si>
    <t>Ta áp dụng công thức để tìm max error</t>
  </si>
  <si>
    <t>Khoảng tin cậy là mean + Max error là 112.277 vậy suy ra 110 &lt; 112.227, vậy là ta fail to reject H0</t>
  </si>
  <si>
    <t>Chứng minh thêm, ta tính test statistic và tính biên phải của t-value thì ta thấy test-sta nhỏ hơn biên phải vậy nên fail to reject H0 tức là data này support cái khẳng định của đề bài</t>
  </si>
  <si>
    <t>Câu hỏi: Một nghiên cứu cho biết "chỉ số BMI của đối tượng mắc bệnh tiểu đường được tìm thấy vào khoảng 30 kg/m2". Data này có support nghiên cứu này không</t>
  </si>
  <si>
    <t>Ta có population là tất cả phụ nữ bị mắc bệnh tiểu đường</t>
  </si>
  <si>
    <t>MEAN = 30 có nghĩa là BMI là 30</t>
  </si>
  <si>
    <t>Khoảng tin cậy là mean +- Max error là 36.016 và 34.269 vậy suy ra 30 không nằm trong khoảng (34.269, 36.016) nên ta reject H0</t>
  </si>
  <si>
    <t>Chứng minh thêm, ta tính test statistic và tính biên phải của t-value thì ta thấy test-sta không nằm trong giá trị t-value biên trái và phải vậy nên reject H0 tức là data này không support cái khẳng định của đề bài</t>
  </si>
  <si>
    <t xml:space="preserve"> Câu hỏi: Có khẳng định cho rằng tỷ lệ phụ nữ mắc bệnh tiểu đường ở Ấn Độ là 11,9%.Data set này có support cái khẳng định này không?</t>
  </si>
  <si>
    <t>Câu hỏi: NIDDK, Bộ Y tế và Dịch vụ Nhân sinh Hoa Kỳ cho biết tỷ lệ người thừa cân ở phụ nữ bằng hoặc thấp hơn 66,9% .Data set này có support cái khẳng định này không?.</t>
  </si>
  <si>
    <t>n là đếm tổng số người bị bệnh tiểu đường</t>
  </si>
  <si>
    <t>n là đếm tổng số người phụ nữ</t>
  </si>
  <si>
    <t>x là đếm</t>
  </si>
  <si>
    <t>x là đếm số người phụ nữ bị tiểu đường</t>
  </si>
  <si>
    <t>P mũ tính bằng x/n</t>
  </si>
  <si>
    <t>Khoảng tin cậy là mean +- Max error là 0.315 và 0.383 vậy suy ra 11.9% không nằm trong khoảng này nên ta reject H0</t>
  </si>
  <si>
    <t>Chứng minh thêm, ta tính test statistic và tính biên trái phải của t-value thì ta thấy test-sta không nằm trong giá trị t-value biên trái và phải vậy nên reject H0 tức là data này không support cái khẳng định của đề bài</t>
  </si>
  <si>
    <t>H0 là p nhỏ hơn hoạc bằng 66.9%</t>
  </si>
  <si>
    <t>H1 ngược lại</t>
  </si>
  <si>
    <t>Khoảng tin cậy là mean +- Max error là 0.814 và 0.866 vậy suy ra 66.9% không nằm trong khoảng này nên ta reject H0</t>
  </si>
  <si>
    <t>Chứng minh thêm, ta tính test statistic và tính biên  phải của t-value thì ta thấy test-sta lớn hơn giá trị biên phải vậy nên reject H0 tức là data này không support cái khẳng định của đề bài</t>
  </si>
  <si>
    <t>Câu hỏi: Có khẳng định rằng độ dày trung bình da của ng phụ nữ bị tiểu đường bằng với người k bị tiểu đường</t>
  </si>
  <si>
    <t>Average skin thickness of diabetics female equals to the the other</t>
  </si>
  <si>
    <t>Độ dày da trung bình của bệnh nhân tiểu đường nữ bằng với người kia</t>
  </si>
  <si>
    <t>n1 là đếm tổng số người phụ nữ k bị tiểu đường</t>
  </si>
  <si>
    <t>n2 là đếm tổng số người phụ nữ bị tiểu đường</t>
  </si>
  <si>
    <t>x1 ngang là giá trị MEAN độ dày da của ng phụ nữ k bị tiểu đường</t>
  </si>
  <si>
    <t>x2 ngang là giá trị MEAN độ dày da của ng phụ nữ bị tiểu đường</t>
  </si>
  <si>
    <t>n là tổng mẫu</t>
  </si>
  <si>
    <t>s1 là độ lệch chuẩn của trung bình độ dày da của ng phụ nữ k bị tiểu đường</t>
  </si>
  <si>
    <t>s2 là độ lệch chuẩn của trung bình độ dày da của ng phụ nữ bị tiểu đường</t>
  </si>
  <si>
    <t>tính pooled variance theo công thức</t>
  </si>
  <si>
    <t>ta tính test statistic và tính biên phải và trái của t-value thì ta thấy test-sta nằm trong giá trị hai biên vậy nên fail to reject H0 tức là data  support cái khẳng định của đề bài</t>
  </si>
  <si>
    <t xml:space="preserve">Câu Hỏi: Có ý kiến ​​cho rằng tỷ lệ nữ mắc bệnh diabetic ở người trẻ tuổi (từ 21-44 tuổi) ít hơn ở người già (từ 45 tuổi). </t>
  </si>
  <si>
    <t>index 1 là nói về ng trẻ</t>
  </si>
  <si>
    <t>index 2 là nói về người già</t>
  </si>
  <si>
    <t xml:space="preserve">
Tỷ lệ trẻ bằng hoặc lớn hơn già</t>
  </si>
  <si>
    <t>ngược klaij</t>
  </si>
  <si>
    <t>x1 là đếm ng trẻ bị tiểu đường</t>
  </si>
  <si>
    <t>n1 là đếm tổng số người trẻ</t>
  </si>
  <si>
    <t>n2 là đếm tổng số người già</t>
  </si>
  <si>
    <t>x2 là đếm tổng số ng già bị tiểu đường</t>
  </si>
  <si>
    <t>p1 và p2 tính theo công thức x/n</t>
  </si>
  <si>
    <t>tính pool proportion như công thức đã học</t>
  </si>
  <si>
    <t>ta tính test statistic và tính biên trái của z-value thì ta thấy test-sta nhỏ hơn giá trị biên trái nên  reject H0 tức là data k support cái khẳng định của đề bài</t>
  </si>
  <si>
    <t>Ta tính P value được 0.0000445 nhỏ hơn alpha</t>
  </si>
  <si>
    <t xml:space="preserve">
Có ý kiến ​​cho rằng tỷ lệ phụ nữ thừa cân sau khi mang thai cao hơn những người khác. (Mang thai có gây béo phì không?)</t>
  </si>
  <si>
    <t>index 1 nói về phụ nữ đã mang thai</t>
  </si>
  <si>
    <t>index 2 là nói vễ những người kahcs</t>
  </si>
  <si>
    <t>x1 đếm tổng số người đã mang thai có BMI &gt;= 25</t>
  </si>
  <si>
    <t>n1 là đếm tổng ng chưa mang thai</t>
  </si>
  <si>
    <t>n2 là đếm tổng số ng đã mang thai</t>
  </si>
  <si>
    <t>x1 đếm tổng số người chưa mang thai có BMI &gt;= 25</t>
  </si>
  <si>
    <t>Fail to reject Ho --&gt; This data set does support the claim</t>
  </si>
  <si>
    <t>--&gt; From this data set, we can  say that the the percentage overweight women after getting pregnant is greater than the other.</t>
  </si>
  <si>
    <t>ta tính test statistic và tính biên PhẢI của z-value thì ta thấy test-sta nhỏ hơn giá trị biên PHẢI nên fail to reject H0 tức là data có support cái khẳng định của đề bài</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</si>
</sst>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
    <numFmt numFmtId="165" formatCode="0.000"/>
    <numFmt numFmtId="166" formatCode="0.0000000"/>
    <numFmt numFmtId="167" formatCode="0.00000"/>
    <numFmt numFmtId="168" formatCode="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mbria"/>
      <family val="1"/>
    </font>
    <font>
      <sz val="11"/>
      <name val="Cambria"/>
      <family val="1"/>
    </font>
    <font>
      <b/>
      <sz val="11"/>
      <color rgb="FFFF0000"/>
      <name val="Cambria"/>
      <family val="1"/>
    </font>
    <font>
      <b/>
      <sz val="11"/>
      <color theme="0"/>
      <name val="Cambria"/>
      <family val="1"/>
    </font>
    <font>
      <sz val="11"/>
      <color rgb="FFFF0000"/>
      <name val="Cambria"/>
      <family val="1"/>
    </font>
    <font>
      <sz val="11"/>
      <color rgb="FF000000"/>
      <name val="Cambria"/>
      <family val="1"/>
    </font>
    <font>
      <b/>
      <sz val="11"/>
      <color theme="5" tint="0.59999389629810485"/>
      <name val="Cambria"/>
      <family val="1"/>
    </font>
    <font>
      <b/>
      <sz val="10"/>
      <color theme="5" tint="0.59999389629810485"/>
      <name val="Cambria"/>
      <family val="1"/>
    </font>
    <font>
      <u/>
      <sz val="11"/>
      <color theme="10"/>
      <name val="Calibri"/>
      <family val="2"/>
      <scheme val="minor"/>
    </font>
    <font>
      <sz val="11"/>
      <color theme="9"/>
      <name val="Cambria"/>
      <family val="1"/>
    </font>
    <font>
      <b/>
      <sz val="11"/>
      <color theme="1"/>
      <name val="Cambria"/>
      <family val="1"/>
    </font>
    <font>
      <sz val="10"/>
      <color theme="1"/>
      <name val="Cambria"/>
      <family val="1"/>
    </font>
    <font>
      <i/>
      <sz val="10"/>
      <color theme="0" tint="-0.499984740745262"/>
      <name val="Cambria"/>
      <family val="1"/>
    </font>
    <font>
      <i/>
      <sz val="11"/>
      <color theme="1"/>
      <name val="Calibri"/>
      <family val="2"/>
      <scheme val="minor"/>
    </font>
    <font>
      <u/>
      <sz val="11"/>
      <color theme="10"/>
      <name val="Cambria"/>
      <family val="1"/>
    </font>
    <font>
      <b/>
      <sz val="10"/>
      <name val="Cambria"/>
      <family val="1"/>
    </font>
    <font>
      <sz val="11"/>
      <color theme="5"/>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84">
    <xf numFmtId="0" fontId="0" fillId="0" borderId="0" xfId="0"/>
    <xf numFmtId="0" fontId="18" fillId="0" borderId="0" xfId="0" applyFont="1"/>
    <xf numFmtId="0" fontId="19" fillId="0" borderId="0" xfId="0" applyFont="1" applyAlignment="1">
      <alignment vertical="center"/>
    </xf>
    <xf numFmtId="0" fontId="20" fillId="0" borderId="0" xfId="0" applyFont="1" applyAlignment="1">
      <alignment horizontal="center" vertical="center"/>
    </xf>
    <xf numFmtId="0" fontId="16" fillId="0" borderId="0" xfId="0" applyFont="1" applyAlignment="1">
      <alignment horizontal="right" vertical="center"/>
    </xf>
    <xf numFmtId="0" fontId="0" fillId="0" borderId="0" xfId="0" applyAlignment="1">
      <alignment vertical="center"/>
    </xf>
    <xf numFmtId="164" fontId="0" fillId="0" borderId="0" xfId="0" applyNumberFormat="1" applyAlignment="1">
      <alignment vertical="center"/>
    </xf>
    <xf numFmtId="2" fontId="0" fillId="0" borderId="0" xfId="0" applyNumberFormat="1" applyAlignment="1">
      <alignment vertical="center"/>
    </xf>
    <xf numFmtId="0" fontId="19" fillId="0" borderId="0" xfId="0" applyFont="1"/>
    <xf numFmtId="0" fontId="19" fillId="0" borderId="0" xfId="0" applyFont="1" applyAlignment="1">
      <alignment horizontal="left"/>
    </xf>
    <xf numFmtId="0" fontId="19" fillId="0" borderId="12" xfId="0" applyFont="1" applyBorder="1"/>
    <xf numFmtId="9" fontId="19" fillId="0" borderId="0" xfId="0" applyNumberFormat="1" applyFont="1"/>
    <xf numFmtId="0" fontId="18" fillId="0" borderId="0" xfId="0" applyFont="1" applyAlignment="1">
      <alignment vertical="center"/>
    </xf>
    <xf numFmtId="165" fontId="19" fillId="0" borderId="0" xfId="0" applyNumberFormat="1" applyFont="1"/>
    <xf numFmtId="166" fontId="18" fillId="0" borderId="0" xfId="0" applyNumberFormat="1" applyFont="1"/>
    <xf numFmtId="164" fontId="18" fillId="0" borderId="0" xfId="0" applyNumberFormat="1" applyFont="1"/>
    <xf numFmtId="0" fontId="20" fillId="0" borderId="0" xfId="0" applyFont="1"/>
    <xf numFmtId="0" fontId="27" fillId="0" borderId="0" xfId="0" applyFont="1"/>
    <xf numFmtId="0" fontId="20" fillId="0" borderId="0" xfId="0" quotePrefix="1" applyFont="1"/>
    <xf numFmtId="0" fontId="27" fillId="0" borderId="0" xfId="0" applyFont="1" applyAlignment="1">
      <alignment horizontal="left"/>
    </xf>
    <xf numFmtId="0" fontId="28" fillId="0" borderId="0" xfId="0" applyFont="1"/>
    <xf numFmtId="165" fontId="18" fillId="0" borderId="0" xfId="0" applyNumberFormat="1" applyFont="1"/>
    <xf numFmtId="2" fontId="18" fillId="0" borderId="0" xfId="0" applyNumberFormat="1" applyFont="1"/>
    <xf numFmtId="168" fontId="19" fillId="0" borderId="0" xfId="0" applyNumberFormat="1" applyFont="1"/>
    <xf numFmtId="0" fontId="30" fillId="0" borderId="0" xfId="0" applyFont="1"/>
    <xf numFmtId="1" fontId="19" fillId="0" borderId="0" xfId="0" applyNumberFormat="1" applyFont="1"/>
    <xf numFmtId="167" fontId="18" fillId="0" borderId="0" xfId="0" applyNumberFormat="1" applyFont="1" applyAlignment="1">
      <alignment vertical="center"/>
    </xf>
    <xf numFmtId="165" fontId="18" fillId="0" borderId="0" xfId="0" applyNumberFormat="1" applyFont="1" applyAlignment="1">
      <alignment vertical="center"/>
    </xf>
    <xf numFmtId="0" fontId="30" fillId="0" borderId="0" xfId="0" applyFont="1" applyAlignment="1">
      <alignment horizontal="center"/>
    </xf>
    <xf numFmtId="0" fontId="0" fillId="0" borderId="17" xfId="0" applyBorder="1"/>
    <xf numFmtId="0" fontId="31" fillId="0" borderId="18" xfId="0" applyFont="1" applyBorder="1" applyAlignment="1">
      <alignment horizontal="center"/>
    </xf>
    <xf numFmtId="0" fontId="18" fillId="0" borderId="10" xfId="0" applyFont="1" applyBorder="1"/>
    <xf numFmtId="0" fontId="18" fillId="0" borderId="11" xfId="0" applyFont="1" applyBorder="1"/>
    <xf numFmtId="0" fontId="18" fillId="0" borderId="12" xfId="0" applyFont="1" applyBorder="1"/>
    <xf numFmtId="0" fontId="18" fillId="0" borderId="13" xfId="0" applyFont="1" applyBorder="1"/>
    <xf numFmtId="0" fontId="18" fillId="0" borderId="14" xfId="0" applyFont="1" applyBorder="1"/>
    <xf numFmtId="0" fontId="18" fillId="0" borderId="15" xfId="0" applyFont="1" applyBorder="1"/>
    <xf numFmtId="0" fontId="21" fillId="33" borderId="19" xfId="0" applyFont="1" applyFill="1" applyBorder="1" applyAlignment="1">
      <alignment horizontal="center" vertical="center"/>
    </xf>
    <xf numFmtId="165" fontId="18" fillId="0" borderId="15" xfId="0" applyNumberFormat="1" applyFont="1" applyBorder="1"/>
    <xf numFmtId="165" fontId="18" fillId="0" borderId="13" xfId="0" applyNumberFormat="1" applyFont="1" applyBorder="1"/>
    <xf numFmtId="2" fontId="18" fillId="0" borderId="13" xfId="0" applyNumberFormat="1" applyFont="1" applyBorder="1"/>
    <xf numFmtId="0" fontId="18" fillId="0" borderId="20" xfId="0" applyFont="1" applyBorder="1"/>
    <xf numFmtId="0" fontId="18" fillId="0" borderId="17" xfId="0" applyFont="1" applyBorder="1"/>
    <xf numFmtId="165" fontId="18" fillId="0" borderId="17" xfId="0" applyNumberFormat="1" applyFont="1" applyBorder="1"/>
    <xf numFmtId="0" fontId="18" fillId="0" borderId="22" xfId="0" applyFont="1" applyBorder="1"/>
    <xf numFmtId="0" fontId="18" fillId="0" borderId="21" xfId="0" applyFont="1" applyBorder="1"/>
    <xf numFmtId="165" fontId="18" fillId="0" borderId="21" xfId="0" applyNumberFormat="1" applyFont="1" applyBorder="1"/>
    <xf numFmtId="0" fontId="19" fillId="0" borderId="0" xfId="0" applyFont="1" applyAlignment="1">
      <alignment horizontal="left" vertical="center"/>
    </xf>
    <xf numFmtId="9" fontId="19" fillId="0" borderId="13" xfId="0" applyNumberFormat="1" applyFont="1" applyBorder="1"/>
    <xf numFmtId="165" fontId="19" fillId="0" borderId="13" xfId="0" applyNumberFormat="1" applyFont="1" applyBorder="1"/>
    <xf numFmtId="2" fontId="19" fillId="0" borderId="13" xfId="0" applyNumberFormat="1" applyFont="1" applyBorder="1"/>
    <xf numFmtId="0" fontId="20" fillId="0" borderId="14" xfId="0" applyFont="1" applyBorder="1"/>
    <xf numFmtId="0" fontId="18" fillId="0" borderId="13" xfId="0" applyFont="1" applyBorder="1" applyAlignment="1">
      <alignment vertical="center"/>
    </xf>
    <xf numFmtId="0" fontId="22" fillId="0" borderId="15" xfId="0" applyFont="1" applyBorder="1" applyAlignment="1">
      <alignment horizontal="center" vertical="center"/>
    </xf>
    <xf numFmtId="0" fontId="23" fillId="0" borderId="0" xfId="0" applyFont="1"/>
    <xf numFmtId="0" fontId="21" fillId="33" borderId="0" xfId="0" applyFont="1" applyFill="1" applyAlignment="1">
      <alignment horizontal="right" vertical="center"/>
    </xf>
    <xf numFmtId="0" fontId="20" fillId="34" borderId="0" xfId="0" quotePrefix="1" applyFont="1" applyFill="1"/>
    <xf numFmtId="164" fontId="20" fillId="34" borderId="0" xfId="0" applyNumberFormat="1" applyFont="1" applyFill="1"/>
    <xf numFmtId="165" fontId="19" fillId="34" borderId="0" xfId="0" applyNumberFormat="1" applyFont="1" applyFill="1"/>
    <xf numFmtId="0" fontId="18" fillId="34" borderId="0" xfId="0" applyFont="1" applyFill="1"/>
    <xf numFmtId="0" fontId="31" fillId="0" borderId="18" xfId="0" applyFont="1" applyBorder="1" applyAlignment="1">
      <alignment horizontal="centerContinuous"/>
    </xf>
    <xf numFmtId="0" fontId="17" fillId="33" borderId="0" xfId="0" applyFont="1" applyFill="1"/>
    <xf numFmtId="0" fontId="32" fillId="0" borderId="0" xfId="42" applyFont="1" applyAlignment="1">
      <alignment horizontal="left" vertical="center"/>
    </xf>
    <xf numFmtId="0" fontId="32" fillId="0" borderId="0" xfId="42" applyFont="1" applyAlignment="1">
      <alignment vertical="center"/>
    </xf>
    <xf numFmtId="0" fontId="33" fillId="0" borderId="0" xfId="0" applyFont="1" applyAlignment="1">
      <alignment vertical="center" wrapText="1"/>
    </xf>
    <xf numFmtId="0" fontId="22" fillId="0" borderId="15" xfId="0" applyFont="1" applyBorder="1" applyAlignment="1">
      <alignment horizontal="center"/>
    </xf>
    <xf numFmtId="0" fontId="19" fillId="0" borderId="0" xfId="0" applyFont="1" applyAlignment="1">
      <alignment horizontal="center" vertical="center"/>
    </xf>
    <xf numFmtId="0" fontId="34" fillId="0" borderId="0" xfId="0" applyFont="1" applyAlignment="1">
      <alignment vertical="center"/>
    </xf>
    <xf numFmtId="0" fontId="16" fillId="0" borderId="0" xfId="0" applyFont="1" applyAlignment="1">
      <alignment vertical="center"/>
    </xf>
    <xf numFmtId="0" fontId="29" fillId="0" borderId="0" xfId="0" applyFont="1" applyAlignment="1">
      <alignment horizontal="left" vertical="center" wrapText="1"/>
    </xf>
    <xf numFmtId="0" fontId="29" fillId="0" borderId="0" xfId="0" applyFont="1" applyAlignment="1">
      <alignment horizontal="left" vertical="center"/>
    </xf>
    <xf numFmtId="0" fontId="21" fillId="33" borderId="10" xfId="0" applyFont="1" applyFill="1" applyBorder="1" applyAlignment="1">
      <alignment horizontal="center"/>
    </xf>
    <xf numFmtId="0" fontId="21" fillId="33" borderId="11" xfId="0" applyFont="1" applyFill="1" applyBorder="1" applyAlignment="1">
      <alignment horizontal="center"/>
    </xf>
    <xf numFmtId="0" fontId="24" fillId="33" borderId="0" xfId="0" applyFont="1" applyFill="1" applyAlignment="1">
      <alignment horizontal="center" vertical="center"/>
    </xf>
    <xf numFmtId="0" fontId="25" fillId="33" borderId="0" xfId="0" applyFont="1" applyFill="1" applyAlignment="1">
      <alignment horizontal="center" vertical="center" wrapText="1"/>
    </xf>
    <xf numFmtId="0" fontId="18" fillId="0" borderId="0" xfId="0" applyFont="1" applyAlignment="1">
      <alignment horizontal="center"/>
    </xf>
    <xf numFmtId="0" fontId="21" fillId="33" borderId="0" xfId="0" applyFont="1" applyFill="1" applyAlignment="1">
      <alignment horizontal="center"/>
    </xf>
    <xf numFmtId="0" fontId="22" fillId="0" borderId="10" xfId="0" quotePrefix="1" applyFont="1" applyBorder="1" applyAlignment="1">
      <alignment horizontal="left"/>
    </xf>
    <xf numFmtId="0" fontId="22" fillId="0" borderId="16" xfId="0" quotePrefix="1" applyFont="1" applyBorder="1" applyAlignment="1">
      <alignment horizontal="left"/>
    </xf>
    <xf numFmtId="0" fontId="22" fillId="0" borderId="11" xfId="0" quotePrefix="1" applyFont="1" applyBorder="1" applyAlignment="1">
      <alignment horizontal="left"/>
    </xf>
    <xf numFmtId="0" fontId="18" fillId="0" borderId="23" xfId="0" quotePrefix="1" applyFont="1" applyBorder="1" applyAlignment="1">
      <alignment horizontal="left"/>
    </xf>
    <xf numFmtId="0" fontId="18" fillId="0" borderId="24" xfId="0" quotePrefix="1" applyFont="1" applyBorder="1" applyAlignment="1">
      <alignment horizontal="left"/>
    </xf>
    <xf numFmtId="0" fontId="18" fillId="0" borderId="25" xfId="0" quotePrefix="1" applyFont="1" applyBorder="1" applyAlignment="1">
      <alignment horizontal="left"/>
    </xf>
    <xf numFmtId="0" fontId="24" fillId="33"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'P5-1'!$B$1</c:f>
              <c:strCache>
                <c:ptCount val="1"/>
                <c:pt idx="0">
                  <c:v>BloodPressure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solid"/>
              </a:ln>
              <a:effectLst/>
            </c:spPr>
            <c:trendlineType val="linear"/>
            <c:dispRSqr val="0"/>
            <c:dispEq val="0"/>
          </c:trendline>
          <c:xVal>
            <c:numRef>
              <c:f>'P5-1'!$A$2:$A$769</c:f>
              <c:numCache>
                <c:formatCode>General</c:formatCode>
                <c:ptCount val="768"/>
                <c:pt idx="0">
                  <c:v>50</c:v>
                </c:pt>
                <c:pt idx="1">
                  <c:v>31</c:v>
                </c:pt>
                <c:pt idx="2">
                  <c:v>32</c:v>
                </c:pt>
                <c:pt idx="3">
                  <c:v>21</c:v>
                </c:pt>
                <c:pt idx="4">
                  <c:v>33</c:v>
                </c:pt>
                <c:pt idx="5">
                  <c:v>30</c:v>
                </c:pt>
                <c:pt idx="6">
                  <c:v>26</c:v>
                </c:pt>
                <c:pt idx="7">
                  <c:v>53</c:v>
                </c:pt>
                <c:pt idx="8">
                  <c:v>54</c:v>
                </c:pt>
                <c:pt idx="9">
                  <c:v>30</c:v>
                </c:pt>
                <c:pt idx="10">
                  <c:v>34</c:v>
                </c:pt>
                <c:pt idx="11">
                  <c:v>57</c:v>
                </c:pt>
                <c:pt idx="12">
                  <c:v>59</c:v>
                </c:pt>
                <c:pt idx="13">
                  <c:v>51</c:v>
                </c:pt>
                <c:pt idx="14">
                  <c:v>31</c:v>
                </c:pt>
                <c:pt idx="15">
                  <c:v>31</c:v>
                </c:pt>
                <c:pt idx="16">
                  <c:v>33</c:v>
                </c:pt>
                <c:pt idx="17">
                  <c:v>32</c:v>
                </c:pt>
                <c:pt idx="18">
                  <c:v>27</c:v>
                </c:pt>
                <c:pt idx="19">
                  <c:v>50</c:v>
                </c:pt>
                <c:pt idx="20">
                  <c:v>41</c:v>
                </c:pt>
                <c:pt idx="21">
                  <c:v>29</c:v>
                </c:pt>
                <c:pt idx="22">
                  <c:v>51</c:v>
                </c:pt>
                <c:pt idx="23">
                  <c:v>41</c:v>
                </c:pt>
                <c:pt idx="24">
                  <c:v>43</c:v>
                </c:pt>
                <c:pt idx="25">
                  <c:v>22</c:v>
                </c:pt>
                <c:pt idx="26">
                  <c:v>57</c:v>
                </c:pt>
                <c:pt idx="27">
                  <c:v>38</c:v>
                </c:pt>
                <c:pt idx="28">
                  <c:v>60</c:v>
                </c:pt>
                <c:pt idx="29">
                  <c:v>28</c:v>
                </c:pt>
                <c:pt idx="30">
                  <c:v>22</c:v>
                </c:pt>
                <c:pt idx="31">
                  <c:v>28</c:v>
                </c:pt>
                <c:pt idx="32">
                  <c:v>45</c:v>
                </c:pt>
                <c:pt idx="33">
                  <c:v>33</c:v>
                </c:pt>
                <c:pt idx="34">
                  <c:v>35</c:v>
                </c:pt>
                <c:pt idx="35">
                  <c:v>46</c:v>
                </c:pt>
                <c:pt idx="36">
                  <c:v>27</c:v>
                </c:pt>
                <c:pt idx="37">
                  <c:v>56</c:v>
                </c:pt>
                <c:pt idx="38">
                  <c:v>26</c:v>
                </c:pt>
                <c:pt idx="39">
                  <c:v>37</c:v>
                </c:pt>
                <c:pt idx="40">
                  <c:v>48</c:v>
                </c:pt>
                <c:pt idx="41">
                  <c:v>54</c:v>
                </c:pt>
                <c:pt idx="42">
                  <c:v>40</c:v>
                </c:pt>
                <c:pt idx="43">
                  <c:v>25</c:v>
                </c:pt>
                <c:pt idx="44">
                  <c:v>29</c:v>
                </c:pt>
                <c:pt idx="45">
                  <c:v>22</c:v>
                </c:pt>
                <c:pt idx="46">
                  <c:v>31</c:v>
                </c:pt>
                <c:pt idx="47">
                  <c:v>22</c:v>
                </c:pt>
                <c:pt idx="48">
                  <c:v>26</c:v>
                </c:pt>
                <c:pt idx="49">
                  <c:v>30</c:v>
                </c:pt>
                <c:pt idx="50">
                  <c:v>58</c:v>
                </c:pt>
                <c:pt idx="51">
                  <c:v>42</c:v>
                </c:pt>
                <c:pt idx="52">
                  <c:v>21</c:v>
                </c:pt>
                <c:pt idx="53">
                  <c:v>41</c:v>
                </c:pt>
                <c:pt idx="54">
                  <c:v>31</c:v>
                </c:pt>
                <c:pt idx="55">
                  <c:v>44</c:v>
                </c:pt>
                <c:pt idx="56">
                  <c:v>22</c:v>
                </c:pt>
                <c:pt idx="57">
                  <c:v>39</c:v>
                </c:pt>
                <c:pt idx="58">
                  <c:v>36</c:v>
                </c:pt>
                <c:pt idx="59">
                  <c:v>24</c:v>
                </c:pt>
                <c:pt idx="60">
                  <c:v>42</c:v>
                </c:pt>
                <c:pt idx="61">
                  <c:v>32</c:v>
                </c:pt>
                <c:pt idx="62">
                  <c:v>38</c:v>
                </c:pt>
                <c:pt idx="63">
                  <c:v>54</c:v>
                </c:pt>
                <c:pt idx="64">
                  <c:v>25</c:v>
                </c:pt>
                <c:pt idx="65">
                  <c:v>27</c:v>
                </c:pt>
                <c:pt idx="66">
                  <c:v>28</c:v>
                </c:pt>
                <c:pt idx="67">
                  <c:v>26</c:v>
                </c:pt>
                <c:pt idx="68">
                  <c:v>42</c:v>
                </c:pt>
                <c:pt idx="69">
                  <c:v>23</c:v>
                </c:pt>
                <c:pt idx="70">
                  <c:v>22</c:v>
                </c:pt>
                <c:pt idx="71">
                  <c:v>22</c:v>
                </c:pt>
                <c:pt idx="72">
                  <c:v>41</c:v>
                </c:pt>
                <c:pt idx="73">
                  <c:v>27</c:v>
                </c:pt>
                <c:pt idx="74">
                  <c:v>24</c:v>
                </c:pt>
                <c:pt idx="75">
                  <c:v>22</c:v>
                </c:pt>
                <c:pt idx="76">
                  <c:v>36</c:v>
                </c:pt>
                <c:pt idx="77">
                  <c:v>22</c:v>
                </c:pt>
                <c:pt idx="78">
                  <c:v>37</c:v>
                </c:pt>
                <c:pt idx="79">
                  <c:v>27</c:v>
                </c:pt>
                <c:pt idx="80">
                  <c:v>45</c:v>
                </c:pt>
                <c:pt idx="81">
                  <c:v>26</c:v>
                </c:pt>
                <c:pt idx="82">
                  <c:v>43</c:v>
                </c:pt>
                <c:pt idx="83">
                  <c:v>24</c:v>
                </c:pt>
                <c:pt idx="84">
                  <c:v>21</c:v>
                </c:pt>
                <c:pt idx="85">
                  <c:v>34</c:v>
                </c:pt>
                <c:pt idx="86">
                  <c:v>42</c:v>
                </c:pt>
                <c:pt idx="87">
                  <c:v>60</c:v>
                </c:pt>
                <c:pt idx="88">
                  <c:v>21</c:v>
                </c:pt>
                <c:pt idx="89">
                  <c:v>40</c:v>
                </c:pt>
                <c:pt idx="90">
                  <c:v>24</c:v>
                </c:pt>
                <c:pt idx="91">
                  <c:v>22</c:v>
                </c:pt>
                <c:pt idx="92">
                  <c:v>23</c:v>
                </c:pt>
                <c:pt idx="93">
                  <c:v>31</c:v>
                </c:pt>
                <c:pt idx="94">
                  <c:v>33</c:v>
                </c:pt>
                <c:pt idx="95">
                  <c:v>22</c:v>
                </c:pt>
                <c:pt idx="96">
                  <c:v>21</c:v>
                </c:pt>
                <c:pt idx="97">
                  <c:v>24</c:v>
                </c:pt>
                <c:pt idx="98">
                  <c:v>27</c:v>
                </c:pt>
                <c:pt idx="99">
                  <c:v>21</c:v>
                </c:pt>
                <c:pt idx="100">
                  <c:v>27</c:v>
                </c:pt>
                <c:pt idx="101">
                  <c:v>37</c:v>
                </c:pt>
                <c:pt idx="102">
                  <c:v>25</c:v>
                </c:pt>
                <c:pt idx="103">
                  <c:v>24</c:v>
                </c:pt>
                <c:pt idx="104">
                  <c:v>24</c:v>
                </c:pt>
                <c:pt idx="105">
                  <c:v>46</c:v>
                </c:pt>
                <c:pt idx="106">
                  <c:v>23</c:v>
                </c:pt>
                <c:pt idx="107">
                  <c:v>25</c:v>
                </c:pt>
                <c:pt idx="108">
                  <c:v>39</c:v>
                </c:pt>
                <c:pt idx="109">
                  <c:v>61</c:v>
                </c:pt>
                <c:pt idx="110">
                  <c:v>38</c:v>
                </c:pt>
                <c:pt idx="111">
                  <c:v>25</c:v>
                </c:pt>
                <c:pt idx="112">
                  <c:v>22</c:v>
                </c:pt>
                <c:pt idx="113">
                  <c:v>21</c:v>
                </c:pt>
                <c:pt idx="114">
                  <c:v>25</c:v>
                </c:pt>
                <c:pt idx="115">
                  <c:v>24</c:v>
                </c:pt>
                <c:pt idx="116">
                  <c:v>23</c:v>
                </c:pt>
                <c:pt idx="117">
                  <c:v>69</c:v>
                </c:pt>
                <c:pt idx="118">
                  <c:v>23</c:v>
                </c:pt>
                <c:pt idx="119">
                  <c:v>26</c:v>
                </c:pt>
                <c:pt idx="120">
                  <c:v>30</c:v>
                </c:pt>
                <c:pt idx="121">
                  <c:v>23</c:v>
                </c:pt>
                <c:pt idx="122">
                  <c:v>40</c:v>
                </c:pt>
                <c:pt idx="123">
                  <c:v>62</c:v>
                </c:pt>
                <c:pt idx="124">
                  <c:v>33</c:v>
                </c:pt>
                <c:pt idx="125">
                  <c:v>33</c:v>
                </c:pt>
                <c:pt idx="126">
                  <c:v>30</c:v>
                </c:pt>
                <c:pt idx="127">
                  <c:v>39</c:v>
                </c:pt>
                <c:pt idx="128">
                  <c:v>26</c:v>
                </c:pt>
                <c:pt idx="129">
                  <c:v>31</c:v>
                </c:pt>
                <c:pt idx="130">
                  <c:v>21</c:v>
                </c:pt>
                <c:pt idx="131">
                  <c:v>22</c:v>
                </c:pt>
                <c:pt idx="132">
                  <c:v>29</c:v>
                </c:pt>
                <c:pt idx="133">
                  <c:v>28</c:v>
                </c:pt>
                <c:pt idx="134">
                  <c:v>55</c:v>
                </c:pt>
                <c:pt idx="135">
                  <c:v>38</c:v>
                </c:pt>
                <c:pt idx="136">
                  <c:v>22</c:v>
                </c:pt>
                <c:pt idx="137">
                  <c:v>42</c:v>
                </c:pt>
                <c:pt idx="138">
                  <c:v>23</c:v>
                </c:pt>
                <c:pt idx="139">
                  <c:v>21</c:v>
                </c:pt>
                <c:pt idx="140">
                  <c:v>41</c:v>
                </c:pt>
                <c:pt idx="141">
                  <c:v>34</c:v>
                </c:pt>
                <c:pt idx="142">
                  <c:v>65</c:v>
                </c:pt>
                <c:pt idx="143">
                  <c:v>22</c:v>
                </c:pt>
                <c:pt idx="144">
                  <c:v>24</c:v>
                </c:pt>
                <c:pt idx="145">
                  <c:v>37</c:v>
                </c:pt>
                <c:pt idx="146">
                  <c:v>42</c:v>
                </c:pt>
                <c:pt idx="147">
                  <c:v>23</c:v>
                </c:pt>
                <c:pt idx="148">
                  <c:v>43</c:v>
                </c:pt>
                <c:pt idx="149">
                  <c:v>36</c:v>
                </c:pt>
                <c:pt idx="150">
                  <c:v>21</c:v>
                </c:pt>
                <c:pt idx="151">
                  <c:v>23</c:v>
                </c:pt>
                <c:pt idx="152">
                  <c:v>22</c:v>
                </c:pt>
                <c:pt idx="153">
                  <c:v>47</c:v>
                </c:pt>
                <c:pt idx="154">
                  <c:v>36</c:v>
                </c:pt>
                <c:pt idx="155">
                  <c:v>45</c:v>
                </c:pt>
                <c:pt idx="156">
                  <c:v>27</c:v>
                </c:pt>
                <c:pt idx="157">
                  <c:v>21</c:v>
                </c:pt>
                <c:pt idx="158">
                  <c:v>32</c:v>
                </c:pt>
                <c:pt idx="159">
                  <c:v>41</c:v>
                </c:pt>
                <c:pt idx="160">
                  <c:v>22</c:v>
                </c:pt>
                <c:pt idx="161">
                  <c:v>34</c:v>
                </c:pt>
                <c:pt idx="162">
                  <c:v>29</c:v>
                </c:pt>
                <c:pt idx="163">
                  <c:v>29</c:v>
                </c:pt>
                <c:pt idx="164">
                  <c:v>36</c:v>
                </c:pt>
                <c:pt idx="165">
                  <c:v>29</c:v>
                </c:pt>
                <c:pt idx="166">
                  <c:v>23</c:v>
                </c:pt>
                <c:pt idx="167">
                  <c:v>33</c:v>
                </c:pt>
                <c:pt idx="168">
                  <c:v>36</c:v>
                </c:pt>
                <c:pt idx="169">
                  <c:v>42</c:v>
                </c:pt>
                <c:pt idx="170">
                  <c:v>26</c:v>
                </c:pt>
                <c:pt idx="171">
                  <c:v>47</c:v>
                </c:pt>
                <c:pt idx="172">
                  <c:v>37</c:v>
                </c:pt>
                <c:pt idx="173">
                  <c:v>32</c:v>
                </c:pt>
                <c:pt idx="174">
                  <c:v>23</c:v>
                </c:pt>
                <c:pt idx="175">
                  <c:v>21</c:v>
                </c:pt>
                <c:pt idx="176">
                  <c:v>27</c:v>
                </c:pt>
                <c:pt idx="177">
                  <c:v>40</c:v>
                </c:pt>
                <c:pt idx="178">
                  <c:v>41</c:v>
                </c:pt>
                <c:pt idx="179">
                  <c:v>60</c:v>
                </c:pt>
                <c:pt idx="180">
                  <c:v>33</c:v>
                </c:pt>
                <c:pt idx="181">
                  <c:v>31</c:v>
                </c:pt>
                <c:pt idx="182">
                  <c:v>25</c:v>
                </c:pt>
                <c:pt idx="183">
                  <c:v>21</c:v>
                </c:pt>
                <c:pt idx="184">
                  <c:v>40</c:v>
                </c:pt>
                <c:pt idx="185">
                  <c:v>36</c:v>
                </c:pt>
                <c:pt idx="186">
                  <c:v>42</c:v>
                </c:pt>
                <c:pt idx="187">
                  <c:v>29</c:v>
                </c:pt>
                <c:pt idx="188">
                  <c:v>21</c:v>
                </c:pt>
                <c:pt idx="189">
                  <c:v>23</c:v>
                </c:pt>
                <c:pt idx="190">
                  <c:v>26</c:v>
                </c:pt>
                <c:pt idx="191">
                  <c:v>29</c:v>
                </c:pt>
                <c:pt idx="192">
                  <c:v>21</c:v>
                </c:pt>
                <c:pt idx="193">
                  <c:v>28</c:v>
                </c:pt>
                <c:pt idx="194">
                  <c:v>32</c:v>
                </c:pt>
                <c:pt idx="195">
                  <c:v>27</c:v>
                </c:pt>
                <c:pt idx="196">
                  <c:v>55</c:v>
                </c:pt>
                <c:pt idx="197">
                  <c:v>27</c:v>
                </c:pt>
                <c:pt idx="198">
                  <c:v>57</c:v>
                </c:pt>
                <c:pt idx="199">
                  <c:v>52</c:v>
                </c:pt>
                <c:pt idx="200">
                  <c:v>21</c:v>
                </c:pt>
                <c:pt idx="201">
                  <c:v>41</c:v>
                </c:pt>
                <c:pt idx="202">
                  <c:v>25</c:v>
                </c:pt>
                <c:pt idx="203">
                  <c:v>24</c:v>
                </c:pt>
                <c:pt idx="204">
                  <c:v>60</c:v>
                </c:pt>
                <c:pt idx="205">
                  <c:v>24</c:v>
                </c:pt>
                <c:pt idx="206">
                  <c:v>36</c:v>
                </c:pt>
                <c:pt idx="207">
                  <c:v>38</c:v>
                </c:pt>
                <c:pt idx="208">
                  <c:v>25</c:v>
                </c:pt>
                <c:pt idx="209">
                  <c:v>32</c:v>
                </c:pt>
                <c:pt idx="210">
                  <c:v>32</c:v>
                </c:pt>
                <c:pt idx="211">
                  <c:v>41</c:v>
                </c:pt>
                <c:pt idx="212">
                  <c:v>21</c:v>
                </c:pt>
                <c:pt idx="213">
                  <c:v>66</c:v>
                </c:pt>
                <c:pt idx="214">
                  <c:v>61</c:v>
                </c:pt>
                <c:pt idx="215">
                  <c:v>26</c:v>
                </c:pt>
                <c:pt idx="216">
                  <c:v>22</c:v>
                </c:pt>
                <c:pt idx="217">
                  <c:v>26</c:v>
                </c:pt>
                <c:pt idx="218">
                  <c:v>24</c:v>
                </c:pt>
                <c:pt idx="219">
                  <c:v>31</c:v>
                </c:pt>
                <c:pt idx="220">
                  <c:v>24</c:v>
                </c:pt>
                <c:pt idx="221">
                  <c:v>22</c:v>
                </c:pt>
                <c:pt idx="222">
                  <c:v>46</c:v>
                </c:pt>
                <c:pt idx="223">
                  <c:v>22</c:v>
                </c:pt>
                <c:pt idx="224">
                  <c:v>29</c:v>
                </c:pt>
                <c:pt idx="225">
                  <c:v>23</c:v>
                </c:pt>
                <c:pt idx="226">
                  <c:v>26</c:v>
                </c:pt>
                <c:pt idx="227">
                  <c:v>51</c:v>
                </c:pt>
                <c:pt idx="228">
                  <c:v>23</c:v>
                </c:pt>
                <c:pt idx="229">
                  <c:v>32</c:v>
                </c:pt>
                <c:pt idx="230">
                  <c:v>27</c:v>
                </c:pt>
                <c:pt idx="231">
                  <c:v>21</c:v>
                </c:pt>
                <c:pt idx="232">
                  <c:v>22</c:v>
                </c:pt>
                <c:pt idx="233">
                  <c:v>22</c:v>
                </c:pt>
                <c:pt idx="234">
                  <c:v>33</c:v>
                </c:pt>
                <c:pt idx="235">
                  <c:v>29</c:v>
                </c:pt>
                <c:pt idx="236">
                  <c:v>49</c:v>
                </c:pt>
                <c:pt idx="237">
                  <c:v>41</c:v>
                </c:pt>
                <c:pt idx="238">
                  <c:v>23</c:v>
                </c:pt>
                <c:pt idx="239">
                  <c:v>34</c:v>
                </c:pt>
                <c:pt idx="240">
                  <c:v>23</c:v>
                </c:pt>
                <c:pt idx="241">
                  <c:v>42</c:v>
                </c:pt>
                <c:pt idx="242">
                  <c:v>27</c:v>
                </c:pt>
                <c:pt idx="243">
                  <c:v>24</c:v>
                </c:pt>
                <c:pt idx="244">
                  <c:v>25</c:v>
                </c:pt>
                <c:pt idx="245">
                  <c:v>44</c:v>
                </c:pt>
                <c:pt idx="246">
                  <c:v>21</c:v>
                </c:pt>
                <c:pt idx="247">
                  <c:v>30</c:v>
                </c:pt>
                <c:pt idx="248">
                  <c:v>25</c:v>
                </c:pt>
                <c:pt idx="249">
                  <c:v>24</c:v>
                </c:pt>
                <c:pt idx="250">
                  <c:v>51</c:v>
                </c:pt>
                <c:pt idx="251">
                  <c:v>34</c:v>
                </c:pt>
                <c:pt idx="252">
                  <c:v>24</c:v>
                </c:pt>
                <c:pt idx="253">
                  <c:v>63</c:v>
                </c:pt>
                <c:pt idx="254">
                  <c:v>35</c:v>
                </c:pt>
                <c:pt idx="255">
                  <c:v>43</c:v>
                </c:pt>
                <c:pt idx="256">
                  <c:v>24</c:v>
                </c:pt>
                <c:pt idx="257">
                  <c:v>21</c:v>
                </c:pt>
                <c:pt idx="258">
                  <c:v>38</c:v>
                </c:pt>
                <c:pt idx="259">
                  <c:v>21</c:v>
                </c:pt>
                <c:pt idx="260">
                  <c:v>40</c:v>
                </c:pt>
                <c:pt idx="261">
                  <c:v>21</c:v>
                </c:pt>
                <c:pt idx="262">
                  <c:v>52</c:v>
                </c:pt>
                <c:pt idx="263">
                  <c:v>25</c:v>
                </c:pt>
                <c:pt idx="264">
                  <c:v>29</c:v>
                </c:pt>
                <c:pt idx="265">
                  <c:v>23</c:v>
                </c:pt>
                <c:pt idx="266">
                  <c:v>57</c:v>
                </c:pt>
                <c:pt idx="267">
                  <c:v>22</c:v>
                </c:pt>
                <c:pt idx="268">
                  <c:v>28</c:v>
                </c:pt>
                <c:pt idx="269">
                  <c:v>39</c:v>
                </c:pt>
                <c:pt idx="270">
                  <c:v>37</c:v>
                </c:pt>
                <c:pt idx="271">
                  <c:v>47</c:v>
                </c:pt>
                <c:pt idx="272">
                  <c:v>52</c:v>
                </c:pt>
                <c:pt idx="273">
                  <c:v>51</c:v>
                </c:pt>
                <c:pt idx="274">
                  <c:v>34</c:v>
                </c:pt>
                <c:pt idx="275">
                  <c:v>29</c:v>
                </c:pt>
                <c:pt idx="276">
                  <c:v>26</c:v>
                </c:pt>
                <c:pt idx="277">
                  <c:v>33</c:v>
                </c:pt>
                <c:pt idx="278">
                  <c:v>21</c:v>
                </c:pt>
                <c:pt idx="279">
                  <c:v>25</c:v>
                </c:pt>
                <c:pt idx="280">
                  <c:v>31</c:v>
                </c:pt>
                <c:pt idx="281">
                  <c:v>24</c:v>
                </c:pt>
                <c:pt idx="282">
                  <c:v>65</c:v>
                </c:pt>
                <c:pt idx="283">
                  <c:v>28</c:v>
                </c:pt>
                <c:pt idx="284">
                  <c:v>29</c:v>
                </c:pt>
                <c:pt idx="285">
                  <c:v>24</c:v>
                </c:pt>
                <c:pt idx="286">
                  <c:v>46</c:v>
                </c:pt>
                <c:pt idx="287">
                  <c:v>58</c:v>
                </c:pt>
                <c:pt idx="288">
                  <c:v>25</c:v>
                </c:pt>
                <c:pt idx="289">
                  <c:v>35</c:v>
                </c:pt>
                <c:pt idx="290">
                  <c:v>28</c:v>
                </c:pt>
                <c:pt idx="291">
                  <c:v>37</c:v>
                </c:pt>
                <c:pt idx="292">
                  <c:v>29</c:v>
                </c:pt>
                <c:pt idx="293">
                  <c:v>47</c:v>
                </c:pt>
                <c:pt idx="294">
                  <c:v>21</c:v>
                </c:pt>
                <c:pt idx="295">
                  <c:v>25</c:v>
                </c:pt>
                <c:pt idx="296">
                  <c:v>30</c:v>
                </c:pt>
                <c:pt idx="297">
                  <c:v>41</c:v>
                </c:pt>
                <c:pt idx="298">
                  <c:v>22</c:v>
                </c:pt>
                <c:pt idx="299">
                  <c:v>27</c:v>
                </c:pt>
                <c:pt idx="300">
                  <c:v>25</c:v>
                </c:pt>
                <c:pt idx="301">
                  <c:v>43</c:v>
                </c:pt>
                <c:pt idx="302">
                  <c:v>26</c:v>
                </c:pt>
                <c:pt idx="303">
                  <c:v>30</c:v>
                </c:pt>
                <c:pt idx="304">
                  <c:v>29</c:v>
                </c:pt>
                <c:pt idx="305">
                  <c:v>28</c:v>
                </c:pt>
                <c:pt idx="306">
                  <c:v>59</c:v>
                </c:pt>
                <c:pt idx="307">
                  <c:v>31</c:v>
                </c:pt>
                <c:pt idx="308">
                  <c:v>25</c:v>
                </c:pt>
                <c:pt idx="309">
                  <c:v>36</c:v>
                </c:pt>
                <c:pt idx="310">
                  <c:v>43</c:v>
                </c:pt>
                <c:pt idx="311">
                  <c:v>21</c:v>
                </c:pt>
                <c:pt idx="312">
                  <c:v>24</c:v>
                </c:pt>
                <c:pt idx="313">
                  <c:v>30</c:v>
                </c:pt>
                <c:pt idx="314">
                  <c:v>37</c:v>
                </c:pt>
                <c:pt idx="315">
                  <c:v>23</c:v>
                </c:pt>
                <c:pt idx="316">
                  <c:v>37</c:v>
                </c:pt>
                <c:pt idx="317">
                  <c:v>46</c:v>
                </c:pt>
                <c:pt idx="318">
                  <c:v>25</c:v>
                </c:pt>
                <c:pt idx="319">
                  <c:v>44</c:v>
                </c:pt>
                <c:pt idx="320">
                  <c:v>22</c:v>
                </c:pt>
                <c:pt idx="321">
                  <c:v>26</c:v>
                </c:pt>
                <c:pt idx="322">
                  <c:v>44</c:v>
                </c:pt>
                <c:pt idx="323">
                  <c:v>33</c:v>
                </c:pt>
                <c:pt idx="324">
                  <c:v>41</c:v>
                </c:pt>
                <c:pt idx="325">
                  <c:v>22</c:v>
                </c:pt>
                <c:pt idx="326">
                  <c:v>36</c:v>
                </c:pt>
                <c:pt idx="327">
                  <c:v>22</c:v>
                </c:pt>
                <c:pt idx="328">
                  <c:v>33</c:v>
                </c:pt>
                <c:pt idx="329">
                  <c:v>57</c:v>
                </c:pt>
                <c:pt idx="330">
                  <c:v>49</c:v>
                </c:pt>
                <c:pt idx="331">
                  <c:v>22</c:v>
                </c:pt>
                <c:pt idx="332">
                  <c:v>26</c:v>
                </c:pt>
                <c:pt idx="333">
                  <c:v>37</c:v>
                </c:pt>
                <c:pt idx="334">
                  <c:v>29</c:v>
                </c:pt>
                <c:pt idx="335">
                  <c:v>30</c:v>
                </c:pt>
                <c:pt idx="336">
                  <c:v>46</c:v>
                </c:pt>
                <c:pt idx="337">
                  <c:v>24</c:v>
                </c:pt>
                <c:pt idx="338">
                  <c:v>21</c:v>
                </c:pt>
                <c:pt idx="339">
                  <c:v>49</c:v>
                </c:pt>
                <c:pt idx="340">
                  <c:v>28</c:v>
                </c:pt>
                <c:pt idx="341">
                  <c:v>48</c:v>
                </c:pt>
                <c:pt idx="342">
                  <c:v>29</c:v>
                </c:pt>
                <c:pt idx="343">
                  <c:v>29</c:v>
                </c:pt>
                <c:pt idx="344">
                  <c:v>63</c:v>
                </c:pt>
                <c:pt idx="345">
                  <c:v>65</c:v>
                </c:pt>
                <c:pt idx="346">
                  <c:v>67</c:v>
                </c:pt>
                <c:pt idx="347">
                  <c:v>30</c:v>
                </c:pt>
                <c:pt idx="348">
                  <c:v>30</c:v>
                </c:pt>
                <c:pt idx="349">
                  <c:v>29</c:v>
                </c:pt>
                <c:pt idx="350">
                  <c:v>21</c:v>
                </c:pt>
                <c:pt idx="351">
                  <c:v>22</c:v>
                </c:pt>
                <c:pt idx="352">
                  <c:v>45</c:v>
                </c:pt>
                <c:pt idx="353">
                  <c:v>25</c:v>
                </c:pt>
                <c:pt idx="354">
                  <c:v>21</c:v>
                </c:pt>
                <c:pt idx="355">
                  <c:v>21</c:v>
                </c:pt>
                <c:pt idx="356">
                  <c:v>25</c:v>
                </c:pt>
                <c:pt idx="357">
                  <c:v>28</c:v>
                </c:pt>
                <c:pt idx="358">
                  <c:v>58</c:v>
                </c:pt>
                <c:pt idx="359">
                  <c:v>22</c:v>
                </c:pt>
                <c:pt idx="360">
                  <c:v>22</c:v>
                </c:pt>
                <c:pt idx="361">
                  <c:v>32</c:v>
                </c:pt>
                <c:pt idx="362">
                  <c:v>35</c:v>
                </c:pt>
                <c:pt idx="363">
                  <c:v>24</c:v>
                </c:pt>
                <c:pt idx="364">
                  <c:v>22</c:v>
                </c:pt>
                <c:pt idx="365">
                  <c:v>21</c:v>
                </c:pt>
                <c:pt idx="366">
                  <c:v>25</c:v>
                </c:pt>
                <c:pt idx="367">
                  <c:v>25</c:v>
                </c:pt>
                <c:pt idx="368">
                  <c:v>24</c:v>
                </c:pt>
                <c:pt idx="369">
                  <c:v>35</c:v>
                </c:pt>
                <c:pt idx="370">
                  <c:v>45</c:v>
                </c:pt>
                <c:pt idx="371">
                  <c:v>58</c:v>
                </c:pt>
                <c:pt idx="372">
                  <c:v>28</c:v>
                </c:pt>
                <c:pt idx="373">
                  <c:v>42</c:v>
                </c:pt>
                <c:pt idx="374">
                  <c:v>27</c:v>
                </c:pt>
                <c:pt idx="375">
                  <c:v>21</c:v>
                </c:pt>
                <c:pt idx="376">
                  <c:v>37</c:v>
                </c:pt>
                <c:pt idx="377">
                  <c:v>31</c:v>
                </c:pt>
                <c:pt idx="378">
                  <c:v>25</c:v>
                </c:pt>
                <c:pt idx="379">
                  <c:v>39</c:v>
                </c:pt>
                <c:pt idx="380">
                  <c:v>22</c:v>
                </c:pt>
                <c:pt idx="381">
                  <c:v>25</c:v>
                </c:pt>
                <c:pt idx="382">
                  <c:v>25</c:v>
                </c:pt>
                <c:pt idx="383">
                  <c:v>31</c:v>
                </c:pt>
                <c:pt idx="384">
                  <c:v>55</c:v>
                </c:pt>
                <c:pt idx="385">
                  <c:v>35</c:v>
                </c:pt>
                <c:pt idx="386">
                  <c:v>38</c:v>
                </c:pt>
                <c:pt idx="387">
                  <c:v>41</c:v>
                </c:pt>
                <c:pt idx="388">
                  <c:v>26</c:v>
                </c:pt>
                <c:pt idx="389">
                  <c:v>46</c:v>
                </c:pt>
                <c:pt idx="390">
                  <c:v>25</c:v>
                </c:pt>
                <c:pt idx="391">
                  <c:v>39</c:v>
                </c:pt>
                <c:pt idx="392">
                  <c:v>28</c:v>
                </c:pt>
                <c:pt idx="393">
                  <c:v>28</c:v>
                </c:pt>
                <c:pt idx="394">
                  <c:v>25</c:v>
                </c:pt>
                <c:pt idx="395">
                  <c:v>22</c:v>
                </c:pt>
                <c:pt idx="396">
                  <c:v>21</c:v>
                </c:pt>
                <c:pt idx="397">
                  <c:v>21</c:v>
                </c:pt>
                <c:pt idx="398">
                  <c:v>22</c:v>
                </c:pt>
                <c:pt idx="399">
                  <c:v>22</c:v>
                </c:pt>
                <c:pt idx="400">
                  <c:v>37</c:v>
                </c:pt>
                <c:pt idx="401">
                  <c:v>27</c:v>
                </c:pt>
                <c:pt idx="402">
                  <c:v>28</c:v>
                </c:pt>
                <c:pt idx="403">
                  <c:v>26</c:v>
                </c:pt>
                <c:pt idx="404">
                  <c:v>21</c:v>
                </c:pt>
                <c:pt idx="405">
                  <c:v>21</c:v>
                </c:pt>
                <c:pt idx="406">
                  <c:v>21</c:v>
                </c:pt>
                <c:pt idx="407">
                  <c:v>36</c:v>
                </c:pt>
                <c:pt idx="408">
                  <c:v>31</c:v>
                </c:pt>
                <c:pt idx="409">
                  <c:v>38</c:v>
                </c:pt>
                <c:pt idx="410">
                  <c:v>26</c:v>
                </c:pt>
                <c:pt idx="411">
                  <c:v>43</c:v>
                </c:pt>
                <c:pt idx="412">
                  <c:v>38</c:v>
                </c:pt>
                <c:pt idx="413">
                  <c:v>22</c:v>
                </c:pt>
                <c:pt idx="414">
                  <c:v>29</c:v>
                </c:pt>
                <c:pt idx="415">
                  <c:v>36</c:v>
                </c:pt>
                <c:pt idx="416">
                  <c:v>41</c:v>
                </c:pt>
                <c:pt idx="417">
                  <c:v>28</c:v>
                </c:pt>
                <c:pt idx="418">
                  <c:v>21</c:v>
                </c:pt>
                <c:pt idx="419">
                  <c:v>31</c:v>
                </c:pt>
                <c:pt idx="420">
                  <c:v>41</c:v>
                </c:pt>
                <c:pt idx="421">
                  <c:v>22</c:v>
                </c:pt>
                <c:pt idx="422">
                  <c:v>24</c:v>
                </c:pt>
                <c:pt idx="423">
                  <c:v>33</c:v>
                </c:pt>
                <c:pt idx="424">
                  <c:v>30</c:v>
                </c:pt>
                <c:pt idx="425">
                  <c:v>25</c:v>
                </c:pt>
                <c:pt idx="426">
                  <c:v>28</c:v>
                </c:pt>
                <c:pt idx="427">
                  <c:v>26</c:v>
                </c:pt>
                <c:pt idx="428">
                  <c:v>22</c:v>
                </c:pt>
                <c:pt idx="429">
                  <c:v>26</c:v>
                </c:pt>
                <c:pt idx="430">
                  <c:v>23</c:v>
                </c:pt>
                <c:pt idx="431">
                  <c:v>23</c:v>
                </c:pt>
                <c:pt idx="432">
                  <c:v>25</c:v>
                </c:pt>
                <c:pt idx="433">
                  <c:v>24</c:v>
                </c:pt>
                <c:pt idx="434">
                  <c:v>38</c:v>
                </c:pt>
                <c:pt idx="435">
                  <c:v>62</c:v>
                </c:pt>
                <c:pt idx="436">
                  <c:v>24</c:v>
                </c:pt>
                <c:pt idx="437">
                  <c:v>51</c:v>
                </c:pt>
                <c:pt idx="438">
                  <c:v>81</c:v>
                </c:pt>
                <c:pt idx="439">
                  <c:v>48</c:v>
                </c:pt>
                <c:pt idx="440">
                  <c:v>26</c:v>
                </c:pt>
                <c:pt idx="441">
                  <c:v>39</c:v>
                </c:pt>
                <c:pt idx="442">
                  <c:v>37</c:v>
                </c:pt>
                <c:pt idx="443">
                  <c:v>34</c:v>
                </c:pt>
                <c:pt idx="444">
                  <c:v>21</c:v>
                </c:pt>
                <c:pt idx="445">
                  <c:v>22</c:v>
                </c:pt>
                <c:pt idx="446">
                  <c:v>25</c:v>
                </c:pt>
                <c:pt idx="447">
                  <c:v>27</c:v>
                </c:pt>
                <c:pt idx="448">
                  <c:v>28</c:v>
                </c:pt>
                <c:pt idx="449">
                  <c:v>22</c:v>
                </c:pt>
                <c:pt idx="450">
                  <c:v>22</c:v>
                </c:pt>
                <c:pt idx="451">
                  <c:v>50</c:v>
                </c:pt>
                <c:pt idx="452">
                  <c:v>24</c:v>
                </c:pt>
                <c:pt idx="453">
                  <c:v>59</c:v>
                </c:pt>
                <c:pt idx="454">
                  <c:v>29</c:v>
                </c:pt>
                <c:pt idx="455">
                  <c:v>31</c:v>
                </c:pt>
                <c:pt idx="456">
                  <c:v>39</c:v>
                </c:pt>
                <c:pt idx="457">
                  <c:v>63</c:v>
                </c:pt>
                <c:pt idx="458">
                  <c:v>35</c:v>
                </c:pt>
                <c:pt idx="459">
                  <c:v>29</c:v>
                </c:pt>
                <c:pt idx="460">
                  <c:v>28</c:v>
                </c:pt>
                <c:pt idx="461">
                  <c:v>23</c:v>
                </c:pt>
                <c:pt idx="462">
                  <c:v>24</c:v>
                </c:pt>
                <c:pt idx="463">
                  <c:v>21</c:v>
                </c:pt>
                <c:pt idx="464">
                  <c:v>58</c:v>
                </c:pt>
                <c:pt idx="465">
                  <c:v>28</c:v>
                </c:pt>
                <c:pt idx="466">
                  <c:v>67</c:v>
                </c:pt>
                <c:pt idx="467">
                  <c:v>24</c:v>
                </c:pt>
                <c:pt idx="468">
                  <c:v>42</c:v>
                </c:pt>
                <c:pt idx="469">
                  <c:v>33</c:v>
                </c:pt>
                <c:pt idx="470">
                  <c:v>45</c:v>
                </c:pt>
                <c:pt idx="471">
                  <c:v>66</c:v>
                </c:pt>
                <c:pt idx="472">
                  <c:v>30</c:v>
                </c:pt>
                <c:pt idx="473">
                  <c:v>25</c:v>
                </c:pt>
                <c:pt idx="474">
                  <c:v>55</c:v>
                </c:pt>
                <c:pt idx="475">
                  <c:v>39</c:v>
                </c:pt>
                <c:pt idx="476">
                  <c:v>21</c:v>
                </c:pt>
                <c:pt idx="477">
                  <c:v>28</c:v>
                </c:pt>
                <c:pt idx="478">
                  <c:v>41</c:v>
                </c:pt>
                <c:pt idx="479">
                  <c:v>41</c:v>
                </c:pt>
                <c:pt idx="480">
                  <c:v>40</c:v>
                </c:pt>
                <c:pt idx="481">
                  <c:v>38</c:v>
                </c:pt>
                <c:pt idx="482">
                  <c:v>35</c:v>
                </c:pt>
                <c:pt idx="483">
                  <c:v>21</c:v>
                </c:pt>
                <c:pt idx="484">
                  <c:v>21</c:v>
                </c:pt>
                <c:pt idx="485">
                  <c:v>64</c:v>
                </c:pt>
                <c:pt idx="486">
                  <c:v>46</c:v>
                </c:pt>
                <c:pt idx="487">
                  <c:v>21</c:v>
                </c:pt>
                <c:pt idx="488">
                  <c:v>58</c:v>
                </c:pt>
                <c:pt idx="489">
                  <c:v>22</c:v>
                </c:pt>
                <c:pt idx="490">
                  <c:v>24</c:v>
                </c:pt>
                <c:pt idx="491">
                  <c:v>28</c:v>
                </c:pt>
                <c:pt idx="492">
                  <c:v>53</c:v>
                </c:pt>
                <c:pt idx="493">
                  <c:v>51</c:v>
                </c:pt>
                <c:pt idx="494">
                  <c:v>41</c:v>
                </c:pt>
                <c:pt idx="495">
                  <c:v>60</c:v>
                </c:pt>
                <c:pt idx="496">
                  <c:v>25</c:v>
                </c:pt>
                <c:pt idx="497">
                  <c:v>26</c:v>
                </c:pt>
                <c:pt idx="498">
                  <c:v>45</c:v>
                </c:pt>
                <c:pt idx="499">
                  <c:v>24</c:v>
                </c:pt>
                <c:pt idx="500">
                  <c:v>21</c:v>
                </c:pt>
                <c:pt idx="501">
                  <c:v>21</c:v>
                </c:pt>
                <c:pt idx="502">
                  <c:v>24</c:v>
                </c:pt>
                <c:pt idx="503">
                  <c:v>22</c:v>
                </c:pt>
                <c:pt idx="504">
                  <c:v>31</c:v>
                </c:pt>
                <c:pt idx="505">
                  <c:v>22</c:v>
                </c:pt>
                <c:pt idx="506">
                  <c:v>24</c:v>
                </c:pt>
                <c:pt idx="507">
                  <c:v>29</c:v>
                </c:pt>
                <c:pt idx="508">
                  <c:v>24</c:v>
                </c:pt>
                <c:pt idx="509">
                  <c:v>46</c:v>
                </c:pt>
                <c:pt idx="510">
                  <c:v>67</c:v>
                </c:pt>
                <c:pt idx="511">
                  <c:v>23</c:v>
                </c:pt>
                <c:pt idx="512">
                  <c:v>32</c:v>
                </c:pt>
                <c:pt idx="513">
                  <c:v>43</c:v>
                </c:pt>
                <c:pt idx="514">
                  <c:v>27</c:v>
                </c:pt>
                <c:pt idx="515">
                  <c:v>56</c:v>
                </c:pt>
                <c:pt idx="516">
                  <c:v>25</c:v>
                </c:pt>
                <c:pt idx="517">
                  <c:v>29</c:v>
                </c:pt>
                <c:pt idx="518">
                  <c:v>37</c:v>
                </c:pt>
                <c:pt idx="519">
                  <c:v>53</c:v>
                </c:pt>
                <c:pt idx="520">
                  <c:v>28</c:v>
                </c:pt>
                <c:pt idx="521">
                  <c:v>50</c:v>
                </c:pt>
                <c:pt idx="522">
                  <c:v>37</c:v>
                </c:pt>
                <c:pt idx="523">
                  <c:v>21</c:v>
                </c:pt>
                <c:pt idx="524">
                  <c:v>25</c:v>
                </c:pt>
                <c:pt idx="525">
                  <c:v>66</c:v>
                </c:pt>
                <c:pt idx="526">
                  <c:v>23</c:v>
                </c:pt>
                <c:pt idx="527">
                  <c:v>28</c:v>
                </c:pt>
                <c:pt idx="528">
                  <c:v>37</c:v>
                </c:pt>
                <c:pt idx="529">
                  <c:v>30</c:v>
                </c:pt>
                <c:pt idx="530">
                  <c:v>58</c:v>
                </c:pt>
                <c:pt idx="531">
                  <c:v>42</c:v>
                </c:pt>
                <c:pt idx="532">
                  <c:v>35</c:v>
                </c:pt>
                <c:pt idx="533">
                  <c:v>54</c:v>
                </c:pt>
                <c:pt idx="534">
                  <c:v>28</c:v>
                </c:pt>
                <c:pt idx="535">
                  <c:v>24</c:v>
                </c:pt>
                <c:pt idx="536">
                  <c:v>32</c:v>
                </c:pt>
                <c:pt idx="537">
                  <c:v>27</c:v>
                </c:pt>
                <c:pt idx="538">
                  <c:v>22</c:v>
                </c:pt>
                <c:pt idx="539">
                  <c:v>21</c:v>
                </c:pt>
                <c:pt idx="540">
                  <c:v>46</c:v>
                </c:pt>
                <c:pt idx="541">
                  <c:v>37</c:v>
                </c:pt>
                <c:pt idx="542">
                  <c:v>33</c:v>
                </c:pt>
                <c:pt idx="543">
                  <c:v>39</c:v>
                </c:pt>
                <c:pt idx="544">
                  <c:v>21</c:v>
                </c:pt>
                <c:pt idx="545">
                  <c:v>22</c:v>
                </c:pt>
                <c:pt idx="546">
                  <c:v>22</c:v>
                </c:pt>
                <c:pt idx="547">
                  <c:v>23</c:v>
                </c:pt>
                <c:pt idx="548">
                  <c:v>25</c:v>
                </c:pt>
                <c:pt idx="549">
                  <c:v>35</c:v>
                </c:pt>
                <c:pt idx="550">
                  <c:v>21</c:v>
                </c:pt>
                <c:pt idx="551">
                  <c:v>36</c:v>
                </c:pt>
                <c:pt idx="552">
                  <c:v>62</c:v>
                </c:pt>
                <c:pt idx="553">
                  <c:v>21</c:v>
                </c:pt>
                <c:pt idx="554">
                  <c:v>27</c:v>
                </c:pt>
                <c:pt idx="555">
                  <c:v>62</c:v>
                </c:pt>
                <c:pt idx="556">
                  <c:v>42</c:v>
                </c:pt>
                <c:pt idx="557">
                  <c:v>52</c:v>
                </c:pt>
                <c:pt idx="558">
                  <c:v>22</c:v>
                </c:pt>
                <c:pt idx="559">
                  <c:v>41</c:v>
                </c:pt>
                <c:pt idx="560">
                  <c:v>29</c:v>
                </c:pt>
                <c:pt idx="561">
                  <c:v>52</c:v>
                </c:pt>
                <c:pt idx="562">
                  <c:v>45</c:v>
                </c:pt>
                <c:pt idx="563">
                  <c:v>24</c:v>
                </c:pt>
                <c:pt idx="564">
                  <c:v>44</c:v>
                </c:pt>
                <c:pt idx="565">
                  <c:v>25</c:v>
                </c:pt>
                <c:pt idx="566">
                  <c:v>34</c:v>
                </c:pt>
                <c:pt idx="567">
                  <c:v>22</c:v>
                </c:pt>
                <c:pt idx="568">
                  <c:v>46</c:v>
                </c:pt>
                <c:pt idx="569">
                  <c:v>21</c:v>
                </c:pt>
                <c:pt idx="570">
                  <c:v>38</c:v>
                </c:pt>
                <c:pt idx="571">
                  <c:v>26</c:v>
                </c:pt>
                <c:pt idx="572">
                  <c:v>24</c:v>
                </c:pt>
                <c:pt idx="573">
                  <c:v>30</c:v>
                </c:pt>
                <c:pt idx="574">
                  <c:v>54</c:v>
                </c:pt>
                <c:pt idx="575">
                  <c:v>21</c:v>
                </c:pt>
                <c:pt idx="576">
                  <c:v>22</c:v>
                </c:pt>
                <c:pt idx="577">
                  <c:v>25</c:v>
                </c:pt>
                <c:pt idx="578">
                  <c:v>27</c:v>
                </c:pt>
                <c:pt idx="579">
                  <c:v>23</c:v>
                </c:pt>
                <c:pt idx="580">
                  <c:v>24</c:v>
                </c:pt>
                <c:pt idx="581">
                  <c:v>36</c:v>
                </c:pt>
                <c:pt idx="582">
                  <c:v>40</c:v>
                </c:pt>
                <c:pt idx="583">
                  <c:v>26</c:v>
                </c:pt>
                <c:pt idx="584">
                  <c:v>50</c:v>
                </c:pt>
                <c:pt idx="585">
                  <c:v>27</c:v>
                </c:pt>
                <c:pt idx="586">
                  <c:v>30</c:v>
                </c:pt>
                <c:pt idx="587">
                  <c:v>23</c:v>
                </c:pt>
                <c:pt idx="588">
                  <c:v>50</c:v>
                </c:pt>
                <c:pt idx="589">
                  <c:v>28</c:v>
                </c:pt>
                <c:pt idx="590">
                  <c:v>28</c:v>
                </c:pt>
                <c:pt idx="591">
                  <c:v>45</c:v>
                </c:pt>
                <c:pt idx="592">
                  <c:v>21</c:v>
                </c:pt>
                <c:pt idx="593">
                  <c:v>21</c:v>
                </c:pt>
                <c:pt idx="594">
                  <c:v>29</c:v>
                </c:pt>
                <c:pt idx="595">
                  <c:v>21</c:v>
                </c:pt>
                <c:pt idx="596">
                  <c:v>21</c:v>
                </c:pt>
                <c:pt idx="597">
                  <c:v>45</c:v>
                </c:pt>
                <c:pt idx="598">
                  <c:v>21</c:v>
                </c:pt>
                <c:pt idx="599">
                  <c:v>34</c:v>
                </c:pt>
                <c:pt idx="600">
                  <c:v>24</c:v>
                </c:pt>
                <c:pt idx="601">
                  <c:v>23</c:v>
                </c:pt>
                <c:pt idx="602">
                  <c:v>22</c:v>
                </c:pt>
                <c:pt idx="603">
                  <c:v>31</c:v>
                </c:pt>
                <c:pt idx="604">
                  <c:v>38</c:v>
                </c:pt>
                <c:pt idx="605">
                  <c:v>48</c:v>
                </c:pt>
                <c:pt idx="606">
                  <c:v>23</c:v>
                </c:pt>
                <c:pt idx="607">
                  <c:v>32</c:v>
                </c:pt>
                <c:pt idx="608">
                  <c:v>28</c:v>
                </c:pt>
                <c:pt idx="609">
                  <c:v>27</c:v>
                </c:pt>
                <c:pt idx="610">
                  <c:v>24</c:v>
                </c:pt>
                <c:pt idx="611">
                  <c:v>50</c:v>
                </c:pt>
                <c:pt idx="612">
                  <c:v>27</c:v>
                </c:pt>
                <c:pt idx="613">
                  <c:v>30</c:v>
                </c:pt>
                <c:pt idx="614">
                  <c:v>33</c:v>
                </c:pt>
                <c:pt idx="615">
                  <c:v>22</c:v>
                </c:pt>
                <c:pt idx="616">
                  <c:v>42</c:v>
                </c:pt>
                <c:pt idx="617">
                  <c:v>23</c:v>
                </c:pt>
                <c:pt idx="618">
                  <c:v>23</c:v>
                </c:pt>
                <c:pt idx="619">
                  <c:v>27</c:v>
                </c:pt>
                <c:pt idx="620">
                  <c:v>28</c:v>
                </c:pt>
                <c:pt idx="621">
                  <c:v>27</c:v>
                </c:pt>
                <c:pt idx="622">
                  <c:v>22</c:v>
                </c:pt>
                <c:pt idx="623">
                  <c:v>25</c:v>
                </c:pt>
                <c:pt idx="624">
                  <c:v>22</c:v>
                </c:pt>
                <c:pt idx="625">
                  <c:v>41</c:v>
                </c:pt>
                <c:pt idx="626">
                  <c:v>51</c:v>
                </c:pt>
                <c:pt idx="627">
                  <c:v>27</c:v>
                </c:pt>
                <c:pt idx="628">
                  <c:v>54</c:v>
                </c:pt>
                <c:pt idx="629">
                  <c:v>22</c:v>
                </c:pt>
                <c:pt idx="630">
                  <c:v>43</c:v>
                </c:pt>
                <c:pt idx="631">
                  <c:v>40</c:v>
                </c:pt>
                <c:pt idx="632">
                  <c:v>40</c:v>
                </c:pt>
                <c:pt idx="633">
                  <c:v>24</c:v>
                </c:pt>
                <c:pt idx="634">
                  <c:v>70</c:v>
                </c:pt>
                <c:pt idx="635">
                  <c:v>40</c:v>
                </c:pt>
                <c:pt idx="636">
                  <c:v>43</c:v>
                </c:pt>
                <c:pt idx="637">
                  <c:v>45</c:v>
                </c:pt>
                <c:pt idx="638">
                  <c:v>49</c:v>
                </c:pt>
                <c:pt idx="639">
                  <c:v>21</c:v>
                </c:pt>
                <c:pt idx="640">
                  <c:v>47</c:v>
                </c:pt>
                <c:pt idx="641">
                  <c:v>22</c:v>
                </c:pt>
                <c:pt idx="642">
                  <c:v>68</c:v>
                </c:pt>
                <c:pt idx="643">
                  <c:v>31</c:v>
                </c:pt>
                <c:pt idx="644">
                  <c:v>53</c:v>
                </c:pt>
                <c:pt idx="645">
                  <c:v>25</c:v>
                </c:pt>
                <c:pt idx="646">
                  <c:v>25</c:v>
                </c:pt>
                <c:pt idx="647">
                  <c:v>23</c:v>
                </c:pt>
                <c:pt idx="648">
                  <c:v>22</c:v>
                </c:pt>
                <c:pt idx="649">
                  <c:v>26</c:v>
                </c:pt>
                <c:pt idx="650">
                  <c:v>22</c:v>
                </c:pt>
                <c:pt idx="651">
                  <c:v>27</c:v>
                </c:pt>
                <c:pt idx="652">
                  <c:v>69</c:v>
                </c:pt>
                <c:pt idx="653">
                  <c:v>25</c:v>
                </c:pt>
                <c:pt idx="654">
                  <c:v>22</c:v>
                </c:pt>
                <c:pt idx="655">
                  <c:v>29</c:v>
                </c:pt>
                <c:pt idx="656">
                  <c:v>23</c:v>
                </c:pt>
                <c:pt idx="657">
                  <c:v>46</c:v>
                </c:pt>
                <c:pt idx="658">
                  <c:v>34</c:v>
                </c:pt>
                <c:pt idx="659">
                  <c:v>44</c:v>
                </c:pt>
                <c:pt idx="660">
                  <c:v>23</c:v>
                </c:pt>
                <c:pt idx="661">
                  <c:v>43</c:v>
                </c:pt>
                <c:pt idx="662">
                  <c:v>25</c:v>
                </c:pt>
                <c:pt idx="663">
                  <c:v>43</c:v>
                </c:pt>
                <c:pt idx="664">
                  <c:v>31</c:v>
                </c:pt>
                <c:pt idx="665">
                  <c:v>28</c:v>
                </c:pt>
                <c:pt idx="666">
                  <c:v>26</c:v>
                </c:pt>
                <c:pt idx="667">
                  <c:v>26</c:v>
                </c:pt>
                <c:pt idx="668">
                  <c:v>49</c:v>
                </c:pt>
                <c:pt idx="669">
                  <c:v>52</c:v>
                </c:pt>
                <c:pt idx="670">
                  <c:v>27</c:v>
                </c:pt>
                <c:pt idx="671">
                  <c:v>28</c:v>
                </c:pt>
                <c:pt idx="672">
                  <c:v>22</c:v>
                </c:pt>
                <c:pt idx="673">
                  <c:v>45</c:v>
                </c:pt>
                <c:pt idx="674">
                  <c:v>23</c:v>
                </c:pt>
                <c:pt idx="675">
                  <c:v>24</c:v>
                </c:pt>
                <c:pt idx="676">
                  <c:v>40</c:v>
                </c:pt>
                <c:pt idx="677">
                  <c:v>38</c:v>
                </c:pt>
                <c:pt idx="678">
                  <c:v>21</c:v>
                </c:pt>
                <c:pt idx="679">
                  <c:v>32</c:v>
                </c:pt>
                <c:pt idx="680">
                  <c:v>34</c:v>
                </c:pt>
                <c:pt idx="681">
                  <c:v>31</c:v>
                </c:pt>
                <c:pt idx="682">
                  <c:v>56</c:v>
                </c:pt>
                <c:pt idx="683">
                  <c:v>24</c:v>
                </c:pt>
                <c:pt idx="684">
                  <c:v>52</c:v>
                </c:pt>
                <c:pt idx="685">
                  <c:v>34</c:v>
                </c:pt>
                <c:pt idx="686">
                  <c:v>21</c:v>
                </c:pt>
                <c:pt idx="687">
                  <c:v>42</c:v>
                </c:pt>
                <c:pt idx="688">
                  <c:v>42</c:v>
                </c:pt>
                <c:pt idx="689">
                  <c:v>45</c:v>
                </c:pt>
                <c:pt idx="690">
                  <c:v>38</c:v>
                </c:pt>
                <c:pt idx="691">
                  <c:v>25</c:v>
                </c:pt>
                <c:pt idx="692">
                  <c:v>22</c:v>
                </c:pt>
                <c:pt idx="693">
                  <c:v>22</c:v>
                </c:pt>
                <c:pt idx="694">
                  <c:v>22</c:v>
                </c:pt>
                <c:pt idx="695">
                  <c:v>34</c:v>
                </c:pt>
                <c:pt idx="696">
                  <c:v>22</c:v>
                </c:pt>
                <c:pt idx="697">
                  <c:v>24</c:v>
                </c:pt>
                <c:pt idx="698">
                  <c:v>22</c:v>
                </c:pt>
                <c:pt idx="699">
                  <c:v>53</c:v>
                </c:pt>
                <c:pt idx="700">
                  <c:v>28</c:v>
                </c:pt>
                <c:pt idx="701">
                  <c:v>21</c:v>
                </c:pt>
                <c:pt idx="702">
                  <c:v>42</c:v>
                </c:pt>
                <c:pt idx="703">
                  <c:v>21</c:v>
                </c:pt>
                <c:pt idx="704">
                  <c:v>42</c:v>
                </c:pt>
                <c:pt idx="705">
                  <c:v>48</c:v>
                </c:pt>
                <c:pt idx="706">
                  <c:v>26</c:v>
                </c:pt>
                <c:pt idx="707">
                  <c:v>22</c:v>
                </c:pt>
                <c:pt idx="708">
                  <c:v>45</c:v>
                </c:pt>
                <c:pt idx="709">
                  <c:v>39</c:v>
                </c:pt>
                <c:pt idx="710">
                  <c:v>46</c:v>
                </c:pt>
                <c:pt idx="711">
                  <c:v>27</c:v>
                </c:pt>
                <c:pt idx="712">
                  <c:v>32</c:v>
                </c:pt>
                <c:pt idx="713">
                  <c:v>36</c:v>
                </c:pt>
                <c:pt idx="714">
                  <c:v>50</c:v>
                </c:pt>
                <c:pt idx="715">
                  <c:v>22</c:v>
                </c:pt>
                <c:pt idx="716">
                  <c:v>28</c:v>
                </c:pt>
                <c:pt idx="717">
                  <c:v>25</c:v>
                </c:pt>
                <c:pt idx="718">
                  <c:v>26</c:v>
                </c:pt>
                <c:pt idx="719">
                  <c:v>45</c:v>
                </c:pt>
                <c:pt idx="720">
                  <c:v>37</c:v>
                </c:pt>
                <c:pt idx="721">
                  <c:v>39</c:v>
                </c:pt>
                <c:pt idx="722">
                  <c:v>52</c:v>
                </c:pt>
                <c:pt idx="723">
                  <c:v>26</c:v>
                </c:pt>
                <c:pt idx="724">
                  <c:v>66</c:v>
                </c:pt>
                <c:pt idx="725">
                  <c:v>22</c:v>
                </c:pt>
                <c:pt idx="726">
                  <c:v>43</c:v>
                </c:pt>
                <c:pt idx="727">
                  <c:v>33</c:v>
                </c:pt>
                <c:pt idx="728">
                  <c:v>63</c:v>
                </c:pt>
                <c:pt idx="729">
                  <c:v>27</c:v>
                </c:pt>
                <c:pt idx="730">
                  <c:v>30</c:v>
                </c:pt>
                <c:pt idx="731">
                  <c:v>47</c:v>
                </c:pt>
                <c:pt idx="732">
                  <c:v>23</c:v>
                </c:pt>
              </c:numCache>
            </c:numRef>
          </c:xVal>
          <c:yVal>
            <c:numRef>
              <c:f>'P5-1'!$B$2:$B$769</c:f>
              <c:numCache>
                <c:formatCode>General</c:formatCode>
                <c:ptCount val="768"/>
                <c:pt idx="0">
                  <c:v>72</c:v>
                </c:pt>
                <c:pt idx="1">
                  <c:v>66</c:v>
                </c:pt>
                <c:pt idx="2">
                  <c:v>64</c:v>
                </c:pt>
                <c:pt idx="3">
                  <c:v>66</c:v>
                </c:pt>
                <c:pt idx="4">
                  <c:v>40</c:v>
                </c:pt>
                <c:pt idx="5">
                  <c:v>74</c:v>
                </c:pt>
                <c:pt idx="6">
                  <c:v>50</c:v>
                </c:pt>
                <c:pt idx="7">
                  <c:v>70</c:v>
                </c:pt>
                <c:pt idx="8">
                  <c:v>96</c:v>
                </c:pt>
                <c:pt idx="9">
                  <c:v>92</c:v>
                </c:pt>
                <c:pt idx="10">
                  <c:v>74</c:v>
                </c:pt>
                <c:pt idx="11">
                  <c:v>80</c:v>
                </c:pt>
                <c:pt idx="12">
                  <c:v>60</c:v>
                </c:pt>
                <c:pt idx="13">
                  <c:v>72</c:v>
                </c:pt>
                <c:pt idx="14">
                  <c:v>84</c:v>
                </c:pt>
                <c:pt idx="15">
                  <c:v>74</c:v>
                </c:pt>
                <c:pt idx="16">
                  <c:v>30</c:v>
                </c:pt>
                <c:pt idx="17">
                  <c:v>70</c:v>
                </c:pt>
                <c:pt idx="18">
                  <c:v>88</c:v>
                </c:pt>
                <c:pt idx="19">
                  <c:v>84</c:v>
                </c:pt>
                <c:pt idx="20">
                  <c:v>90</c:v>
                </c:pt>
                <c:pt idx="21">
                  <c:v>80</c:v>
                </c:pt>
                <c:pt idx="22">
                  <c:v>94</c:v>
                </c:pt>
                <c:pt idx="23">
                  <c:v>70</c:v>
                </c:pt>
                <c:pt idx="24">
                  <c:v>76</c:v>
                </c:pt>
                <c:pt idx="25">
                  <c:v>66</c:v>
                </c:pt>
                <c:pt idx="26">
                  <c:v>82</c:v>
                </c:pt>
                <c:pt idx="27">
                  <c:v>92</c:v>
                </c:pt>
                <c:pt idx="28">
                  <c:v>75</c:v>
                </c:pt>
                <c:pt idx="29">
                  <c:v>76</c:v>
                </c:pt>
                <c:pt idx="30">
                  <c:v>58</c:v>
                </c:pt>
                <c:pt idx="31">
                  <c:v>92</c:v>
                </c:pt>
                <c:pt idx="32">
                  <c:v>78</c:v>
                </c:pt>
                <c:pt idx="33">
                  <c:v>60</c:v>
                </c:pt>
                <c:pt idx="34">
                  <c:v>76</c:v>
                </c:pt>
                <c:pt idx="35">
                  <c:v>76</c:v>
                </c:pt>
                <c:pt idx="36">
                  <c:v>68</c:v>
                </c:pt>
                <c:pt idx="37">
                  <c:v>72</c:v>
                </c:pt>
                <c:pt idx="38">
                  <c:v>64</c:v>
                </c:pt>
                <c:pt idx="39">
                  <c:v>84</c:v>
                </c:pt>
                <c:pt idx="40">
                  <c:v>92</c:v>
                </c:pt>
                <c:pt idx="41">
                  <c:v>110</c:v>
                </c:pt>
                <c:pt idx="42">
                  <c:v>64</c:v>
                </c:pt>
                <c:pt idx="43">
                  <c:v>66</c:v>
                </c:pt>
                <c:pt idx="44">
                  <c:v>56</c:v>
                </c:pt>
                <c:pt idx="45">
                  <c:v>70</c:v>
                </c:pt>
                <c:pt idx="46">
                  <c:v>66</c:v>
                </c:pt>
                <c:pt idx="47">
                  <c:v>80</c:v>
                </c:pt>
                <c:pt idx="48">
                  <c:v>50</c:v>
                </c:pt>
                <c:pt idx="49">
                  <c:v>66</c:v>
                </c:pt>
                <c:pt idx="50">
                  <c:v>90</c:v>
                </c:pt>
                <c:pt idx="51">
                  <c:v>66</c:v>
                </c:pt>
                <c:pt idx="52">
                  <c:v>50</c:v>
                </c:pt>
                <c:pt idx="53">
                  <c:v>68</c:v>
                </c:pt>
                <c:pt idx="54">
                  <c:v>88</c:v>
                </c:pt>
                <c:pt idx="55">
                  <c:v>82</c:v>
                </c:pt>
                <c:pt idx="56">
                  <c:v>64</c:v>
                </c:pt>
                <c:pt idx="57">
                  <c:v>72</c:v>
                </c:pt>
                <c:pt idx="58">
                  <c:v>62</c:v>
                </c:pt>
                <c:pt idx="59">
                  <c:v>58</c:v>
                </c:pt>
                <c:pt idx="60">
                  <c:v>66</c:v>
                </c:pt>
                <c:pt idx="61">
                  <c:v>74</c:v>
                </c:pt>
                <c:pt idx="62">
                  <c:v>88</c:v>
                </c:pt>
                <c:pt idx="63">
                  <c:v>92</c:v>
                </c:pt>
                <c:pt idx="64">
                  <c:v>66</c:v>
                </c:pt>
                <c:pt idx="65">
                  <c:v>85</c:v>
                </c:pt>
                <c:pt idx="66">
                  <c:v>66</c:v>
                </c:pt>
                <c:pt idx="67">
                  <c:v>64</c:v>
                </c:pt>
                <c:pt idx="68">
                  <c:v>90</c:v>
                </c:pt>
                <c:pt idx="69">
                  <c:v>86</c:v>
                </c:pt>
                <c:pt idx="70">
                  <c:v>75</c:v>
                </c:pt>
                <c:pt idx="71">
                  <c:v>48</c:v>
                </c:pt>
                <c:pt idx="72">
                  <c:v>78</c:v>
                </c:pt>
                <c:pt idx="73">
                  <c:v>72</c:v>
                </c:pt>
                <c:pt idx="74">
                  <c:v>66</c:v>
                </c:pt>
                <c:pt idx="75">
                  <c:v>44</c:v>
                </c:pt>
                <c:pt idx="76">
                  <c:v>78</c:v>
                </c:pt>
                <c:pt idx="77">
                  <c:v>65</c:v>
                </c:pt>
                <c:pt idx="78">
                  <c:v>108</c:v>
                </c:pt>
                <c:pt idx="79">
                  <c:v>74</c:v>
                </c:pt>
                <c:pt idx="80">
                  <c:v>72</c:v>
                </c:pt>
                <c:pt idx="81">
                  <c:v>68</c:v>
                </c:pt>
                <c:pt idx="82">
                  <c:v>70</c:v>
                </c:pt>
                <c:pt idx="83">
                  <c:v>68</c:v>
                </c:pt>
                <c:pt idx="84">
                  <c:v>55</c:v>
                </c:pt>
                <c:pt idx="85">
                  <c:v>80</c:v>
                </c:pt>
                <c:pt idx="86">
                  <c:v>78</c:v>
                </c:pt>
                <c:pt idx="87">
                  <c:v>72</c:v>
                </c:pt>
                <c:pt idx="88">
                  <c:v>82</c:v>
                </c:pt>
                <c:pt idx="89">
                  <c:v>72</c:v>
                </c:pt>
                <c:pt idx="90">
                  <c:v>62</c:v>
                </c:pt>
                <c:pt idx="91">
                  <c:v>48</c:v>
                </c:pt>
                <c:pt idx="92">
                  <c:v>50</c:v>
                </c:pt>
                <c:pt idx="93">
                  <c:v>90</c:v>
                </c:pt>
                <c:pt idx="94">
                  <c:v>72</c:v>
                </c:pt>
                <c:pt idx="95">
                  <c:v>60</c:v>
                </c:pt>
                <c:pt idx="96">
                  <c:v>96</c:v>
                </c:pt>
                <c:pt idx="97">
                  <c:v>72</c:v>
                </c:pt>
                <c:pt idx="98">
                  <c:v>65</c:v>
                </c:pt>
                <c:pt idx="99">
                  <c:v>56</c:v>
                </c:pt>
                <c:pt idx="100">
                  <c:v>122</c:v>
                </c:pt>
                <c:pt idx="101">
                  <c:v>58</c:v>
                </c:pt>
                <c:pt idx="102">
                  <c:v>58</c:v>
                </c:pt>
                <c:pt idx="103">
                  <c:v>85</c:v>
                </c:pt>
                <c:pt idx="104">
                  <c:v>72</c:v>
                </c:pt>
                <c:pt idx="105">
                  <c:v>62</c:v>
                </c:pt>
                <c:pt idx="106">
                  <c:v>76</c:v>
                </c:pt>
                <c:pt idx="107">
                  <c:v>62</c:v>
                </c:pt>
                <c:pt idx="108">
                  <c:v>54</c:v>
                </c:pt>
                <c:pt idx="109">
                  <c:v>92</c:v>
                </c:pt>
                <c:pt idx="110">
                  <c:v>74</c:v>
                </c:pt>
                <c:pt idx="111">
                  <c:v>48</c:v>
                </c:pt>
                <c:pt idx="112">
                  <c:v>60</c:v>
                </c:pt>
                <c:pt idx="113">
                  <c:v>76</c:v>
                </c:pt>
                <c:pt idx="114">
                  <c:v>76</c:v>
                </c:pt>
                <c:pt idx="115">
                  <c:v>64</c:v>
                </c:pt>
                <c:pt idx="116">
                  <c:v>74</c:v>
                </c:pt>
                <c:pt idx="117">
                  <c:v>80</c:v>
                </c:pt>
                <c:pt idx="118">
                  <c:v>76</c:v>
                </c:pt>
                <c:pt idx="119">
                  <c:v>30</c:v>
                </c:pt>
                <c:pt idx="120">
                  <c:v>70</c:v>
                </c:pt>
                <c:pt idx="121">
                  <c:v>58</c:v>
                </c:pt>
                <c:pt idx="122">
                  <c:v>88</c:v>
                </c:pt>
                <c:pt idx="123">
                  <c:v>84</c:v>
                </c:pt>
                <c:pt idx="124">
                  <c:v>70</c:v>
                </c:pt>
                <c:pt idx="125">
                  <c:v>56</c:v>
                </c:pt>
                <c:pt idx="126">
                  <c:v>64</c:v>
                </c:pt>
                <c:pt idx="127">
                  <c:v>74</c:v>
                </c:pt>
                <c:pt idx="128">
                  <c:v>68</c:v>
                </c:pt>
                <c:pt idx="129">
                  <c:v>60</c:v>
                </c:pt>
                <c:pt idx="130">
                  <c:v>70</c:v>
                </c:pt>
                <c:pt idx="131">
                  <c:v>60</c:v>
                </c:pt>
                <c:pt idx="132">
                  <c:v>80</c:v>
                </c:pt>
                <c:pt idx="133">
                  <c:v>72</c:v>
                </c:pt>
                <c:pt idx="134">
                  <c:v>78</c:v>
                </c:pt>
                <c:pt idx="135">
                  <c:v>82</c:v>
                </c:pt>
                <c:pt idx="136">
                  <c:v>52</c:v>
                </c:pt>
                <c:pt idx="137">
                  <c:v>66</c:v>
                </c:pt>
                <c:pt idx="138">
                  <c:v>62</c:v>
                </c:pt>
                <c:pt idx="139">
                  <c:v>75</c:v>
                </c:pt>
                <c:pt idx="140">
                  <c:v>80</c:v>
                </c:pt>
                <c:pt idx="141">
                  <c:v>64</c:v>
                </c:pt>
                <c:pt idx="142">
                  <c:v>78</c:v>
                </c:pt>
                <c:pt idx="143">
                  <c:v>70</c:v>
                </c:pt>
                <c:pt idx="144">
                  <c:v>74</c:v>
                </c:pt>
                <c:pt idx="145">
                  <c:v>65</c:v>
                </c:pt>
                <c:pt idx="146">
                  <c:v>86</c:v>
                </c:pt>
                <c:pt idx="147">
                  <c:v>82</c:v>
                </c:pt>
                <c:pt idx="148">
                  <c:v>78</c:v>
                </c:pt>
                <c:pt idx="149">
                  <c:v>88</c:v>
                </c:pt>
                <c:pt idx="150">
                  <c:v>52</c:v>
                </c:pt>
                <c:pt idx="151">
                  <c:v>56</c:v>
                </c:pt>
                <c:pt idx="152">
                  <c:v>74</c:v>
                </c:pt>
                <c:pt idx="153">
                  <c:v>72</c:v>
                </c:pt>
                <c:pt idx="154">
                  <c:v>90</c:v>
                </c:pt>
                <c:pt idx="155">
                  <c:v>74</c:v>
                </c:pt>
                <c:pt idx="156">
                  <c:v>80</c:v>
                </c:pt>
                <c:pt idx="157">
                  <c:v>64</c:v>
                </c:pt>
                <c:pt idx="158">
                  <c:v>88</c:v>
                </c:pt>
                <c:pt idx="159">
                  <c:v>74</c:v>
                </c:pt>
                <c:pt idx="160">
                  <c:v>66</c:v>
                </c:pt>
                <c:pt idx="161">
                  <c:v>68</c:v>
                </c:pt>
                <c:pt idx="162">
                  <c:v>66</c:v>
                </c:pt>
                <c:pt idx="163">
                  <c:v>90</c:v>
                </c:pt>
                <c:pt idx="164">
                  <c:v>82</c:v>
                </c:pt>
                <c:pt idx="165">
                  <c:v>70</c:v>
                </c:pt>
                <c:pt idx="166">
                  <c:v>60</c:v>
                </c:pt>
                <c:pt idx="167">
                  <c:v>64</c:v>
                </c:pt>
                <c:pt idx="168">
                  <c:v>72</c:v>
                </c:pt>
                <c:pt idx="169">
                  <c:v>78</c:v>
                </c:pt>
                <c:pt idx="170">
                  <c:v>110</c:v>
                </c:pt>
                <c:pt idx="171">
                  <c:v>78</c:v>
                </c:pt>
                <c:pt idx="172">
                  <c:v>82</c:v>
                </c:pt>
                <c:pt idx="173">
                  <c:v>80</c:v>
                </c:pt>
                <c:pt idx="174">
                  <c:v>64</c:v>
                </c:pt>
                <c:pt idx="175">
                  <c:v>74</c:v>
                </c:pt>
                <c:pt idx="176">
                  <c:v>60</c:v>
                </c:pt>
                <c:pt idx="177">
                  <c:v>74</c:v>
                </c:pt>
                <c:pt idx="178">
                  <c:v>68</c:v>
                </c:pt>
                <c:pt idx="179">
                  <c:v>68</c:v>
                </c:pt>
                <c:pt idx="180">
                  <c:v>98</c:v>
                </c:pt>
                <c:pt idx="181">
                  <c:v>76</c:v>
                </c:pt>
                <c:pt idx="182">
                  <c:v>80</c:v>
                </c:pt>
                <c:pt idx="183">
                  <c:v>62</c:v>
                </c:pt>
                <c:pt idx="184">
                  <c:v>70</c:v>
                </c:pt>
                <c:pt idx="185">
                  <c:v>66</c:v>
                </c:pt>
                <c:pt idx="186">
                  <c:v>55</c:v>
                </c:pt>
                <c:pt idx="187">
                  <c:v>84</c:v>
                </c:pt>
                <c:pt idx="188">
                  <c:v>58</c:v>
                </c:pt>
                <c:pt idx="189">
                  <c:v>62</c:v>
                </c:pt>
                <c:pt idx="190">
                  <c:v>64</c:v>
                </c:pt>
                <c:pt idx="191">
                  <c:v>60</c:v>
                </c:pt>
                <c:pt idx="192">
                  <c:v>80</c:v>
                </c:pt>
                <c:pt idx="193">
                  <c:v>82</c:v>
                </c:pt>
                <c:pt idx="194">
                  <c:v>68</c:v>
                </c:pt>
                <c:pt idx="195">
                  <c:v>70</c:v>
                </c:pt>
                <c:pt idx="196">
                  <c:v>72</c:v>
                </c:pt>
                <c:pt idx="197">
                  <c:v>72</c:v>
                </c:pt>
                <c:pt idx="198">
                  <c:v>76</c:v>
                </c:pt>
                <c:pt idx="199">
                  <c:v>104</c:v>
                </c:pt>
                <c:pt idx="200">
                  <c:v>64</c:v>
                </c:pt>
                <c:pt idx="201">
                  <c:v>84</c:v>
                </c:pt>
                <c:pt idx="202">
                  <c:v>60</c:v>
                </c:pt>
                <c:pt idx="203">
                  <c:v>85</c:v>
                </c:pt>
                <c:pt idx="204">
                  <c:v>95</c:v>
                </c:pt>
                <c:pt idx="205">
                  <c:v>65</c:v>
                </c:pt>
                <c:pt idx="206">
                  <c:v>82</c:v>
                </c:pt>
                <c:pt idx="207">
                  <c:v>70</c:v>
                </c:pt>
                <c:pt idx="208">
                  <c:v>62</c:v>
                </c:pt>
                <c:pt idx="209">
                  <c:v>68</c:v>
                </c:pt>
                <c:pt idx="210">
                  <c:v>74</c:v>
                </c:pt>
                <c:pt idx="211">
                  <c:v>66</c:v>
                </c:pt>
                <c:pt idx="212">
                  <c:v>60</c:v>
                </c:pt>
                <c:pt idx="213">
                  <c:v>90</c:v>
                </c:pt>
                <c:pt idx="214">
                  <c:v>60</c:v>
                </c:pt>
                <c:pt idx="215">
                  <c:v>66</c:v>
                </c:pt>
                <c:pt idx="216">
                  <c:v>78</c:v>
                </c:pt>
                <c:pt idx="217">
                  <c:v>76</c:v>
                </c:pt>
                <c:pt idx="218">
                  <c:v>52</c:v>
                </c:pt>
                <c:pt idx="219">
                  <c:v>70</c:v>
                </c:pt>
                <c:pt idx="220">
                  <c:v>80</c:v>
                </c:pt>
                <c:pt idx="221">
                  <c:v>86</c:v>
                </c:pt>
                <c:pt idx="222">
                  <c:v>80</c:v>
                </c:pt>
                <c:pt idx="223">
                  <c:v>80</c:v>
                </c:pt>
                <c:pt idx="224">
                  <c:v>68</c:v>
                </c:pt>
                <c:pt idx="225">
                  <c:v>68</c:v>
                </c:pt>
                <c:pt idx="226">
                  <c:v>72</c:v>
                </c:pt>
                <c:pt idx="227">
                  <c:v>84</c:v>
                </c:pt>
                <c:pt idx="228">
                  <c:v>90</c:v>
                </c:pt>
                <c:pt idx="229">
                  <c:v>84</c:v>
                </c:pt>
                <c:pt idx="230">
                  <c:v>76</c:v>
                </c:pt>
                <c:pt idx="231">
                  <c:v>64</c:v>
                </c:pt>
                <c:pt idx="232">
                  <c:v>70</c:v>
                </c:pt>
                <c:pt idx="233">
                  <c:v>54</c:v>
                </c:pt>
                <c:pt idx="234">
                  <c:v>50</c:v>
                </c:pt>
                <c:pt idx="235">
                  <c:v>76</c:v>
                </c:pt>
                <c:pt idx="236">
                  <c:v>85</c:v>
                </c:pt>
                <c:pt idx="237">
                  <c:v>68</c:v>
                </c:pt>
                <c:pt idx="238">
                  <c:v>90</c:v>
                </c:pt>
                <c:pt idx="239">
                  <c:v>70</c:v>
                </c:pt>
                <c:pt idx="240">
                  <c:v>86</c:v>
                </c:pt>
                <c:pt idx="241">
                  <c:v>52</c:v>
                </c:pt>
                <c:pt idx="242">
                  <c:v>84</c:v>
                </c:pt>
                <c:pt idx="243">
                  <c:v>80</c:v>
                </c:pt>
                <c:pt idx="244">
                  <c:v>68</c:v>
                </c:pt>
                <c:pt idx="245">
                  <c:v>62</c:v>
                </c:pt>
                <c:pt idx="246">
                  <c:v>64</c:v>
                </c:pt>
                <c:pt idx="247">
                  <c:v>56</c:v>
                </c:pt>
                <c:pt idx="248">
                  <c:v>68</c:v>
                </c:pt>
                <c:pt idx="249">
                  <c:v>50</c:v>
                </c:pt>
                <c:pt idx="250">
                  <c:v>76</c:v>
                </c:pt>
                <c:pt idx="251">
                  <c:v>68</c:v>
                </c:pt>
                <c:pt idx="252">
                  <c:v>70</c:v>
                </c:pt>
                <c:pt idx="253">
                  <c:v>80</c:v>
                </c:pt>
                <c:pt idx="254">
                  <c:v>62</c:v>
                </c:pt>
                <c:pt idx="255">
                  <c:v>74</c:v>
                </c:pt>
                <c:pt idx="256">
                  <c:v>64</c:v>
                </c:pt>
                <c:pt idx="257">
                  <c:v>52</c:v>
                </c:pt>
                <c:pt idx="258">
                  <c:v>86</c:v>
                </c:pt>
                <c:pt idx="259">
                  <c:v>62</c:v>
                </c:pt>
                <c:pt idx="260">
                  <c:v>78</c:v>
                </c:pt>
                <c:pt idx="261">
                  <c:v>78</c:v>
                </c:pt>
                <c:pt idx="262">
                  <c:v>70</c:v>
                </c:pt>
                <c:pt idx="263">
                  <c:v>70</c:v>
                </c:pt>
                <c:pt idx="264">
                  <c:v>60</c:v>
                </c:pt>
                <c:pt idx="265">
                  <c:v>64</c:v>
                </c:pt>
                <c:pt idx="266">
                  <c:v>74</c:v>
                </c:pt>
                <c:pt idx="267">
                  <c:v>62</c:v>
                </c:pt>
                <c:pt idx="268">
                  <c:v>70</c:v>
                </c:pt>
                <c:pt idx="269">
                  <c:v>76</c:v>
                </c:pt>
                <c:pt idx="270">
                  <c:v>88</c:v>
                </c:pt>
                <c:pt idx="271">
                  <c:v>86</c:v>
                </c:pt>
                <c:pt idx="272">
                  <c:v>80</c:v>
                </c:pt>
                <c:pt idx="273">
                  <c:v>74</c:v>
                </c:pt>
                <c:pt idx="274">
                  <c:v>84</c:v>
                </c:pt>
                <c:pt idx="275">
                  <c:v>86</c:v>
                </c:pt>
                <c:pt idx="276">
                  <c:v>56</c:v>
                </c:pt>
                <c:pt idx="277">
                  <c:v>72</c:v>
                </c:pt>
                <c:pt idx="278">
                  <c:v>88</c:v>
                </c:pt>
                <c:pt idx="279">
                  <c:v>62</c:v>
                </c:pt>
                <c:pt idx="280">
                  <c:v>78</c:v>
                </c:pt>
                <c:pt idx="281">
                  <c:v>48</c:v>
                </c:pt>
                <c:pt idx="282">
                  <c:v>50</c:v>
                </c:pt>
                <c:pt idx="283">
                  <c:v>62</c:v>
                </c:pt>
                <c:pt idx="284">
                  <c:v>70</c:v>
                </c:pt>
                <c:pt idx="285">
                  <c:v>84</c:v>
                </c:pt>
                <c:pt idx="286">
                  <c:v>78</c:v>
                </c:pt>
                <c:pt idx="287">
                  <c:v>72</c:v>
                </c:pt>
                <c:pt idx="288">
                  <c:v>58</c:v>
                </c:pt>
                <c:pt idx="289">
                  <c:v>82</c:v>
                </c:pt>
                <c:pt idx="290">
                  <c:v>98</c:v>
                </c:pt>
                <c:pt idx="291">
                  <c:v>76</c:v>
                </c:pt>
                <c:pt idx="292">
                  <c:v>76</c:v>
                </c:pt>
                <c:pt idx="293">
                  <c:v>68</c:v>
                </c:pt>
                <c:pt idx="294">
                  <c:v>68</c:v>
                </c:pt>
                <c:pt idx="295">
                  <c:v>68</c:v>
                </c:pt>
                <c:pt idx="296">
                  <c:v>68</c:v>
                </c:pt>
                <c:pt idx="297">
                  <c:v>66</c:v>
                </c:pt>
                <c:pt idx="298">
                  <c:v>70</c:v>
                </c:pt>
                <c:pt idx="299">
                  <c:v>74</c:v>
                </c:pt>
                <c:pt idx="300">
                  <c:v>50</c:v>
                </c:pt>
                <c:pt idx="301">
                  <c:v>80</c:v>
                </c:pt>
                <c:pt idx="302">
                  <c:v>68</c:v>
                </c:pt>
                <c:pt idx="303">
                  <c:v>80</c:v>
                </c:pt>
                <c:pt idx="304">
                  <c:v>74</c:v>
                </c:pt>
                <c:pt idx="305">
                  <c:v>66</c:v>
                </c:pt>
                <c:pt idx="306">
                  <c:v>78</c:v>
                </c:pt>
                <c:pt idx="307">
                  <c:v>60</c:v>
                </c:pt>
                <c:pt idx="308">
                  <c:v>74</c:v>
                </c:pt>
                <c:pt idx="309">
                  <c:v>70</c:v>
                </c:pt>
                <c:pt idx="310">
                  <c:v>90</c:v>
                </c:pt>
                <c:pt idx="311">
                  <c:v>75</c:v>
                </c:pt>
                <c:pt idx="312">
                  <c:v>72</c:v>
                </c:pt>
                <c:pt idx="313">
                  <c:v>64</c:v>
                </c:pt>
                <c:pt idx="314">
                  <c:v>70</c:v>
                </c:pt>
                <c:pt idx="315">
                  <c:v>86</c:v>
                </c:pt>
                <c:pt idx="316">
                  <c:v>70</c:v>
                </c:pt>
                <c:pt idx="317">
                  <c:v>72</c:v>
                </c:pt>
                <c:pt idx="318">
                  <c:v>58</c:v>
                </c:pt>
                <c:pt idx="319">
                  <c:v>80</c:v>
                </c:pt>
                <c:pt idx="320">
                  <c:v>60</c:v>
                </c:pt>
                <c:pt idx="321">
                  <c:v>76</c:v>
                </c:pt>
                <c:pt idx="322">
                  <c:v>76</c:v>
                </c:pt>
                <c:pt idx="323">
                  <c:v>78</c:v>
                </c:pt>
                <c:pt idx="324">
                  <c:v>84</c:v>
                </c:pt>
                <c:pt idx="325">
                  <c:v>70</c:v>
                </c:pt>
                <c:pt idx="326">
                  <c:v>74</c:v>
                </c:pt>
                <c:pt idx="327">
                  <c:v>68</c:v>
                </c:pt>
                <c:pt idx="328">
                  <c:v>86</c:v>
                </c:pt>
                <c:pt idx="329">
                  <c:v>72</c:v>
                </c:pt>
                <c:pt idx="330">
                  <c:v>88</c:v>
                </c:pt>
                <c:pt idx="331">
                  <c:v>46</c:v>
                </c:pt>
                <c:pt idx="332">
                  <c:v>62</c:v>
                </c:pt>
                <c:pt idx="333">
                  <c:v>80</c:v>
                </c:pt>
                <c:pt idx="334">
                  <c:v>80</c:v>
                </c:pt>
                <c:pt idx="335">
                  <c:v>84</c:v>
                </c:pt>
                <c:pt idx="336">
                  <c:v>82</c:v>
                </c:pt>
                <c:pt idx="337">
                  <c:v>62</c:v>
                </c:pt>
                <c:pt idx="338">
                  <c:v>78</c:v>
                </c:pt>
                <c:pt idx="339">
                  <c:v>88</c:v>
                </c:pt>
                <c:pt idx="340">
                  <c:v>50</c:v>
                </c:pt>
                <c:pt idx="341">
                  <c:v>74</c:v>
                </c:pt>
                <c:pt idx="342">
                  <c:v>76</c:v>
                </c:pt>
                <c:pt idx="343">
                  <c:v>64</c:v>
                </c:pt>
                <c:pt idx="344">
                  <c:v>70</c:v>
                </c:pt>
                <c:pt idx="345">
                  <c:v>108</c:v>
                </c:pt>
                <c:pt idx="346">
                  <c:v>78</c:v>
                </c:pt>
                <c:pt idx="347">
                  <c:v>74</c:v>
                </c:pt>
                <c:pt idx="348">
                  <c:v>54</c:v>
                </c:pt>
                <c:pt idx="349">
                  <c:v>72</c:v>
                </c:pt>
                <c:pt idx="350">
                  <c:v>64</c:v>
                </c:pt>
                <c:pt idx="351">
                  <c:v>86</c:v>
                </c:pt>
                <c:pt idx="352">
                  <c:v>102</c:v>
                </c:pt>
                <c:pt idx="353">
                  <c:v>82</c:v>
                </c:pt>
                <c:pt idx="354">
                  <c:v>64</c:v>
                </c:pt>
                <c:pt idx="355">
                  <c:v>64</c:v>
                </c:pt>
                <c:pt idx="356">
                  <c:v>58</c:v>
                </c:pt>
                <c:pt idx="357">
                  <c:v>52</c:v>
                </c:pt>
                <c:pt idx="358">
                  <c:v>82</c:v>
                </c:pt>
                <c:pt idx="359">
                  <c:v>82</c:v>
                </c:pt>
                <c:pt idx="360">
                  <c:v>60</c:v>
                </c:pt>
                <c:pt idx="361">
                  <c:v>75</c:v>
                </c:pt>
                <c:pt idx="362">
                  <c:v>100</c:v>
                </c:pt>
                <c:pt idx="363">
                  <c:v>72</c:v>
                </c:pt>
                <c:pt idx="364">
                  <c:v>68</c:v>
                </c:pt>
                <c:pt idx="365">
                  <c:v>60</c:v>
                </c:pt>
                <c:pt idx="366">
                  <c:v>62</c:v>
                </c:pt>
                <c:pt idx="367">
                  <c:v>70</c:v>
                </c:pt>
                <c:pt idx="368">
                  <c:v>54</c:v>
                </c:pt>
                <c:pt idx="369">
                  <c:v>74</c:v>
                </c:pt>
                <c:pt idx="370">
                  <c:v>100</c:v>
                </c:pt>
                <c:pt idx="371">
                  <c:v>82</c:v>
                </c:pt>
                <c:pt idx="372">
                  <c:v>68</c:v>
                </c:pt>
                <c:pt idx="373">
                  <c:v>66</c:v>
                </c:pt>
                <c:pt idx="374">
                  <c:v>76</c:v>
                </c:pt>
                <c:pt idx="375">
                  <c:v>64</c:v>
                </c:pt>
                <c:pt idx="376">
                  <c:v>72</c:v>
                </c:pt>
                <c:pt idx="377">
                  <c:v>78</c:v>
                </c:pt>
                <c:pt idx="378">
                  <c:v>58</c:v>
                </c:pt>
                <c:pt idx="379">
                  <c:v>56</c:v>
                </c:pt>
                <c:pt idx="380">
                  <c:v>66</c:v>
                </c:pt>
                <c:pt idx="381">
                  <c:v>70</c:v>
                </c:pt>
                <c:pt idx="382">
                  <c:v>70</c:v>
                </c:pt>
                <c:pt idx="383">
                  <c:v>64</c:v>
                </c:pt>
                <c:pt idx="384">
                  <c:v>61</c:v>
                </c:pt>
                <c:pt idx="385">
                  <c:v>84</c:v>
                </c:pt>
                <c:pt idx="386">
                  <c:v>78</c:v>
                </c:pt>
                <c:pt idx="387">
                  <c:v>64</c:v>
                </c:pt>
                <c:pt idx="388">
                  <c:v>48</c:v>
                </c:pt>
                <c:pt idx="389">
                  <c:v>72</c:v>
                </c:pt>
                <c:pt idx="390">
                  <c:v>62</c:v>
                </c:pt>
                <c:pt idx="391">
                  <c:v>74</c:v>
                </c:pt>
                <c:pt idx="392">
                  <c:v>68</c:v>
                </c:pt>
                <c:pt idx="393">
                  <c:v>90</c:v>
                </c:pt>
                <c:pt idx="394">
                  <c:v>72</c:v>
                </c:pt>
                <c:pt idx="395">
                  <c:v>84</c:v>
                </c:pt>
                <c:pt idx="396">
                  <c:v>74</c:v>
                </c:pt>
                <c:pt idx="397">
                  <c:v>60</c:v>
                </c:pt>
                <c:pt idx="398">
                  <c:v>84</c:v>
                </c:pt>
                <c:pt idx="399">
                  <c:v>68</c:v>
                </c:pt>
                <c:pt idx="400">
                  <c:v>82</c:v>
                </c:pt>
                <c:pt idx="401">
                  <c:v>68</c:v>
                </c:pt>
                <c:pt idx="402">
                  <c:v>64</c:v>
                </c:pt>
                <c:pt idx="403">
                  <c:v>88</c:v>
                </c:pt>
                <c:pt idx="404">
                  <c:v>68</c:v>
                </c:pt>
                <c:pt idx="405">
                  <c:v>64</c:v>
                </c:pt>
                <c:pt idx="406">
                  <c:v>64</c:v>
                </c:pt>
                <c:pt idx="407">
                  <c:v>78</c:v>
                </c:pt>
                <c:pt idx="408">
                  <c:v>78</c:v>
                </c:pt>
                <c:pt idx="409">
                  <c:v>64</c:v>
                </c:pt>
                <c:pt idx="410">
                  <c:v>94</c:v>
                </c:pt>
                <c:pt idx="411">
                  <c:v>82</c:v>
                </c:pt>
                <c:pt idx="412">
                  <c:v>74</c:v>
                </c:pt>
                <c:pt idx="413">
                  <c:v>74</c:v>
                </c:pt>
                <c:pt idx="414">
                  <c:v>75</c:v>
                </c:pt>
                <c:pt idx="415">
                  <c:v>68</c:v>
                </c:pt>
                <c:pt idx="416">
                  <c:v>85</c:v>
                </c:pt>
                <c:pt idx="417">
                  <c:v>75</c:v>
                </c:pt>
                <c:pt idx="418">
                  <c:v>70</c:v>
                </c:pt>
                <c:pt idx="419">
                  <c:v>88</c:v>
                </c:pt>
                <c:pt idx="420">
                  <c:v>104</c:v>
                </c:pt>
                <c:pt idx="421">
                  <c:v>66</c:v>
                </c:pt>
                <c:pt idx="422">
                  <c:v>64</c:v>
                </c:pt>
                <c:pt idx="423">
                  <c:v>70</c:v>
                </c:pt>
                <c:pt idx="424">
                  <c:v>62</c:v>
                </c:pt>
                <c:pt idx="425">
                  <c:v>78</c:v>
                </c:pt>
                <c:pt idx="426">
                  <c:v>72</c:v>
                </c:pt>
                <c:pt idx="427">
                  <c:v>80</c:v>
                </c:pt>
                <c:pt idx="428">
                  <c:v>64</c:v>
                </c:pt>
                <c:pt idx="429">
                  <c:v>74</c:v>
                </c:pt>
                <c:pt idx="430">
                  <c:v>64</c:v>
                </c:pt>
                <c:pt idx="431">
                  <c:v>70</c:v>
                </c:pt>
                <c:pt idx="432">
                  <c:v>68</c:v>
                </c:pt>
                <c:pt idx="433">
                  <c:v>54</c:v>
                </c:pt>
                <c:pt idx="434">
                  <c:v>62</c:v>
                </c:pt>
                <c:pt idx="435">
                  <c:v>54</c:v>
                </c:pt>
                <c:pt idx="436">
                  <c:v>68</c:v>
                </c:pt>
                <c:pt idx="437">
                  <c:v>84</c:v>
                </c:pt>
                <c:pt idx="438">
                  <c:v>74</c:v>
                </c:pt>
                <c:pt idx="439">
                  <c:v>72</c:v>
                </c:pt>
                <c:pt idx="440">
                  <c:v>62</c:v>
                </c:pt>
                <c:pt idx="441">
                  <c:v>70</c:v>
                </c:pt>
                <c:pt idx="442">
                  <c:v>78</c:v>
                </c:pt>
                <c:pt idx="443">
                  <c:v>98</c:v>
                </c:pt>
                <c:pt idx="444">
                  <c:v>56</c:v>
                </c:pt>
                <c:pt idx="445">
                  <c:v>52</c:v>
                </c:pt>
                <c:pt idx="446">
                  <c:v>64</c:v>
                </c:pt>
                <c:pt idx="447">
                  <c:v>78</c:v>
                </c:pt>
                <c:pt idx="448">
                  <c:v>82</c:v>
                </c:pt>
                <c:pt idx="449">
                  <c:v>70</c:v>
                </c:pt>
                <c:pt idx="450">
                  <c:v>66</c:v>
                </c:pt>
                <c:pt idx="451">
                  <c:v>90</c:v>
                </c:pt>
                <c:pt idx="452">
                  <c:v>64</c:v>
                </c:pt>
                <c:pt idx="453">
                  <c:v>84</c:v>
                </c:pt>
                <c:pt idx="454">
                  <c:v>80</c:v>
                </c:pt>
                <c:pt idx="455">
                  <c:v>76</c:v>
                </c:pt>
                <c:pt idx="456">
                  <c:v>74</c:v>
                </c:pt>
                <c:pt idx="457">
                  <c:v>86</c:v>
                </c:pt>
                <c:pt idx="458">
                  <c:v>70</c:v>
                </c:pt>
                <c:pt idx="459">
                  <c:v>88</c:v>
                </c:pt>
                <c:pt idx="460">
                  <c:v>58</c:v>
                </c:pt>
                <c:pt idx="461">
                  <c:v>82</c:v>
                </c:pt>
                <c:pt idx="462">
                  <c:v>68</c:v>
                </c:pt>
                <c:pt idx="463">
                  <c:v>62</c:v>
                </c:pt>
                <c:pt idx="464">
                  <c:v>78</c:v>
                </c:pt>
                <c:pt idx="465">
                  <c:v>72</c:v>
                </c:pt>
                <c:pt idx="466">
                  <c:v>80</c:v>
                </c:pt>
                <c:pt idx="467">
                  <c:v>65</c:v>
                </c:pt>
                <c:pt idx="468">
                  <c:v>90</c:v>
                </c:pt>
                <c:pt idx="469">
                  <c:v>68</c:v>
                </c:pt>
                <c:pt idx="470">
                  <c:v>70</c:v>
                </c:pt>
                <c:pt idx="471">
                  <c:v>74</c:v>
                </c:pt>
                <c:pt idx="472">
                  <c:v>68</c:v>
                </c:pt>
                <c:pt idx="473">
                  <c:v>72</c:v>
                </c:pt>
                <c:pt idx="474">
                  <c:v>70</c:v>
                </c:pt>
                <c:pt idx="475">
                  <c:v>74</c:v>
                </c:pt>
                <c:pt idx="476">
                  <c:v>90</c:v>
                </c:pt>
                <c:pt idx="477">
                  <c:v>72</c:v>
                </c:pt>
                <c:pt idx="478">
                  <c:v>68</c:v>
                </c:pt>
                <c:pt idx="479">
                  <c:v>64</c:v>
                </c:pt>
                <c:pt idx="480">
                  <c:v>78</c:v>
                </c:pt>
                <c:pt idx="481">
                  <c:v>82</c:v>
                </c:pt>
                <c:pt idx="482">
                  <c:v>90</c:v>
                </c:pt>
                <c:pt idx="483">
                  <c:v>60</c:v>
                </c:pt>
                <c:pt idx="484">
                  <c:v>50</c:v>
                </c:pt>
                <c:pt idx="485">
                  <c:v>78</c:v>
                </c:pt>
                <c:pt idx="486">
                  <c:v>72</c:v>
                </c:pt>
                <c:pt idx="487">
                  <c:v>62</c:v>
                </c:pt>
                <c:pt idx="488">
                  <c:v>68</c:v>
                </c:pt>
                <c:pt idx="489">
                  <c:v>62</c:v>
                </c:pt>
                <c:pt idx="490">
                  <c:v>54</c:v>
                </c:pt>
                <c:pt idx="491">
                  <c:v>70</c:v>
                </c:pt>
                <c:pt idx="492">
                  <c:v>88</c:v>
                </c:pt>
                <c:pt idx="493">
                  <c:v>86</c:v>
                </c:pt>
                <c:pt idx="494">
                  <c:v>60</c:v>
                </c:pt>
                <c:pt idx="495">
                  <c:v>90</c:v>
                </c:pt>
                <c:pt idx="496">
                  <c:v>70</c:v>
                </c:pt>
                <c:pt idx="497">
                  <c:v>80</c:v>
                </c:pt>
                <c:pt idx="498">
                  <c:v>70</c:v>
                </c:pt>
                <c:pt idx="499">
                  <c:v>58</c:v>
                </c:pt>
                <c:pt idx="500">
                  <c:v>60</c:v>
                </c:pt>
                <c:pt idx="501">
                  <c:v>64</c:v>
                </c:pt>
                <c:pt idx="502">
                  <c:v>74</c:v>
                </c:pt>
                <c:pt idx="503">
                  <c:v>66</c:v>
                </c:pt>
                <c:pt idx="504">
                  <c:v>65</c:v>
                </c:pt>
                <c:pt idx="505">
                  <c:v>60</c:v>
                </c:pt>
                <c:pt idx="506">
                  <c:v>76</c:v>
                </c:pt>
                <c:pt idx="507">
                  <c:v>66</c:v>
                </c:pt>
                <c:pt idx="508">
                  <c:v>56</c:v>
                </c:pt>
                <c:pt idx="509">
                  <c:v>90</c:v>
                </c:pt>
                <c:pt idx="510">
                  <c:v>60</c:v>
                </c:pt>
                <c:pt idx="511">
                  <c:v>80</c:v>
                </c:pt>
                <c:pt idx="512">
                  <c:v>92</c:v>
                </c:pt>
                <c:pt idx="513">
                  <c:v>74</c:v>
                </c:pt>
                <c:pt idx="514">
                  <c:v>72</c:v>
                </c:pt>
                <c:pt idx="515">
                  <c:v>85</c:v>
                </c:pt>
                <c:pt idx="516">
                  <c:v>90</c:v>
                </c:pt>
                <c:pt idx="517">
                  <c:v>78</c:v>
                </c:pt>
                <c:pt idx="518">
                  <c:v>90</c:v>
                </c:pt>
                <c:pt idx="519">
                  <c:v>76</c:v>
                </c:pt>
                <c:pt idx="520">
                  <c:v>68</c:v>
                </c:pt>
                <c:pt idx="521">
                  <c:v>82</c:v>
                </c:pt>
                <c:pt idx="522">
                  <c:v>110</c:v>
                </c:pt>
                <c:pt idx="523">
                  <c:v>70</c:v>
                </c:pt>
                <c:pt idx="524">
                  <c:v>68</c:v>
                </c:pt>
                <c:pt idx="525">
                  <c:v>88</c:v>
                </c:pt>
                <c:pt idx="526">
                  <c:v>62</c:v>
                </c:pt>
                <c:pt idx="527">
                  <c:v>64</c:v>
                </c:pt>
                <c:pt idx="528">
                  <c:v>70</c:v>
                </c:pt>
                <c:pt idx="529">
                  <c:v>70</c:v>
                </c:pt>
                <c:pt idx="530">
                  <c:v>76</c:v>
                </c:pt>
                <c:pt idx="531">
                  <c:v>68</c:v>
                </c:pt>
                <c:pt idx="532">
                  <c:v>74</c:v>
                </c:pt>
                <c:pt idx="533">
                  <c:v>76</c:v>
                </c:pt>
                <c:pt idx="534">
                  <c:v>66</c:v>
                </c:pt>
                <c:pt idx="535">
                  <c:v>68</c:v>
                </c:pt>
                <c:pt idx="536">
                  <c:v>60</c:v>
                </c:pt>
                <c:pt idx="537">
                  <c:v>80</c:v>
                </c:pt>
                <c:pt idx="538">
                  <c:v>54</c:v>
                </c:pt>
                <c:pt idx="539">
                  <c:v>72</c:v>
                </c:pt>
                <c:pt idx="540">
                  <c:v>62</c:v>
                </c:pt>
                <c:pt idx="541">
                  <c:v>72</c:v>
                </c:pt>
                <c:pt idx="542">
                  <c:v>66</c:v>
                </c:pt>
                <c:pt idx="543">
                  <c:v>70</c:v>
                </c:pt>
                <c:pt idx="544">
                  <c:v>96</c:v>
                </c:pt>
                <c:pt idx="545">
                  <c:v>58</c:v>
                </c:pt>
                <c:pt idx="546">
                  <c:v>60</c:v>
                </c:pt>
                <c:pt idx="547">
                  <c:v>86</c:v>
                </c:pt>
                <c:pt idx="548">
                  <c:v>44</c:v>
                </c:pt>
                <c:pt idx="549">
                  <c:v>44</c:v>
                </c:pt>
                <c:pt idx="550">
                  <c:v>80</c:v>
                </c:pt>
                <c:pt idx="551">
                  <c:v>68</c:v>
                </c:pt>
                <c:pt idx="552">
                  <c:v>70</c:v>
                </c:pt>
                <c:pt idx="553">
                  <c:v>90</c:v>
                </c:pt>
                <c:pt idx="554">
                  <c:v>60</c:v>
                </c:pt>
                <c:pt idx="555">
                  <c:v>78</c:v>
                </c:pt>
                <c:pt idx="556">
                  <c:v>76</c:v>
                </c:pt>
                <c:pt idx="557">
                  <c:v>76</c:v>
                </c:pt>
                <c:pt idx="558">
                  <c:v>56</c:v>
                </c:pt>
                <c:pt idx="559">
                  <c:v>66</c:v>
                </c:pt>
                <c:pt idx="560">
                  <c:v>66</c:v>
                </c:pt>
                <c:pt idx="561">
                  <c:v>86</c:v>
                </c:pt>
                <c:pt idx="562">
                  <c:v>84</c:v>
                </c:pt>
                <c:pt idx="563">
                  <c:v>78</c:v>
                </c:pt>
                <c:pt idx="564">
                  <c:v>80</c:v>
                </c:pt>
                <c:pt idx="565">
                  <c:v>52</c:v>
                </c:pt>
                <c:pt idx="566">
                  <c:v>72</c:v>
                </c:pt>
                <c:pt idx="567">
                  <c:v>82</c:v>
                </c:pt>
                <c:pt idx="568">
                  <c:v>76</c:v>
                </c:pt>
                <c:pt idx="569">
                  <c:v>24</c:v>
                </c:pt>
                <c:pt idx="570">
                  <c:v>74</c:v>
                </c:pt>
                <c:pt idx="571">
                  <c:v>38</c:v>
                </c:pt>
                <c:pt idx="572">
                  <c:v>88</c:v>
                </c:pt>
                <c:pt idx="573">
                  <c:v>74</c:v>
                </c:pt>
                <c:pt idx="574">
                  <c:v>78</c:v>
                </c:pt>
                <c:pt idx="575">
                  <c:v>60</c:v>
                </c:pt>
                <c:pt idx="576">
                  <c:v>78</c:v>
                </c:pt>
                <c:pt idx="577">
                  <c:v>62</c:v>
                </c:pt>
                <c:pt idx="578">
                  <c:v>82</c:v>
                </c:pt>
                <c:pt idx="579">
                  <c:v>62</c:v>
                </c:pt>
                <c:pt idx="580">
                  <c:v>54</c:v>
                </c:pt>
                <c:pt idx="581">
                  <c:v>58</c:v>
                </c:pt>
                <c:pt idx="582">
                  <c:v>88</c:v>
                </c:pt>
                <c:pt idx="583">
                  <c:v>80</c:v>
                </c:pt>
                <c:pt idx="584">
                  <c:v>74</c:v>
                </c:pt>
                <c:pt idx="585">
                  <c:v>72</c:v>
                </c:pt>
                <c:pt idx="586">
                  <c:v>96</c:v>
                </c:pt>
                <c:pt idx="587">
                  <c:v>62</c:v>
                </c:pt>
                <c:pt idx="588">
                  <c:v>82</c:v>
                </c:pt>
                <c:pt idx="589">
                  <c:v>86</c:v>
                </c:pt>
                <c:pt idx="590">
                  <c:v>76</c:v>
                </c:pt>
                <c:pt idx="591">
                  <c:v>94</c:v>
                </c:pt>
                <c:pt idx="592">
                  <c:v>70</c:v>
                </c:pt>
                <c:pt idx="593">
                  <c:v>64</c:v>
                </c:pt>
                <c:pt idx="594">
                  <c:v>88</c:v>
                </c:pt>
                <c:pt idx="595">
                  <c:v>68</c:v>
                </c:pt>
                <c:pt idx="596">
                  <c:v>78</c:v>
                </c:pt>
                <c:pt idx="597">
                  <c:v>80</c:v>
                </c:pt>
                <c:pt idx="598">
                  <c:v>65</c:v>
                </c:pt>
                <c:pt idx="599">
                  <c:v>64</c:v>
                </c:pt>
                <c:pt idx="600">
                  <c:v>78</c:v>
                </c:pt>
                <c:pt idx="601">
                  <c:v>60</c:v>
                </c:pt>
                <c:pt idx="602">
                  <c:v>82</c:v>
                </c:pt>
                <c:pt idx="603">
                  <c:v>62</c:v>
                </c:pt>
                <c:pt idx="604">
                  <c:v>72</c:v>
                </c:pt>
                <c:pt idx="605">
                  <c:v>74</c:v>
                </c:pt>
                <c:pt idx="606">
                  <c:v>76</c:v>
                </c:pt>
                <c:pt idx="607">
                  <c:v>76</c:v>
                </c:pt>
                <c:pt idx="608">
                  <c:v>74</c:v>
                </c:pt>
                <c:pt idx="609">
                  <c:v>86</c:v>
                </c:pt>
                <c:pt idx="610">
                  <c:v>70</c:v>
                </c:pt>
                <c:pt idx="611">
                  <c:v>80</c:v>
                </c:pt>
                <c:pt idx="612">
                  <c:v>72</c:v>
                </c:pt>
                <c:pt idx="613">
                  <c:v>74</c:v>
                </c:pt>
                <c:pt idx="614">
                  <c:v>74</c:v>
                </c:pt>
                <c:pt idx="615">
                  <c:v>50</c:v>
                </c:pt>
                <c:pt idx="616">
                  <c:v>84</c:v>
                </c:pt>
                <c:pt idx="617">
                  <c:v>60</c:v>
                </c:pt>
                <c:pt idx="618">
                  <c:v>54</c:v>
                </c:pt>
                <c:pt idx="619">
                  <c:v>60</c:v>
                </c:pt>
                <c:pt idx="620">
                  <c:v>74</c:v>
                </c:pt>
                <c:pt idx="621">
                  <c:v>54</c:v>
                </c:pt>
                <c:pt idx="622">
                  <c:v>70</c:v>
                </c:pt>
                <c:pt idx="623">
                  <c:v>52</c:v>
                </c:pt>
                <c:pt idx="624">
                  <c:v>58</c:v>
                </c:pt>
                <c:pt idx="625">
                  <c:v>80</c:v>
                </c:pt>
                <c:pt idx="626">
                  <c:v>106</c:v>
                </c:pt>
                <c:pt idx="627">
                  <c:v>82</c:v>
                </c:pt>
                <c:pt idx="628">
                  <c:v>84</c:v>
                </c:pt>
                <c:pt idx="629">
                  <c:v>76</c:v>
                </c:pt>
                <c:pt idx="630">
                  <c:v>106</c:v>
                </c:pt>
                <c:pt idx="631">
                  <c:v>80</c:v>
                </c:pt>
                <c:pt idx="632">
                  <c:v>60</c:v>
                </c:pt>
                <c:pt idx="633">
                  <c:v>80</c:v>
                </c:pt>
                <c:pt idx="634">
                  <c:v>82</c:v>
                </c:pt>
                <c:pt idx="635">
                  <c:v>70</c:v>
                </c:pt>
                <c:pt idx="636">
                  <c:v>58</c:v>
                </c:pt>
                <c:pt idx="637">
                  <c:v>78</c:v>
                </c:pt>
                <c:pt idx="638">
                  <c:v>68</c:v>
                </c:pt>
                <c:pt idx="639">
                  <c:v>58</c:v>
                </c:pt>
                <c:pt idx="640">
                  <c:v>106</c:v>
                </c:pt>
                <c:pt idx="641">
                  <c:v>100</c:v>
                </c:pt>
                <c:pt idx="642">
                  <c:v>82</c:v>
                </c:pt>
                <c:pt idx="643">
                  <c:v>70</c:v>
                </c:pt>
                <c:pt idx="644">
                  <c:v>86</c:v>
                </c:pt>
                <c:pt idx="645">
                  <c:v>60</c:v>
                </c:pt>
                <c:pt idx="646">
                  <c:v>52</c:v>
                </c:pt>
                <c:pt idx="647">
                  <c:v>58</c:v>
                </c:pt>
                <c:pt idx="648">
                  <c:v>56</c:v>
                </c:pt>
                <c:pt idx="649">
                  <c:v>76</c:v>
                </c:pt>
                <c:pt idx="650">
                  <c:v>64</c:v>
                </c:pt>
                <c:pt idx="651">
                  <c:v>80</c:v>
                </c:pt>
                <c:pt idx="652">
                  <c:v>82</c:v>
                </c:pt>
                <c:pt idx="653">
                  <c:v>74</c:v>
                </c:pt>
                <c:pt idx="654">
                  <c:v>64</c:v>
                </c:pt>
                <c:pt idx="655">
                  <c:v>50</c:v>
                </c:pt>
                <c:pt idx="656">
                  <c:v>74</c:v>
                </c:pt>
                <c:pt idx="657">
                  <c:v>82</c:v>
                </c:pt>
                <c:pt idx="658">
                  <c:v>80</c:v>
                </c:pt>
                <c:pt idx="659">
                  <c:v>114</c:v>
                </c:pt>
                <c:pt idx="660">
                  <c:v>70</c:v>
                </c:pt>
                <c:pt idx="661">
                  <c:v>68</c:v>
                </c:pt>
                <c:pt idx="662">
                  <c:v>60</c:v>
                </c:pt>
                <c:pt idx="663">
                  <c:v>90</c:v>
                </c:pt>
                <c:pt idx="664">
                  <c:v>74</c:v>
                </c:pt>
                <c:pt idx="665">
                  <c:v>88</c:v>
                </c:pt>
                <c:pt idx="666">
                  <c:v>70</c:v>
                </c:pt>
                <c:pt idx="667">
                  <c:v>76</c:v>
                </c:pt>
                <c:pt idx="668">
                  <c:v>78</c:v>
                </c:pt>
                <c:pt idx="669">
                  <c:v>88</c:v>
                </c:pt>
                <c:pt idx="670">
                  <c:v>76</c:v>
                </c:pt>
                <c:pt idx="671">
                  <c:v>80</c:v>
                </c:pt>
                <c:pt idx="672">
                  <c:v>46</c:v>
                </c:pt>
                <c:pt idx="673">
                  <c:v>78</c:v>
                </c:pt>
                <c:pt idx="674">
                  <c:v>64</c:v>
                </c:pt>
                <c:pt idx="675">
                  <c:v>64</c:v>
                </c:pt>
                <c:pt idx="676">
                  <c:v>78</c:v>
                </c:pt>
                <c:pt idx="677">
                  <c:v>62</c:v>
                </c:pt>
                <c:pt idx="678">
                  <c:v>58</c:v>
                </c:pt>
                <c:pt idx="679">
                  <c:v>74</c:v>
                </c:pt>
                <c:pt idx="680">
                  <c:v>50</c:v>
                </c:pt>
                <c:pt idx="681">
                  <c:v>78</c:v>
                </c:pt>
                <c:pt idx="682">
                  <c:v>72</c:v>
                </c:pt>
                <c:pt idx="683">
                  <c:v>60</c:v>
                </c:pt>
                <c:pt idx="684">
                  <c:v>76</c:v>
                </c:pt>
                <c:pt idx="685">
                  <c:v>86</c:v>
                </c:pt>
                <c:pt idx="686">
                  <c:v>66</c:v>
                </c:pt>
                <c:pt idx="687">
                  <c:v>68</c:v>
                </c:pt>
                <c:pt idx="688">
                  <c:v>86</c:v>
                </c:pt>
                <c:pt idx="689">
                  <c:v>94</c:v>
                </c:pt>
                <c:pt idx="690">
                  <c:v>78</c:v>
                </c:pt>
                <c:pt idx="691">
                  <c:v>78</c:v>
                </c:pt>
                <c:pt idx="692">
                  <c:v>84</c:v>
                </c:pt>
                <c:pt idx="693">
                  <c:v>88</c:v>
                </c:pt>
                <c:pt idx="694">
                  <c:v>52</c:v>
                </c:pt>
                <c:pt idx="695">
                  <c:v>78</c:v>
                </c:pt>
                <c:pt idx="696">
                  <c:v>86</c:v>
                </c:pt>
                <c:pt idx="697">
                  <c:v>88</c:v>
                </c:pt>
                <c:pt idx="698">
                  <c:v>56</c:v>
                </c:pt>
                <c:pt idx="699">
                  <c:v>75</c:v>
                </c:pt>
                <c:pt idx="700">
                  <c:v>60</c:v>
                </c:pt>
                <c:pt idx="701">
                  <c:v>86</c:v>
                </c:pt>
                <c:pt idx="702">
                  <c:v>72</c:v>
                </c:pt>
                <c:pt idx="703">
                  <c:v>60</c:v>
                </c:pt>
                <c:pt idx="704">
                  <c:v>74</c:v>
                </c:pt>
                <c:pt idx="705">
                  <c:v>80</c:v>
                </c:pt>
                <c:pt idx="706">
                  <c:v>44</c:v>
                </c:pt>
                <c:pt idx="707">
                  <c:v>58</c:v>
                </c:pt>
                <c:pt idx="708">
                  <c:v>94</c:v>
                </c:pt>
                <c:pt idx="709">
                  <c:v>88</c:v>
                </c:pt>
                <c:pt idx="710">
                  <c:v>84</c:v>
                </c:pt>
                <c:pt idx="711">
                  <c:v>94</c:v>
                </c:pt>
                <c:pt idx="712">
                  <c:v>74</c:v>
                </c:pt>
                <c:pt idx="713">
                  <c:v>70</c:v>
                </c:pt>
                <c:pt idx="714">
                  <c:v>62</c:v>
                </c:pt>
                <c:pt idx="715">
                  <c:v>70</c:v>
                </c:pt>
                <c:pt idx="716">
                  <c:v>78</c:v>
                </c:pt>
                <c:pt idx="717">
                  <c:v>62</c:v>
                </c:pt>
                <c:pt idx="718">
                  <c:v>88</c:v>
                </c:pt>
                <c:pt idx="719">
                  <c:v>78</c:v>
                </c:pt>
                <c:pt idx="720">
                  <c:v>88</c:v>
                </c:pt>
                <c:pt idx="721">
                  <c:v>90</c:v>
                </c:pt>
                <c:pt idx="722">
                  <c:v>72</c:v>
                </c:pt>
                <c:pt idx="723">
                  <c:v>76</c:v>
                </c:pt>
                <c:pt idx="724">
                  <c:v>92</c:v>
                </c:pt>
                <c:pt idx="725">
                  <c:v>58</c:v>
                </c:pt>
                <c:pt idx="726">
                  <c:v>74</c:v>
                </c:pt>
                <c:pt idx="727">
                  <c:v>62</c:v>
                </c:pt>
                <c:pt idx="728">
                  <c:v>76</c:v>
                </c:pt>
                <c:pt idx="729">
                  <c:v>70</c:v>
                </c:pt>
                <c:pt idx="730">
                  <c:v>72</c:v>
                </c:pt>
                <c:pt idx="731">
                  <c:v>60</c:v>
                </c:pt>
                <c:pt idx="732">
                  <c:v>70</c:v>
                </c:pt>
              </c:numCache>
            </c:numRef>
          </c:yVal>
          <c:smooth val="0"/>
          <c:extLst xmlns:c16r2="http://schemas.microsoft.com/office/drawing/2015/06/chart">
            <c:ext xmlns:c16="http://schemas.microsoft.com/office/drawing/2014/chart" uri="{C3380CC4-5D6E-409C-BE32-E72D297353CC}">
              <c16:uniqueId val="{00000000-85B5-4332-9DE4-E1D8A14BE3FC}"/>
            </c:ext>
          </c:extLst>
        </c:ser>
        <c:dLbls>
          <c:showLegendKey val="0"/>
          <c:showVal val="0"/>
          <c:showCatName val="0"/>
          <c:showSerName val="0"/>
          <c:showPercent val="0"/>
          <c:showBubbleSize val="0"/>
        </c:dLbls>
        <c:axId val="594043616"/>
        <c:axId val="594055584"/>
      </c:scatterChart>
      <c:valAx>
        <c:axId val="594043616"/>
        <c:scaling>
          <c:orientation val="minMax"/>
          <c:min val="19"/>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55584"/>
        <c:crosses val="autoZero"/>
        <c:crossBetween val="midCat"/>
      </c:valAx>
      <c:valAx>
        <c:axId val="594055584"/>
        <c:scaling>
          <c:orientation val="minMax"/>
          <c:max val="130"/>
          <c:min val="2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Blood Pressure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436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'P5-2'!$B$1</c:f>
              <c:strCache>
                <c:ptCount val="1"/>
                <c:pt idx="0">
                  <c:v>BloodPressure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solid"/>
              </a:ln>
              <a:effectLst/>
            </c:spPr>
            <c:trendlineType val="linear"/>
            <c:dispRSqr val="1"/>
            <c:dispEq val="1"/>
            <c:trendlineLbl>
              <c:layout>
                <c:manualLayout>
                  <c:x val="3.3528746317805579E-2"/>
                  <c:y val="-0.33337558696254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'P5-2'!$A$2:$A$736</c:f>
              <c:numCache>
                <c:formatCode>General</c:formatCode>
                <c:ptCount val="735"/>
                <c:pt idx="0">
                  <c:v>148</c:v>
                </c:pt>
                <c:pt idx="1">
                  <c:v>85</c:v>
                </c:pt>
                <c:pt idx="2">
                  <c:v>183</c:v>
                </c:pt>
                <c:pt idx="3">
                  <c:v>89</c:v>
                </c:pt>
                <c:pt idx="4">
                  <c:v>137</c:v>
                </c:pt>
                <c:pt idx="5">
                  <c:v>116</c:v>
                </c:pt>
                <c:pt idx="6">
                  <c:v>78</c:v>
                </c:pt>
                <c:pt idx="7">
                  <c:v>197</c:v>
                </c:pt>
                <c:pt idx="8">
                  <c:v>125</c:v>
                </c:pt>
                <c:pt idx="9">
                  <c:v>110</c:v>
                </c:pt>
                <c:pt idx="10">
                  <c:v>168</c:v>
                </c:pt>
                <c:pt idx="11">
                  <c:v>139</c:v>
                </c:pt>
                <c:pt idx="12">
                  <c:v>189</c:v>
                </c:pt>
                <c:pt idx="13">
                  <c:v>166</c:v>
                </c:pt>
                <c:pt idx="14">
                  <c:v>118</c:v>
                </c:pt>
                <c:pt idx="15">
                  <c:v>107</c:v>
                </c:pt>
                <c:pt idx="16">
                  <c:v>103</c:v>
                </c:pt>
                <c:pt idx="17">
                  <c:v>115</c:v>
                </c:pt>
                <c:pt idx="18">
                  <c:v>126</c:v>
                </c:pt>
                <c:pt idx="19">
                  <c:v>99</c:v>
                </c:pt>
                <c:pt idx="20">
                  <c:v>196</c:v>
                </c:pt>
                <c:pt idx="21">
                  <c:v>119</c:v>
                </c:pt>
                <c:pt idx="22">
                  <c:v>143</c:v>
                </c:pt>
                <c:pt idx="23">
                  <c:v>125</c:v>
                </c:pt>
                <c:pt idx="24">
                  <c:v>147</c:v>
                </c:pt>
                <c:pt idx="25">
                  <c:v>97</c:v>
                </c:pt>
                <c:pt idx="26">
                  <c:v>145</c:v>
                </c:pt>
                <c:pt idx="27">
                  <c:v>117</c:v>
                </c:pt>
                <c:pt idx="28">
                  <c:v>109</c:v>
                </c:pt>
                <c:pt idx="29">
                  <c:v>158</c:v>
                </c:pt>
                <c:pt idx="30">
                  <c:v>88</c:v>
                </c:pt>
                <c:pt idx="31">
                  <c:v>92</c:v>
                </c:pt>
                <c:pt idx="32">
                  <c:v>122</c:v>
                </c:pt>
                <c:pt idx="33">
                  <c:v>103</c:v>
                </c:pt>
                <c:pt idx="34">
                  <c:v>138</c:v>
                </c:pt>
                <c:pt idx="35">
                  <c:v>102</c:v>
                </c:pt>
                <c:pt idx="36">
                  <c:v>90</c:v>
                </c:pt>
                <c:pt idx="37">
                  <c:v>111</c:v>
                </c:pt>
                <c:pt idx="38">
                  <c:v>180</c:v>
                </c:pt>
                <c:pt idx="39">
                  <c:v>133</c:v>
                </c:pt>
                <c:pt idx="40">
                  <c:v>106</c:v>
                </c:pt>
                <c:pt idx="41">
                  <c:v>171</c:v>
                </c:pt>
                <c:pt idx="42">
                  <c:v>159</c:v>
                </c:pt>
                <c:pt idx="43">
                  <c:v>180</c:v>
                </c:pt>
                <c:pt idx="44">
                  <c:v>146</c:v>
                </c:pt>
                <c:pt idx="45">
                  <c:v>71</c:v>
                </c:pt>
                <c:pt idx="46">
                  <c:v>103</c:v>
                </c:pt>
                <c:pt idx="47">
                  <c:v>103</c:v>
                </c:pt>
                <c:pt idx="48">
                  <c:v>101</c:v>
                </c:pt>
                <c:pt idx="49">
                  <c:v>88</c:v>
                </c:pt>
                <c:pt idx="50">
                  <c:v>176</c:v>
                </c:pt>
                <c:pt idx="51">
                  <c:v>150</c:v>
                </c:pt>
                <c:pt idx="52">
                  <c:v>73</c:v>
                </c:pt>
                <c:pt idx="53">
                  <c:v>187</c:v>
                </c:pt>
                <c:pt idx="54">
                  <c:v>100</c:v>
                </c:pt>
                <c:pt idx="55">
                  <c:v>146</c:v>
                </c:pt>
                <c:pt idx="56">
                  <c:v>105</c:v>
                </c:pt>
                <c:pt idx="57">
                  <c:v>133</c:v>
                </c:pt>
                <c:pt idx="58">
                  <c:v>44</c:v>
                </c:pt>
                <c:pt idx="59">
                  <c:v>141</c:v>
                </c:pt>
                <c:pt idx="60">
                  <c:v>114</c:v>
                </c:pt>
                <c:pt idx="61">
                  <c:v>99</c:v>
                </c:pt>
                <c:pt idx="62">
                  <c:v>109</c:v>
                </c:pt>
                <c:pt idx="63">
                  <c:v>109</c:v>
                </c:pt>
                <c:pt idx="64">
                  <c:v>95</c:v>
                </c:pt>
                <c:pt idx="65">
                  <c:v>146</c:v>
                </c:pt>
                <c:pt idx="66">
                  <c:v>100</c:v>
                </c:pt>
                <c:pt idx="67">
                  <c:v>139</c:v>
                </c:pt>
                <c:pt idx="68">
                  <c:v>126</c:v>
                </c:pt>
                <c:pt idx="69">
                  <c:v>129</c:v>
                </c:pt>
                <c:pt idx="70">
                  <c:v>79</c:v>
                </c:pt>
                <c:pt idx="71">
                  <c:v>62</c:v>
                </c:pt>
                <c:pt idx="72">
                  <c:v>95</c:v>
                </c:pt>
                <c:pt idx="73">
                  <c:v>112</c:v>
                </c:pt>
                <c:pt idx="74">
                  <c:v>113</c:v>
                </c:pt>
                <c:pt idx="75">
                  <c:v>83</c:v>
                </c:pt>
                <c:pt idx="76">
                  <c:v>101</c:v>
                </c:pt>
                <c:pt idx="77">
                  <c:v>137</c:v>
                </c:pt>
                <c:pt idx="78">
                  <c:v>110</c:v>
                </c:pt>
                <c:pt idx="79">
                  <c:v>106</c:v>
                </c:pt>
                <c:pt idx="80">
                  <c:v>100</c:v>
                </c:pt>
                <c:pt idx="81">
                  <c:v>136</c:v>
                </c:pt>
                <c:pt idx="82">
                  <c:v>107</c:v>
                </c:pt>
                <c:pt idx="83">
                  <c:v>80</c:v>
                </c:pt>
                <c:pt idx="84">
                  <c:v>123</c:v>
                </c:pt>
                <c:pt idx="85">
                  <c:v>81</c:v>
                </c:pt>
                <c:pt idx="86">
                  <c:v>134</c:v>
                </c:pt>
                <c:pt idx="87">
                  <c:v>142</c:v>
                </c:pt>
                <c:pt idx="88">
                  <c:v>144</c:v>
                </c:pt>
                <c:pt idx="89">
                  <c:v>92</c:v>
                </c:pt>
                <c:pt idx="90">
                  <c:v>71</c:v>
                </c:pt>
                <c:pt idx="91">
                  <c:v>93</c:v>
                </c:pt>
                <c:pt idx="92">
                  <c:v>122</c:v>
                </c:pt>
                <c:pt idx="93">
                  <c:v>163</c:v>
                </c:pt>
                <c:pt idx="94">
                  <c:v>151</c:v>
                </c:pt>
                <c:pt idx="95">
                  <c:v>125</c:v>
                </c:pt>
                <c:pt idx="96">
                  <c:v>81</c:v>
                </c:pt>
                <c:pt idx="97">
                  <c:v>85</c:v>
                </c:pt>
                <c:pt idx="98">
                  <c:v>126</c:v>
                </c:pt>
                <c:pt idx="99">
                  <c:v>96</c:v>
                </c:pt>
                <c:pt idx="100">
                  <c:v>144</c:v>
                </c:pt>
                <c:pt idx="101">
                  <c:v>83</c:v>
                </c:pt>
                <c:pt idx="102">
                  <c:v>95</c:v>
                </c:pt>
                <c:pt idx="103">
                  <c:v>171</c:v>
                </c:pt>
                <c:pt idx="104">
                  <c:v>155</c:v>
                </c:pt>
                <c:pt idx="105">
                  <c:v>89</c:v>
                </c:pt>
                <c:pt idx="106">
                  <c:v>76</c:v>
                </c:pt>
                <c:pt idx="107">
                  <c:v>160</c:v>
                </c:pt>
                <c:pt idx="108">
                  <c:v>146</c:v>
                </c:pt>
                <c:pt idx="109">
                  <c:v>124</c:v>
                </c:pt>
                <c:pt idx="110">
                  <c:v>78</c:v>
                </c:pt>
                <c:pt idx="111">
                  <c:v>97</c:v>
                </c:pt>
                <c:pt idx="112">
                  <c:v>99</c:v>
                </c:pt>
                <c:pt idx="113">
                  <c:v>162</c:v>
                </c:pt>
                <c:pt idx="114">
                  <c:v>111</c:v>
                </c:pt>
                <c:pt idx="115">
                  <c:v>107</c:v>
                </c:pt>
                <c:pt idx="116">
                  <c:v>132</c:v>
                </c:pt>
                <c:pt idx="117">
                  <c:v>113</c:v>
                </c:pt>
                <c:pt idx="118">
                  <c:v>88</c:v>
                </c:pt>
                <c:pt idx="119">
                  <c:v>120</c:v>
                </c:pt>
                <c:pt idx="120">
                  <c:v>118</c:v>
                </c:pt>
                <c:pt idx="121">
                  <c:v>117</c:v>
                </c:pt>
                <c:pt idx="122">
                  <c:v>105</c:v>
                </c:pt>
                <c:pt idx="123">
                  <c:v>173</c:v>
                </c:pt>
                <c:pt idx="124">
                  <c:v>122</c:v>
                </c:pt>
                <c:pt idx="125">
                  <c:v>170</c:v>
                </c:pt>
                <c:pt idx="126">
                  <c:v>84</c:v>
                </c:pt>
                <c:pt idx="127">
                  <c:v>96</c:v>
                </c:pt>
                <c:pt idx="128">
                  <c:v>125</c:v>
                </c:pt>
                <c:pt idx="129">
                  <c:v>100</c:v>
                </c:pt>
                <c:pt idx="130">
                  <c:v>93</c:v>
                </c:pt>
                <c:pt idx="131">
                  <c:v>129</c:v>
                </c:pt>
                <c:pt idx="132">
                  <c:v>105</c:v>
                </c:pt>
                <c:pt idx="133">
                  <c:v>128</c:v>
                </c:pt>
                <c:pt idx="134">
                  <c:v>106</c:v>
                </c:pt>
                <c:pt idx="135">
                  <c:v>108</c:v>
                </c:pt>
                <c:pt idx="136">
                  <c:v>108</c:v>
                </c:pt>
                <c:pt idx="137">
                  <c:v>154</c:v>
                </c:pt>
                <c:pt idx="138">
                  <c:v>102</c:v>
                </c:pt>
                <c:pt idx="139">
                  <c:v>57</c:v>
                </c:pt>
                <c:pt idx="140">
                  <c:v>106</c:v>
                </c:pt>
                <c:pt idx="141">
                  <c:v>147</c:v>
                </c:pt>
                <c:pt idx="142">
                  <c:v>90</c:v>
                </c:pt>
                <c:pt idx="143">
                  <c:v>136</c:v>
                </c:pt>
                <c:pt idx="144">
                  <c:v>114</c:v>
                </c:pt>
                <c:pt idx="145">
                  <c:v>156</c:v>
                </c:pt>
                <c:pt idx="146">
                  <c:v>153</c:v>
                </c:pt>
                <c:pt idx="147">
                  <c:v>188</c:v>
                </c:pt>
                <c:pt idx="148">
                  <c:v>152</c:v>
                </c:pt>
                <c:pt idx="149">
                  <c:v>99</c:v>
                </c:pt>
                <c:pt idx="150">
                  <c:v>109</c:v>
                </c:pt>
                <c:pt idx="151">
                  <c:v>88</c:v>
                </c:pt>
                <c:pt idx="152">
                  <c:v>163</c:v>
                </c:pt>
                <c:pt idx="153">
                  <c:v>151</c:v>
                </c:pt>
                <c:pt idx="154">
                  <c:v>102</c:v>
                </c:pt>
                <c:pt idx="155">
                  <c:v>114</c:v>
                </c:pt>
                <c:pt idx="156">
                  <c:v>100</c:v>
                </c:pt>
                <c:pt idx="157">
                  <c:v>131</c:v>
                </c:pt>
                <c:pt idx="158">
                  <c:v>104</c:v>
                </c:pt>
                <c:pt idx="159">
                  <c:v>148</c:v>
                </c:pt>
                <c:pt idx="160">
                  <c:v>120</c:v>
                </c:pt>
                <c:pt idx="161">
                  <c:v>110</c:v>
                </c:pt>
                <c:pt idx="162">
                  <c:v>111</c:v>
                </c:pt>
                <c:pt idx="163">
                  <c:v>102</c:v>
                </c:pt>
                <c:pt idx="164">
                  <c:v>134</c:v>
                </c:pt>
                <c:pt idx="165">
                  <c:v>79</c:v>
                </c:pt>
                <c:pt idx="166">
                  <c:v>75</c:v>
                </c:pt>
                <c:pt idx="167">
                  <c:v>179</c:v>
                </c:pt>
                <c:pt idx="168">
                  <c:v>85</c:v>
                </c:pt>
                <c:pt idx="169">
                  <c:v>129</c:v>
                </c:pt>
                <c:pt idx="170">
                  <c:v>143</c:v>
                </c:pt>
                <c:pt idx="171">
                  <c:v>130</c:v>
                </c:pt>
                <c:pt idx="172">
                  <c:v>87</c:v>
                </c:pt>
                <c:pt idx="173">
                  <c:v>119</c:v>
                </c:pt>
                <c:pt idx="174">
                  <c:v>73</c:v>
                </c:pt>
                <c:pt idx="175">
                  <c:v>141</c:v>
                </c:pt>
                <c:pt idx="176">
                  <c:v>194</c:v>
                </c:pt>
                <c:pt idx="177">
                  <c:v>181</c:v>
                </c:pt>
                <c:pt idx="178">
                  <c:v>128</c:v>
                </c:pt>
                <c:pt idx="179">
                  <c:v>109</c:v>
                </c:pt>
                <c:pt idx="180">
                  <c:v>139</c:v>
                </c:pt>
                <c:pt idx="181">
                  <c:v>111</c:v>
                </c:pt>
                <c:pt idx="182">
                  <c:v>123</c:v>
                </c:pt>
                <c:pt idx="183">
                  <c:v>159</c:v>
                </c:pt>
                <c:pt idx="184">
                  <c:v>85</c:v>
                </c:pt>
                <c:pt idx="185">
                  <c:v>158</c:v>
                </c:pt>
                <c:pt idx="186">
                  <c:v>105</c:v>
                </c:pt>
                <c:pt idx="187">
                  <c:v>107</c:v>
                </c:pt>
                <c:pt idx="188">
                  <c:v>109</c:v>
                </c:pt>
                <c:pt idx="189">
                  <c:v>148</c:v>
                </c:pt>
                <c:pt idx="190">
                  <c:v>113</c:v>
                </c:pt>
                <c:pt idx="191">
                  <c:v>138</c:v>
                </c:pt>
                <c:pt idx="192">
                  <c:v>108</c:v>
                </c:pt>
                <c:pt idx="193">
                  <c:v>99</c:v>
                </c:pt>
                <c:pt idx="194">
                  <c:v>103</c:v>
                </c:pt>
                <c:pt idx="195">
                  <c:v>111</c:v>
                </c:pt>
                <c:pt idx="196">
                  <c:v>196</c:v>
                </c:pt>
                <c:pt idx="197">
                  <c:v>162</c:v>
                </c:pt>
                <c:pt idx="198">
                  <c:v>96</c:v>
                </c:pt>
                <c:pt idx="199">
                  <c:v>184</c:v>
                </c:pt>
                <c:pt idx="200">
                  <c:v>81</c:v>
                </c:pt>
                <c:pt idx="201">
                  <c:v>147</c:v>
                </c:pt>
                <c:pt idx="202">
                  <c:v>179</c:v>
                </c:pt>
                <c:pt idx="203">
                  <c:v>140</c:v>
                </c:pt>
                <c:pt idx="204">
                  <c:v>112</c:v>
                </c:pt>
                <c:pt idx="205">
                  <c:v>151</c:v>
                </c:pt>
                <c:pt idx="206">
                  <c:v>109</c:v>
                </c:pt>
                <c:pt idx="207">
                  <c:v>125</c:v>
                </c:pt>
                <c:pt idx="208">
                  <c:v>85</c:v>
                </c:pt>
                <c:pt idx="209">
                  <c:v>112</c:v>
                </c:pt>
                <c:pt idx="210">
                  <c:v>177</c:v>
                </c:pt>
                <c:pt idx="211">
                  <c:v>158</c:v>
                </c:pt>
                <c:pt idx="212">
                  <c:v>142</c:v>
                </c:pt>
                <c:pt idx="213">
                  <c:v>100</c:v>
                </c:pt>
                <c:pt idx="214">
                  <c:v>87</c:v>
                </c:pt>
                <c:pt idx="215">
                  <c:v>101</c:v>
                </c:pt>
                <c:pt idx="216">
                  <c:v>162</c:v>
                </c:pt>
                <c:pt idx="217">
                  <c:v>197</c:v>
                </c:pt>
                <c:pt idx="218">
                  <c:v>117</c:v>
                </c:pt>
                <c:pt idx="219">
                  <c:v>142</c:v>
                </c:pt>
                <c:pt idx="220">
                  <c:v>134</c:v>
                </c:pt>
                <c:pt idx="221">
                  <c:v>79</c:v>
                </c:pt>
                <c:pt idx="222">
                  <c:v>122</c:v>
                </c:pt>
                <c:pt idx="223">
                  <c:v>74</c:v>
                </c:pt>
                <c:pt idx="224">
                  <c:v>171</c:v>
                </c:pt>
                <c:pt idx="225">
                  <c:v>181</c:v>
                </c:pt>
                <c:pt idx="226">
                  <c:v>179</c:v>
                </c:pt>
                <c:pt idx="227">
                  <c:v>164</c:v>
                </c:pt>
                <c:pt idx="228">
                  <c:v>104</c:v>
                </c:pt>
                <c:pt idx="229">
                  <c:v>91</c:v>
                </c:pt>
                <c:pt idx="230">
                  <c:v>91</c:v>
                </c:pt>
                <c:pt idx="231">
                  <c:v>139</c:v>
                </c:pt>
                <c:pt idx="232">
                  <c:v>119</c:v>
                </c:pt>
                <c:pt idx="233">
                  <c:v>146</c:v>
                </c:pt>
                <c:pt idx="234">
                  <c:v>184</c:v>
                </c:pt>
                <c:pt idx="235">
                  <c:v>122</c:v>
                </c:pt>
                <c:pt idx="236">
                  <c:v>165</c:v>
                </c:pt>
                <c:pt idx="237">
                  <c:v>124</c:v>
                </c:pt>
                <c:pt idx="238">
                  <c:v>111</c:v>
                </c:pt>
                <c:pt idx="239">
                  <c:v>106</c:v>
                </c:pt>
                <c:pt idx="240">
                  <c:v>129</c:v>
                </c:pt>
                <c:pt idx="241">
                  <c:v>90</c:v>
                </c:pt>
                <c:pt idx="242">
                  <c:v>86</c:v>
                </c:pt>
                <c:pt idx="243">
                  <c:v>92</c:v>
                </c:pt>
                <c:pt idx="244">
                  <c:v>113</c:v>
                </c:pt>
                <c:pt idx="245">
                  <c:v>111</c:v>
                </c:pt>
                <c:pt idx="246">
                  <c:v>114</c:v>
                </c:pt>
                <c:pt idx="247">
                  <c:v>193</c:v>
                </c:pt>
                <c:pt idx="248">
                  <c:v>155</c:v>
                </c:pt>
                <c:pt idx="249">
                  <c:v>191</c:v>
                </c:pt>
                <c:pt idx="250">
                  <c:v>95</c:v>
                </c:pt>
                <c:pt idx="251">
                  <c:v>142</c:v>
                </c:pt>
                <c:pt idx="252">
                  <c:v>123</c:v>
                </c:pt>
                <c:pt idx="253">
                  <c:v>96</c:v>
                </c:pt>
                <c:pt idx="254">
                  <c:v>128</c:v>
                </c:pt>
                <c:pt idx="255">
                  <c:v>102</c:v>
                </c:pt>
                <c:pt idx="256">
                  <c:v>101</c:v>
                </c:pt>
                <c:pt idx="257">
                  <c:v>108</c:v>
                </c:pt>
                <c:pt idx="258">
                  <c:v>122</c:v>
                </c:pt>
                <c:pt idx="259">
                  <c:v>71</c:v>
                </c:pt>
                <c:pt idx="260">
                  <c:v>106</c:v>
                </c:pt>
                <c:pt idx="261">
                  <c:v>100</c:v>
                </c:pt>
                <c:pt idx="262">
                  <c:v>106</c:v>
                </c:pt>
                <c:pt idx="263">
                  <c:v>104</c:v>
                </c:pt>
                <c:pt idx="264">
                  <c:v>114</c:v>
                </c:pt>
                <c:pt idx="265">
                  <c:v>108</c:v>
                </c:pt>
                <c:pt idx="266">
                  <c:v>146</c:v>
                </c:pt>
                <c:pt idx="267">
                  <c:v>129</c:v>
                </c:pt>
                <c:pt idx="268">
                  <c:v>133</c:v>
                </c:pt>
                <c:pt idx="269">
                  <c:v>161</c:v>
                </c:pt>
                <c:pt idx="270">
                  <c:v>108</c:v>
                </c:pt>
                <c:pt idx="271">
                  <c:v>136</c:v>
                </c:pt>
                <c:pt idx="272">
                  <c:v>155</c:v>
                </c:pt>
                <c:pt idx="273">
                  <c:v>119</c:v>
                </c:pt>
                <c:pt idx="274">
                  <c:v>96</c:v>
                </c:pt>
                <c:pt idx="275">
                  <c:v>108</c:v>
                </c:pt>
                <c:pt idx="276">
                  <c:v>78</c:v>
                </c:pt>
                <c:pt idx="277">
                  <c:v>107</c:v>
                </c:pt>
                <c:pt idx="278">
                  <c:v>128</c:v>
                </c:pt>
                <c:pt idx="279">
                  <c:v>128</c:v>
                </c:pt>
                <c:pt idx="280">
                  <c:v>161</c:v>
                </c:pt>
                <c:pt idx="281">
                  <c:v>151</c:v>
                </c:pt>
                <c:pt idx="282">
                  <c:v>146</c:v>
                </c:pt>
                <c:pt idx="283">
                  <c:v>126</c:v>
                </c:pt>
                <c:pt idx="284">
                  <c:v>100</c:v>
                </c:pt>
                <c:pt idx="285">
                  <c:v>112</c:v>
                </c:pt>
                <c:pt idx="286">
                  <c:v>144</c:v>
                </c:pt>
                <c:pt idx="287">
                  <c:v>77</c:v>
                </c:pt>
                <c:pt idx="288">
                  <c:v>115</c:v>
                </c:pt>
                <c:pt idx="289">
                  <c:v>150</c:v>
                </c:pt>
                <c:pt idx="290">
                  <c:v>120</c:v>
                </c:pt>
                <c:pt idx="291">
                  <c:v>161</c:v>
                </c:pt>
                <c:pt idx="292">
                  <c:v>137</c:v>
                </c:pt>
                <c:pt idx="293">
                  <c:v>128</c:v>
                </c:pt>
                <c:pt idx="294">
                  <c:v>124</c:v>
                </c:pt>
                <c:pt idx="295">
                  <c:v>80</c:v>
                </c:pt>
                <c:pt idx="296">
                  <c:v>106</c:v>
                </c:pt>
                <c:pt idx="297">
                  <c:v>155</c:v>
                </c:pt>
                <c:pt idx="298">
                  <c:v>113</c:v>
                </c:pt>
                <c:pt idx="299">
                  <c:v>109</c:v>
                </c:pt>
                <c:pt idx="300">
                  <c:v>112</c:v>
                </c:pt>
                <c:pt idx="301">
                  <c:v>99</c:v>
                </c:pt>
                <c:pt idx="302">
                  <c:v>182</c:v>
                </c:pt>
                <c:pt idx="303">
                  <c:v>115</c:v>
                </c:pt>
                <c:pt idx="304">
                  <c:v>194</c:v>
                </c:pt>
                <c:pt idx="305">
                  <c:v>129</c:v>
                </c:pt>
                <c:pt idx="306">
                  <c:v>112</c:v>
                </c:pt>
                <c:pt idx="307">
                  <c:v>124</c:v>
                </c:pt>
                <c:pt idx="308">
                  <c:v>152</c:v>
                </c:pt>
                <c:pt idx="309">
                  <c:v>112</c:v>
                </c:pt>
                <c:pt idx="310">
                  <c:v>157</c:v>
                </c:pt>
                <c:pt idx="311">
                  <c:v>122</c:v>
                </c:pt>
                <c:pt idx="312">
                  <c:v>179</c:v>
                </c:pt>
                <c:pt idx="313">
                  <c:v>102</c:v>
                </c:pt>
                <c:pt idx="314">
                  <c:v>105</c:v>
                </c:pt>
                <c:pt idx="315">
                  <c:v>118</c:v>
                </c:pt>
                <c:pt idx="316">
                  <c:v>87</c:v>
                </c:pt>
                <c:pt idx="317">
                  <c:v>106</c:v>
                </c:pt>
                <c:pt idx="318">
                  <c:v>95</c:v>
                </c:pt>
                <c:pt idx="319">
                  <c:v>165</c:v>
                </c:pt>
                <c:pt idx="320">
                  <c:v>115</c:v>
                </c:pt>
                <c:pt idx="321">
                  <c:v>152</c:v>
                </c:pt>
                <c:pt idx="322">
                  <c:v>178</c:v>
                </c:pt>
                <c:pt idx="323">
                  <c:v>130</c:v>
                </c:pt>
                <c:pt idx="324">
                  <c:v>95</c:v>
                </c:pt>
                <c:pt idx="325">
                  <c:v>122</c:v>
                </c:pt>
                <c:pt idx="326">
                  <c:v>95</c:v>
                </c:pt>
                <c:pt idx="327">
                  <c:v>126</c:v>
                </c:pt>
                <c:pt idx="328">
                  <c:v>139</c:v>
                </c:pt>
                <c:pt idx="329">
                  <c:v>99</c:v>
                </c:pt>
                <c:pt idx="330">
                  <c:v>92</c:v>
                </c:pt>
                <c:pt idx="331">
                  <c:v>137</c:v>
                </c:pt>
                <c:pt idx="332">
                  <c:v>61</c:v>
                </c:pt>
                <c:pt idx="333">
                  <c:v>90</c:v>
                </c:pt>
                <c:pt idx="334">
                  <c:v>90</c:v>
                </c:pt>
                <c:pt idx="335">
                  <c:v>165</c:v>
                </c:pt>
                <c:pt idx="336">
                  <c:v>125</c:v>
                </c:pt>
                <c:pt idx="337">
                  <c:v>88</c:v>
                </c:pt>
                <c:pt idx="338">
                  <c:v>196</c:v>
                </c:pt>
                <c:pt idx="339">
                  <c:v>189</c:v>
                </c:pt>
                <c:pt idx="340">
                  <c:v>158</c:v>
                </c:pt>
                <c:pt idx="341">
                  <c:v>103</c:v>
                </c:pt>
                <c:pt idx="342">
                  <c:v>146</c:v>
                </c:pt>
                <c:pt idx="343">
                  <c:v>147</c:v>
                </c:pt>
                <c:pt idx="344">
                  <c:v>99</c:v>
                </c:pt>
                <c:pt idx="345">
                  <c:v>124</c:v>
                </c:pt>
                <c:pt idx="346">
                  <c:v>101</c:v>
                </c:pt>
                <c:pt idx="347">
                  <c:v>81</c:v>
                </c:pt>
                <c:pt idx="348">
                  <c:v>133</c:v>
                </c:pt>
                <c:pt idx="349">
                  <c:v>173</c:v>
                </c:pt>
                <c:pt idx="350">
                  <c:v>118</c:v>
                </c:pt>
                <c:pt idx="351">
                  <c:v>84</c:v>
                </c:pt>
                <c:pt idx="352">
                  <c:v>105</c:v>
                </c:pt>
                <c:pt idx="353">
                  <c:v>122</c:v>
                </c:pt>
                <c:pt idx="354">
                  <c:v>140</c:v>
                </c:pt>
                <c:pt idx="355">
                  <c:v>98</c:v>
                </c:pt>
                <c:pt idx="356">
                  <c:v>87</c:v>
                </c:pt>
                <c:pt idx="357">
                  <c:v>156</c:v>
                </c:pt>
                <c:pt idx="358">
                  <c:v>93</c:v>
                </c:pt>
                <c:pt idx="359">
                  <c:v>107</c:v>
                </c:pt>
                <c:pt idx="360">
                  <c:v>105</c:v>
                </c:pt>
                <c:pt idx="361">
                  <c:v>109</c:v>
                </c:pt>
                <c:pt idx="362">
                  <c:v>90</c:v>
                </c:pt>
                <c:pt idx="363">
                  <c:v>125</c:v>
                </c:pt>
                <c:pt idx="364">
                  <c:v>119</c:v>
                </c:pt>
                <c:pt idx="365">
                  <c:v>116</c:v>
                </c:pt>
                <c:pt idx="366">
                  <c:v>105</c:v>
                </c:pt>
                <c:pt idx="367">
                  <c:v>144</c:v>
                </c:pt>
                <c:pt idx="368">
                  <c:v>100</c:v>
                </c:pt>
                <c:pt idx="369">
                  <c:v>100</c:v>
                </c:pt>
                <c:pt idx="370">
                  <c:v>166</c:v>
                </c:pt>
                <c:pt idx="371">
                  <c:v>131</c:v>
                </c:pt>
                <c:pt idx="372">
                  <c:v>116</c:v>
                </c:pt>
                <c:pt idx="373">
                  <c:v>158</c:v>
                </c:pt>
                <c:pt idx="374">
                  <c:v>127</c:v>
                </c:pt>
                <c:pt idx="375">
                  <c:v>96</c:v>
                </c:pt>
                <c:pt idx="376">
                  <c:v>131</c:v>
                </c:pt>
                <c:pt idx="377">
                  <c:v>82</c:v>
                </c:pt>
                <c:pt idx="378">
                  <c:v>193</c:v>
                </c:pt>
                <c:pt idx="379">
                  <c:v>95</c:v>
                </c:pt>
                <c:pt idx="380">
                  <c:v>137</c:v>
                </c:pt>
                <c:pt idx="381">
                  <c:v>136</c:v>
                </c:pt>
                <c:pt idx="382">
                  <c:v>72</c:v>
                </c:pt>
                <c:pt idx="383">
                  <c:v>168</c:v>
                </c:pt>
                <c:pt idx="384">
                  <c:v>123</c:v>
                </c:pt>
                <c:pt idx="385">
                  <c:v>115</c:v>
                </c:pt>
                <c:pt idx="386">
                  <c:v>101</c:v>
                </c:pt>
                <c:pt idx="387">
                  <c:v>197</c:v>
                </c:pt>
                <c:pt idx="388">
                  <c:v>172</c:v>
                </c:pt>
                <c:pt idx="389">
                  <c:v>102</c:v>
                </c:pt>
                <c:pt idx="390">
                  <c:v>112</c:v>
                </c:pt>
                <c:pt idx="391">
                  <c:v>143</c:v>
                </c:pt>
                <c:pt idx="392">
                  <c:v>143</c:v>
                </c:pt>
                <c:pt idx="393">
                  <c:v>138</c:v>
                </c:pt>
                <c:pt idx="394">
                  <c:v>173</c:v>
                </c:pt>
                <c:pt idx="395">
                  <c:v>97</c:v>
                </c:pt>
                <c:pt idx="396">
                  <c:v>144</c:v>
                </c:pt>
                <c:pt idx="397">
                  <c:v>83</c:v>
                </c:pt>
                <c:pt idx="398">
                  <c:v>129</c:v>
                </c:pt>
                <c:pt idx="399">
                  <c:v>119</c:v>
                </c:pt>
                <c:pt idx="400">
                  <c:v>94</c:v>
                </c:pt>
                <c:pt idx="401">
                  <c:v>102</c:v>
                </c:pt>
                <c:pt idx="402">
                  <c:v>115</c:v>
                </c:pt>
                <c:pt idx="403">
                  <c:v>151</c:v>
                </c:pt>
                <c:pt idx="404">
                  <c:v>184</c:v>
                </c:pt>
                <c:pt idx="405">
                  <c:v>181</c:v>
                </c:pt>
                <c:pt idx="406">
                  <c:v>135</c:v>
                </c:pt>
                <c:pt idx="407">
                  <c:v>95</c:v>
                </c:pt>
                <c:pt idx="408">
                  <c:v>89</c:v>
                </c:pt>
                <c:pt idx="409">
                  <c:v>80</c:v>
                </c:pt>
                <c:pt idx="410">
                  <c:v>139</c:v>
                </c:pt>
                <c:pt idx="411">
                  <c:v>90</c:v>
                </c:pt>
                <c:pt idx="412">
                  <c:v>140</c:v>
                </c:pt>
                <c:pt idx="413">
                  <c:v>147</c:v>
                </c:pt>
                <c:pt idx="414">
                  <c:v>97</c:v>
                </c:pt>
                <c:pt idx="415">
                  <c:v>107</c:v>
                </c:pt>
                <c:pt idx="416">
                  <c:v>189</c:v>
                </c:pt>
                <c:pt idx="417">
                  <c:v>83</c:v>
                </c:pt>
                <c:pt idx="418">
                  <c:v>117</c:v>
                </c:pt>
                <c:pt idx="419">
                  <c:v>108</c:v>
                </c:pt>
                <c:pt idx="420">
                  <c:v>117</c:v>
                </c:pt>
                <c:pt idx="421">
                  <c:v>180</c:v>
                </c:pt>
                <c:pt idx="422">
                  <c:v>100</c:v>
                </c:pt>
                <c:pt idx="423">
                  <c:v>95</c:v>
                </c:pt>
                <c:pt idx="424">
                  <c:v>104</c:v>
                </c:pt>
                <c:pt idx="425">
                  <c:v>120</c:v>
                </c:pt>
                <c:pt idx="426">
                  <c:v>82</c:v>
                </c:pt>
                <c:pt idx="427">
                  <c:v>134</c:v>
                </c:pt>
                <c:pt idx="428">
                  <c:v>91</c:v>
                </c:pt>
                <c:pt idx="429">
                  <c:v>100</c:v>
                </c:pt>
                <c:pt idx="430">
                  <c:v>175</c:v>
                </c:pt>
                <c:pt idx="431">
                  <c:v>135</c:v>
                </c:pt>
                <c:pt idx="432">
                  <c:v>86</c:v>
                </c:pt>
                <c:pt idx="433">
                  <c:v>148</c:v>
                </c:pt>
                <c:pt idx="434">
                  <c:v>134</c:v>
                </c:pt>
                <c:pt idx="435">
                  <c:v>120</c:v>
                </c:pt>
                <c:pt idx="436">
                  <c:v>71</c:v>
                </c:pt>
                <c:pt idx="437">
                  <c:v>74</c:v>
                </c:pt>
                <c:pt idx="438">
                  <c:v>88</c:v>
                </c:pt>
                <c:pt idx="439">
                  <c:v>115</c:v>
                </c:pt>
                <c:pt idx="440">
                  <c:v>124</c:v>
                </c:pt>
                <c:pt idx="441">
                  <c:v>74</c:v>
                </c:pt>
                <c:pt idx="442">
                  <c:v>97</c:v>
                </c:pt>
                <c:pt idx="443">
                  <c:v>154</c:v>
                </c:pt>
                <c:pt idx="444">
                  <c:v>144</c:v>
                </c:pt>
                <c:pt idx="445">
                  <c:v>137</c:v>
                </c:pt>
                <c:pt idx="446">
                  <c:v>119</c:v>
                </c:pt>
                <c:pt idx="447">
                  <c:v>136</c:v>
                </c:pt>
                <c:pt idx="448">
                  <c:v>114</c:v>
                </c:pt>
                <c:pt idx="449">
                  <c:v>137</c:v>
                </c:pt>
                <c:pt idx="450">
                  <c:v>105</c:v>
                </c:pt>
                <c:pt idx="451">
                  <c:v>114</c:v>
                </c:pt>
                <c:pt idx="452">
                  <c:v>126</c:v>
                </c:pt>
                <c:pt idx="453">
                  <c:v>132</c:v>
                </c:pt>
                <c:pt idx="454">
                  <c:v>158</c:v>
                </c:pt>
                <c:pt idx="455">
                  <c:v>123</c:v>
                </c:pt>
                <c:pt idx="456">
                  <c:v>85</c:v>
                </c:pt>
                <c:pt idx="457">
                  <c:v>84</c:v>
                </c:pt>
                <c:pt idx="458">
                  <c:v>135</c:v>
                </c:pt>
                <c:pt idx="459">
                  <c:v>139</c:v>
                </c:pt>
                <c:pt idx="460">
                  <c:v>173</c:v>
                </c:pt>
                <c:pt idx="461">
                  <c:v>99</c:v>
                </c:pt>
                <c:pt idx="462">
                  <c:v>194</c:v>
                </c:pt>
                <c:pt idx="463">
                  <c:v>83</c:v>
                </c:pt>
                <c:pt idx="464">
                  <c:v>89</c:v>
                </c:pt>
                <c:pt idx="465">
                  <c:v>99</c:v>
                </c:pt>
                <c:pt idx="466">
                  <c:v>125</c:v>
                </c:pt>
                <c:pt idx="467">
                  <c:v>166</c:v>
                </c:pt>
                <c:pt idx="468">
                  <c:v>110</c:v>
                </c:pt>
                <c:pt idx="469">
                  <c:v>81</c:v>
                </c:pt>
                <c:pt idx="470">
                  <c:v>195</c:v>
                </c:pt>
                <c:pt idx="471">
                  <c:v>154</c:v>
                </c:pt>
                <c:pt idx="472">
                  <c:v>117</c:v>
                </c:pt>
                <c:pt idx="473">
                  <c:v>84</c:v>
                </c:pt>
                <c:pt idx="474">
                  <c:v>94</c:v>
                </c:pt>
                <c:pt idx="475">
                  <c:v>96</c:v>
                </c:pt>
                <c:pt idx="476">
                  <c:v>75</c:v>
                </c:pt>
                <c:pt idx="477">
                  <c:v>180</c:v>
                </c:pt>
                <c:pt idx="478">
                  <c:v>130</c:v>
                </c:pt>
                <c:pt idx="479">
                  <c:v>84</c:v>
                </c:pt>
                <c:pt idx="480">
                  <c:v>120</c:v>
                </c:pt>
                <c:pt idx="481">
                  <c:v>84</c:v>
                </c:pt>
                <c:pt idx="482">
                  <c:v>139</c:v>
                </c:pt>
                <c:pt idx="483">
                  <c:v>91</c:v>
                </c:pt>
                <c:pt idx="484">
                  <c:v>91</c:v>
                </c:pt>
                <c:pt idx="485">
                  <c:v>99</c:v>
                </c:pt>
                <c:pt idx="486">
                  <c:v>163</c:v>
                </c:pt>
                <c:pt idx="487">
                  <c:v>145</c:v>
                </c:pt>
                <c:pt idx="488">
                  <c:v>125</c:v>
                </c:pt>
                <c:pt idx="489">
                  <c:v>76</c:v>
                </c:pt>
                <c:pt idx="490">
                  <c:v>129</c:v>
                </c:pt>
                <c:pt idx="491">
                  <c:v>68</c:v>
                </c:pt>
                <c:pt idx="492">
                  <c:v>124</c:v>
                </c:pt>
                <c:pt idx="493">
                  <c:v>130</c:v>
                </c:pt>
                <c:pt idx="494">
                  <c:v>125</c:v>
                </c:pt>
                <c:pt idx="495">
                  <c:v>87</c:v>
                </c:pt>
                <c:pt idx="496">
                  <c:v>97</c:v>
                </c:pt>
                <c:pt idx="497">
                  <c:v>116</c:v>
                </c:pt>
                <c:pt idx="498">
                  <c:v>117</c:v>
                </c:pt>
                <c:pt idx="499">
                  <c:v>111</c:v>
                </c:pt>
                <c:pt idx="500">
                  <c:v>122</c:v>
                </c:pt>
                <c:pt idx="501">
                  <c:v>107</c:v>
                </c:pt>
                <c:pt idx="502">
                  <c:v>86</c:v>
                </c:pt>
                <c:pt idx="503">
                  <c:v>77</c:v>
                </c:pt>
                <c:pt idx="504">
                  <c:v>105</c:v>
                </c:pt>
                <c:pt idx="505">
                  <c:v>57</c:v>
                </c:pt>
                <c:pt idx="506">
                  <c:v>127</c:v>
                </c:pt>
                <c:pt idx="507">
                  <c:v>129</c:v>
                </c:pt>
                <c:pt idx="508">
                  <c:v>100</c:v>
                </c:pt>
                <c:pt idx="509">
                  <c:v>128</c:v>
                </c:pt>
                <c:pt idx="510">
                  <c:v>90</c:v>
                </c:pt>
                <c:pt idx="511">
                  <c:v>84</c:v>
                </c:pt>
                <c:pt idx="512">
                  <c:v>88</c:v>
                </c:pt>
                <c:pt idx="513">
                  <c:v>186</c:v>
                </c:pt>
                <c:pt idx="514">
                  <c:v>187</c:v>
                </c:pt>
                <c:pt idx="515">
                  <c:v>131</c:v>
                </c:pt>
                <c:pt idx="516">
                  <c:v>164</c:v>
                </c:pt>
                <c:pt idx="517">
                  <c:v>189</c:v>
                </c:pt>
                <c:pt idx="518">
                  <c:v>116</c:v>
                </c:pt>
                <c:pt idx="519">
                  <c:v>84</c:v>
                </c:pt>
                <c:pt idx="520">
                  <c:v>114</c:v>
                </c:pt>
                <c:pt idx="521">
                  <c:v>88</c:v>
                </c:pt>
                <c:pt idx="522">
                  <c:v>84</c:v>
                </c:pt>
                <c:pt idx="523">
                  <c:v>124</c:v>
                </c:pt>
                <c:pt idx="524">
                  <c:v>97</c:v>
                </c:pt>
                <c:pt idx="525">
                  <c:v>110</c:v>
                </c:pt>
                <c:pt idx="526">
                  <c:v>103</c:v>
                </c:pt>
                <c:pt idx="527">
                  <c:v>85</c:v>
                </c:pt>
                <c:pt idx="528">
                  <c:v>125</c:v>
                </c:pt>
                <c:pt idx="529">
                  <c:v>198</c:v>
                </c:pt>
                <c:pt idx="530">
                  <c:v>87</c:v>
                </c:pt>
                <c:pt idx="531">
                  <c:v>99</c:v>
                </c:pt>
                <c:pt idx="532">
                  <c:v>91</c:v>
                </c:pt>
                <c:pt idx="533">
                  <c:v>95</c:v>
                </c:pt>
                <c:pt idx="534">
                  <c:v>99</c:v>
                </c:pt>
                <c:pt idx="535">
                  <c:v>92</c:v>
                </c:pt>
                <c:pt idx="536">
                  <c:v>154</c:v>
                </c:pt>
                <c:pt idx="537">
                  <c:v>121</c:v>
                </c:pt>
                <c:pt idx="538">
                  <c:v>78</c:v>
                </c:pt>
                <c:pt idx="539">
                  <c:v>130</c:v>
                </c:pt>
                <c:pt idx="540">
                  <c:v>111</c:v>
                </c:pt>
                <c:pt idx="541">
                  <c:v>98</c:v>
                </c:pt>
                <c:pt idx="542">
                  <c:v>143</c:v>
                </c:pt>
                <c:pt idx="543">
                  <c:v>119</c:v>
                </c:pt>
                <c:pt idx="544">
                  <c:v>108</c:v>
                </c:pt>
                <c:pt idx="545">
                  <c:v>118</c:v>
                </c:pt>
                <c:pt idx="546">
                  <c:v>133</c:v>
                </c:pt>
                <c:pt idx="547">
                  <c:v>197</c:v>
                </c:pt>
                <c:pt idx="548">
                  <c:v>151</c:v>
                </c:pt>
                <c:pt idx="549">
                  <c:v>109</c:v>
                </c:pt>
                <c:pt idx="550">
                  <c:v>121</c:v>
                </c:pt>
                <c:pt idx="551">
                  <c:v>100</c:v>
                </c:pt>
                <c:pt idx="552">
                  <c:v>124</c:v>
                </c:pt>
                <c:pt idx="553">
                  <c:v>93</c:v>
                </c:pt>
                <c:pt idx="554">
                  <c:v>143</c:v>
                </c:pt>
                <c:pt idx="555">
                  <c:v>103</c:v>
                </c:pt>
                <c:pt idx="556">
                  <c:v>176</c:v>
                </c:pt>
                <c:pt idx="557">
                  <c:v>111</c:v>
                </c:pt>
                <c:pt idx="558">
                  <c:v>112</c:v>
                </c:pt>
                <c:pt idx="559">
                  <c:v>132</c:v>
                </c:pt>
                <c:pt idx="560">
                  <c:v>82</c:v>
                </c:pt>
                <c:pt idx="561">
                  <c:v>123</c:v>
                </c:pt>
                <c:pt idx="562">
                  <c:v>188</c:v>
                </c:pt>
                <c:pt idx="563">
                  <c:v>67</c:v>
                </c:pt>
                <c:pt idx="564">
                  <c:v>89</c:v>
                </c:pt>
                <c:pt idx="565">
                  <c:v>173</c:v>
                </c:pt>
                <c:pt idx="566">
                  <c:v>109</c:v>
                </c:pt>
                <c:pt idx="567">
                  <c:v>108</c:v>
                </c:pt>
                <c:pt idx="568">
                  <c:v>124</c:v>
                </c:pt>
                <c:pt idx="569">
                  <c:v>150</c:v>
                </c:pt>
                <c:pt idx="570">
                  <c:v>124</c:v>
                </c:pt>
                <c:pt idx="571">
                  <c:v>181</c:v>
                </c:pt>
                <c:pt idx="572">
                  <c:v>92</c:v>
                </c:pt>
                <c:pt idx="573">
                  <c:v>152</c:v>
                </c:pt>
                <c:pt idx="574">
                  <c:v>111</c:v>
                </c:pt>
                <c:pt idx="575">
                  <c:v>106</c:v>
                </c:pt>
                <c:pt idx="576">
                  <c:v>174</c:v>
                </c:pt>
                <c:pt idx="577">
                  <c:v>168</c:v>
                </c:pt>
                <c:pt idx="578">
                  <c:v>105</c:v>
                </c:pt>
                <c:pt idx="579">
                  <c:v>138</c:v>
                </c:pt>
                <c:pt idx="580">
                  <c:v>106</c:v>
                </c:pt>
                <c:pt idx="581">
                  <c:v>117</c:v>
                </c:pt>
                <c:pt idx="582">
                  <c:v>68</c:v>
                </c:pt>
                <c:pt idx="583">
                  <c:v>112</c:v>
                </c:pt>
                <c:pt idx="584">
                  <c:v>112</c:v>
                </c:pt>
                <c:pt idx="585">
                  <c:v>92</c:v>
                </c:pt>
                <c:pt idx="586">
                  <c:v>183</c:v>
                </c:pt>
                <c:pt idx="587">
                  <c:v>94</c:v>
                </c:pt>
                <c:pt idx="588">
                  <c:v>108</c:v>
                </c:pt>
                <c:pt idx="589">
                  <c:v>90</c:v>
                </c:pt>
                <c:pt idx="590">
                  <c:v>125</c:v>
                </c:pt>
                <c:pt idx="591">
                  <c:v>132</c:v>
                </c:pt>
                <c:pt idx="592">
                  <c:v>128</c:v>
                </c:pt>
                <c:pt idx="593">
                  <c:v>94</c:v>
                </c:pt>
                <c:pt idx="594">
                  <c:v>114</c:v>
                </c:pt>
                <c:pt idx="595">
                  <c:v>102</c:v>
                </c:pt>
                <c:pt idx="596">
                  <c:v>111</c:v>
                </c:pt>
                <c:pt idx="597">
                  <c:v>128</c:v>
                </c:pt>
                <c:pt idx="598">
                  <c:v>92</c:v>
                </c:pt>
                <c:pt idx="599">
                  <c:v>104</c:v>
                </c:pt>
                <c:pt idx="600">
                  <c:v>104</c:v>
                </c:pt>
                <c:pt idx="601">
                  <c:v>94</c:v>
                </c:pt>
                <c:pt idx="602">
                  <c:v>97</c:v>
                </c:pt>
                <c:pt idx="603">
                  <c:v>100</c:v>
                </c:pt>
                <c:pt idx="604">
                  <c:v>102</c:v>
                </c:pt>
                <c:pt idx="605">
                  <c:v>128</c:v>
                </c:pt>
                <c:pt idx="606">
                  <c:v>147</c:v>
                </c:pt>
                <c:pt idx="607">
                  <c:v>103</c:v>
                </c:pt>
                <c:pt idx="608">
                  <c:v>157</c:v>
                </c:pt>
                <c:pt idx="609">
                  <c:v>167</c:v>
                </c:pt>
                <c:pt idx="610">
                  <c:v>179</c:v>
                </c:pt>
                <c:pt idx="611">
                  <c:v>136</c:v>
                </c:pt>
                <c:pt idx="612">
                  <c:v>107</c:v>
                </c:pt>
                <c:pt idx="613">
                  <c:v>91</c:v>
                </c:pt>
                <c:pt idx="614">
                  <c:v>117</c:v>
                </c:pt>
                <c:pt idx="615">
                  <c:v>123</c:v>
                </c:pt>
                <c:pt idx="616">
                  <c:v>120</c:v>
                </c:pt>
                <c:pt idx="617">
                  <c:v>106</c:v>
                </c:pt>
                <c:pt idx="618">
                  <c:v>155</c:v>
                </c:pt>
                <c:pt idx="619">
                  <c:v>101</c:v>
                </c:pt>
                <c:pt idx="620">
                  <c:v>120</c:v>
                </c:pt>
                <c:pt idx="621">
                  <c:v>127</c:v>
                </c:pt>
                <c:pt idx="622">
                  <c:v>80</c:v>
                </c:pt>
                <c:pt idx="623">
                  <c:v>162</c:v>
                </c:pt>
                <c:pt idx="624">
                  <c:v>199</c:v>
                </c:pt>
                <c:pt idx="625">
                  <c:v>167</c:v>
                </c:pt>
                <c:pt idx="626">
                  <c:v>145</c:v>
                </c:pt>
                <c:pt idx="627">
                  <c:v>115</c:v>
                </c:pt>
                <c:pt idx="628">
                  <c:v>112</c:v>
                </c:pt>
                <c:pt idx="629">
                  <c:v>145</c:v>
                </c:pt>
                <c:pt idx="630">
                  <c:v>111</c:v>
                </c:pt>
                <c:pt idx="631">
                  <c:v>98</c:v>
                </c:pt>
                <c:pt idx="632">
                  <c:v>154</c:v>
                </c:pt>
                <c:pt idx="633">
                  <c:v>165</c:v>
                </c:pt>
                <c:pt idx="634">
                  <c:v>99</c:v>
                </c:pt>
                <c:pt idx="635">
                  <c:v>68</c:v>
                </c:pt>
                <c:pt idx="636">
                  <c:v>123</c:v>
                </c:pt>
                <c:pt idx="637">
                  <c:v>91</c:v>
                </c:pt>
                <c:pt idx="638">
                  <c:v>195</c:v>
                </c:pt>
                <c:pt idx="639">
                  <c:v>156</c:v>
                </c:pt>
                <c:pt idx="640">
                  <c:v>93</c:v>
                </c:pt>
                <c:pt idx="641">
                  <c:v>121</c:v>
                </c:pt>
                <c:pt idx="642">
                  <c:v>101</c:v>
                </c:pt>
                <c:pt idx="643">
                  <c:v>56</c:v>
                </c:pt>
                <c:pt idx="644">
                  <c:v>162</c:v>
                </c:pt>
                <c:pt idx="645">
                  <c:v>95</c:v>
                </c:pt>
                <c:pt idx="646">
                  <c:v>125</c:v>
                </c:pt>
                <c:pt idx="647">
                  <c:v>136</c:v>
                </c:pt>
                <c:pt idx="648">
                  <c:v>129</c:v>
                </c:pt>
                <c:pt idx="649">
                  <c:v>130</c:v>
                </c:pt>
                <c:pt idx="650">
                  <c:v>107</c:v>
                </c:pt>
                <c:pt idx="651">
                  <c:v>140</c:v>
                </c:pt>
                <c:pt idx="652">
                  <c:v>144</c:v>
                </c:pt>
                <c:pt idx="653">
                  <c:v>107</c:v>
                </c:pt>
                <c:pt idx="654">
                  <c:v>158</c:v>
                </c:pt>
                <c:pt idx="655">
                  <c:v>121</c:v>
                </c:pt>
                <c:pt idx="656">
                  <c:v>129</c:v>
                </c:pt>
                <c:pt idx="657">
                  <c:v>90</c:v>
                </c:pt>
                <c:pt idx="658">
                  <c:v>142</c:v>
                </c:pt>
                <c:pt idx="659">
                  <c:v>169</c:v>
                </c:pt>
                <c:pt idx="660">
                  <c:v>127</c:v>
                </c:pt>
                <c:pt idx="661">
                  <c:v>118</c:v>
                </c:pt>
                <c:pt idx="662">
                  <c:v>122</c:v>
                </c:pt>
                <c:pt idx="663">
                  <c:v>125</c:v>
                </c:pt>
                <c:pt idx="664">
                  <c:v>168</c:v>
                </c:pt>
                <c:pt idx="665">
                  <c:v>110</c:v>
                </c:pt>
                <c:pt idx="666">
                  <c:v>80</c:v>
                </c:pt>
                <c:pt idx="667">
                  <c:v>127</c:v>
                </c:pt>
                <c:pt idx="668">
                  <c:v>164</c:v>
                </c:pt>
                <c:pt idx="669">
                  <c:v>93</c:v>
                </c:pt>
                <c:pt idx="670">
                  <c:v>158</c:v>
                </c:pt>
                <c:pt idx="671">
                  <c:v>126</c:v>
                </c:pt>
                <c:pt idx="672">
                  <c:v>129</c:v>
                </c:pt>
                <c:pt idx="673">
                  <c:v>134</c:v>
                </c:pt>
                <c:pt idx="674">
                  <c:v>102</c:v>
                </c:pt>
                <c:pt idx="675">
                  <c:v>187</c:v>
                </c:pt>
                <c:pt idx="676">
                  <c:v>173</c:v>
                </c:pt>
                <c:pt idx="677">
                  <c:v>94</c:v>
                </c:pt>
                <c:pt idx="678">
                  <c:v>108</c:v>
                </c:pt>
                <c:pt idx="679">
                  <c:v>97</c:v>
                </c:pt>
                <c:pt idx="680">
                  <c:v>83</c:v>
                </c:pt>
                <c:pt idx="681">
                  <c:v>114</c:v>
                </c:pt>
                <c:pt idx="682">
                  <c:v>149</c:v>
                </c:pt>
                <c:pt idx="683">
                  <c:v>117</c:v>
                </c:pt>
                <c:pt idx="684">
                  <c:v>111</c:v>
                </c:pt>
                <c:pt idx="685">
                  <c:v>112</c:v>
                </c:pt>
                <c:pt idx="686">
                  <c:v>116</c:v>
                </c:pt>
                <c:pt idx="687">
                  <c:v>141</c:v>
                </c:pt>
                <c:pt idx="688">
                  <c:v>175</c:v>
                </c:pt>
                <c:pt idx="689">
                  <c:v>92</c:v>
                </c:pt>
                <c:pt idx="690">
                  <c:v>130</c:v>
                </c:pt>
                <c:pt idx="691">
                  <c:v>120</c:v>
                </c:pt>
                <c:pt idx="692">
                  <c:v>174</c:v>
                </c:pt>
                <c:pt idx="693">
                  <c:v>106</c:v>
                </c:pt>
                <c:pt idx="694">
                  <c:v>105</c:v>
                </c:pt>
                <c:pt idx="695">
                  <c:v>95</c:v>
                </c:pt>
                <c:pt idx="696">
                  <c:v>126</c:v>
                </c:pt>
                <c:pt idx="697">
                  <c:v>65</c:v>
                </c:pt>
                <c:pt idx="698">
                  <c:v>99</c:v>
                </c:pt>
                <c:pt idx="699">
                  <c:v>102</c:v>
                </c:pt>
                <c:pt idx="700">
                  <c:v>120</c:v>
                </c:pt>
                <c:pt idx="701">
                  <c:v>102</c:v>
                </c:pt>
                <c:pt idx="702">
                  <c:v>109</c:v>
                </c:pt>
                <c:pt idx="703">
                  <c:v>140</c:v>
                </c:pt>
                <c:pt idx="704">
                  <c:v>153</c:v>
                </c:pt>
                <c:pt idx="705">
                  <c:v>100</c:v>
                </c:pt>
                <c:pt idx="706">
                  <c:v>147</c:v>
                </c:pt>
                <c:pt idx="707">
                  <c:v>81</c:v>
                </c:pt>
                <c:pt idx="708">
                  <c:v>187</c:v>
                </c:pt>
                <c:pt idx="709">
                  <c:v>162</c:v>
                </c:pt>
                <c:pt idx="710">
                  <c:v>136</c:v>
                </c:pt>
                <c:pt idx="711">
                  <c:v>121</c:v>
                </c:pt>
                <c:pt idx="712">
                  <c:v>108</c:v>
                </c:pt>
                <c:pt idx="713">
                  <c:v>181</c:v>
                </c:pt>
                <c:pt idx="714">
                  <c:v>154</c:v>
                </c:pt>
                <c:pt idx="715">
                  <c:v>128</c:v>
                </c:pt>
                <c:pt idx="716">
                  <c:v>137</c:v>
                </c:pt>
                <c:pt idx="717">
                  <c:v>123</c:v>
                </c:pt>
                <c:pt idx="718">
                  <c:v>106</c:v>
                </c:pt>
                <c:pt idx="719">
                  <c:v>190</c:v>
                </c:pt>
                <c:pt idx="720">
                  <c:v>88</c:v>
                </c:pt>
                <c:pt idx="721">
                  <c:v>170</c:v>
                </c:pt>
                <c:pt idx="722">
                  <c:v>89</c:v>
                </c:pt>
                <c:pt idx="723">
                  <c:v>101</c:v>
                </c:pt>
                <c:pt idx="724">
                  <c:v>122</c:v>
                </c:pt>
                <c:pt idx="725">
                  <c:v>121</c:v>
                </c:pt>
                <c:pt idx="726">
                  <c:v>126</c:v>
                </c:pt>
                <c:pt idx="727">
                  <c:v>93</c:v>
                </c:pt>
              </c:numCache>
            </c:numRef>
          </c:xVal>
          <c:yVal>
            <c:numRef>
              <c:f>'P5-2'!$B$2:$B$736</c:f>
              <c:numCache>
                <c:formatCode>General</c:formatCode>
                <c:ptCount val="735"/>
                <c:pt idx="0">
                  <c:v>72</c:v>
                </c:pt>
                <c:pt idx="1">
                  <c:v>66</c:v>
                </c:pt>
                <c:pt idx="2">
                  <c:v>64</c:v>
                </c:pt>
                <c:pt idx="3">
                  <c:v>66</c:v>
                </c:pt>
                <c:pt idx="4">
                  <c:v>40</c:v>
                </c:pt>
                <c:pt idx="5">
                  <c:v>74</c:v>
                </c:pt>
                <c:pt idx="6">
                  <c:v>50</c:v>
                </c:pt>
                <c:pt idx="7">
                  <c:v>70</c:v>
                </c:pt>
                <c:pt idx="8">
                  <c:v>96</c:v>
                </c:pt>
                <c:pt idx="9">
                  <c:v>92</c:v>
                </c:pt>
                <c:pt idx="10">
                  <c:v>74</c:v>
                </c:pt>
                <c:pt idx="11">
                  <c:v>80</c:v>
                </c:pt>
                <c:pt idx="12">
                  <c:v>60</c:v>
                </c:pt>
                <c:pt idx="13">
                  <c:v>72</c:v>
                </c:pt>
                <c:pt idx="14">
                  <c:v>84</c:v>
                </c:pt>
                <c:pt idx="15">
                  <c:v>74</c:v>
                </c:pt>
                <c:pt idx="16">
                  <c:v>30</c:v>
                </c:pt>
                <c:pt idx="17">
                  <c:v>70</c:v>
                </c:pt>
                <c:pt idx="18">
                  <c:v>88</c:v>
                </c:pt>
                <c:pt idx="19">
                  <c:v>84</c:v>
                </c:pt>
                <c:pt idx="20">
                  <c:v>90</c:v>
                </c:pt>
                <c:pt idx="21">
                  <c:v>80</c:v>
                </c:pt>
                <c:pt idx="22">
                  <c:v>94</c:v>
                </c:pt>
                <c:pt idx="23">
                  <c:v>70</c:v>
                </c:pt>
                <c:pt idx="24">
                  <c:v>76</c:v>
                </c:pt>
                <c:pt idx="25">
                  <c:v>66</c:v>
                </c:pt>
                <c:pt idx="26">
                  <c:v>82</c:v>
                </c:pt>
                <c:pt idx="27">
                  <c:v>92</c:v>
                </c:pt>
                <c:pt idx="28">
                  <c:v>75</c:v>
                </c:pt>
                <c:pt idx="29">
                  <c:v>76</c:v>
                </c:pt>
                <c:pt idx="30">
                  <c:v>58</c:v>
                </c:pt>
                <c:pt idx="31">
                  <c:v>92</c:v>
                </c:pt>
                <c:pt idx="32">
                  <c:v>78</c:v>
                </c:pt>
                <c:pt idx="33">
                  <c:v>60</c:v>
                </c:pt>
                <c:pt idx="34">
                  <c:v>76</c:v>
                </c:pt>
                <c:pt idx="35">
                  <c:v>76</c:v>
                </c:pt>
                <c:pt idx="36">
                  <c:v>68</c:v>
                </c:pt>
                <c:pt idx="37">
                  <c:v>72</c:v>
                </c:pt>
                <c:pt idx="38">
                  <c:v>64</c:v>
                </c:pt>
                <c:pt idx="39">
                  <c:v>84</c:v>
                </c:pt>
                <c:pt idx="40">
                  <c:v>92</c:v>
                </c:pt>
                <c:pt idx="41">
                  <c:v>110</c:v>
                </c:pt>
                <c:pt idx="42">
                  <c:v>64</c:v>
                </c:pt>
                <c:pt idx="43">
                  <c:v>66</c:v>
                </c:pt>
                <c:pt idx="44">
                  <c:v>56</c:v>
                </c:pt>
                <c:pt idx="45">
                  <c:v>70</c:v>
                </c:pt>
                <c:pt idx="46">
                  <c:v>66</c:v>
                </c:pt>
                <c:pt idx="47">
                  <c:v>80</c:v>
                </c:pt>
                <c:pt idx="48">
                  <c:v>50</c:v>
                </c:pt>
                <c:pt idx="49">
                  <c:v>66</c:v>
                </c:pt>
                <c:pt idx="50">
                  <c:v>90</c:v>
                </c:pt>
                <c:pt idx="51">
                  <c:v>66</c:v>
                </c:pt>
                <c:pt idx="52">
                  <c:v>50</c:v>
                </c:pt>
                <c:pt idx="53">
                  <c:v>68</c:v>
                </c:pt>
                <c:pt idx="54">
                  <c:v>88</c:v>
                </c:pt>
                <c:pt idx="55">
                  <c:v>82</c:v>
                </c:pt>
                <c:pt idx="56">
                  <c:v>64</c:v>
                </c:pt>
                <c:pt idx="57">
                  <c:v>72</c:v>
                </c:pt>
                <c:pt idx="58">
                  <c:v>62</c:v>
                </c:pt>
                <c:pt idx="59">
                  <c:v>58</c:v>
                </c:pt>
                <c:pt idx="60">
                  <c:v>66</c:v>
                </c:pt>
                <c:pt idx="61">
                  <c:v>74</c:v>
                </c:pt>
                <c:pt idx="62">
                  <c:v>88</c:v>
                </c:pt>
                <c:pt idx="63">
                  <c:v>92</c:v>
                </c:pt>
                <c:pt idx="64">
                  <c:v>66</c:v>
                </c:pt>
                <c:pt idx="65">
                  <c:v>85</c:v>
                </c:pt>
                <c:pt idx="66">
                  <c:v>66</c:v>
                </c:pt>
                <c:pt idx="67">
                  <c:v>64</c:v>
                </c:pt>
                <c:pt idx="68">
                  <c:v>90</c:v>
                </c:pt>
                <c:pt idx="69">
                  <c:v>86</c:v>
                </c:pt>
                <c:pt idx="70">
                  <c:v>75</c:v>
                </c:pt>
                <c:pt idx="71">
                  <c:v>78</c:v>
                </c:pt>
                <c:pt idx="72">
                  <c:v>72</c:v>
                </c:pt>
                <c:pt idx="73">
                  <c:v>66</c:v>
                </c:pt>
                <c:pt idx="74">
                  <c:v>44</c:v>
                </c:pt>
                <c:pt idx="75">
                  <c:v>78</c:v>
                </c:pt>
                <c:pt idx="76">
                  <c:v>65</c:v>
                </c:pt>
                <c:pt idx="77">
                  <c:v>108</c:v>
                </c:pt>
                <c:pt idx="78">
                  <c:v>74</c:v>
                </c:pt>
                <c:pt idx="79">
                  <c:v>72</c:v>
                </c:pt>
                <c:pt idx="80">
                  <c:v>68</c:v>
                </c:pt>
                <c:pt idx="81">
                  <c:v>70</c:v>
                </c:pt>
                <c:pt idx="82">
                  <c:v>68</c:v>
                </c:pt>
                <c:pt idx="83">
                  <c:v>55</c:v>
                </c:pt>
                <c:pt idx="84">
                  <c:v>80</c:v>
                </c:pt>
                <c:pt idx="85">
                  <c:v>78</c:v>
                </c:pt>
                <c:pt idx="86">
                  <c:v>72</c:v>
                </c:pt>
                <c:pt idx="87">
                  <c:v>82</c:v>
                </c:pt>
                <c:pt idx="88">
                  <c:v>72</c:v>
                </c:pt>
                <c:pt idx="89">
                  <c:v>62</c:v>
                </c:pt>
                <c:pt idx="90">
                  <c:v>48</c:v>
                </c:pt>
                <c:pt idx="91">
                  <c:v>50</c:v>
                </c:pt>
                <c:pt idx="92">
                  <c:v>90</c:v>
                </c:pt>
                <c:pt idx="93">
                  <c:v>72</c:v>
                </c:pt>
                <c:pt idx="94">
                  <c:v>60</c:v>
                </c:pt>
                <c:pt idx="95">
                  <c:v>96</c:v>
                </c:pt>
                <c:pt idx="96">
                  <c:v>72</c:v>
                </c:pt>
                <c:pt idx="97">
                  <c:v>65</c:v>
                </c:pt>
                <c:pt idx="98">
                  <c:v>56</c:v>
                </c:pt>
                <c:pt idx="99">
                  <c:v>122</c:v>
                </c:pt>
                <c:pt idx="100">
                  <c:v>58</c:v>
                </c:pt>
                <c:pt idx="101">
                  <c:v>58</c:v>
                </c:pt>
                <c:pt idx="102">
                  <c:v>85</c:v>
                </c:pt>
                <c:pt idx="103">
                  <c:v>72</c:v>
                </c:pt>
                <c:pt idx="104">
                  <c:v>62</c:v>
                </c:pt>
                <c:pt idx="105">
                  <c:v>76</c:v>
                </c:pt>
                <c:pt idx="106">
                  <c:v>62</c:v>
                </c:pt>
                <c:pt idx="107">
                  <c:v>54</c:v>
                </c:pt>
                <c:pt idx="108">
                  <c:v>92</c:v>
                </c:pt>
                <c:pt idx="109">
                  <c:v>74</c:v>
                </c:pt>
                <c:pt idx="110">
                  <c:v>48</c:v>
                </c:pt>
                <c:pt idx="111">
                  <c:v>60</c:v>
                </c:pt>
                <c:pt idx="112">
                  <c:v>76</c:v>
                </c:pt>
                <c:pt idx="113">
                  <c:v>76</c:v>
                </c:pt>
                <c:pt idx="114">
                  <c:v>64</c:v>
                </c:pt>
                <c:pt idx="115">
                  <c:v>74</c:v>
                </c:pt>
                <c:pt idx="116">
                  <c:v>80</c:v>
                </c:pt>
                <c:pt idx="117">
                  <c:v>76</c:v>
                </c:pt>
                <c:pt idx="118">
                  <c:v>30</c:v>
                </c:pt>
                <c:pt idx="119">
                  <c:v>70</c:v>
                </c:pt>
                <c:pt idx="120">
                  <c:v>58</c:v>
                </c:pt>
                <c:pt idx="121">
                  <c:v>88</c:v>
                </c:pt>
                <c:pt idx="122">
                  <c:v>84</c:v>
                </c:pt>
                <c:pt idx="123">
                  <c:v>70</c:v>
                </c:pt>
                <c:pt idx="124">
                  <c:v>56</c:v>
                </c:pt>
                <c:pt idx="125">
                  <c:v>64</c:v>
                </c:pt>
                <c:pt idx="126">
                  <c:v>74</c:v>
                </c:pt>
                <c:pt idx="127">
                  <c:v>68</c:v>
                </c:pt>
                <c:pt idx="128">
                  <c:v>60</c:v>
                </c:pt>
                <c:pt idx="129">
                  <c:v>70</c:v>
                </c:pt>
                <c:pt idx="130">
                  <c:v>60</c:v>
                </c:pt>
                <c:pt idx="131">
                  <c:v>80</c:v>
                </c:pt>
                <c:pt idx="132">
                  <c:v>72</c:v>
                </c:pt>
                <c:pt idx="133">
                  <c:v>78</c:v>
                </c:pt>
                <c:pt idx="134">
                  <c:v>82</c:v>
                </c:pt>
                <c:pt idx="135">
                  <c:v>52</c:v>
                </c:pt>
                <c:pt idx="136">
                  <c:v>66</c:v>
                </c:pt>
                <c:pt idx="137">
                  <c:v>62</c:v>
                </c:pt>
                <c:pt idx="138">
                  <c:v>75</c:v>
                </c:pt>
                <c:pt idx="139">
                  <c:v>80</c:v>
                </c:pt>
                <c:pt idx="140">
                  <c:v>64</c:v>
                </c:pt>
                <c:pt idx="141">
                  <c:v>78</c:v>
                </c:pt>
                <c:pt idx="142">
                  <c:v>70</c:v>
                </c:pt>
                <c:pt idx="143">
                  <c:v>74</c:v>
                </c:pt>
                <c:pt idx="144">
                  <c:v>65</c:v>
                </c:pt>
                <c:pt idx="145">
                  <c:v>86</c:v>
                </c:pt>
                <c:pt idx="146">
                  <c:v>82</c:v>
                </c:pt>
                <c:pt idx="147">
                  <c:v>78</c:v>
                </c:pt>
                <c:pt idx="148">
                  <c:v>88</c:v>
                </c:pt>
                <c:pt idx="149">
                  <c:v>52</c:v>
                </c:pt>
                <c:pt idx="150">
                  <c:v>56</c:v>
                </c:pt>
                <c:pt idx="151">
                  <c:v>74</c:v>
                </c:pt>
                <c:pt idx="152">
                  <c:v>72</c:v>
                </c:pt>
                <c:pt idx="153">
                  <c:v>90</c:v>
                </c:pt>
                <c:pt idx="154">
                  <c:v>74</c:v>
                </c:pt>
                <c:pt idx="155">
                  <c:v>80</c:v>
                </c:pt>
                <c:pt idx="156">
                  <c:v>64</c:v>
                </c:pt>
                <c:pt idx="157">
                  <c:v>88</c:v>
                </c:pt>
                <c:pt idx="158">
                  <c:v>74</c:v>
                </c:pt>
                <c:pt idx="159">
                  <c:v>66</c:v>
                </c:pt>
                <c:pt idx="160">
                  <c:v>68</c:v>
                </c:pt>
                <c:pt idx="161">
                  <c:v>66</c:v>
                </c:pt>
                <c:pt idx="162">
                  <c:v>90</c:v>
                </c:pt>
                <c:pt idx="163">
                  <c:v>82</c:v>
                </c:pt>
                <c:pt idx="164">
                  <c:v>70</c:v>
                </c:pt>
                <c:pt idx="165">
                  <c:v>60</c:v>
                </c:pt>
                <c:pt idx="166">
                  <c:v>64</c:v>
                </c:pt>
                <c:pt idx="167">
                  <c:v>72</c:v>
                </c:pt>
                <c:pt idx="168">
                  <c:v>78</c:v>
                </c:pt>
                <c:pt idx="169">
                  <c:v>110</c:v>
                </c:pt>
                <c:pt idx="170">
                  <c:v>78</c:v>
                </c:pt>
                <c:pt idx="171">
                  <c:v>82</c:v>
                </c:pt>
                <c:pt idx="172">
                  <c:v>80</c:v>
                </c:pt>
                <c:pt idx="173">
                  <c:v>64</c:v>
                </c:pt>
                <c:pt idx="174">
                  <c:v>60</c:v>
                </c:pt>
                <c:pt idx="175">
                  <c:v>74</c:v>
                </c:pt>
                <c:pt idx="176">
                  <c:v>68</c:v>
                </c:pt>
                <c:pt idx="177">
                  <c:v>68</c:v>
                </c:pt>
                <c:pt idx="178">
                  <c:v>98</c:v>
                </c:pt>
                <c:pt idx="179">
                  <c:v>76</c:v>
                </c:pt>
                <c:pt idx="180">
                  <c:v>80</c:v>
                </c:pt>
                <c:pt idx="181">
                  <c:v>62</c:v>
                </c:pt>
                <c:pt idx="182">
                  <c:v>70</c:v>
                </c:pt>
                <c:pt idx="183">
                  <c:v>66</c:v>
                </c:pt>
                <c:pt idx="184">
                  <c:v>55</c:v>
                </c:pt>
                <c:pt idx="185">
                  <c:v>84</c:v>
                </c:pt>
                <c:pt idx="186">
                  <c:v>58</c:v>
                </c:pt>
                <c:pt idx="187">
                  <c:v>62</c:v>
                </c:pt>
                <c:pt idx="188">
                  <c:v>64</c:v>
                </c:pt>
                <c:pt idx="189">
                  <c:v>60</c:v>
                </c:pt>
                <c:pt idx="190">
                  <c:v>80</c:v>
                </c:pt>
                <c:pt idx="191">
                  <c:v>82</c:v>
                </c:pt>
                <c:pt idx="192">
                  <c:v>68</c:v>
                </c:pt>
                <c:pt idx="193">
                  <c:v>70</c:v>
                </c:pt>
                <c:pt idx="194">
                  <c:v>72</c:v>
                </c:pt>
                <c:pt idx="195">
                  <c:v>72</c:v>
                </c:pt>
                <c:pt idx="196">
                  <c:v>76</c:v>
                </c:pt>
                <c:pt idx="197">
                  <c:v>104</c:v>
                </c:pt>
                <c:pt idx="198">
                  <c:v>64</c:v>
                </c:pt>
                <c:pt idx="199">
                  <c:v>84</c:v>
                </c:pt>
                <c:pt idx="200">
                  <c:v>60</c:v>
                </c:pt>
                <c:pt idx="201">
                  <c:v>85</c:v>
                </c:pt>
                <c:pt idx="202">
                  <c:v>95</c:v>
                </c:pt>
                <c:pt idx="203">
                  <c:v>65</c:v>
                </c:pt>
                <c:pt idx="204">
                  <c:v>82</c:v>
                </c:pt>
                <c:pt idx="205">
                  <c:v>70</c:v>
                </c:pt>
                <c:pt idx="206">
                  <c:v>62</c:v>
                </c:pt>
                <c:pt idx="207">
                  <c:v>68</c:v>
                </c:pt>
                <c:pt idx="208">
                  <c:v>74</c:v>
                </c:pt>
                <c:pt idx="209">
                  <c:v>66</c:v>
                </c:pt>
                <c:pt idx="210">
                  <c:v>60</c:v>
                </c:pt>
                <c:pt idx="211">
                  <c:v>90</c:v>
                </c:pt>
                <c:pt idx="212">
                  <c:v>60</c:v>
                </c:pt>
                <c:pt idx="213">
                  <c:v>66</c:v>
                </c:pt>
                <c:pt idx="214">
                  <c:v>78</c:v>
                </c:pt>
                <c:pt idx="215">
                  <c:v>76</c:v>
                </c:pt>
                <c:pt idx="216">
                  <c:v>52</c:v>
                </c:pt>
                <c:pt idx="217">
                  <c:v>70</c:v>
                </c:pt>
                <c:pt idx="218">
                  <c:v>80</c:v>
                </c:pt>
                <c:pt idx="219">
                  <c:v>86</c:v>
                </c:pt>
                <c:pt idx="220">
                  <c:v>80</c:v>
                </c:pt>
                <c:pt idx="221">
                  <c:v>80</c:v>
                </c:pt>
                <c:pt idx="222">
                  <c:v>68</c:v>
                </c:pt>
                <c:pt idx="223">
                  <c:v>68</c:v>
                </c:pt>
                <c:pt idx="224">
                  <c:v>72</c:v>
                </c:pt>
                <c:pt idx="225">
                  <c:v>84</c:v>
                </c:pt>
                <c:pt idx="226">
                  <c:v>90</c:v>
                </c:pt>
                <c:pt idx="227">
                  <c:v>84</c:v>
                </c:pt>
                <c:pt idx="228">
                  <c:v>76</c:v>
                </c:pt>
                <c:pt idx="229">
                  <c:v>64</c:v>
                </c:pt>
                <c:pt idx="230">
                  <c:v>70</c:v>
                </c:pt>
                <c:pt idx="231">
                  <c:v>54</c:v>
                </c:pt>
                <c:pt idx="232">
                  <c:v>50</c:v>
                </c:pt>
                <c:pt idx="233">
                  <c:v>76</c:v>
                </c:pt>
                <c:pt idx="234">
                  <c:v>85</c:v>
                </c:pt>
                <c:pt idx="235">
                  <c:v>68</c:v>
                </c:pt>
                <c:pt idx="236">
                  <c:v>90</c:v>
                </c:pt>
                <c:pt idx="237">
                  <c:v>70</c:v>
                </c:pt>
                <c:pt idx="238">
                  <c:v>86</c:v>
                </c:pt>
                <c:pt idx="239">
                  <c:v>52</c:v>
                </c:pt>
                <c:pt idx="240">
                  <c:v>84</c:v>
                </c:pt>
                <c:pt idx="241">
                  <c:v>80</c:v>
                </c:pt>
                <c:pt idx="242">
                  <c:v>68</c:v>
                </c:pt>
                <c:pt idx="243">
                  <c:v>62</c:v>
                </c:pt>
                <c:pt idx="244">
                  <c:v>64</c:v>
                </c:pt>
                <c:pt idx="245">
                  <c:v>56</c:v>
                </c:pt>
                <c:pt idx="246">
                  <c:v>68</c:v>
                </c:pt>
                <c:pt idx="247">
                  <c:v>50</c:v>
                </c:pt>
                <c:pt idx="248">
                  <c:v>76</c:v>
                </c:pt>
                <c:pt idx="249">
                  <c:v>68</c:v>
                </c:pt>
                <c:pt idx="250">
                  <c:v>70</c:v>
                </c:pt>
                <c:pt idx="251">
                  <c:v>80</c:v>
                </c:pt>
                <c:pt idx="252">
                  <c:v>62</c:v>
                </c:pt>
                <c:pt idx="253">
                  <c:v>74</c:v>
                </c:pt>
                <c:pt idx="254">
                  <c:v>64</c:v>
                </c:pt>
                <c:pt idx="255">
                  <c:v>52</c:v>
                </c:pt>
                <c:pt idx="256">
                  <c:v>86</c:v>
                </c:pt>
                <c:pt idx="257">
                  <c:v>62</c:v>
                </c:pt>
                <c:pt idx="258">
                  <c:v>78</c:v>
                </c:pt>
                <c:pt idx="259">
                  <c:v>78</c:v>
                </c:pt>
                <c:pt idx="260">
                  <c:v>70</c:v>
                </c:pt>
                <c:pt idx="261">
                  <c:v>70</c:v>
                </c:pt>
                <c:pt idx="262">
                  <c:v>60</c:v>
                </c:pt>
                <c:pt idx="263">
                  <c:v>64</c:v>
                </c:pt>
                <c:pt idx="264">
                  <c:v>74</c:v>
                </c:pt>
                <c:pt idx="265">
                  <c:v>62</c:v>
                </c:pt>
                <c:pt idx="266">
                  <c:v>70</c:v>
                </c:pt>
                <c:pt idx="267">
                  <c:v>76</c:v>
                </c:pt>
                <c:pt idx="268">
                  <c:v>88</c:v>
                </c:pt>
                <c:pt idx="269">
                  <c:v>86</c:v>
                </c:pt>
                <c:pt idx="270">
                  <c:v>80</c:v>
                </c:pt>
                <c:pt idx="271">
                  <c:v>74</c:v>
                </c:pt>
                <c:pt idx="272">
                  <c:v>84</c:v>
                </c:pt>
                <c:pt idx="273">
                  <c:v>86</c:v>
                </c:pt>
                <c:pt idx="274">
                  <c:v>56</c:v>
                </c:pt>
                <c:pt idx="275">
                  <c:v>72</c:v>
                </c:pt>
                <c:pt idx="276">
                  <c:v>88</c:v>
                </c:pt>
                <c:pt idx="277">
                  <c:v>62</c:v>
                </c:pt>
                <c:pt idx="278">
                  <c:v>78</c:v>
                </c:pt>
                <c:pt idx="279">
                  <c:v>48</c:v>
                </c:pt>
                <c:pt idx="280">
                  <c:v>50</c:v>
                </c:pt>
                <c:pt idx="281">
                  <c:v>62</c:v>
                </c:pt>
                <c:pt idx="282">
                  <c:v>70</c:v>
                </c:pt>
                <c:pt idx="283">
                  <c:v>84</c:v>
                </c:pt>
                <c:pt idx="284">
                  <c:v>78</c:v>
                </c:pt>
                <c:pt idx="285">
                  <c:v>72</c:v>
                </c:pt>
                <c:pt idx="286">
                  <c:v>58</c:v>
                </c:pt>
                <c:pt idx="287">
                  <c:v>82</c:v>
                </c:pt>
                <c:pt idx="288">
                  <c:v>98</c:v>
                </c:pt>
                <c:pt idx="289">
                  <c:v>76</c:v>
                </c:pt>
                <c:pt idx="290">
                  <c:v>76</c:v>
                </c:pt>
                <c:pt idx="291">
                  <c:v>68</c:v>
                </c:pt>
                <c:pt idx="292">
                  <c:v>68</c:v>
                </c:pt>
                <c:pt idx="293">
                  <c:v>68</c:v>
                </c:pt>
                <c:pt idx="294">
                  <c:v>68</c:v>
                </c:pt>
                <c:pt idx="295">
                  <c:v>66</c:v>
                </c:pt>
                <c:pt idx="296">
                  <c:v>70</c:v>
                </c:pt>
                <c:pt idx="297">
                  <c:v>74</c:v>
                </c:pt>
                <c:pt idx="298">
                  <c:v>50</c:v>
                </c:pt>
                <c:pt idx="299">
                  <c:v>80</c:v>
                </c:pt>
                <c:pt idx="300">
                  <c:v>68</c:v>
                </c:pt>
                <c:pt idx="301">
                  <c:v>80</c:v>
                </c:pt>
                <c:pt idx="302">
                  <c:v>74</c:v>
                </c:pt>
                <c:pt idx="303">
                  <c:v>66</c:v>
                </c:pt>
                <c:pt idx="304">
                  <c:v>78</c:v>
                </c:pt>
                <c:pt idx="305">
                  <c:v>60</c:v>
                </c:pt>
                <c:pt idx="306">
                  <c:v>74</c:v>
                </c:pt>
                <c:pt idx="307">
                  <c:v>70</c:v>
                </c:pt>
                <c:pt idx="308">
                  <c:v>90</c:v>
                </c:pt>
                <c:pt idx="309">
                  <c:v>75</c:v>
                </c:pt>
                <c:pt idx="310">
                  <c:v>72</c:v>
                </c:pt>
                <c:pt idx="311">
                  <c:v>64</c:v>
                </c:pt>
                <c:pt idx="312">
                  <c:v>70</c:v>
                </c:pt>
                <c:pt idx="313">
                  <c:v>86</c:v>
                </c:pt>
                <c:pt idx="314">
                  <c:v>70</c:v>
                </c:pt>
                <c:pt idx="315">
                  <c:v>72</c:v>
                </c:pt>
                <c:pt idx="316">
                  <c:v>58</c:v>
                </c:pt>
                <c:pt idx="317">
                  <c:v>80</c:v>
                </c:pt>
                <c:pt idx="318">
                  <c:v>60</c:v>
                </c:pt>
                <c:pt idx="319">
                  <c:v>76</c:v>
                </c:pt>
                <c:pt idx="320">
                  <c:v>76</c:v>
                </c:pt>
                <c:pt idx="321">
                  <c:v>78</c:v>
                </c:pt>
                <c:pt idx="322">
                  <c:v>84</c:v>
                </c:pt>
                <c:pt idx="323">
                  <c:v>70</c:v>
                </c:pt>
                <c:pt idx="324">
                  <c:v>74</c:v>
                </c:pt>
                <c:pt idx="325">
                  <c:v>86</c:v>
                </c:pt>
                <c:pt idx="326">
                  <c:v>72</c:v>
                </c:pt>
                <c:pt idx="327">
                  <c:v>88</c:v>
                </c:pt>
                <c:pt idx="328">
                  <c:v>46</c:v>
                </c:pt>
                <c:pt idx="329">
                  <c:v>62</c:v>
                </c:pt>
                <c:pt idx="330">
                  <c:v>80</c:v>
                </c:pt>
                <c:pt idx="331">
                  <c:v>84</c:v>
                </c:pt>
                <c:pt idx="332">
                  <c:v>82</c:v>
                </c:pt>
                <c:pt idx="333">
                  <c:v>62</c:v>
                </c:pt>
                <c:pt idx="334">
                  <c:v>78</c:v>
                </c:pt>
                <c:pt idx="335">
                  <c:v>88</c:v>
                </c:pt>
                <c:pt idx="336">
                  <c:v>50</c:v>
                </c:pt>
                <c:pt idx="337">
                  <c:v>74</c:v>
                </c:pt>
                <c:pt idx="338">
                  <c:v>76</c:v>
                </c:pt>
                <c:pt idx="339">
                  <c:v>64</c:v>
                </c:pt>
                <c:pt idx="340">
                  <c:v>70</c:v>
                </c:pt>
                <c:pt idx="341">
                  <c:v>108</c:v>
                </c:pt>
                <c:pt idx="342">
                  <c:v>78</c:v>
                </c:pt>
                <c:pt idx="343">
                  <c:v>74</c:v>
                </c:pt>
                <c:pt idx="344">
                  <c:v>54</c:v>
                </c:pt>
                <c:pt idx="345">
                  <c:v>72</c:v>
                </c:pt>
                <c:pt idx="346">
                  <c:v>64</c:v>
                </c:pt>
                <c:pt idx="347">
                  <c:v>86</c:v>
                </c:pt>
                <c:pt idx="348">
                  <c:v>102</c:v>
                </c:pt>
                <c:pt idx="349">
                  <c:v>82</c:v>
                </c:pt>
                <c:pt idx="350">
                  <c:v>64</c:v>
                </c:pt>
                <c:pt idx="351">
                  <c:v>64</c:v>
                </c:pt>
                <c:pt idx="352">
                  <c:v>58</c:v>
                </c:pt>
                <c:pt idx="353">
                  <c:v>52</c:v>
                </c:pt>
                <c:pt idx="354">
                  <c:v>82</c:v>
                </c:pt>
                <c:pt idx="355">
                  <c:v>82</c:v>
                </c:pt>
                <c:pt idx="356">
                  <c:v>60</c:v>
                </c:pt>
                <c:pt idx="357">
                  <c:v>75</c:v>
                </c:pt>
                <c:pt idx="358">
                  <c:v>100</c:v>
                </c:pt>
                <c:pt idx="359">
                  <c:v>72</c:v>
                </c:pt>
                <c:pt idx="360">
                  <c:v>68</c:v>
                </c:pt>
                <c:pt idx="361">
                  <c:v>60</c:v>
                </c:pt>
                <c:pt idx="362">
                  <c:v>62</c:v>
                </c:pt>
                <c:pt idx="363">
                  <c:v>70</c:v>
                </c:pt>
                <c:pt idx="364">
                  <c:v>54</c:v>
                </c:pt>
                <c:pt idx="365">
                  <c:v>74</c:v>
                </c:pt>
                <c:pt idx="366">
                  <c:v>100</c:v>
                </c:pt>
                <c:pt idx="367">
                  <c:v>82</c:v>
                </c:pt>
                <c:pt idx="368">
                  <c:v>68</c:v>
                </c:pt>
                <c:pt idx="369">
                  <c:v>66</c:v>
                </c:pt>
                <c:pt idx="370">
                  <c:v>76</c:v>
                </c:pt>
                <c:pt idx="371">
                  <c:v>64</c:v>
                </c:pt>
                <c:pt idx="372">
                  <c:v>72</c:v>
                </c:pt>
                <c:pt idx="373">
                  <c:v>78</c:v>
                </c:pt>
                <c:pt idx="374">
                  <c:v>58</c:v>
                </c:pt>
                <c:pt idx="375">
                  <c:v>56</c:v>
                </c:pt>
                <c:pt idx="376">
                  <c:v>66</c:v>
                </c:pt>
                <c:pt idx="377">
                  <c:v>70</c:v>
                </c:pt>
                <c:pt idx="378">
                  <c:v>70</c:v>
                </c:pt>
                <c:pt idx="379">
                  <c:v>64</c:v>
                </c:pt>
                <c:pt idx="380">
                  <c:v>61</c:v>
                </c:pt>
                <c:pt idx="381">
                  <c:v>84</c:v>
                </c:pt>
                <c:pt idx="382">
                  <c:v>78</c:v>
                </c:pt>
                <c:pt idx="383">
                  <c:v>64</c:v>
                </c:pt>
                <c:pt idx="384">
                  <c:v>48</c:v>
                </c:pt>
                <c:pt idx="385">
                  <c:v>72</c:v>
                </c:pt>
                <c:pt idx="386">
                  <c:v>62</c:v>
                </c:pt>
                <c:pt idx="387">
                  <c:v>74</c:v>
                </c:pt>
                <c:pt idx="388">
                  <c:v>68</c:v>
                </c:pt>
                <c:pt idx="389">
                  <c:v>90</c:v>
                </c:pt>
                <c:pt idx="390">
                  <c:v>72</c:v>
                </c:pt>
                <c:pt idx="391">
                  <c:v>84</c:v>
                </c:pt>
                <c:pt idx="392">
                  <c:v>74</c:v>
                </c:pt>
                <c:pt idx="393">
                  <c:v>60</c:v>
                </c:pt>
                <c:pt idx="394">
                  <c:v>84</c:v>
                </c:pt>
                <c:pt idx="395">
                  <c:v>68</c:v>
                </c:pt>
                <c:pt idx="396">
                  <c:v>82</c:v>
                </c:pt>
                <c:pt idx="397">
                  <c:v>68</c:v>
                </c:pt>
                <c:pt idx="398">
                  <c:v>64</c:v>
                </c:pt>
                <c:pt idx="399">
                  <c:v>88</c:v>
                </c:pt>
                <c:pt idx="400">
                  <c:v>68</c:v>
                </c:pt>
                <c:pt idx="401">
                  <c:v>64</c:v>
                </c:pt>
                <c:pt idx="402">
                  <c:v>64</c:v>
                </c:pt>
                <c:pt idx="403">
                  <c:v>78</c:v>
                </c:pt>
                <c:pt idx="404">
                  <c:v>78</c:v>
                </c:pt>
                <c:pt idx="405">
                  <c:v>64</c:v>
                </c:pt>
                <c:pt idx="406">
                  <c:v>94</c:v>
                </c:pt>
                <c:pt idx="407">
                  <c:v>82</c:v>
                </c:pt>
                <c:pt idx="408">
                  <c:v>74</c:v>
                </c:pt>
                <c:pt idx="409">
                  <c:v>74</c:v>
                </c:pt>
                <c:pt idx="410">
                  <c:v>75</c:v>
                </c:pt>
                <c:pt idx="411">
                  <c:v>68</c:v>
                </c:pt>
                <c:pt idx="412">
                  <c:v>85</c:v>
                </c:pt>
                <c:pt idx="413">
                  <c:v>75</c:v>
                </c:pt>
                <c:pt idx="414">
                  <c:v>70</c:v>
                </c:pt>
                <c:pt idx="415">
                  <c:v>88</c:v>
                </c:pt>
                <c:pt idx="416">
                  <c:v>104</c:v>
                </c:pt>
                <c:pt idx="417">
                  <c:v>66</c:v>
                </c:pt>
                <c:pt idx="418">
                  <c:v>64</c:v>
                </c:pt>
                <c:pt idx="419">
                  <c:v>70</c:v>
                </c:pt>
                <c:pt idx="420">
                  <c:v>62</c:v>
                </c:pt>
                <c:pt idx="421">
                  <c:v>78</c:v>
                </c:pt>
                <c:pt idx="422">
                  <c:v>72</c:v>
                </c:pt>
                <c:pt idx="423">
                  <c:v>80</c:v>
                </c:pt>
                <c:pt idx="424">
                  <c:v>64</c:v>
                </c:pt>
                <c:pt idx="425">
                  <c:v>74</c:v>
                </c:pt>
                <c:pt idx="426">
                  <c:v>64</c:v>
                </c:pt>
                <c:pt idx="427">
                  <c:v>70</c:v>
                </c:pt>
                <c:pt idx="428">
                  <c:v>68</c:v>
                </c:pt>
                <c:pt idx="429">
                  <c:v>54</c:v>
                </c:pt>
                <c:pt idx="430">
                  <c:v>62</c:v>
                </c:pt>
                <c:pt idx="431">
                  <c:v>54</c:v>
                </c:pt>
                <c:pt idx="432">
                  <c:v>68</c:v>
                </c:pt>
                <c:pt idx="433">
                  <c:v>84</c:v>
                </c:pt>
                <c:pt idx="434">
                  <c:v>74</c:v>
                </c:pt>
                <c:pt idx="435">
                  <c:v>72</c:v>
                </c:pt>
                <c:pt idx="436">
                  <c:v>62</c:v>
                </c:pt>
                <c:pt idx="437">
                  <c:v>70</c:v>
                </c:pt>
                <c:pt idx="438">
                  <c:v>78</c:v>
                </c:pt>
                <c:pt idx="439">
                  <c:v>98</c:v>
                </c:pt>
                <c:pt idx="440">
                  <c:v>56</c:v>
                </c:pt>
                <c:pt idx="441">
                  <c:v>52</c:v>
                </c:pt>
                <c:pt idx="442">
                  <c:v>64</c:v>
                </c:pt>
                <c:pt idx="443">
                  <c:v>78</c:v>
                </c:pt>
                <c:pt idx="444">
                  <c:v>82</c:v>
                </c:pt>
                <c:pt idx="445">
                  <c:v>70</c:v>
                </c:pt>
                <c:pt idx="446">
                  <c:v>66</c:v>
                </c:pt>
                <c:pt idx="447">
                  <c:v>90</c:v>
                </c:pt>
                <c:pt idx="448">
                  <c:v>64</c:v>
                </c:pt>
                <c:pt idx="449">
                  <c:v>84</c:v>
                </c:pt>
                <c:pt idx="450">
                  <c:v>80</c:v>
                </c:pt>
                <c:pt idx="451">
                  <c:v>76</c:v>
                </c:pt>
                <c:pt idx="452">
                  <c:v>74</c:v>
                </c:pt>
                <c:pt idx="453">
                  <c:v>86</c:v>
                </c:pt>
                <c:pt idx="454">
                  <c:v>70</c:v>
                </c:pt>
                <c:pt idx="455">
                  <c:v>88</c:v>
                </c:pt>
                <c:pt idx="456">
                  <c:v>58</c:v>
                </c:pt>
                <c:pt idx="457">
                  <c:v>82</c:v>
                </c:pt>
                <c:pt idx="458">
                  <c:v>68</c:v>
                </c:pt>
                <c:pt idx="459">
                  <c:v>62</c:v>
                </c:pt>
                <c:pt idx="460">
                  <c:v>78</c:v>
                </c:pt>
                <c:pt idx="461">
                  <c:v>72</c:v>
                </c:pt>
                <c:pt idx="462">
                  <c:v>80</c:v>
                </c:pt>
                <c:pt idx="463">
                  <c:v>65</c:v>
                </c:pt>
                <c:pt idx="464">
                  <c:v>90</c:v>
                </c:pt>
                <c:pt idx="465">
                  <c:v>68</c:v>
                </c:pt>
                <c:pt idx="466">
                  <c:v>70</c:v>
                </c:pt>
                <c:pt idx="467">
                  <c:v>74</c:v>
                </c:pt>
                <c:pt idx="468">
                  <c:v>68</c:v>
                </c:pt>
                <c:pt idx="469">
                  <c:v>72</c:v>
                </c:pt>
                <c:pt idx="470">
                  <c:v>70</c:v>
                </c:pt>
                <c:pt idx="471">
                  <c:v>74</c:v>
                </c:pt>
                <c:pt idx="472">
                  <c:v>90</c:v>
                </c:pt>
                <c:pt idx="473">
                  <c:v>72</c:v>
                </c:pt>
                <c:pt idx="474">
                  <c:v>64</c:v>
                </c:pt>
                <c:pt idx="475">
                  <c:v>78</c:v>
                </c:pt>
                <c:pt idx="476">
                  <c:v>82</c:v>
                </c:pt>
                <c:pt idx="477">
                  <c:v>90</c:v>
                </c:pt>
                <c:pt idx="478">
                  <c:v>60</c:v>
                </c:pt>
                <c:pt idx="479">
                  <c:v>50</c:v>
                </c:pt>
                <c:pt idx="480">
                  <c:v>78</c:v>
                </c:pt>
                <c:pt idx="481">
                  <c:v>72</c:v>
                </c:pt>
                <c:pt idx="482">
                  <c:v>62</c:v>
                </c:pt>
                <c:pt idx="483">
                  <c:v>68</c:v>
                </c:pt>
                <c:pt idx="484">
                  <c:v>62</c:v>
                </c:pt>
                <c:pt idx="485">
                  <c:v>54</c:v>
                </c:pt>
                <c:pt idx="486">
                  <c:v>70</c:v>
                </c:pt>
                <c:pt idx="487">
                  <c:v>88</c:v>
                </c:pt>
                <c:pt idx="488">
                  <c:v>86</c:v>
                </c:pt>
                <c:pt idx="489">
                  <c:v>60</c:v>
                </c:pt>
                <c:pt idx="490">
                  <c:v>90</c:v>
                </c:pt>
                <c:pt idx="491">
                  <c:v>70</c:v>
                </c:pt>
                <c:pt idx="492">
                  <c:v>80</c:v>
                </c:pt>
                <c:pt idx="493">
                  <c:v>70</c:v>
                </c:pt>
                <c:pt idx="494">
                  <c:v>58</c:v>
                </c:pt>
                <c:pt idx="495">
                  <c:v>60</c:v>
                </c:pt>
                <c:pt idx="496">
                  <c:v>64</c:v>
                </c:pt>
                <c:pt idx="497">
                  <c:v>74</c:v>
                </c:pt>
                <c:pt idx="498">
                  <c:v>66</c:v>
                </c:pt>
                <c:pt idx="499">
                  <c:v>65</c:v>
                </c:pt>
                <c:pt idx="500">
                  <c:v>60</c:v>
                </c:pt>
                <c:pt idx="501">
                  <c:v>76</c:v>
                </c:pt>
                <c:pt idx="502">
                  <c:v>66</c:v>
                </c:pt>
                <c:pt idx="503">
                  <c:v>56</c:v>
                </c:pt>
                <c:pt idx="504">
                  <c:v>90</c:v>
                </c:pt>
                <c:pt idx="505">
                  <c:v>60</c:v>
                </c:pt>
                <c:pt idx="506">
                  <c:v>80</c:v>
                </c:pt>
                <c:pt idx="507">
                  <c:v>92</c:v>
                </c:pt>
                <c:pt idx="508">
                  <c:v>74</c:v>
                </c:pt>
                <c:pt idx="509">
                  <c:v>72</c:v>
                </c:pt>
                <c:pt idx="510">
                  <c:v>85</c:v>
                </c:pt>
                <c:pt idx="511">
                  <c:v>90</c:v>
                </c:pt>
                <c:pt idx="512">
                  <c:v>78</c:v>
                </c:pt>
                <c:pt idx="513">
                  <c:v>90</c:v>
                </c:pt>
                <c:pt idx="514">
                  <c:v>76</c:v>
                </c:pt>
                <c:pt idx="515">
                  <c:v>68</c:v>
                </c:pt>
                <c:pt idx="516">
                  <c:v>82</c:v>
                </c:pt>
                <c:pt idx="517">
                  <c:v>110</c:v>
                </c:pt>
                <c:pt idx="518">
                  <c:v>70</c:v>
                </c:pt>
                <c:pt idx="519">
                  <c:v>68</c:v>
                </c:pt>
                <c:pt idx="520">
                  <c:v>88</c:v>
                </c:pt>
                <c:pt idx="521">
                  <c:v>62</c:v>
                </c:pt>
                <c:pt idx="522">
                  <c:v>64</c:v>
                </c:pt>
                <c:pt idx="523">
                  <c:v>70</c:v>
                </c:pt>
                <c:pt idx="524">
                  <c:v>70</c:v>
                </c:pt>
                <c:pt idx="525">
                  <c:v>76</c:v>
                </c:pt>
                <c:pt idx="526">
                  <c:v>68</c:v>
                </c:pt>
                <c:pt idx="527">
                  <c:v>74</c:v>
                </c:pt>
                <c:pt idx="528">
                  <c:v>76</c:v>
                </c:pt>
                <c:pt idx="529">
                  <c:v>66</c:v>
                </c:pt>
                <c:pt idx="530">
                  <c:v>68</c:v>
                </c:pt>
                <c:pt idx="531">
                  <c:v>60</c:v>
                </c:pt>
                <c:pt idx="532">
                  <c:v>80</c:v>
                </c:pt>
                <c:pt idx="533">
                  <c:v>54</c:v>
                </c:pt>
                <c:pt idx="534">
                  <c:v>72</c:v>
                </c:pt>
                <c:pt idx="535">
                  <c:v>62</c:v>
                </c:pt>
                <c:pt idx="536">
                  <c:v>72</c:v>
                </c:pt>
                <c:pt idx="537">
                  <c:v>66</c:v>
                </c:pt>
                <c:pt idx="538">
                  <c:v>70</c:v>
                </c:pt>
                <c:pt idx="539">
                  <c:v>96</c:v>
                </c:pt>
                <c:pt idx="540">
                  <c:v>58</c:v>
                </c:pt>
                <c:pt idx="541">
                  <c:v>60</c:v>
                </c:pt>
                <c:pt idx="542">
                  <c:v>86</c:v>
                </c:pt>
                <c:pt idx="543">
                  <c:v>44</c:v>
                </c:pt>
                <c:pt idx="544">
                  <c:v>44</c:v>
                </c:pt>
                <c:pt idx="545">
                  <c:v>80</c:v>
                </c:pt>
                <c:pt idx="546">
                  <c:v>68</c:v>
                </c:pt>
                <c:pt idx="547">
                  <c:v>70</c:v>
                </c:pt>
                <c:pt idx="548">
                  <c:v>90</c:v>
                </c:pt>
                <c:pt idx="549">
                  <c:v>60</c:v>
                </c:pt>
                <c:pt idx="550">
                  <c:v>78</c:v>
                </c:pt>
                <c:pt idx="551">
                  <c:v>76</c:v>
                </c:pt>
                <c:pt idx="552">
                  <c:v>76</c:v>
                </c:pt>
                <c:pt idx="553">
                  <c:v>56</c:v>
                </c:pt>
                <c:pt idx="554">
                  <c:v>66</c:v>
                </c:pt>
                <c:pt idx="555">
                  <c:v>66</c:v>
                </c:pt>
                <c:pt idx="556">
                  <c:v>86</c:v>
                </c:pt>
                <c:pt idx="557">
                  <c:v>84</c:v>
                </c:pt>
                <c:pt idx="558">
                  <c:v>78</c:v>
                </c:pt>
                <c:pt idx="559">
                  <c:v>80</c:v>
                </c:pt>
                <c:pt idx="560">
                  <c:v>52</c:v>
                </c:pt>
                <c:pt idx="561">
                  <c:v>72</c:v>
                </c:pt>
                <c:pt idx="562">
                  <c:v>82</c:v>
                </c:pt>
                <c:pt idx="563">
                  <c:v>76</c:v>
                </c:pt>
                <c:pt idx="564">
                  <c:v>24</c:v>
                </c:pt>
                <c:pt idx="565">
                  <c:v>74</c:v>
                </c:pt>
                <c:pt idx="566">
                  <c:v>38</c:v>
                </c:pt>
                <c:pt idx="567">
                  <c:v>88</c:v>
                </c:pt>
                <c:pt idx="568">
                  <c:v>74</c:v>
                </c:pt>
                <c:pt idx="569">
                  <c:v>78</c:v>
                </c:pt>
                <c:pt idx="570">
                  <c:v>60</c:v>
                </c:pt>
                <c:pt idx="571">
                  <c:v>78</c:v>
                </c:pt>
                <c:pt idx="572">
                  <c:v>62</c:v>
                </c:pt>
                <c:pt idx="573">
                  <c:v>82</c:v>
                </c:pt>
                <c:pt idx="574">
                  <c:v>62</c:v>
                </c:pt>
                <c:pt idx="575">
                  <c:v>54</c:v>
                </c:pt>
                <c:pt idx="576">
                  <c:v>58</c:v>
                </c:pt>
                <c:pt idx="577">
                  <c:v>88</c:v>
                </c:pt>
                <c:pt idx="578">
                  <c:v>80</c:v>
                </c:pt>
                <c:pt idx="579">
                  <c:v>74</c:v>
                </c:pt>
                <c:pt idx="580">
                  <c:v>72</c:v>
                </c:pt>
                <c:pt idx="581">
                  <c:v>96</c:v>
                </c:pt>
                <c:pt idx="582">
                  <c:v>62</c:v>
                </c:pt>
                <c:pt idx="583">
                  <c:v>82</c:v>
                </c:pt>
                <c:pt idx="584">
                  <c:v>86</c:v>
                </c:pt>
                <c:pt idx="585">
                  <c:v>76</c:v>
                </c:pt>
                <c:pt idx="586">
                  <c:v>94</c:v>
                </c:pt>
                <c:pt idx="587">
                  <c:v>70</c:v>
                </c:pt>
                <c:pt idx="588">
                  <c:v>64</c:v>
                </c:pt>
                <c:pt idx="589">
                  <c:v>88</c:v>
                </c:pt>
                <c:pt idx="590">
                  <c:v>68</c:v>
                </c:pt>
                <c:pt idx="591">
                  <c:v>78</c:v>
                </c:pt>
                <c:pt idx="592">
                  <c:v>80</c:v>
                </c:pt>
                <c:pt idx="593">
                  <c:v>65</c:v>
                </c:pt>
                <c:pt idx="594">
                  <c:v>64</c:v>
                </c:pt>
                <c:pt idx="595">
                  <c:v>78</c:v>
                </c:pt>
                <c:pt idx="596">
                  <c:v>60</c:v>
                </c:pt>
                <c:pt idx="597">
                  <c:v>82</c:v>
                </c:pt>
                <c:pt idx="598">
                  <c:v>62</c:v>
                </c:pt>
                <c:pt idx="599">
                  <c:v>72</c:v>
                </c:pt>
                <c:pt idx="600">
                  <c:v>74</c:v>
                </c:pt>
                <c:pt idx="601">
                  <c:v>76</c:v>
                </c:pt>
                <c:pt idx="602">
                  <c:v>76</c:v>
                </c:pt>
                <c:pt idx="603">
                  <c:v>74</c:v>
                </c:pt>
                <c:pt idx="604">
                  <c:v>86</c:v>
                </c:pt>
                <c:pt idx="605">
                  <c:v>70</c:v>
                </c:pt>
                <c:pt idx="606">
                  <c:v>80</c:v>
                </c:pt>
                <c:pt idx="607">
                  <c:v>72</c:v>
                </c:pt>
                <c:pt idx="608">
                  <c:v>74</c:v>
                </c:pt>
                <c:pt idx="609">
                  <c:v>74</c:v>
                </c:pt>
                <c:pt idx="610">
                  <c:v>50</c:v>
                </c:pt>
                <c:pt idx="611">
                  <c:v>84</c:v>
                </c:pt>
                <c:pt idx="612">
                  <c:v>60</c:v>
                </c:pt>
                <c:pt idx="613">
                  <c:v>54</c:v>
                </c:pt>
                <c:pt idx="614">
                  <c:v>60</c:v>
                </c:pt>
                <c:pt idx="615">
                  <c:v>74</c:v>
                </c:pt>
                <c:pt idx="616">
                  <c:v>54</c:v>
                </c:pt>
                <c:pt idx="617">
                  <c:v>70</c:v>
                </c:pt>
                <c:pt idx="618">
                  <c:v>52</c:v>
                </c:pt>
                <c:pt idx="619">
                  <c:v>58</c:v>
                </c:pt>
                <c:pt idx="620">
                  <c:v>80</c:v>
                </c:pt>
                <c:pt idx="621">
                  <c:v>106</c:v>
                </c:pt>
                <c:pt idx="622">
                  <c:v>82</c:v>
                </c:pt>
                <c:pt idx="623">
                  <c:v>84</c:v>
                </c:pt>
                <c:pt idx="624">
                  <c:v>76</c:v>
                </c:pt>
                <c:pt idx="625">
                  <c:v>106</c:v>
                </c:pt>
                <c:pt idx="626">
                  <c:v>80</c:v>
                </c:pt>
                <c:pt idx="627">
                  <c:v>60</c:v>
                </c:pt>
                <c:pt idx="628">
                  <c:v>80</c:v>
                </c:pt>
                <c:pt idx="629">
                  <c:v>82</c:v>
                </c:pt>
                <c:pt idx="630">
                  <c:v>70</c:v>
                </c:pt>
                <c:pt idx="631">
                  <c:v>58</c:v>
                </c:pt>
                <c:pt idx="632">
                  <c:v>78</c:v>
                </c:pt>
                <c:pt idx="633">
                  <c:v>68</c:v>
                </c:pt>
                <c:pt idx="634">
                  <c:v>58</c:v>
                </c:pt>
                <c:pt idx="635">
                  <c:v>106</c:v>
                </c:pt>
                <c:pt idx="636">
                  <c:v>100</c:v>
                </c:pt>
                <c:pt idx="637">
                  <c:v>82</c:v>
                </c:pt>
                <c:pt idx="638">
                  <c:v>70</c:v>
                </c:pt>
                <c:pt idx="639">
                  <c:v>86</c:v>
                </c:pt>
                <c:pt idx="640">
                  <c:v>60</c:v>
                </c:pt>
                <c:pt idx="641">
                  <c:v>52</c:v>
                </c:pt>
                <c:pt idx="642">
                  <c:v>58</c:v>
                </c:pt>
                <c:pt idx="643">
                  <c:v>56</c:v>
                </c:pt>
                <c:pt idx="644">
                  <c:v>76</c:v>
                </c:pt>
                <c:pt idx="645">
                  <c:v>64</c:v>
                </c:pt>
                <c:pt idx="646">
                  <c:v>80</c:v>
                </c:pt>
                <c:pt idx="647">
                  <c:v>82</c:v>
                </c:pt>
                <c:pt idx="648">
                  <c:v>74</c:v>
                </c:pt>
                <c:pt idx="649">
                  <c:v>64</c:v>
                </c:pt>
                <c:pt idx="650">
                  <c:v>50</c:v>
                </c:pt>
                <c:pt idx="651">
                  <c:v>74</c:v>
                </c:pt>
                <c:pt idx="652">
                  <c:v>82</c:v>
                </c:pt>
                <c:pt idx="653">
                  <c:v>80</c:v>
                </c:pt>
                <c:pt idx="654">
                  <c:v>114</c:v>
                </c:pt>
                <c:pt idx="655">
                  <c:v>70</c:v>
                </c:pt>
                <c:pt idx="656">
                  <c:v>68</c:v>
                </c:pt>
                <c:pt idx="657">
                  <c:v>60</c:v>
                </c:pt>
                <c:pt idx="658">
                  <c:v>90</c:v>
                </c:pt>
                <c:pt idx="659">
                  <c:v>74</c:v>
                </c:pt>
                <c:pt idx="660">
                  <c:v>88</c:v>
                </c:pt>
                <c:pt idx="661">
                  <c:v>70</c:v>
                </c:pt>
                <c:pt idx="662">
                  <c:v>76</c:v>
                </c:pt>
                <c:pt idx="663">
                  <c:v>78</c:v>
                </c:pt>
                <c:pt idx="664">
                  <c:v>88</c:v>
                </c:pt>
                <c:pt idx="665">
                  <c:v>76</c:v>
                </c:pt>
                <c:pt idx="666">
                  <c:v>80</c:v>
                </c:pt>
                <c:pt idx="667">
                  <c:v>46</c:v>
                </c:pt>
                <c:pt idx="668">
                  <c:v>78</c:v>
                </c:pt>
                <c:pt idx="669">
                  <c:v>64</c:v>
                </c:pt>
                <c:pt idx="670">
                  <c:v>64</c:v>
                </c:pt>
                <c:pt idx="671">
                  <c:v>78</c:v>
                </c:pt>
                <c:pt idx="672">
                  <c:v>62</c:v>
                </c:pt>
                <c:pt idx="673">
                  <c:v>58</c:v>
                </c:pt>
                <c:pt idx="674">
                  <c:v>74</c:v>
                </c:pt>
                <c:pt idx="675">
                  <c:v>50</c:v>
                </c:pt>
                <c:pt idx="676">
                  <c:v>78</c:v>
                </c:pt>
                <c:pt idx="677">
                  <c:v>72</c:v>
                </c:pt>
                <c:pt idx="678">
                  <c:v>60</c:v>
                </c:pt>
                <c:pt idx="679">
                  <c:v>76</c:v>
                </c:pt>
                <c:pt idx="680">
                  <c:v>86</c:v>
                </c:pt>
                <c:pt idx="681">
                  <c:v>66</c:v>
                </c:pt>
                <c:pt idx="682">
                  <c:v>68</c:v>
                </c:pt>
                <c:pt idx="683">
                  <c:v>86</c:v>
                </c:pt>
                <c:pt idx="684">
                  <c:v>94</c:v>
                </c:pt>
                <c:pt idx="685">
                  <c:v>78</c:v>
                </c:pt>
                <c:pt idx="686">
                  <c:v>78</c:v>
                </c:pt>
                <c:pt idx="687">
                  <c:v>84</c:v>
                </c:pt>
                <c:pt idx="688">
                  <c:v>88</c:v>
                </c:pt>
                <c:pt idx="689">
                  <c:v>52</c:v>
                </c:pt>
                <c:pt idx="690">
                  <c:v>78</c:v>
                </c:pt>
                <c:pt idx="691">
                  <c:v>86</c:v>
                </c:pt>
                <c:pt idx="692">
                  <c:v>88</c:v>
                </c:pt>
                <c:pt idx="693">
                  <c:v>56</c:v>
                </c:pt>
                <c:pt idx="694">
                  <c:v>75</c:v>
                </c:pt>
                <c:pt idx="695">
                  <c:v>60</c:v>
                </c:pt>
                <c:pt idx="696">
                  <c:v>86</c:v>
                </c:pt>
                <c:pt idx="697">
                  <c:v>72</c:v>
                </c:pt>
                <c:pt idx="698">
                  <c:v>60</c:v>
                </c:pt>
                <c:pt idx="699">
                  <c:v>74</c:v>
                </c:pt>
                <c:pt idx="700">
                  <c:v>80</c:v>
                </c:pt>
                <c:pt idx="701">
                  <c:v>44</c:v>
                </c:pt>
                <c:pt idx="702">
                  <c:v>58</c:v>
                </c:pt>
                <c:pt idx="703">
                  <c:v>94</c:v>
                </c:pt>
                <c:pt idx="704">
                  <c:v>88</c:v>
                </c:pt>
                <c:pt idx="705">
                  <c:v>84</c:v>
                </c:pt>
                <c:pt idx="706">
                  <c:v>94</c:v>
                </c:pt>
                <c:pt idx="707">
                  <c:v>74</c:v>
                </c:pt>
                <c:pt idx="708">
                  <c:v>70</c:v>
                </c:pt>
                <c:pt idx="709">
                  <c:v>62</c:v>
                </c:pt>
                <c:pt idx="710">
                  <c:v>70</c:v>
                </c:pt>
                <c:pt idx="711">
                  <c:v>78</c:v>
                </c:pt>
                <c:pt idx="712">
                  <c:v>62</c:v>
                </c:pt>
                <c:pt idx="713">
                  <c:v>88</c:v>
                </c:pt>
                <c:pt idx="714">
                  <c:v>78</c:v>
                </c:pt>
                <c:pt idx="715">
                  <c:v>88</c:v>
                </c:pt>
                <c:pt idx="716">
                  <c:v>90</c:v>
                </c:pt>
                <c:pt idx="717">
                  <c:v>72</c:v>
                </c:pt>
                <c:pt idx="718">
                  <c:v>76</c:v>
                </c:pt>
                <c:pt idx="719">
                  <c:v>92</c:v>
                </c:pt>
                <c:pt idx="720">
                  <c:v>58</c:v>
                </c:pt>
                <c:pt idx="721">
                  <c:v>74</c:v>
                </c:pt>
                <c:pt idx="722">
                  <c:v>62</c:v>
                </c:pt>
                <c:pt idx="723">
                  <c:v>76</c:v>
                </c:pt>
                <c:pt idx="724">
                  <c:v>70</c:v>
                </c:pt>
                <c:pt idx="725">
                  <c:v>72</c:v>
                </c:pt>
                <c:pt idx="726">
                  <c:v>60</c:v>
                </c:pt>
                <c:pt idx="727">
                  <c:v>70</c:v>
                </c:pt>
              </c:numCache>
            </c:numRef>
          </c:yVal>
          <c:smooth val="0"/>
          <c:extLst xmlns:c16r2="http://schemas.microsoft.com/office/drawing/2015/06/chart">
            <c:ext xmlns:c16="http://schemas.microsoft.com/office/drawing/2014/chart" uri="{C3380CC4-5D6E-409C-BE32-E72D297353CC}">
              <c16:uniqueId val="{00000000-60A4-4B0F-956C-717143935333}"/>
            </c:ext>
          </c:extLst>
        </c:ser>
        <c:dLbls>
          <c:showLegendKey val="0"/>
          <c:showVal val="0"/>
          <c:showCatName val="0"/>
          <c:showSerName val="0"/>
          <c:showPercent val="0"/>
          <c:showBubbleSize val="0"/>
        </c:dLbls>
        <c:axId val="677607712"/>
        <c:axId val="677612608"/>
      </c:scatterChart>
      <c:valAx>
        <c:axId val="677607712"/>
        <c:scaling>
          <c:orientation val="minMax"/>
          <c:max val="200"/>
          <c:min val="4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Glucose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12608"/>
        <c:crosses val="autoZero"/>
        <c:crossBetween val="midCat"/>
      </c:valAx>
      <c:valAx>
        <c:axId val="677612608"/>
        <c:scaling>
          <c:orientation val="minMax"/>
          <c:max val="130"/>
          <c:min val="2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BloodPressure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07712"/>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18</xdr:col>
      <xdr:colOff>600403</xdr:colOff>
      <xdr:row>12</xdr:row>
      <xdr:rowOff>25619</xdr:rowOff>
    </xdr:from>
    <xdr:ext cx="65" cy="172227"/>
    <xdr:sp macro="" textlink="">
      <xdr:nvSpPr>
        <xdr:cNvPr id="13" name="TextBox 12">
          <a:extLst>
            <a:ext uri="{FF2B5EF4-FFF2-40B4-BE49-F238E27FC236}">
              <a16:creationId xmlns="" xmlns:a16="http://schemas.microsoft.com/office/drawing/2014/main" id="{F3CD1D4D-32A4-4046-85F5-F015C2E3E53B}"/>
            </a:ext>
          </a:extLst>
        </xdr:cNvPr>
        <xdr:cNvSpPr txBox="1"/>
      </xdr:nvSpPr>
      <xdr:spPr>
        <a:xfrm>
          <a:off x="7667953" y="220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18</xdr:col>
      <xdr:colOff>600403</xdr:colOff>
      <xdr:row>11</xdr:row>
      <xdr:rowOff>183274</xdr:rowOff>
    </xdr:from>
    <xdr:ext cx="65" cy="172227"/>
    <xdr:sp macro="" textlink="">
      <xdr:nvSpPr>
        <xdr:cNvPr id="14" name="TextBox 13">
          <a:extLst>
            <a:ext uri="{FF2B5EF4-FFF2-40B4-BE49-F238E27FC236}">
              <a16:creationId xmlns="" xmlns:a16="http://schemas.microsoft.com/office/drawing/2014/main" id="{9F344AD6-6CDB-4521-9293-9237AF359AC1}"/>
            </a:ext>
          </a:extLst>
        </xdr:cNvPr>
        <xdr:cNvSpPr txBox="1"/>
      </xdr:nvSpPr>
      <xdr:spPr>
        <a:xfrm>
          <a:off x="7667953" y="21835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22335</xdr:colOff>
      <xdr:row>7</xdr:row>
      <xdr:rowOff>12481</xdr:rowOff>
    </xdr:from>
    <xdr:ext cx="120738" cy="172227"/>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 xmlns:a16="http://schemas.microsoft.com/office/drawing/2014/main" id="{F15D33E6-0E1D-45AF-A767-835A644CE991}"/>
                </a:ext>
              </a:extLst>
            </xdr:cNvPr>
            <xdr:cNvSpPr txBox="1"/>
          </xdr:nvSpPr>
          <xdr:spPr>
            <a:xfrm>
              <a:off x="22335" y="12888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5" name="TextBox 14">
              <a:extLst>
                <a:ext uri="{FF2B5EF4-FFF2-40B4-BE49-F238E27FC236}">
                  <a16:creationId xmlns:a16="http://schemas.microsoft.com/office/drawing/2014/main" id="{F15D33E6-0E1D-45AF-A767-835A644CE991}"/>
                </a:ext>
              </a:extLst>
            </xdr:cNvPr>
            <xdr:cNvSpPr txBox="1"/>
          </xdr:nvSpPr>
          <xdr:spPr>
            <a:xfrm>
              <a:off x="22335" y="12888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14</xdr:col>
      <xdr:colOff>22335</xdr:colOff>
      <xdr:row>7</xdr:row>
      <xdr:rowOff>12481</xdr:rowOff>
    </xdr:from>
    <xdr:ext cx="120738" cy="17222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 xmlns:a16="http://schemas.microsoft.com/office/drawing/2014/main" id="{F8650563-53B5-4072-B86B-543ADC266524}"/>
                </a:ext>
              </a:extLst>
            </xdr:cNvPr>
            <xdr:cNvSpPr txBox="1"/>
          </xdr:nvSpPr>
          <xdr:spPr>
            <a:xfrm>
              <a:off x="3137010" y="12888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6" name="TextBox 15">
              <a:extLst>
                <a:ext uri="{FF2B5EF4-FFF2-40B4-BE49-F238E27FC236}">
                  <a16:creationId xmlns:a16="http://schemas.microsoft.com/office/drawing/2014/main" id="{F8650563-53B5-4072-B86B-543ADC266524}"/>
                </a:ext>
              </a:extLst>
            </xdr:cNvPr>
            <xdr:cNvSpPr txBox="1"/>
          </xdr:nvSpPr>
          <xdr:spPr>
            <a:xfrm>
              <a:off x="3137010" y="12888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17</xdr:col>
      <xdr:colOff>22335</xdr:colOff>
      <xdr:row>7</xdr:row>
      <xdr:rowOff>12481</xdr:rowOff>
    </xdr:from>
    <xdr:ext cx="120738"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 xmlns:a16="http://schemas.microsoft.com/office/drawing/2014/main" id="{23C80740-ABAB-4F33-A327-585D63DDFDDA}"/>
                </a:ext>
              </a:extLst>
            </xdr:cNvPr>
            <xdr:cNvSpPr txBox="1"/>
          </xdr:nvSpPr>
          <xdr:spPr>
            <a:xfrm>
              <a:off x="6232635" y="12888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7" name="TextBox 16">
              <a:extLst>
                <a:ext uri="{FF2B5EF4-FFF2-40B4-BE49-F238E27FC236}">
                  <a16:creationId xmlns:a16="http://schemas.microsoft.com/office/drawing/2014/main" id="{23C80740-ABAB-4F33-A327-585D63DDFDDA}"/>
                </a:ext>
              </a:extLst>
            </xdr:cNvPr>
            <xdr:cNvSpPr txBox="1"/>
          </xdr:nvSpPr>
          <xdr:spPr>
            <a:xfrm>
              <a:off x="6232635" y="12888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11</xdr:col>
      <xdr:colOff>22335</xdr:colOff>
      <xdr:row>18</xdr:row>
      <xdr:rowOff>12481</xdr:rowOff>
    </xdr:from>
    <xdr:ext cx="120738" cy="172227"/>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 xmlns:a16="http://schemas.microsoft.com/office/drawing/2014/main" id="{B609B165-913A-40AD-A535-130C97B61713}"/>
                </a:ext>
              </a:extLst>
            </xdr:cNvPr>
            <xdr:cNvSpPr txBox="1"/>
          </xdr:nvSpPr>
          <xdr:spPr>
            <a:xfrm>
              <a:off x="22335"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8" name="TextBox 17">
              <a:extLst>
                <a:ext uri="{FF2B5EF4-FFF2-40B4-BE49-F238E27FC236}">
                  <a16:creationId xmlns:a16="http://schemas.microsoft.com/office/drawing/2014/main" id="{B609B165-913A-40AD-A535-130C97B61713}"/>
                </a:ext>
              </a:extLst>
            </xdr:cNvPr>
            <xdr:cNvSpPr txBox="1"/>
          </xdr:nvSpPr>
          <xdr:spPr>
            <a:xfrm>
              <a:off x="22335"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14</xdr:col>
      <xdr:colOff>22335</xdr:colOff>
      <xdr:row>18</xdr:row>
      <xdr:rowOff>12481</xdr:rowOff>
    </xdr:from>
    <xdr:ext cx="120738" cy="172227"/>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 xmlns:a16="http://schemas.microsoft.com/office/drawing/2014/main" id="{322E3426-C483-4E36-89EE-F4A448C1913C}"/>
                </a:ext>
              </a:extLst>
            </xdr:cNvPr>
            <xdr:cNvSpPr txBox="1"/>
          </xdr:nvSpPr>
          <xdr:spPr>
            <a:xfrm>
              <a:off x="3137010"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9" name="TextBox 18">
              <a:extLst>
                <a:ext uri="{FF2B5EF4-FFF2-40B4-BE49-F238E27FC236}">
                  <a16:creationId xmlns:a16="http://schemas.microsoft.com/office/drawing/2014/main" id="{322E3426-C483-4E36-89EE-F4A448C1913C}"/>
                </a:ext>
              </a:extLst>
            </xdr:cNvPr>
            <xdr:cNvSpPr txBox="1"/>
          </xdr:nvSpPr>
          <xdr:spPr>
            <a:xfrm>
              <a:off x="3137010"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18</xdr:col>
      <xdr:colOff>600403</xdr:colOff>
      <xdr:row>23</xdr:row>
      <xdr:rowOff>25619</xdr:rowOff>
    </xdr:from>
    <xdr:ext cx="65" cy="172227"/>
    <xdr:sp macro="" textlink="">
      <xdr:nvSpPr>
        <xdr:cNvPr id="20" name="TextBox 19">
          <a:extLst>
            <a:ext uri="{FF2B5EF4-FFF2-40B4-BE49-F238E27FC236}">
              <a16:creationId xmlns="" xmlns:a16="http://schemas.microsoft.com/office/drawing/2014/main" id="{31B3E853-DBEC-4F21-AE10-DBDB4172B43E}"/>
            </a:ext>
          </a:extLst>
        </xdr:cNvPr>
        <xdr:cNvSpPr txBox="1"/>
      </xdr:nvSpPr>
      <xdr:spPr>
        <a:xfrm>
          <a:off x="7667953" y="42166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18</xdr:col>
      <xdr:colOff>600403</xdr:colOff>
      <xdr:row>22</xdr:row>
      <xdr:rowOff>183274</xdr:rowOff>
    </xdr:from>
    <xdr:ext cx="65" cy="172227"/>
    <xdr:sp macro="" textlink="">
      <xdr:nvSpPr>
        <xdr:cNvPr id="21" name="TextBox 20">
          <a:extLst>
            <a:ext uri="{FF2B5EF4-FFF2-40B4-BE49-F238E27FC236}">
              <a16:creationId xmlns="" xmlns:a16="http://schemas.microsoft.com/office/drawing/2014/main" id="{F24FA21F-BFE0-4D9E-877B-40E0593358F3}"/>
            </a:ext>
          </a:extLst>
        </xdr:cNvPr>
        <xdr:cNvSpPr txBox="1"/>
      </xdr:nvSpPr>
      <xdr:spPr>
        <a:xfrm>
          <a:off x="7667953" y="419329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17</xdr:col>
      <xdr:colOff>22335</xdr:colOff>
      <xdr:row>18</xdr:row>
      <xdr:rowOff>12481</xdr:rowOff>
    </xdr:from>
    <xdr:ext cx="120738" cy="172227"/>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 xmlns:a16="http://schemas.microsoft.com/office/drawing/2014/main" id="{73737320-BD48-48C8-8346-DAD294DCA23A}"/>
                </a:ext>
              </a:extLst>
            </xdr:cNvPr>
            <xdr:cNvSpPr txBox="1"/>
          </xdr:nvSpPr>
          <xdr:spPr>
            <a:xfrm>
              <a:off x="6232635"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22" name="TextBox 21">
              <a:extLst>
                <a:ext uri="{FF2B5EF4-FFF2-40B4-BE49-F238E27FC236}">
                  <a16:creationId xmlns:a16="http://schemas.microsoft.com/office/drawing/2014/main" id="{73737320-BD48-48C8-8346-DAD294DCA23A}"/>
                </a:ext>
              </a:extLst>
            </xdr:cNvPr>
            <xdr:cNvSpPr txBox="1"/>
          </xdr:nvSpPr>
          <xdr:spPr>
            <a:xfrm>
              <a:off x="6232635"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14</xdr:col>
      <xdr:colOff>22335</xdr:colOff>
      <xdr:row>29</xdr:row>
      <xdr:rowOff>12481</xdr:rowOff>
    </xdr:from>
    <xdr:ext cx="120738" cy="172227"/>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 xmlns:a16="http://schemas.microsoft.com/office/drawing/2014/main" id="{30C11971-48D6-4D95-B74E-477BDB3B5EE4}"/>
                </a:ext>
              </a:extLst>
            </xdr:cNvPr>
            <xdr:cNvSpPr txBox="1"/>
          </xdr:nvSpPr>
          <xdr:spPr>
            <a:xfrm>
              <a:off x="3137010" y="530838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23" name="TextBox 22">
              <a:extLst>
                <a:ext uri="{FF2B5EF4-FFF2-40B4-BE49-F238E27FC236}">
                  <a16:creationId xmlns:a16="http://schemas.microsoft.com/office/drawing/2014/main" id="{30C11971-48D6-4D95-B74E-477BDB3B5EE4}"/>
                </a:ext>
              </a:extLst>
            </xdr:cNvPr>
            <xdr:cNvSpPr txBox="1"/>
          </xdr:nvSpPr>
          <xdr:spPr>
            <a:xfrm>
              <a:off x="3137010" y="530838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22335</xdr:colOff>
      <xdr:row>9</xdr:row>
      <xdr:rowOff>12481</xdr:rowOff>
    </xdr:from>
    <xdr:ext cx="120738"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 xmlns:a16="http://schemas.microsoft.com/office/drawing/2014/main" id="{C818E408-CF7B-4AF2-AF22-09B3F520DD02}"/>
                </a:ext>
              </a:extLst>
            </xdr:cNvPr>
            <xdr:cNvSpPr txBox="1"/>
          </xdr:nvSpPr>
          <xdr:spPr>
            <a:xfrm>
              <a:off x="22335"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2" name="TextBox 1">
              <a:extLst>
                <a:ext uri="{FF2B5EF4-FFF2-40B4-BE49-F238E27FC236}">
                  <a16:creationId xmlns:a16="http://schemas.microsoft.com/office/drawing/2014/main" id="{C818E408-CF7B-4AF2-AF22-09B3F520DD02}"/>
                </a:ext>
              </a:extLst>
            </xdr:cNvPr>
            <xdr:cNvSpPr txBox="1"/>
          </xdr:nvSpPr>
          <xdr:spPr>
            <a:xfrm>
              <a:off x="22335" y="3298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xdr:col>
      <xdr:colOff>163286</xdr:colOff>
      <xdr:row>6</xdr:row>
      <xdr:rowOff>2721</xdr:rowOff>
    </xdr:from>
    <xdr:ext cx="636713"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 xmlns:a16="http://schemas.microsoft.com/office/drawing/2014/main" id="{F183E88B-5A02-41D9-B7BF-34683051F6A1}"/>
                </a:ext>
              </a:extLst>
            </xdr:cNvPr>
            <xdr:cNvSpPr txBox="1"/>
          </xdr:nvSpPr>
          <xdr:spPr>
            <a:xfrm>
              <a:off x="1069803" y="1237687"/>
              <a:ext cx="6367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𝜇</m:t>
                    </m:r>
                    <m:r>
                      <a:rPr lang="en-US" sz="1100" b="0" i="1">
                        <a:latin typeface="Cambria Math" panose="02040503050406030204" pitchFamily="18" charset="0"/>
                      </a:rPr>
                      <m:t>=&lt;110</m:t>
                    </m:r>
                  </m:oMath>
                </m:oMathPara>
              </a14:m>
              <a:endParaRPr lang="en-US" sz="1100"/>
            </a:p>
          </xdr:txBody>
        </xdr:sp>
      </mc:Choice>
      <mc:Fallback xmlns="">
        <xdr:sp macro="" textlink="">
          <xdr:nvSpPr>
            <xdr:cNvPr id="3" name="TextBox 2">
              <a:extLst>
                <a:ext uri="{FF2B5EF4-FFF2-40B4-BE49-F238E27FC236}">
                  <a16:creationId xmlns:a16="http://schemas.microsoft.com/office/drawing/2014/main" id="{F183E88B-5A02-41D9-B7BF-34683051F6A1}"/>
                </a:ext>
              </a:extLst>
            </xdr:cNvPr>
            <xdr:cNvSpPr txBox="1"/>
          </xdr:nvSpPr>
          <xdr:spPr>
            <a:xfrm>
              <a:off x="1069803" y="1237687"/>
              <a:ext cx="6367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𝜇</a:t>
              </a:r>
              <a:r>
                <a:rPr lang="en-US" sz="1100" b="0" i="0">
                  <a:latin typeface="Cambria Math" panose="02040503050406030204" pitchFamily="18" charset="0"/>
                </a:rPr>
                <a:t>=&lt;110</a:t>
              </a:r>
              <a:endParaRPr lang="en-US" sz="1100"/>
            </a:p>
          </xdr:txBody>
        </xdr:sp>
      </mc:Fallback>
    </mc:AlternateContent>
    <xdr:clientData/>
  </xdr:oneCellAnchor>
  <xdr:oneCellAnchor>
    <xdr:from>
      <xdr:col>1</xdr:col>
      <xdr:colOff>152400</xdr:colOff>
      <xdr:row>7</xdr:row>
      <xdr:rowOff>8164</xdr:rowOff>
    </xdr:from>
    <xdr:ext cx="531299"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 xmlns:a16="http://schemas.microsoft.com/office/drawing/2014/main" id="{A5DB5979-7AED-46C6-8E6A-BA1433129451}"/>
                </a:ext>
              </a:extLst>
            </xdr:cNvPr>
            <xdr:cNvSpPr txBox="1"/>
          </xdr:nvSpPr>
          <xdr:spPr>
            <a:xfrm>
              <a:off x="1055914" y="1406978"/>
              <a:ext cx="531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𝜇</m:t>
                    </m:r>
                    <m:r>
                      <a:rPr lang="en-US" sz="1100" b="0" i="1">
                        <a:latin typeface="Cambria Math" panose="02040503050406030204" pitchFamily="18" charset="0"/>
                      </a:rPr>
                      <m:t>&gt;110</m:t>
                    </m:r>
                  </m:oMath>
                </m:oMathPara>
              </a14:m>
              <a:endParaRPr lang="en-US" sz="1100"/>
            </a:p>
          </xdr:txBody>
        </xdr:sp>
      </mc:Choice>
      <mc:Fallback xmlns="">
        <xdr:sp macro="" textlink="">
          <xdr:nvSpPr>
            <xdr:cNvPr id="4" name="TextBox 3">
              <a:extLst>
                <a:ext uri="{FF2B5EF4-FFF2-40B4-BE49-F238E27FC236}">
                  <a16:creationId xmlns:a16="http://schemas.microsoft.com/office/drawing/2014/main" id="{A5DB5979-7AED-46C6-8E6A-BA1433129451}"/>
                </a:ext>
              </a:extLst>
            </xdr:cNvPr>
            <xdr:cNvSpPr txBox="1"/>
          </xdr:nvSpPr>
          <xdr:spPr>
            <a:xfrm>
              <a:off x="1055914" y="1406978"/>
              <a:ext cx="5312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𝜇</a:t>
              </a:r>
              <a:r>
                <a:rPr lang="en-US" sz="1100" b="0" i="0">
                  <a:latin typeface="Cambria Math" panose="02040503050406030204" pitchFamily="18" charset="0"/>
                </a:rPr>
                <a:t>&gt;110</a:t>
              </a:r>
              <a:endParaRPr lang="en-US" sz="1100"/>
            </a:p>
          </xdr:txBody>
        </xdr:sp>
      </mc:Fallback>
    </mc:AlternateContent>
    <xdr:clientData/>
  </xdr:oneCellAnchor>
  <xdr:oneCellAnchor>
    <xdr:from>
      <xdr:col>2</xdr:col>
      <xdr:colOff>185621</xdr:colOff>
      <xdr:row>19</xdr:row>
      <xdr:rowOff>5677</xdr:rowOff>
    </xdr:from>
    <xdr:ext cx="120738" cy="17222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 xmlns:a16="http://schemas.microsoft.com/office/drawing/2014/main" id="{0BC9421A-1027-4639-8964-05D1FFE39AEF}"/>
                </a:ext>
              </a:extLst>
            </xdr:cNvPr>
            <xdr:cNvSpPr txBox="1"/>
          </xdr:nvSpPr>
          <xdr:spPr>
            <a:xfrm>
              <a:off x="1856578" y="3059120"/>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solidFill>
                          <a:schemeClr val="accent6"/>
                        </a:solidFill>
                        <a:latin typeface="Cambria Math" panose="02040503050406030204" pitchFamily="18" charset="0"/>
                      </a:rPr>
                      <m:t>𝛼</m:t>
                    </m:r>
                  </m:oMath>
                </m:oMathPara>
              </a14:m>
              <a:endParaRPr lang="en-US" sz="1100">
                <a:solidFill>
                  <a:schemeClr val="accent6"/>
                </a:solidFill>
              </a:endParaRPr>
            </a:p>
          </xdr:txBody>
        </xdr:sp>
      </mc:Choice>
      <mc:Fallback xmlns="">
        <xdr:sp macro="" textlink="">
          <xdr:nvSpPr>
            <xdr:cNvPr id="6" name="TextBox 5">
              <a:extLst>
                <a:ext uri="{FF2B5EF4-FFF2-40B4-BE49-F238E27FC236}">
                  <a16:creationId xmlns:a16="http://schemas.microsoft.com/office/drawing/2014/main" id="{0BC9421A-1027-4639-8964-05D1FFE39AEF}"/>
                </a:ext>
              </a:extLst>
            </xdr:cNvPr>
            <xdr:cNvSpPr txBox="1"/>
          </xdr:nvSpPr>
          <xdr:spPr>
            <a:xfrm>
              <a:off x="1856578" y="3059120"/>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chemeClr val="accent6"/>
                  </a:solidFill>
                  <a:latin typeface="Cambria Math" panose="02040503050406030204" pitchFamily="18" charset="0"/>
                </a:rPr>
                <a:t>𝛼</a:t>
              </a:r>
              <a:endParaRPr lang="en-US" sz="1100">
                <a:solidFill>
                  <a:schemeClr val="accent6"/>
                </a:solidFill>
              </a:endParaRPr>
            </a:p>
          </xdr:txBody>
        </xdr:sp>
      </mc:Fallback>
    </mc:AlternateContent>
    <xdr:clientData/>
  </xdr:oneCellAnchor>
  <xdr:oneCellAnchor>
    <xdr:from>
      <xdr:col>1</xdr:col>
      <xdr:colOff>163286</xdr:colOff>
      <xdr:row>28</xdr:row>
      <xdr:rowOff>2721</xdr:rowOff>
    </xdr:from>
    <xdr:ext cx="452945" cy="172227"/>
    <mc:AlternateContent xmlns:mc="http://schemas.openxmlformats.org/markup-compatibility/2006" xmlns:a14="http://schemas.microsoft.com/office/drawing/2010/main">
      <mc:Choice Requires="a14">
        <xdr:sp macro="" textlink="">
          <xdr:nvSpPr>
            <xdr:cNvPr id="7" name="TextBox 6">
              <a:extLst>
                <a:ext uri="{FF2B5EF4-FFF2-40B4-BE49-F238E27FC236}">
                  <a16:creationId xmlns="" xmlns:a16="http://schemas.microsoft.com/office/drawing/2014/main" id="{749B8793-BE61-48C7-8B67-1BF63A37A1C9}"/>
                </a:ext>
              </a:extLst>
            </xdr:cNvPr>
            <xdr:cNvSpPr txBox="1"/>
          </xdr:nvSpPr>
          <xdr:spPr>
            <a:xfrm>
              <a:off x="1066800" y="5314950"/>
              <a:ext cx="4529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𝜇</m:t>
                    </m:r>
                    <m:r>
                      <a:rPr lang="en-US" sz="1100" b="0" i="1">
                        <a:latin typeface="Cambria Math" panose="02040503050406030204" pitchFamily="18" charset="0"/>
                      </a:rPr>
                      <m:t>=30</m:t>
                    </m:r>
                  </m:oMath>
                </m:oMathPara>
              </a14:m>
              <a:endParaRPr lang="en-US" sz="1100"/>
            </a:p>
          </xdr:txBody>
        </xdr:sp>
      </mc:Choice>
      <mc:Fallback xmlns="">
        <xdr:sp macro="" textlink="">
          <xdr:nvSpPr>
            <xdr:cNvPr id="7" name="TextBox 6">
              <a:extLst>
                <a:ext uri="{FF2B5EF4-FFF2-40B4-BE49-F238E27FC236}">
                  <a16:creationId xmlns:a16="http://schemas.microsoft.com/office/drawing/2014/main" id="{749B8793-BE61-48C7-8B67-1BF63A37A1C9}"/>
                </a:ext>
              </a:extLst>
            </xdr:cNvPr>
            <xdr:cNvSpPr txBox="1"/>
          </xdr:nvSpPr>
          <xdr:spPr>
            <a:xfrm>
              <a:off x="1066800" y="5314950"/>
              <a:ext cx="4529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𝜇</a:t>
              </a:r>
              <a:r>
                <a:rPr lang="en-US" sz="1100" b="0" i="0">
                  <a:latin typeface="Cambria Math" panose="02040503050406030204" pitchFamily="18" charset="0"/>
                </a:rPr>
                <a:t>=30</a:t>
              </a:r>
              <a:endParaRPr lang="en-US" sz="1100"/>
            </a:p>
          </xdr:txBody>
        </xdr:sp>
      </mc:Fallback>
    </mc:AlternateContent>
    <xdr:clientData/>
  </xdr:oneCellAnchor>
  <xdr:oneCellAnchor>
    <xdr:from>
      <xdr:col>1</xdr:col>
      <xdr:colOff>152400</xdr:colOff>
      <xdr:row>29</xdr:row>
      <xdr:rowOff>8164</xdr:rowOff>
    </xdr:from>
    <xdr:ext cx="452945" cy="17222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 xmlns:a16="http://schemas.microsoft.com/office/drawing/2014/main" id="{40C1B96E-B3E9-4318-A202-24B209EA8A13}"/>
                </a:ext>
              </a:extLst>
            </xdr:cNvPr>
            <xdr:cNvSpPr txBox="1"/>
          </xdr:nvSpPr>
          <xdr:spPr>
            <a:xfrm>
              <a:off x="1055914" y="5500007"/>
              <a:ext cx="4529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𝜇</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rPr>
                      <m:t>30</m:t>
                    </m:r>
                  </m:oMath>
                </m:oMathPara>
              </a14:m>
              <a:endParaRPr lang="en-US" sz="1100"/>
            </a:p>
          </xdr:txBody>
        </xdr:sp>
      </mc:Choice>
      <mc:Fallback xmlns="">
        <xdr:sp macro="" textlink="">
          <xdr:nvSpPr>
            <xdr:cNvPr id="8" name="TextBox 7">
              <a:extLst>
                <a:ext uri="{FF2B5EF4-FFF2-40B4-BE49-F238E27FC236}">
                  <a16:creationId xmlns:a16="http://schemas.microsoft.com/office/drawing/2014/main" id="{40C1B96E-B3E9-4318-A202-24B209EA8A13}"/>
                </a:ext>
              </a:extLst>
            </xdr:cNvPr>
            <xdr:cNvSpPr txBox="1"/>
          </xdr:nvSpPr>
          <xdr:spPr>
            <a:xfrm>
              <a:off x="1055914" y="5500007"/>
              <a:ext cx="4529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𝜇</a:t>
              </a:r>
              <a:r>
                <a:rPr lang="en-US" sz="1100" b="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rPr>
                <a:t>30</a:t>
              </a:r>
              <a:endParaRPr lang="en-US" sz="1100"/>
            </a:p>
          </xdr:txBody>
        </xdr:sp>
      </mc:Fallback>
    </mc:AlternateContent>
    <xdr:clientData/>
  </xdr:oneCellAnchor>
  <xdr:oneCellAnchor>
    <xdr:from>
      <xdr:col>0</xdr:col>
      <xdr:colOff>22335</xdr:colOff>
      <xdr:row>31</xdr:row>
      <xdr:rowOff>12481</xdr:rowOff>
    </xdr:from>
    <xdr:ext cx="120738" cy="172227"/>
    <mc:AlternateContent xmlns:mc="http://schemas.openxmlformats.org/markup-compatibility/2006" xmlns:a14="http://schemas.microsoft.com/office/drawing/2010/main">
      <mc:Choice Requires="a14">
        <xdr:sp macro="" textlink="">
          <xdr:nvSpPr>
            <xdr:cNvPr id="9" name="TextBox 8">
              <a:extLst>
                <a:ext uri="{FF2B5EF4-FFF2-40B4-BE49-F238E27FC236}">
                  <a16:creationId xmlns="" xmlns:a16="http://schemas.microsoft.com/office/drawing/2014/main" id="{2A63C83B-4003-4697-95D1-7B7A604831EE}"/>
                </a:ext>
              </a:extLst>
            </xdr:cNvPr>
            <xdr:cNvSpPr txBox="1"/>
          </xdr:nvSpPr>
          <xdr:spPr>
            <a:xfrm>
              <a:off x="22335" y="1792923"/>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9" name="TextBox 8">
              <a:extLst>
                <a:ext uri="{FF2B5EF4-FFF2-40B4-BE49-F238E27FC236}">
                  <a16:creationId xmlns:a16="http://schemas.microsoft.com/office/drawing/2014/main" id="{2A63C83B-4003-4697-95D1-7B7A604831EE}"/>
                </a:ext>
              </a:extLst>
            </xdr:cNvPr>
            <xdr:cNvSpPr txBox="1"/>
          </xdr:nvSpPr>
          <xdr:spPr>
            <a:xfrm>
              <a:off x="22335" y="1792923"/>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22335</xdr:colOff>
      <xdr:row>9</xdr:row>
      <xdr:rowOff>12481</xdr:rowOff>
    </xdr:from>
    <xdr:ext cx="120738"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 xmlns:a16="http://schemas.microsoft.com/office/drawing/2014/main" id="{0A18BA3E-CF23-46C5-B915-29696C1965C3}"/>
                </a:ext>
              </a:extLst>
            </xdr:cNvPr>
            <xdr:cNvSpPr txBox="1"/>
          </xdr:nvSpPr>
          <xdr:spPr>
            <a:xfrm>
              <a:off x="22335" y="1774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2" name="TextBox 1">
              <a:extLst>
                <a:ext uri="{FF2B5EF4-FFF2-40B4-BE49-F238E27FC236}">
                  <a16:creationId xmlns:a16="http://schemas.microsoft.com/office/drawing/2014/main" id="{0A18BA3E-CF23-46C5-B915-29696C1965C3}"/>
                </a:ext>
              </a:extLst>
            </xdr:cNvPr>
            <xdr:cNvSpPr txBox="1"/>
          </xdr:nvSpPr>
          <xdr:spPr>
            <a:xfrm>
              <a:off x="22335" y="1774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xdr:col>
      <xdr:colOff>163286</xdr:colOff>
      <xdr:row>6</xdr:row>
      <xdr:rowOff>2721</xdr:rowOff>
    </xdr:from>
    <xdr:ext cx="684739"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 xmlns:a16="http://schemas.microsoft.com/office/drawing/2014/main" id="{0BF8E3EC-0B72-427D-8095-0527005C89DA}"/>
                </a:ext>
              </a:extLst>
            </xdr:cNvPr>
            <xdr:cNvSpPr txBox="1"/>
          </xdr:nvSpPr>
          <xdr:spPr>
            <a:xfrm>
              <a:off x="1010683" y="1237687"/>
              <a:ext cx="6847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𝑝</m:t>
                    </m:r>
                    <m:r>
                      <a:rPr lang="en-US" sz="1100" b="0" i="1">
                        <a:latin typeface="Cambria Math" panose="02040503050406030204" pitchFamily="18" charset="0"/>
                      </a:rPr>
                      <m:t>=11.9%</m:t>
                    </m:r>
                  </m:oMath>
                </m:oMathPara>
              </a14:m>
              <a:endParaRPr lang="en-US" sz="1100"/>
            </a:p>
          </xdr:txBody>
        </xdr:sp>
      </mc:Choice>
      <mc:Fallback xmlns="">
        <xdr:sp macro="" textlink="">
          <xdr:nvSpPr>
            <xdr:cNvPr id="3" name="TextBox 2">
              <a:extLst>
                <a:ext uri="{FF2B5EF4-FFF2-40B4-BE49-F238E27FC236}">
                  <a16:creationId xmlns:a16="http://schemas.microsoft.com/office/drawing/2014/main" id="{0BF8E3EC-0B72-427D-8095-0527005C89DA}"/>
                </a:ext>
              </a:extLst>
            </xdr:cNvPr>
            <xdr:cNvSpPr txBox="1"/>
          </xdr:nvSpPr>
          <xdr:spPr>
            <a:xfrm>
              <a:off x="1010683" y="1237687"/>
              <a:ext cx="6847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𝑝=11.9%</a:t>
              </a:r>
              <a:endParaRPr lang="en-US" sz="1100"/>
            </a:p>
          </xdr:txBody>
        </xdr:sp>
      </mc:Fallback>
    </mc:AlternateContent>
    <xdr:clientData/>
  </xdr:oneCellAnchor>
  <xdr:oneCellAnchor>
    <xdr:from>
      <xdr:col>1</xdr:col>
      <xdr:colOff>152400</xdr:colOff>
      <xdr:row>7</xdr:row>
      <xdr:rowOff>8164</xdr:rowOff>
    </xdr:from>
    <xdr:ext cx="684739"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 xmlns:a16="http://schemas.microsoft.com/office/drawing/2014/main" id="{F7A9123A-0618-41F1-A269-0522393C18AF}"/>
                </a:ext>
              </a:extLst>
            </xdr:cNvPr>
            <xdr:cNvSpPr txBox="1"/>
          </xdr:nvSpPr>
          <xdr:spPr>
            <a:xfrm>
              <a:off x="999797" y="1427061"/>
              <a:ext cx="6847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𝑝</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rPr>
                      <m:t>11.9%</m:t>
                    </m:r>
                  </m:oMath>
                </m:oMathPara>
              </a14:m>
              <a:endParaRPr lang="en-US" sz="1100"/>
            </a:p>
          </xdr:txBody>
        </xdr:sp>
      </mc:Choice>
      <mc:Fallback xmlns="">
        <xdr:sp macro="" textlink="">
          <xdr:nvSpPr>
            <xdr:cNvPr id="4" name="TextBox 3">
              <a:extLst>
                <a:ext uri="{FF2B5EF4-FFF2-40B4-BE49-F238E27FC236}">
                  <a16:creationId xmlns:a16="http://schemas.microsoft.com/office/drawing/2014/main" id="{F7A9123A-0618-41F1-A269-0522393C18AF}"/>
                </a:ext>
              </a:extLst>
            </xdr:cNvPr>
            <xdr:cNvSpPr txBox="1"/>
          </xdr:nvSpPr>
          <xdr:spPr>
            <a:xfrm>
              <a:off x="999797" y="1427061"/>
              <a:ext cx="6847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𝑝</a:t>
              </a:r>
              <a:r>
                <a:rPr lang="en-US" sz="1100" b="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rPr>
                <a:t>11.9%</a:t>
              </a:r>
              <a:endParaRPr lang="en-US" sz="1100"/>
            </a:p>
          </xdr:txBody>
        </xdr:sp>
      </mc:Fallback>
    </mc:AlternateContent>
    <xdr:clientData/>
  </xdr:oneCellAnchor>
  <xdr:oneCellAnchor>
    <xdr:from>
      <xdr:col>2</xdr:col>
      <xdr:colOff>185621</xdr:colOff>
      <xdr:row>21</xdr:row>
      <xdr:rowOff>5677</xdr:rowOff>
    </xdr:from>
    <xdr:ext cx="120738" cy="17222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 xmlns:a16="http://schemas.microsoft.com/office/drawing/2014/main" id="{0A55EE87-FB44-4A0B-989C-19C4A00D5F03}"/>
                </a:ext>
              </a:extLst>
            </xdr:cNvPr>
            <xdr:cNvSpPr txBox="1"/>
          </xdr:nvSpPr>
          <xdr:spPr>
            <a:xfrm>
              <a:off x="1852496" y="3396577"/>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solidFill>
                          <a:schemeClr val="accent6"/>
                        </a:solidFill>
                        <a:latin typeface="Cambria Math" panose="02040503050406030204" pitchFamily="18" charset="0"/>
                      </a:rPr>
                      <m:t>𝛼</m:t>
                    </m:r>
                  </m:oMath>
                </m:oMathPara>
              </a14:m>
              <a:endParaRPr lang="en-US" sz="1100">
                <a:solidFill>
                  <a:schemeClr val="accent6"/>
                </a:solidFill>
              </a:endParaRPr>
            </a:p>
          </xdr:txBody>
        </xdr:sp>
      </mc:Choice>
      <mc:Fallback xmlns="">
        <xdr:sp macro="" textlink="">
          <xdr:nvSpPr>
            <xdr:cNvPr id="5" name="TextBox 4">
              <a:extLst>
                <a:ext uri="{FF2B5EF4-FFF2-40B4-BE49-F238E27FC236}">
                  <a16:creationId xmlns:a16="http://schemas.microsoft.com/office/drawing/2014/main" id="{0A55EE87-FB44-4A0B-989C-19C4A00D5F03}"/>
                </a:ext>
              </a:extLst>
            </xdr:cNvPr>
            <xdr:cNvSpPr txBox="1"/>
          </xdr:nvSpPr>
          <xdr:spPr>
            <a:xfrm>
              <a:off x="1852496" y="3396577"/>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chemeClr val="accent6"/>
                  </a:solidFill>
                  <a:latin typeface="Cambria Math" panose="02040503050406030204" pitchFamily="18" charset="0"/>
                </a:rPr>
                <a:t>𝛼</a:t>
              </a:r>
              <a:endParaRPr lang="en-US" sz="1100">
                <a:solidFill>
                  <a:schemeClr val="accent6"/>
                </a:solidFill>
              </a:endParaRPr>
            </a:p>
          </xdr:txBody>
        </xdr:sp>
      </mc:Fallback>
    </mc:AlternateContent>
    <xdr:clientData/>
  </xdr:oneCellAnchor>
  <xdr:oneCellAnchor>
    <xdr:from>
      <xdr:col>0</xdr:col>
      <xdr:colOff>28903</xdr:colOff>
      <xdr:row>12</xdr:row>
      <xdr:rowOff>58464</xdr:rowOff>
    </xdr:from>
    <xdr:ext cx="122790" cy="180370"/>
    <mc:AlternateContent xmlns:mc="http://schemas.openxmlformats.org/markup-compatibility/2006" xmlns:a14="http://schemas.microsoft.com/office/drawing/2010/main">
      <mc:Choice Requires="a14">
        <xdr:sp macro="" textlink="">
          <xdr:nvSpPr>
            <xdr:cNvPr id="9" name="TextBox 8">
              <a:extLst>
                <a:ext uri="{FF2B5EF4-FFF2-40B4-BE49-F238E27FC236}">
                  <a16:creationId xmlns="" xmlns:a16="http://schemas.microsoft.com/office/drawing/2014/main" id="{C949C877-CC78-4ECE-BD72-5ECC9E564868}"/>
                </a:ext>
              </a:extLst>
            </xdr:cNvPr>
            <xdr:cNvSpPr txBox="1"/>
          </xdr:nvSpPr>
          <xdr:spPr>
            <a:xfrm>
              <a:off x="28903" y="2363514"/>
              <a:ext cx="122790" cy="180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𝑃</m:t>
                        </m:r>
                      </m:e>
                    </m:acc>
                  </m:oMath>
                </m:oMathPara>
              </a14:m>
              <a:endParaRPr lang="en-US" sz="1100"/>
            </a:p>
          </xdr:txBody>
        </xdr:sp>
      </mc:Choice>
      <mc:Fallback xmlns="">
        <xdr:sp macro="" textlink="">
          <xdr:nvSpPr>
            <xdr:cNvPr id="9" name="TextBox 8">
              <a:extLst>
                <a:ext uri="{FF2B5EF4-FFF2-40B4-BE49-F238E27FC236}">
                  <a16:creationId xmlns:a16="http://schemas.microsoft.com/office/drawing/2014/main" id="{C949C877-CC78-4ECE-BD72-5ECC9E564868}"/>
                </a:ext>
              </a:extLst>
            </xdr:cNvPr>
            <xdr:cNvSpPr txBox="1"/>
          </xdr:nvSpPr>
          <xdr:spPr>
            <a:xfrm>
              <a:off x="28903" y="2363514"/>
              <a:ext cx="122790" cy="180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𝑃</a:t>
              </a:r>
              <a:r>
                <a:rPr lang="en-US" sz="1100" i="0">
                  <a:solidFill>
                    <a:srgbClr val="836967"/>
                  </a:solidFill>
                  <a:latin typeface="Cambria Math" panose="02040503050406030204" pitchFamily="18" charset="0"/>
                </a:rPr>
                <a:t> ̂</a:t>
              </a:r>
              <a:endParaRPr lang="en-US" sz="1100"/>
            </a:p>
          </xdr:txBody>
        </xdr:sp>
      </mc:Fallback>
    </mc:AlternateContent>
    <xdr:clientData/>
  </xdr:oneCellAnchor>
  <xdr:oneCellAnchor>
    <xdr:from>
      <xdr:col>0</xdr:col>
      <xdr:colOff>22335</xdr:colOff>
      <xdr:row>33</xdr:row>
      <xdr:rowOff>12481</xdr:rowOff>
    </xdr:from>
    <xdr:ext cx="120738" cy="172227"/>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 xmlns:a16="http://schemas.microsoft.com/office/drawing/2014/main" id="{C2CAD83C-75A5-41D0-A2F1-9A524ED2ADE1}"/>
                </a:ext>
              </a:extLst>
            </xdr:cNvPr>
            <xdr:cNvSpPr txBox="1"/>
          </xdr:nvSpPr>
          <xdr:spPr>
            <a:xfrm>
              <a:off x="22335" y="1799240"/>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5" name="TextBox 14">
              <a:extLst>
                <a:ext uri="{FF2B5EF4-FFF2-40B4-BE49-F238E27FC236}">
                  <a16:creationId xmlns:a16="http://schemas.microsoft.com/office/drawing/2014/main" id="{C2CAD83C-75A5-41D0-A2F1-9A524ED2ADE1}"/>
                </a:ext>
              </a:extLst>
            </xdr:cNvPr>
            <xdr:cNvSpPr txBox="1"/>
          </xdr:nvSpPr>
          <xdr:spPr>
            <a:xfrm>
              <a:off x="22335" y="1799240"/>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xdr:col>
      <xdr:colOff>163286</xdr:colOff>
      <xdr:row>30</xdr:row>
      <xdr:rowOff>2721</xdr:rowOff>
    </xdr:from>
    <xdr:ext cx="684739" cy="17222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 xmlns:a16="http://schemas.microsoft.com/office/drawing/2014/main" id="{230135F6-22D7-4DA5-BABC-48271B880281}"/>
                </a:ext>
              </a:extLst>
            </xdr:cNvPr>
            <xdr:cNvSpPr txBox="1"/>
          </xdr:nvSpPr>
          <xdr:spPr>
            <a:xfrm>
              <a:off x="1010683" y="5362997"/>
              <a:ext cx="6847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𝑝</m:t>
                    </m:r>
                    <m:r>
                      <a:rPr lang="en-US" sz="1100" b="0" i="1">
                        <a:latin typeface="Cambria Math" panose="02040503050406030204" pitchFamily="18" charset="0"/>
                      </a:rPr>
                      <m:t>=66.9%</m:t>
                    </m:r>
                  </m:oMath>
                </m:oMathPara>
              </a14:m>
              <a:endParaRPr lang="en-US" sz="1100"/>
            </a:p>
          </xdr:txBody>
        </xdr:sp>
      </mc:Choice>
      <mc:Fallback xmlns="">
        <xdr:sp macro="" textlink="">
          <xdr:nvSpPr>
            <xdr:cNvPr id="16" name="TextBox 15">
              <a:extLst>
                <a:ext uri="{FF2B5EF4-FFF2-40B4-BE49-F238E27FC236}">
                  <a16:creationId xmlns:a16="http://schemas.microsoft.com/office/drawing/2014/main" id="{230135F6-22D7-4DA5-BABC-48271B880281}"/>
                </a:ext>
              </a:extLst>
            </xdr:cNvPr>
            <xdr:cNvSpPr txBox="1"/>
          </xdr:nvSpPr>
          <xdr:spPr>
            <a:xfrm>
              <a:off x="1010683" y="5362997"/>
              <a:ext cx="68473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𝑝=66.9%</a:t>
              </a:r>
              <a:endParaRPr lang="en-US" sz="1100"/>
            </a:p>
          </xdr:txBody>
        </xdr:sp>
      </mc:Fallback>
    </mc:AlternateContent>
    <xdr:clientData/>
  </xdr:oneCellAnchor>
  <xdr:oneCellAnchor>
    <xdr:from>
      <xdr:col>1</xdr:col>
      <xdr:colOff>152400</xdr:colOff>
      <xdr:row>31</xdr:row>
      <xdr:rowOff>8164</xdr:rowOff>
    </xdr:from>
    <xdr:ext cx="716030"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 xmlns:a16="http://schemas.microsoft.com/office/drawing/2014/main" id="{05BE0E64-4DBF-4104-9A7A-B82A0BB60138}"/>
                </a:ext>
              </a:extLst>
            </xdr:cNvPr>
            <xdr:cNvSpPr txBox="1"/>
          </xdr:nvSpPr>
          <xdr:spPr>
            <a:xfrm>
              <a:off x="1021080" y="5685064"/>
              <a:ext cx="71603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𝑝</m:t>
                    </m:r>
                    <m:r>
                      <a:rPr lang="en-US" sz="1100" b="0" i="1">
                        <a:latin typeface="Cambria Math" panose="02040503050406030204" pitchFamily="18" charset="0"/>
                      </a:rPr>
                      <m:t>&gt; 66.9%</m:t>
                    </m:r>
                  </m:oMath>
                </m:oMathPara>
              </a14:m>
              <a:endParaRPr lang="en-US" sz="1100"/>
            </a:p>
          </xdr:txBody>
        </xdr:sp>
      </mc:Choice>
      <mc:Fallback xmlns="">
        <xdr:sp macro="" textlink="">
          <xdr:nvSpPr>
            <xdr:cNvPr id="17" name="TextBox 16">
              <a:extLst>
                <a:ext uri="{FF2B5EF4-FFF2-40B4-BE49-F238E27FC236}">
                  <a16:creationId xmlns:a16="http://schemas.microsoft.com/office/drawing/2014/main" id="{05BE0E64-4DBF-4104-9A7A-B82A0BB60138}"/>
                </a:ext>
              </a:extLst>
            </xdr:cNvPr>
            <xdr:cNvSpPr txBox="1"/>
          </xdr:nvSpPr>
          <xdr:spPr>
            <a:xfrm>
              <a:off x="1021080" y="5685064"/>
              <a:ext cx="71603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𝑝&gt; </a:t>
              </a:r>
              <a:r>
                <a:rPr lang="en-US" sz="1100" b="0" i="0">
                  <a:latin typeface="Cambria Math" panose="02040503050406030204" pitchFamily="18" charset="0"/>
                  <a:ea typeface="Cambria Math" panose="02040503050406030204" pitchFamily="18" charset="0"/>
                </a:rPr>
                <a:t>66</a:t>
              </a:r>
              <a:r>
                <a:rPr lang="en-US" sz="1100" b="0" i="0">
                  <a:latin typeface="Cambria Math" panose="02040503050406030204" pitchFamily="18" charset="0"/>
                </a:rPr>
                <a:t>.9%</a:t>
              </a:r>
              <a:endParaRPr lang="en-US" sz="1100"/>
            </a:p>
          </xdr:txBody>
        </xdr:sp>
      </mc:Fallback>
    </mc:AlternateContent>
    <xdr:clientData/>
  </xdr:oneCellAnchor>
  <xdr:oneCellAnchor>
    <xdr:from>
      <xdr:col>2</xdr:col>
      <xdr:colOff>185621</xdr:colOff>
      <xdr:row>44</xdr:row>
      <xdr:rowOff>0</xdr:rowOff>
    </xdr:from>
    <xdr:ext cx="65" cy="172227"/>
    <xdr:sp macro="" textlink="">
      <xdr:nvSpPr>
        <xdr:cNvPr id="18" name="TextBox 17">
          <a:extLst>
            <a:ext uri="{FF2B5EF4-FFF2-40B4-BE49-F238E27FC236}">
              <a16:creationId xmlns="" xmlns:a16="http://schemas.microsoft.com/office/drawing/2014/main" id="{1953E426-B9B3-4B35-B7A4-A7593E53F649}"/>
            </a:ext>
          </a:extLst>
        </xdr:cNvPr>
        <xdr:cNvSpPr txBox="1"/>
      </xdr:nvSpPr>
      <xdr:spPr>
        <a:xfrm>
          <a:off x="1856159" y="829407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solidFill>
              <a:schemeClr val="accent6"/>
            </a:solidFill>
          </a:endParaRPr>
        </a:p>
      </xdr:txBody>
    </xdr:sp>
    <xdr:clientData/>
  </xdr:oneCellAnchor>
  <xdr:oneCellAnchor>
    <xdr:from>
      <xdr:col>0</xdr:col>
      <xdr:colOff>28903</xdr:colOff>
      <xdr:row>36</xdr:row>
      <xdr:rowOff>58464</xdr:rowOff>
    </xdr:from>
    <xdr:ext cx="122790" cy="180370"/>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 xmlns:a16="http://schemas.microsoft.com/office/drawing/2014/main" id="{6CF4FE2C-05DF-4F4C-9BC0-06992CE792A4}"/>
                </a:ext>
              </a:extLst>
            </xdr:cNvPr>
            <xdr:cNvSpPr txBox="1"/>
          </xdr:nvSpPr>
          <xdr:spPr>
            <a:xfrm>
              <a:off x="28903" y="2397016"/>
              <a:ext cx="122790" cy="180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𝑃</m:t>
                        </m:r>
                      </m:e>
                    </m:acc>
                  </m:oMath>
                </m:oMathPara>
              </a14:m>
              <a:endParaRPr lang="en-US" sz="1100"/>
            </a:p>
          </xdr:txBody>
        </xdr:sp>
      </mc:Choice>
      <mc:Fallback xmlns="">
        <xdr:sp macro="" textlink="">
          <xdr:nvSpPr>
            <xdr:cNvPr id="19" name="TextBox 18">
              <a:extLst>
                <a:ext uri="{FF2B5EF4-FFF2-40B4-BE49-F238E27FC236}">
                  <a16:creationId xmlns:a16="http://schemas.microsoft.com/office/drawing/2014/main" id="{6CF4FE2C-05DF-4F4C-9BC0-06992CE792A4}"/>
                </a:ext>
              </a:extLst>
            </xdr:cNvPr>
            <xdr:cNvSpPr txBox="1"/>
          </xdr:nvSpPr>
          <xdr:spPr>
            <a:xfrm>
              <a:off x="28903" y="2397016"/>
              <a:ext cx="122790" cy="180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𝑃</a:t>
              </a:r>
              <a:r>
                <a:rPr lang="en-US" sz="1100" i="0">
                  <a:solidFill>
                    <a:srgbClr val="836967"/>
                  </a:solidFill>
                  <a:latin typeface="Cambria Math" panose="02040503050406030204" pitchFamily="18" charset="0"/>
                </a:rPr>
                <a:t> ̂</a:t>
              </a:r>
              <a:endParaRPr 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0</xdr:col>
      <xdr:colOff>22335</xdr:colOff>
      <xdr:row>12</xdr:row>
      <xdr:rowOff>12481</xdr:rowOff>
    </xdr:from>
    <xdr:ext cx="120738"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 xmlns:a16="http://schemas.microsoft.com/office/drawing/2014/main" id="{159DDA69-350E-4412-B065-162B508A2C15}"/>
                </a:ext>
              </a:extLst>
            </xdr:cNvPr>
            <xdr:cNvSpPr txBox="1"/>
          </xdr:nvSpPr>
          <xdr:spPr>
            <a:xfrm>
              <a:off x="22335" y="1774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2" name="TextBox 1">
              <a:extLst>
                <a:ext uri="{FF2B5EF4-FFF2-40B4-BE49-F238E27FC236}">
                  <a16:creationId xmlns:a16="http://schemas.microsoft.com/office/drawing/2014/main" id="{159DDA69-350E-4412-B065-162B508A2C15}"/>
                </a:ext>
              </a:extLst>
            </xdr:cNvPr>
            <xdr:cNvSpPr txBox="1"/>
          </xdr:nvSpPr>
          <xdr:spPr>
            <a:xfrm>
              <a:off x="22335" y="1774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xdr:col>
      <xdr:colOff>163286</xdr:colOff>
      <xdr:row>9</xdr:row>
      <xdr:rowOff>9290</xdr:rowOff>
    </xdr:from>
    <xdr:ext cx="497829"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 xmlns:a16="http://schemas.microsoft.com/office/drawing/2014/main" id="{627C306E-D0F9-431C-B2D4-AF0FD115574A}"/>
                </a:ext>
              </a:extLst>
            </xdr:cNvPr>
            <xdr:cNvSpPr txBox="1"/>
          </xdr:nvSpPr>
          <xdr:spPr>
            <a:xfrm>
              <a:off x="1010683" y="1796049"/>
              <a:ext cx="4978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a:solidFill>
                              <a:srgbClr val="836967"/>
                            </a:solidFill>
                            <a:latin typeface="Cambria Math" panose="02040503050406030204" pitchFamily="18" charset="0"/>
                          </a:rPr>
                        </m:ctrlPr>
                      </m:sSubPr>
                      <m:e>
                        <m:r>
                          <a:rPr lang="en-US" sz="1100" b="0" i="1">
                            <a:latin typeface="Cambria Math" panose="02040503050406030204" pitchFamily="18" charset="0"/>
                          </a:rPr>
                          <m:t>𝜇</m:t>
                        </m:r>
                      </m:e>
                      <m:sub>
                        <m:r>
                          <a:rPr lang="en-US" sz="1100" b="0" i="1">
                            <a:latin typeface="Cambria Math" panose="02040503050406030204" pitchFamily="18" charset="0"/>
                          </a:rPr>
                          <m:t>1</m:t>
                        </m:r>
                      </m:sub>
                    </m:sSub>
                    <m:r>
                      <a:rPr lang="en-US" sz="1100" b="0" i="1">
                        <a:latin typeface="Cambria Math" panose="02040503050406030204" pitchFamily="18" charset="0"/>
                      </a:rPr>
                      <m:t>=</m:t>
                    </m:r>
                    <m:sSub>
                      <m:sSubPr>
                        <m:ctrlPr>
                          <a:rPr lang="en-US" sz="1100" b="0" i="1">
                            <a:solidFill>
                              <a:srgbClr val="836967"/>
                            </a:solidFill>
                            <a:latin typeface="Cambria Math" panose="02040503050406030204" pitchFamily="18" charset="0"/>
                          </a:rPr>
                        </m:ctrlPr>
                      </m:sSubPr>
                      <m:e>
                        <m:r>
                          <a:rPr lang="en-US" sz="1100" b="0" i="1">
                            <a:latin typeface="Cambria Math" panose="02040503050406030204" pitchFamily="18" charset="0"/>
                          </a:rPr>
                          <m:t>𝜇</m:t>
                        </m:r>
                      </m:e>
                      <m:sub>
                        <m:r>
                          <a:rPr lang="en-US" sz="1100" b="0" i="1">
                            <a:latin typeface="Cambria Math" panose="02040503050406030204" pitchFamily="18" charset="0"/>
                          </a:rPr>
                          <m:t>2</m:t>
                        </m:r>
                      </m:sub>
                    </m:sSub>
                  </m:oMath>
                </m:oMathPara>
              </a14:m>
              <a:endParaRPr lang="en-US" sz="1100"/>
            </a:p>
          </xdr:txBody>
        </xdr:sp>
      </mc:Choice>
      <mc:Fallback xmlns="">
        <xdr:sp macro="" textlink="">
          <xdr:nvSpPr>
            <xdr:cNvPr id="3" name="TextBox 2">
              <a:extLst>
                <a:ext uri="{FF2B5EF4-FFF2-40B4-BE49-F238E27FC236}">
                  <a16:creationId xmlns:a16="http://schemas.microsoft.com/office/drawing/2014/main" id="{627C306E-D0F9-431C-B2D4-AF0FD115574A}"/>
                </a:ext>
              </a:extLst>
            </xdr:cNvPr>
            <xdr:cNvSpPr txBox="1"/>
          </xdr:nvSpPr>
          <xdr:spPr>
            <a:xfrm>
              <a:off x="1010683" y="1796049"/>
              <a:ext cx="4978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𝜇</a:t>
              </a:r>
              <a:r>
                <a:rPr lang="en-US" sz="1100" b="0" i="0">
                  <a:solidFill>
                    <a:srgbClr val="836967"/>
                  </a:solidFill>
                  <a:latin typeface="Cambria Math" panose="02040503050406030204" pitchFamily="18" charset="0"/>
                </a:rPr>
                <a:t>_</a:t>
              </a:r>
              <a:r>
                <a:rPr lang="en-US" sz="1100" b="0" i="0">
                  <a:latin typeface="Cambria Math" panose="02040503050406030204" pitchFamily="18" charset="0"/>
                </a:rPr>
                <a:t>1=𝜇</a:t>
              </a:r>
              <a:r>
                <a:rPr lang="en-US" sz="1100" b="0" i="0">
                  <a:solidFill>
                    <a:srgbClr val="836967"/>
                  </a:solidFill>
                  <a:latin typeface="Cambria Math" panose="02040503050406030204" pitchFamily="18" charset="0"/>
                </a:rPr>
                <a:t>_</a:t>
              </a:r>
              <a:r>
                <a:rPr lang="en-US" sz="1100" b="0" i="0">
                  <a:latin typeface="Cambria Math" panose="02040503050406030204" pitchFamily="18" charset="0"/>
                </a:rPr>
                <a:t>2</a:t>
              </a:r>
              <a:endParaRPr lang="en-US" sz="1100"/>
            </a:p>
          </xdr:txBody>
        </xdr:sp>
      </mc:Fallback>
    </mc:AlternateContent>
    <xdr:clientData/>
  </xdr:oneCellAnchor>
  <xdr:oneCellAnchor>
    <xdr:from>
      <xdr:col>0</xdr:col>
      <xdr:colOff>28903</xdr:colOff>
      <xdr:row>24</xdr:row>
      <xdr:rowOff>0</xdr:rowOff>
    </xdr:from>
    <xdr:ext cx="65" cy="172227"/>
    <xdr:sp macro="" textlink="">
      <xdr:nvSpPr>
        <xdr:cNvPr id="9" name="TextBox 8">
          <a:extLst>
            <a:ext uri="{FF2B5EF4-FFF2-40B4-BE49-F238E27FC236}">
              <a16:creationId xmlns="" xmlns:a16="http://schemas.microsoft.com/office/drawing/2014/main" id="{5F299C64-8CB8-40E2-ACCF-158373AC1BA2}"/>
            </a:ext>
          </a:extLst>
        </xdr:cNvPr>
        <xdr:cNvSpPr txBox="1"/>
      </xdr:nvSpPr>
      <xdr:spPr>
        <a:xfrm>
          <a:off x="28903" y="368453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xdr:col>
      <xdr:colOff>158969</xdr:colOff>
      <xdr:row>10</xdr:row>
      <xdr:rowOff>14733</xdr:rowOff>
    </xdr:from>
    <xdr:ext cx="497829" cy="172227"/>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 xmlns:a16="http://schemas.microsoft.com/office/drawing/2014/main" id="{A4520ED5-DD79-40E8-B853-9ECF65B6DC09}"/>
                </a:ext>
              </a:extLst>
            </xdr:cNvPr>
            <xdr:cNvSpPr txBox="1"/>
          </xdr:nvSpPr>
          <xdr:spPr>
            <a:xfrm>
              <a:off x="1006366" y="1985423"/>
              <a:ext cx="4978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a:solidFill>
                              <a:srgbClr val="836967"/>
                            </a:solidFill>
                            <a:latin typeface="Cambria Math" panose="02040503050406030204" pitchFamily="18" charset="0"/>
                          </a:rPr>
                        </m:ctrlPr>
                      </m:sSubPr>
                      <m:e>
                        <m:r>
                          <a:rPr lang="en-US" sz="1100" b="0" i="1">
                            <a:latin typeface="Cambria Math" panose="02040503050406030204" pitchFamily="18" charset="0"/>
                          </a:rPr>
                          <m:t>𝜇</m:t>
                        </m:r>
                      </m:e>
                      <m:sub>
                        <m:r>
                          <a:rPr lang="en-US" sz="1100" b="0" i="1">
                            <a:latin typeface="Cambria Math" panose="02040503050406030204" pitchFamily="18" charset="0"/>
                          </a:rPr>
                          <m:t>1</m:t>
                        </m:r>
                      </m:sub>
                    </m:sSub>
                    <m:r>
                      <a:rPr lang="en-US" sz="1100" b="0" i="1">
                        <a:latin typeface="Cambria Math" panose="02040503050406030204" pitchFamily="18" charset="0"/>
                        <a:ea typeface="Cambria Math" panose="02040503050406030204" pitchFamily="18" charset="0"/>
                      </a:rPr>
                      <m:t>≠</m:t>
                    </m:r>
                    <m:sSub>
                      <m:sSubPr>
                        <m:ctrlPr>
                          <a:rPr lang="en-US" sz="1100" b="0" i="1">
                            <a:solidFill>
                              <a:srgbClr val="836967"/>
                            </a:solidFill>
                            <a:latin typeface="Cambria Math" panose="02040503050406030204" pitchFamily="18" charset="0"/>
                          </a:rPr>
                        </m:ctrlPr>
                      </m:sSubPr>
                      <m:e>
                        <m:r>
                          <a:rPr lang="en-US" sz="1100" b="0" i="1">
                            <a:latin typeface="Cambria Math" panose="02040503050406030204" pitchFamily="18" charset="0"/>
                          </a:rPr>
                          <m:t>𝜇</m:t>
                        </m:r>
                      </m:e>
                      <m:sub>
                        <m:r>
                          <a:rPr lang="en-US" sz="1100" b="0" i="1">
                            <a:latin typeface="Cambria Math" panose="02040503050406030204" pitchFamily="18" charset="0"/>
                          </a:rPr>
                          <m:t>2</m:t>
                        </m:r>
                      </m:sub>
                    </m:sSub>
                  </m:oMath>
                </m:oMathPara>
              </a14:m>
              <a:endParaRPr lang="en-US" sz="1100"/>
            </a:p>
          </xdr:txBody>
        </xdr:sp>
      </mc:Choice>
      <mc:Fallback xmlns="">
        <xdr:sp macro="" textlink="">
          <xdr:nvSpPr>
            <xdr:cNvPr id="11" name="TextBox 10">
              <a:extLst>
                <a:ext uri="{FF2B5EF4-FFF2-40B4-BE49-F238E27FC236}">
                  <a16:creationId xmlns:a16="http://schemas.microsoft.com/office/drawing/2014/main" id="{A4520ED5-DD79-40E8-B853-9ECF65B6DC09}"/>
                </a:ext>
              </a:extLst>
            </xdr:cNvPr>
            <xdr:cNvSpPr txBox="1"/>
          </xdr:nvSpPr>
          <xdr:spPr>
            <a:xfrm>
              <a:off x="1006366" y="1985423"/>
              <a:ext cx="49782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𝜇</a:t>
              </a:r>
              <a:r>
                <a:rPr lang="en-US" sz="1100" b="0" i="0">
                  <a:solidFill>
                    <a:srgbClr val="836967"/>
                  </a:solidFill>
                  <a:latin typeface="Cambria Math" panose="02040503050406030204" pitchFamily="18" charset="0"/>
                </a:rPr>
                <a:t>_</a:t>
              </a:r>
              <a:r>
                <a:rPr lang="en-US" sz="1100" b="0" i="0">
                  <a:latin typeface="Cambria Math" panose="02040503050406030204" pitchFamily="18" charset="0"/>
                </a:rPr>
                <a:t>1</a:t>
              </a:r>
              <a:r>
                <a:rPr lang="en-US" sz="1100" b="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rPr>
                <a:t>𝜇</a:t>
              </a:r>
              <a:r>
                <a:rPr lang="en-US" sz="1100" b="0" i="0">
                  <a:solidFill>
                    <a:srgbClr val="836967"/>
                  </a:solidFill>
                  <a:latin typeface="Cambria Math" panose="02040503050406030204" pitchFamily="18" charset="0"/>
                </a:rPr>
                <a:t>_</a:t>
              </a:r>
              <a:r>
                <a:rPr lang="en-US" sz="1100" b="0" i="0">
                  <a:latin typeface="Cambria Math" panose="02040503050406030204" pitchFamily="18" charset="0"/>
                </a:rPr>
                <a:t>2</a:t>
              </a:r>
              <a:endParaRPr lang="en-US" sz="1100"/>
            </a:p>
          </xdr:txBody>
        </xdr:sp>
      </mc:Fallback>
    </mc:AlternateContent>
    <xdr:clientData/>
  </xdr:oneCellAnchor>
  <xdr:oneCellAnchor>
    <xdr:from>
      <xdr:col>0</xdr:col>
      <xdr:colOff>28903</xdr:colOff>
      <xdr:row>30</xdr:row>
      <xdr:rowOff>0</xdr:rowOff>
    </xdr:from>
    <xdr:ext cx="65" cy="172227"/>
    <xdr:sp macro="" textlink="">
      <xdr:nvSpPr>
        <xdr:cNvPr id="15" name="TextBox 14">
          <a:extLst>
            <a:ext uri="{FF2B5EF4-FFF2-40B4-BE49-F238E27FC236}">
              <a16:creationId xmlns="" xmlns:a16="http://schemas.microsoft.com/office/drawing/2014/main" id="{2832270A-8E4E-41E2-8A1E-A15939C900D0}"/>
            </a:ext>
          </a:extLst>
        </xdr:cNvPr>
        <xdr:cNvSpPr txBox="1"/>
      </xdr:nvSpPr>
      <xdr:spPr>
        <a:xfrm>
          <a:off x="28903" y="417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22335</xdr:colOff>
      <xdr:row>12</xdr:row>
      <xdr:rowOff>12481</xdr:rowOff>
    </xdr:from>
    <xdr:ext cx="120738"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 xmlns:a16="http://schemas.microsoft.com/office/drawing/2014/main" id="{715043BC-F0BF-4074-A691-211DEF92D741}"/>
                </a:ext>
              </a:extLst>
            </xdr:cNvPr>
            <xdr:cNvSpPr txBox="1"/>
          </xdr:nvSpPr>
          <xdr:spPr>
            <a:xfrm>
              <a:off x="22335" y="1774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2" name="TextBox 1">
              <a:extLst>
                <a:ext uri="{FF2B5EF4-FFF2-40B4-BE49-F238E27FC236}">
                  <a16:creationId xmlns:a16="http://schemas.microsoft.com/office/drawing/2014/main" id="{715043BC-F0BF-4074-A691-211DEF92D741}"/>
                </a:ext>
              </a:extLst>
            </xdr:cNvPr>
            <xdr:cNvSpPr txBox="1"/>
          </xdr:nvSpPr>
          <xdr:spPr>
            <a:xfrm>
              <a:off x="22335" y="1774606"/>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xdr:col>
      <xdr:colOff>163286</xdr:colOff>
      <xdr:row>9</xdr:row>
      <xdr:rowOff>2721</xdr:rowOff>
    </xdr:from>
    <xdr:ext cx="491545"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 xmlns:a16="http://schemas.microsoft.com/office/drawing/2014/main" id="{DC8AE025-DC1C-48C1-8F0D-27D091FB3281}"/>
                </a:ext>
              </a:extLst>
            </xdr:cNvPr>
            <xdr:cNvSpPr txBox="1"/>
          </xdr:nvSpPr>
          <xdr:spPr>
            <a:xfrm>
              <a:off x="1010683" y="1237687"/>
              <a:ext cx="4915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1">
                            <a:latin typeface="Cambria Math" panose="02040503050406030204" pitchFamily="18" charset="0"/>
                          </a:rPr>
                          <m:t>1</m:t>
                        </m:r>
                      </m:sub>
                    </m:sSub>
                    <m:r>
                      <a:rPr lang="en-US" sz="1100" b="0" i="1">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0">
                            <a:latin typeface="Cambria Math" panose="02040503050406030204" pitchFamily="18" charset="0"/>
                          </a:rPr>
                          <m:t>2</m:t>
                        </m:r>
                      </m:sub>
                    </m:sSub>
                  </m:oMath>
                </m:oMathPara>
              </a14:m>
              <a:endParaRPr lang="en-US" sz="1100"/>
            </a:p>
          </xdr:txBody>
        </xdr:sp>
      </mc:Choice>
      <mc:Fallback xmlns="">
        <xdr:sp macro="" textlink="">
          <xdr:nvSpPr>
            <xdr:cNvPr id="3" name="TextBox 2">
              <a:extLst>
                <a:ext uri="{FF2B5EF4-FFF2-40B4-BE49-F238E27FC236}">
                  <a16:creationId xmlns:a16="http://schemas.microsoft.com/office/drawing/2014/main" id="{DC8AE025-DC1C-48C1-8F0D-27D091FB3281}"/>
                </a:ext>
              </a:extLst>
            </xdr:cNvPr>
            <xdr:cNvSpPr txBox="1"/>
          </xdr:nvSpPr>
          <xdr:spPr>
            <a:xfrm>
              <a:off x="1010683" y="1237687"/>
              <a:ext cx="4915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rPr>
                <a:t>=</a:t>
              </a:r>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2</a:t>
              </a:r>
              <a:endParaRPr lang="en-US" sz="1100"/>
            </a:p>
          </xdr:txBody>
        </xdr:sp>
      </mc:Fallback>
    </mc:AlternateContent>
    <xdr:clientData/>
  </xdr:oneCellAnchor>
  <xdr:oneCellAnchor>
    <xdr:from>
      <xdr:col>2</xdr:col>
      <xdr:colOff>185621</xdr:colOff>
      <xdr:row>26</xdr:row>
      <xdr:rowOff>5677</xdr:rowOff>
    </xdr:from>
    <xdr:ext cx="120738" cy="17222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 xmlns:a16="http://schemas.microsoft.com/office/drawing/2014/main" id="{9E1082BA-525E-4456-AB1C-5A295B764EF6}"/>
                </a:ext>
              </a:extLst>
            </xdr:cNvPr>
            <xdr:cNvSpPr txBox="1"/>
          </xdr:nvSpPr>
          <xdr:spPr>
            <a:xfrm>
              <a:off x="1852496" y="3396577"/>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solidFill>
                          <a:schemeClr val="accent6"/>
                        </a:solidFill>
                        <a:latin typeface="Cambria Math" panose="02040503050406030204" pitchFamily="18" charset="0"/>
                      </a:rPr>
                      <m:t>𝛼</m:t>
                    </m:r>
                  </m:oMath>
                </m:oMathPara>
              </a14:m>
              <a:endParaRPr lang="en-US" sz="1100">
                <a:solidFill>
                  <a:schemeClr val="accent6"/>
                </a:solidFill>
              </a:endParaRPr>
            </a:p>
          </xdr:txBody>
        </xdr:sp>
      </mc:Choice>
      <mc:Fallback xmlns="">
        <xdr:sp macro="" textlink="">
          <xdr:nvSpPr>
            <xdr:cNvPr id="5" name="TextBox 4">
              <a:extLst>
                <a:ext uri="{FF2B5EF4-FFF2-40B4-BE49-F238E27FC236}">
                  <a16:creationId xmlns:a16="http://schemas.microsoft.com/office/drawing/2014/main" id="{9E1082BA-525E-4456-AB1C-5A295B764EF6}"/>
                </a:ext>
              </a:extLst>
            </xdr:cNvPr>
            <xdr:cNvSpPr txBox="1"/>
          </xdr:nvSpPr>
          <xdr:spPr>
            <a:xfrm>
              <a:off x="1852496" y="3396577"/>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chemeClr val="accent6"/>
                  </a:solidFill>
                  <a:latin typeface="Cambria Math" panose="02040503050406030204" pitchFamily="18" charset="0"/>
                </a:rPr>
                <a:t>𝛼</a:t>
              </a:r>
              <a:endParaRPr lang="en-US" sz="1100">
                <a:solidFill>
                  <a:schemeClr val="accent6"/>
                </a:solidFill>
              </a:endParaRPr>
            </a:p>
          </xdr:txBody>
        </xdr:sp>
      </mc:Fallback>
    </mc:AlternateContent>
    <xdr:clientData/>
  </xdr:oneCellAnchor>
  <xdr:oneCellAnchor>
    <xdr:from>
      <xdr:col>1</xdr:col>
      <xdr:colOff>158031</xdr:colOff>
      <xdr:row>10</xdr:row>
      <xdr:rowOff>10604</xdr:rowOff>
    </xdr:from>
    <xdr:ext cx="491801" cy="172227"/>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 xmlns:a16="http://schemas.microsoft.com/office/drawing/2014/main" id="{B1C28DFE-81B3-46FD-B517-0F88DD4B912A}"/>
                </a:ext>
              </a:extLst>
            </xdr:cNvPr>
            <xdr:cNvSpPr txBox="1"/>
          </xdr:nvSpPr>
          <xdr:spPr>
            <a:xfrm>
              <a:off x="1304260" y="1931748"/>
              <a:ext cx="4918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1">
                            <a:latin typeface="Cambria Math" panose="02040503050406030204" pitchFamily="18" charset="0"/>
                          </a:rPr>
                          <m:t>1</m:t>
                        </m:r>
                      </m:sub>
                    </m:sSub>
                    <m:r>
                      <a:rPr lang="en-US" sz="1100" b="0" i="1">
                        <a:latin typeface="Cambria Math" panose="02040503050406030204" pitchFamily="18" charset="0"/>
                      </a:rPr>
                      <m:t>&lt;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0">
                            <a:latin typeface="Cambria Math" panose="02040503050406030204" pitchFamily="18" charset="0"/>
                          </a:rPr>
                          <m:t>2</m:t>
                        </m:r>
                      </m:sub>
                    </m:sSub>
                  </m:oMath>
                </m:oMathPara>
              </a14:m>
              <a:endParaRPr lang="en-US" sz="1100"/>
            </a:p>
          </xdr:txBody>
        </xdr:sp>
      </mc:Choice>
      <mc:Fallback xmlns="">
        <xdr:sp macro="" textlink="">
          <xdr:nvSpPr>
            <xdr:cNvPr id="10" name="TextBox 9">
              <a:extLst>
                <a:ext uri="{FF2B5EF4-FFF2-40B4-BE49-F238E27FC236}">
                  <a16:creationId xmlns:a16="http://schemas.microsoft.com/office/drawing/2014/main" id="{B1C28DFE-81B3-46FD-B517-0F88DD4B912A}"/>
                </a:ext>
              </a:extLst>
            </xdr:cNvPr>
            <xdr:cNvSpPr txBox="1"/>
          </xdr:nvSpPr>
          <xdr:spPr>
            <a:xfrm>
              <a:off x="1304260" y="1931748"/>
              <a:ext cx="4918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rPr>
                <a:t>&lt;</a:t>
              </a:r>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2</a:t>
              </a:r>
              <a:endParaRPr lang="en-US" sz="1100"/>
            </a:p>
          </xdr:txBody>
        </xdr:sp>
      </mc:Fallback>
    </mc:AlternateContent>
    <xdr:clientData/>
  </xdr:oneCellAnchor>
  <xdr:oneCellAnchor>
    <xdr:from>
      <xdr:col>0</xdr:col>
      <xdr:colOff>22335</xdr:colOff>
      <xdr:row>41</xdr:row>
      <xdr:rowOff>12481</xdr:rowOff>
    </xdr:from>
    <xdr:ext cx="120738" cy="172227"/>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 xmlns:a16="http://schemas.microsoft.com/office/drawing/2014/main" id="{2AD46780-0EB3-4D5D-9846-958E397E0009}"/>
                </a:ext>
              </a:extLst>
            </xdr:cNvPr>
            <xdr:cNvSpPr txBox="1"/>
          </xdr:nvSpPr>
          <xdr:spPr>
            <a:xfrm>
              <a:off x="22335" y="2351033"/>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1" name="TextBox 10">
              <a:extLst>
                <a:ext uri="{FF2B5EF4-FFF2-40B4-BE49-F238E27FC236}">
                  <a16:creationId xmlns:a16="http://schemas.microsoft.com/office/drawing/2014/main" id="{2AD46780-0EB3-4D5D-9846-958E397E0009}"/>
                </a:ext>
              </a:extLst>
            </xdr:cNvPr>
            <xdr:cNvSpPr txBox="1"/>
          </xdr:nvSpPr>
          <xdr:spPr>
            <a:xfrm>
              <a:off x="22335" y="2351033"/>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1</xdr:col>
      <xdr:colOff>163286</xdr:colOff>
      <xdr:row>38</xdr:row>
      <xdr:rowOff>2721</xdr:rowOff>
    </xdr:from>
    <xdr:ext cx="491545" cy="172227"/>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 xmlns:a16="http://schemas.microsoft.com/office/drawing/2014/main" id="{A37DB53F-D220-45D2-885C-11D26E199448}"/>
                </a:ext>
              </a:extLst>
            </xdr:cNvPr>
            <xdr:cNvSpPr txBox="1"/>
          </xdr:nvSpPr>
          <xdr:spPr>
            <a:xfrm>
              <a:off x="1306286" y="1789480"/>
              <a:ext cx="4915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1">
                            <a:latin typeface="Cambria Math" panose="02040503050406030204" pitchFamily="18" charset="0"/>
                          </a:rPr>
                          <m:t>1</m:t>
                        </m:r>
                      </m:sub>
                    </m:sSub>
                    <m:r>
                      <a:rPr lang="en-US" sz="1100" b="0" i="1">
                        <a:latin typeface="Cambria Math" panose="02040503050406030204" pitchFamily="18" charset="0"/>
                      </a:rPr>
                      <m: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0">
                            <a:latin typeface="Cambria Math" panose="02040503050406030204" pitchFamily="18" charset="0"/>
                          </a:rPr>
                          <m:t>2</m:t>
                        </m:r>
                      </m:sub>
                    </m:sSub>
                  </m:oMath>
                </m:oMathPara>
              </a14:m>
              <a:endParaRPr lang="en-US" sz="1100"/>
            </a:p>
          </xdr:txBody>
        </xdr:sp>
      </mc:Choice>
      <mc:Fallback xmlns="">
        <xdr:sp macro="" textlink="">
          <xdr:nvSpPr>
            <xdr:cNvPr id="12" name="TextBox 11">
              <a:extLst>
                <a:ext uri="{FF2B5EF4-FFF2-40B4-BE49-F238E27FC236}">
                  <a16:creationId xmlns:a16="http://schemas.microsoft.com/office/drawing/2014/main" id="{A37DB53F-D220-45D2-885C-11D26E199448}"/>
                </a:ext>
              </a:extLst>
            </xdr:cNvPr>
            <xdr:cNvSpPr txBox="1"/>
          </xdr:nvSpPr>
          <xdr:spPr>
            <a:xfrm>
              <a:off x="1306286" y="1789480"/>
              <a:ext cx="4915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rPr>
                <a:t>=</a:t>
              </a:r>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2</a:t>
              </a:r>
              <a:endParaRPr lang="en-US" sz="1100"/>
            </a:p>
          </xdr:txBody>
        </xdr:sp>
      </mc:Fallback>
    </mc:AlternateContent>
    <xdr:clientData/>
  </xdr:oneCellAnchor>
  <xdr:oneCellAnchor>
    <xdr:from>
      <xdr:col>2</xdr:col>
      <xdr:colOff>185621</xdr:colOff>
      <xdr:row>55</xdr:row>
      <xdr:rowOff>5677</xdr:rowOff>
    </xdr:from>
    <xdr:ext cx="120738" cy="172227"/>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 xmlns:a16="http://schemas.microsoft.com/office/drawing/2014/main" id="{A0F3B935-F47E-482E-BA00-7B047DE60A1E}"/>
                </a:ext>
              </a:extLst>
            </xdr:cNvPr>
            <xdr:cNvSpPr txBox="1"/>
          </xdr:nvSpPr>
          <xdr:spPr>
            <a:xfrm>
              <a:off x="2149742" y="4735332"/>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solidFill>
                          <a:schemeClr val="accent6"/>
                        </a:solidFill>
                        <a:latin typeface="Cambria Math" panose="02040503050406030204" pitchFamily="18" charset="0"/>
                      </a:rPr>
                      <m:t>𝛼</m:t>
                    </m:r>
                  </m:oMath>
                </m:oMathPara>
              </a14:m>
              <a:endParaRPr lang="en-US" sz="1100">
                <a:solidFill>
                  <a:schemeClr val="accent6"/>
                </a:solidFill>
              </a:endParaRPr>
            </a:p>
          </xdr:txBody>
        </xdr:sp>
      </mc:Choice>
      <mc:Fallback xmlns="">
        <xdr:sp macro="" textlink="">
          <xdr:nvSpPr>
            <xdr:cNvPr id="13" name="TextBox 12">
              <a:extLst>
                <a:ext uri="{FF2B5EF4-FFF2-40B4-BE49-F238E27FC236}">
                  <a16:creationId xmlns:a16="http://schemas.microsoft.com/office/drawing/2014/main" id="{A0F3B935-F47E-482E-BA00-7B047DE60A1E}"/>
                </a:ext>
              </a:extLst>
            </xdr:cNvPr>
            <xdr:cNvSpPr txBox="1"/>
          </xdr:nvSpPr>
          <xdr:spPr>
            <a:xfrm>
              <a:off x="2149742" y="4735332"/>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chemeClr val="accent6"/>
                  </a:solidFill>
                  <a:latin typeface="Cambria Math" panose="02040503050406030204" pitchFamily="18" charset="0"/>
                </a:rPr>
                <a:t>𝛼</a:t>
              </a:r>
              <a:endParaRPr lang="en-US" sz="1100">
                <a:solidFill>
                  <a:schemeClr val="accent6"/>
                </a:solidFill>
              </a:endParaRPr>
            </a:p>
          </xdr:txBody>
        </xdr:sp>
      </mc:Fallback>
    </mc:AlternateContent>
    <xdr:clientData/>
  </xdr:oneCellAnchor>
  <xdr:oneCellAnchor>
    <xdr:from>
      <xdr:col>1</xdr:col>
      <xdr:colOff>158031</xdr:colOff>
      <xdr:row>39</xdr:row>
      <xdr:rowOff>10604</xdr:rowOff>
    </xdr:from>
    <xdr:ext cx="491801" cy="172227"/>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 xmlns:a16="http://schemas.microsoft.com/office/drawing/2014/main" id="{B8218830-5D92-4DF4-B5DF-E3C37D43C7B6}"/>
                </a:ext>
              </a:extLst>
            </xdr:cNvPr>
            <xdr:cNvSpPr txBox="1"/>
          </xdr:nvSpPr>
          <xdr:spPr>
            <a:xfrm>
              <a:off x="1304260" y="6871833"/>
              <a:ext cx="4918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1">
                            <a:latin typeface="Cambria Math" panose="02040503050406030204" pitchFamily="18" charset="0"/>
                          </a:rPr>
                          <m:t>1</m:t>
                        </m:r>
                      </m:sub>
                    </m:sSub>
                    <m:r>
                      <a:rPr lang="en-US" sz="1100" b="0" i="1">
                        <a:latin typeface="Cambria Math" panose="02040503050406030204" pitchFamily="18" charset="0"/>
                      </a:rPr>
                      <m:t>&gt;</m:t>
                    </m:r>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𝑝</m:t>
                        </m:r>
                      </m:e>
                      <m:sub>
                        <m:r>
                          <a:rPr lang="en-US" sz="1100" i="0">
                            <a:latin typeface="Cambria Math" panose="02040503050406030204" pitchFamily="18" charset="0"/>
                          </a:rPr>
                          <m:t>2</m:t>
                        </m:r>
                      </m:sub>
                    </m:sSub>
                  </m:oMath>
                </m:oMathPara>
              </a14:m>
              <a:endParaRPr lang="en-US" sz="1100"/>
            </a:p>
          </xdr:txBody>
        </xdr:sp>
      </mc:Choice>
      <mc:Fallback xmlns="">
        <xdr:sp macro="" textlink="">
          <xdr:nvSpPr>
            <xdr:cNvPr id="14" name="TextBox 13">
              <a:extLst>
                <a:ext uri="{FF2B5EF4-FFF2-40B4-BE49-F238E27FC236}">
                  <a16:creationId xmlns:a16="http://schemas.microsoft.com/office/drawing/2014/main" id="{B8218830-5D92-4DF4-B5DF-E3C37D43C7B6}"/>
                </a:ext>
              </a:extLst>
            </xdr:cNvPr>
            <xdr:cNvSpPr txBox="1"/>
          </xdr:nvSpPr>
          <xdr:spPr>
            <a:xfrm>
              <a:off x="1304260" y="6871833"/>
              <a:ext cx="49180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rPr>
                <a:t>&gt;</a:t>
              </a:r>
              <a:r>
                <a:rPr lang="en-US" sz="1100" i="0">
                  <a:latin typeface="Cambria Math" panose="02040503050406030204" pitchFamily="18" charset="0"/>
                </a:rPr>
                <a:t>𝑝</a:t>
              </a:r>
              <a:r>
                <a:rPr lang="en-US" sz="1100" i="0">
                  <a:solidFill>
                    <a:srgbClr val="836967"/>
                  </a:solidFill>
                  <a:latin typeface="Cambria Math" panose="02040503050406030204" pitchFamily="18" charset="0"/>
                </a:rPr>
                <a:t>_</a:t>
              </a:r>
              <a:r>
                <a:rPr lang="en-US" sz="1100" i="0">
                  <a:latin typeface="Cambria Math" panose="02040503050406030204" pitchFamily="18" charset="0"/>
                </a:rPr>
                <a:t>2</a:t>
              </a:r>
              <a:endParaRPr 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4</xdr:col>
      <xdr:colOff>8284</xdr:colOff>
      <xdr:row>9</xdr:row>
      <xdr:rowOff>3313</xdr:rowOff>
    </xdr:from>
    <xdr:to>
      <xdr:col>13</xdr:col>
      <xdr:colOff>596349</xdr:colOff>
      <xdr:row>29</xdr:row>
      <xdr:rowOff>57978</xdr:rowOff>
    </xdr:to>
    <xdr:graphicFrame macro="">
      <xdr:nvGraphicFramePr>
        <xdr:cNvPr id="2" name="Chart 1">
          <a:extLst>
            <a:ext uri="{FF2B5EF4-FFF2-40B4-BE49-F238E27FC236}">
              <a16:creationId xmlns="" xmlns:a16="http://schemas.microsoft.com/office/drawing/2014/main" id="{2CD763F2-FC78-4330-B694-84E1B57939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14908</xdr:colOff>
      <xdr:row>47</xdr:row>
      <xdr:rowOff>6625</xdr:rowOff>
    </xdr:from>
    <xdr:ext cx="170495" cy="18498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 xmlns:a16="http://schemas.microsoft.com/office/drawing/2014/main" id="{36A64572-D5BE-4CAB-80C8-26A4ED3718D4}"/>
                </a:ext>
              </a:extLst>
            </xdr:cNvPr>
            <xdr:cNvSpPr txBox="1"/>
          </xdr:nvSpPr>
          <xdr:spPr>
            <a:xfrm>
              <a:off x="3038060" y="8239538"/>
              <a:ext cx="170495"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𝛽</m:t>
                            </m:r>
                          </m:e>
                        </m:acc>
                      </m:e>
                      <m:sub>
                        <m:r>
                          <a:rPr lang="en-US" sz="1100" i="1">
                            <a:latin typeface="Cambria Math" panose="02040503050406030204" pitchFamily="18" charset="0"/>
                          </a:rPr>
                          <m:t>1</m:t>
                        </m:r>
                      </m:sub>
                    </m:sSub>
                  </m:oMath>
                </m:oMathPara>
              </a14:m>
              <a:endParaRPr lang="en-US" sz="1100"/>
            </a:p>
          </xdr:txBody>
        </xdr:sp>
      </mc:Choice>
      <mc:Fallback xmlns="">
        <xdr:sp macro="" textlink="">
          <xdr:nvSpPr>
            <xdr:cNvPr id="4" name="TextBox 3">
              <a:extLst>
                <a:ext uri="{FF2B5EF4-FFF2-40B4-BE49-F238E27FC236}">
                  <a16:creationId xmlns:a16="http://schemas.microsoft.com/office/drawing/2014/main" id="{36A64572-D5BE-4CAB-80C8-26A4ED3718D4}"/>
                </a:ext>
              </a:extLst>
            </xdr:cNvPr>
            <xdr:cNvSpPr txBox="1"/>
          </xdr:nvSpPr>
          <xdr:spPr>
            <a:xfrm>
              <a:off x="3038060" y="8239538"/>
              <a:ext cx="170495"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𝛽</a:t>
              </a:r>
              <a:r>
                <a:rPr lang="en-US" sz="1100" i="0">
                  <a:solidFill>
                    <a:srgbClr val="836967"/>
                  </a:solidFill>
                  <a:latin typeface="Cambria Math" panose="02040503050406030204" pitchFamily="18" charset="0"/>
                </a:rPr>
                <a:t> ̂_</a:t>
              </a:r>
              <a:r>
                <a:rPr lang="en-US" sz="1100" i="0">
                  <a:latin typeface="Cambria Math" panose="02040503050406030204" pitchFamily="18" charset="0"/>
                </a:rPr>
                <a:t>1</a:t>
              </a:r>
              <a:endParaRPr lang="en-US" sz="1100"/>
            </a:p>
          </xdr:txBody>
        </xdr:sp>
      </mc:Fallback>
    </mc:AlternateContent>
    <xdr:clientData/>
  </xdr:oneCellAnchor>
  <xdr:oneCellAnchor>
    <xdr:from>
      <xdr:col>4</xdr:col>
      <xdr:colOff>48039</xdr:colOff>
      <xdr:row>39</xdr:row>
      <xdr:rowOff>6626</xdr:rowOff>
    </xdr:from>
    <xdr:ext cx="111248" cy="17222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 xmlns:a16="http://schemas.microsoft.com/office/drawing/2014/main" id="{3B54D72C-F055-4E9A-8684-DEA87D993FD0}"/>
                </a:ext>
              </a:extLst>
            </xdr:cNvPr>
            <xdr:cNvSpPr txBox="1"/>
          </xdr:nvSpPr>
          <xdr:spPr>
            <a:xfrm>
              <a:off x="3071191" y="6773517"/>
              <a:ext cx="11124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𝑥</m:t>
                        </m:r>
                      </m:e>
                    </m:acc>
                  </m:oMath>
                </m:oMathPara>
              </a14:m>
              <a:endParaRPr lang="en-US" sz="1100"/>
            </a:p>
          </xdr:txBody>
        </xdr:sp>
      </mc:Choice>
      <mc:Fallback xmlns="">
        <xdr:sp macro="" textlink="">
          <xdr:nvSpPr>
            <xdr:cNvPr id="5" name="TextBox 4">
              <a:extLst>
                <a:ext uri="{FF2B5EF4-FFF2-40B4-BE49-F238E27FC236}">
                  <a16:creationId xmlns:a16="http://schemas.microsoft.com/office/drawing/2014/main" id="{3B54D72C-F055-4E9A-8684-DEA87D993FD0}"/>
                </a:ext>
              </a:extLst>
            </xdr:cNvPr>
            <xdr:cNvSpPr txBox="1"/>
          </xdr:nvSpPr>
          <xdr:spPr>
            <a:xfrm>
              <a:off x="3071191" y="6773517"/>
              <a:ext cx="11124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𝑥</a:t>
              </a:r>
              <a:r>
                <a:rPr lang="en-US" sz="1100" i="0">
                  <a:solidFill>
                    <a:srgbClr val="836967"/>
                  </a:solidFill>
                  <a:latin typeface="Cambria Math" panose="02040503050406030204" pitchFamily="18" charset="0"/>
                </a:rPr>
                <a:t> ̅</a:t>
              </a:r>
              <a:endParaRPr lang="en-US" sz="1100"/>
            </a:p>
          </xdr:txBody>
        </xdr:sp>
      </mc:Fallback>
    </mc:AlternateContent>
    <xdr:clientData/>
  </xdr:oneCellAnchor>
  <xdr:oneCellAnchor>
    <xdr:from>
      <xdr:col>4</xdr:col>
      <xdr:colOff>48039</xdr:colOff>
      <xdr:row>39</xdr:row>
      <xdr:rowOff>172277</xdr:rowOff>
    </xdr:from>
    <xdr:ext cx="113236" cy="17222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 xmlns:a16="http://schemas.microsoft.com/office/drawing/2014/main" id="{56EC4925-188B-4F66-9C9B-5AB81699B334}"/>
                </a:ext>
              </a:extLst>
            </xdr:cNvPr>
            <xdr:cNvSpPr txBox="1"/>
          </xdr:nvSpPr>
          <xdr:spPr>
            <a:xfrm>
              <a:off x="3071191" y="6939168"/>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𝑦</m:t>
                        </m:r>
                      </m:e>
                    </m:acc>
                  </m:oMath>
                </m:oMathPara>
              </a14:m>
              <a:endParaRPr lang="en-US" sz="1100"/>
            </a:p>
          </xdr:txBody>
        </xdr:sp>
      </mc:Choice>
      <mc:Fallback xmlns="">
        <xdr:sp macro="" textlink="">
          <xdr:nvSpPr>
            <xdr:cNvPr id="6" name="TextBox 5">
              <a:extLst>
                <a:ext uri="{FF2B5EF4-FFF2-40B4-BE49-F238E27FC236}">
                  <a16:creationId xmlns:a16="http://schemas.microsoft.com/office/drawing/2014/main" id="{56EC4925-188B-4F66-9C9B-5AB81699B334}"/>
                </a:ext>
              </a:extLst>
            </xdr:cNvPr>
            <xdr:cNvSpPr txBox="1"/>
          </xdr:nvSpPr>
          <xdr:spPr>
            <a:xfrm>
              <a:off x="3071191" y="6939168"/>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𝑦</a:t>
              </a:r>
              <a:r>
                <a:rPr lang="en-US" sz="1100" i="0">
                  <a:solidFill>
                    <a:srgbClr val="836967"/>
                  </a:solidFill>
                  <a:latin typeface="Cambria Math" panose="02040503050406030204" pitchFamily="18" charset="0"/>
                </a:rPr>
                <a:t> ̅</a:t>
              </a:r>
              <a:endParaRPr lang="en-US" sz="1100"/>
            </a:p>
          </xdr:txBody>
        </xdr:sp>
      </mc:Fallback>
    </mc:AlternateContent>
    <xdr:clientData/>
  </xdr:oneCellAnchor>
  <xdr:oneCellAnchor>
    <xdr:from>
      <xdr:col>4</xdr:col>
      <xdr:colOff>23191</xdr:colOff>
      <xdr:row>48</xdr:row>
      <xdr:rowOff>6627</xdr:rowOff>
    </xdr:from>
    <xdr:ext cx="173766" cy="184987"/>
    <mc:AlternateContent xmlns:mc="http://schemas.openxmlformats.org/markup-compatibility/2006" xmlns:a14="http://schemas.microsoft.com/office/drawing/2010/main">
      <mc:Choice Requires="a14">
        <xdr:sp macro="" textlink="">
          <xdr:nvSpPr>
            <xdr:cNvPr id="7" name="TextBox 6">
              <a:extLst>
                <a:ext uri="{FF2B5EF4-FFF2-40B4-BE49-F238E27FC236}">
                  <a16:creationId xmlns="" xmlns:a16="http://schemas.microsoft.com/office/drawing/2014/main" id="{8ABA3FB0-B396-42DB-8011-D1DDE61C7878}"/>
                </a:ext>
              </a:extLst>
            </xdr:cNvPr>
            <xdr:cNvSpPr txBox="1"/>
          </xdr:nvSpPr>
          <xdr:spPr>
            <a:xfrm>
              <a:off x="3046343" y="8231257"/>
              <a:ext cx="173766"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𝛽</m:t>
                            </m:r>
                          </m:e>
                        </m:acc>
                      </m:e>
                      <m:sub>
                        <m:r>
                          <a:rPr lang="en-US" sz="1100" b="0" i="1">
                            <a:latin typeface="Cambria Math" panose="02040503050406030204" pitchFamily="18" charset="0"/>
                          </a:rPr>
                          <m:t>0</m:t>
                        </m:r>
                      </m:sub>
                    </m:sSub>
                  </m:oMath>
                </m:oMathPara>
              </a14:m>
              <a:endParaRPr lang="en-US" sz="1100"/>
            </a:p>
          </xdr:txBody>
        </xdr:sp>
      </mc:Choice>
      <mc:Fallback xmlns="">
        <xdr:sp macro="" textlink="">
          <xdr:nvSpPr>
            <xdr:cNvPr id="7" name="TextBox 6">
              <a:extLst>
                <a:ext uri="{FF2B5EF4-FFF2-40B4-BE49-F238E27FC236}">
                  <a16:creationId xmlns:a16="http://schemas.microsoft.com/office/drawing/2014/main" id="{8ABA3FB0-B396-42DB-8011-D1DDE61C7878}"/>
                </a:ext>
              </a:extLst>
            </xdr:cNvPr>
            <xdr:cNvSpPr txBox="1"/>
          </xdr:nvSpPr>
          <xdr:spPr>
            <a:xfrm>
              <a:off x="3046343" y="8231257"/>
              <a:ext cx="173766"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𝛽</a:t>
              </a:r>
              <a:r>
                <a:rPr lang="en-US" sz="1100" i="0">
                  <a:solidFill>
                    <a:srgbClr val="836967"/>
                  </a:solidFill>
                  <a:latin typeface="Cambria Math" panose="02040503050406030204" pitchFamily="18" charset="0"/>
                </a:rPr>
                <a:t> ̂_</a:t>
              </a:r>
              <a:r>
                <a:rPr lang="en-US" sz="1100" b="0" i="0">
                  <a:latin typeface="Cambria Math" panose="02040503050406030204" pitchFamily="18" charset="0"/>
                </a:rPr>
                <a:t>0</a:t>
              </a:r>
              <a:endParaRPr lang="en-US" sz="1100"/>
            </a:p>
          </xdr:txBody>
        </xdr:sp>
      </mc:Fallback>
    </mc:AlternateContent>
    <xdr:clientData/>
  </xdr:oneCellAnchor>
  <xdr:oneCellAnchor>
    <xdr:from>
      <xdr:col>5</xdr:col>
      <xdr:colOff>296518</xdr:colOff>
      <xdr:row>56</xdr:row>
      <xdr:rowOff>23191</xdr:rowOff>
    </xdr:from>
    <xdr:ext cx="432362" cy="17222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 xmlns:a16="http://schemas.microsoft.com/office/drawing/2014/main" id="{35D60AEA-D1E4-4E2E-8270-251CB770564E}"/>
                </a:ext>
              </a:extLst>
            </xdr:cNvPr>
            <xdr:cNvSpPr txBox="1"/>
          </xdr:nvSpPr>
          <xdr:spPr>
            <a:xfrm>
              <a:off x="4098235" y="9539908"/>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𝛽</m:t>
                        </m:r>
                      </m:e>
                      <m:sub>
                        <m:r>
                          <a:rPr lang="en-US" sz="1100" i="1">
                            <a:latin typeface="Cambria Math" panose="02040503050406030204" pitchFamily="18" charset="0"/>
                          </a:rPr>
                          <m:t>1</m:t>
                        </m:r>
                      </m:sub>
                    </m:sSub>
                    <m:r>
                      <a:rPr lang="en-US" sz="1100" b="0" i="1">
                        <a:latin typeface="Cambria Math" panose="02040503050406030204" pitchFamily="18" charset="0"/>
                      </a:rPr>
                      <m:t>=0</m:t>
                    </m:r>
                  </m:oMath>
                </m:oMathPara>
              </a14:m>
              <a:endParaRPr lang="en-US" sz="1100"/>
            </a:p>
          </xdr:txBody>
        </xdr:sp>
      </mc:Choice>
      <mc:Fallback xmlns="">
        <xdr:sp macro="" textlink="">
          <xdr:nvSpPr>
            <xdr:cNvPr id="8" name="TextBox 7">
              <a:extLst>
                <a:ext uri="{FF2B5EF4-FFF2-40B4-BE49-F238E27FC236}">
                  <a16:creationId xmlns:a16="http://schemas.microsoft.com/office/drawing/2014/main" id="{35D60AEA-D1E4-4E2E-8270-251CB770564E}"/>
                </a:ext>
              </a:extLst>
            </xdr:cNvPr>
            <xdr:cNvSpPr txBox="1"/>
          </xdr:nvSpPr>
          <xdr:spPr>
            <a:xfrm>
              <a:off x="4098235" y="9539908"/>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𝛽</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rPr>
                <a:t>=0</a:t>
              </a:r>
              <a:endParaRPr lang="en-US" sz="1100"/>
            </a:p>
          </xdr:txBody>
        </xdr:sp>
      </mc:Fallback>
    </mc:AlternateContent>
    <xdr:clientData/>
  </xdr:oneCellAnchor>
  <xdr:oneCellAnchor>
    <xdr:from>
      <xdr:col>5</xdr:col>
      <xdr:colOff>299831</xdr:colOff>
      <xdr:row>57</xdr:row>
      <xdr:rowOff>34786</xdr:rowOff>
    </xdr:from>
    <xdr:ext cx="432362" cy="172227"/>
    <mc:AlternateContent xmlns:mc="http://schemas.openxmlformats.org/markup-compatibility/2006" xmlns:a14="http://schemas.microsoft.com/office/drawing/2010/main">
      <mc:Choice Requires="a14">
        <xdr:sp macro="" textlink="">
          <xdr:nvSpPr>
            <xdr:cNvPr id="9" name="TextBox 8">
              <a:extLst>
                <a:ext uri="{FF2B5EF4-FFF2-40B4-BE49-F238E27FC236}">
                  <a16:creationId xmlns="" xmlns:a16="http://schemas.microsoft.com/office/drawing/2014/main" id="{AFFAB5C2-FDC3-4F51-8E0D-046EB5A6903A}"/>
                </a:ext>
              </a:extLst>
            </xdr:cNvPr>
            <xdr:cNvSpPr txBox="1"/>
          </xdr:nvSpPr>
          <xdr:spPr>
            <a:xfrm>
              <a:off x="4101548" y="9733721"/>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𝛽</m:t>
                        </m:r>
                      </m:e>
                      <m:sub>
                        <m:r>
                          <a:rPr lang="en-US" sz="1100" i="1">
                            <a:latin typeface="Cambria Math" panose="02040503050406030204" pitchFamily="18" charset="0"/>
                          </a:rPr>
                          <m:t>1</m:t>
                        </m:r>
                      </m:sub>
                    </m:sSub>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rPr>
                      <m:t>0</m:t>
                    </m:r>
                  </m:oMath>
                </m:oMathPara>
              </a14:m>
              <a:endParaRPr lang="en-US" sz="1100"/>
            </a:p>
          </xdr:txBody>
        </xdr:sp>
      </mc:Choice>
      <mc:Fallback xmlns="">
        <xdr:sp macro="" textlink="">
          <xdr:nvSpPr>
            <xdr:cNvPr id="9" name="TextBox 8">
              <a:extLst>
                <a:ext uri="{FF2B5EF4-FFF2-40B4-BE49-F238E27FC236}">
                  <a16:creationId xmlns:a16="http://schemas.microsoft.com/office/drawing/2014/main" id="{AFFAB5C2-FDC3-4F51-8E0D-046EB5A6903A}"/>
                </a:ext>
              </a:extLst>
            </xdr:cNvPr>
            <xdr:cNvSpPr txBox="1"/>
          </xdr:nvSpPr>
          <xdr:spPr>
            <a:xfrm>
              <a:off x="4101548" y="9733721"/>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𝛽</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rPr>
                <a:t>0</a:t>
              </a:r>
              <a:endParaRPr lang="en-US" sz="1100"/>
            </a:p>
          </xdr:txBody>
        </xdr:sp>
      </mc:Fallback>
    </mc:AlternateContent>
    <xdr:clientData/>
  </xdr:oneCellAnchor>
  <xdr:oneCellAnchor>
    <xdr:from>
      <xdr:col>4</xdr:col>
      <xdr:colOff>22335</xdr:colOff>
      <xdr:row>59</xdr:row>
      <xdr:rowOff>12481</xdr:rowOff>
    </xdr:from>
    <xdr:ext cx="120738" cy="172227"/>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 xmlns:a16="http://schemas.microsoft.com/office/drawing/2014/main" id="{A9005BB8-AFB4-4606-916F-F63D04662DEF}"/>
                </a:ext>
              </a:extLst>
            </xdr:cNvPr>
            <xdr:cNvSpPr txBox="1"/>
          </xdr:nvSpPr>
          <xdr:spPr>
            <a:xfrm>
              <a:off x="22335" y="23175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0" name="TextBox 9">
              <a:extLst>
                <a:ext uri="{FF2B5EF4-FFF2-40B4-BE49-F238E27FC236}">
                  <a16:creationId xmlns:a16="http://schemas.microsoft.com/office/drawing/2014/main" id="{A9005BB8-AFB4-4606-916F-F63D04662DEF}"/>
                </a:ext>
              </a:extLst>
            </xdr:cNvPr>
            <xdr:cNvSpPr txBox="1"/>
          </xdr:nvSpPr>
          <xdr:spPr>
            <a:xfrm>
              <a:off x="22335" y="23175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4</xdr:col>
      <xdr:colOff>39756</xdr:colOff>
      <xdr:row>45</xdr:row>
      <xdr:rowOff>14909</xdr:rowOff>
    </xdr:from>
    <xdr:ext cx="188065" cy="175369"/>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 xmlns:a16="http://schemas.microsoft.com/office/drawing/2014/main" id="{671CDD5C-10AF-4E30-A972-F2CEA176B9F2}"/>
                </a:ext>
              </a:extLst>
            </xdr:cNvPr>
            <xdr:cNvSpPr txBox="1"/>
          </xdr:nvSpPr>
          <xdr:spPr>
            <a:xfrm>
              <a:off x="3062908" y="7883387"/>
              <a:ext cx="1880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solidFill>
                              <a:srgbClr val="836967"/>
                            </a:solidFill>
                            <a:latin typeface="Cambria Math" panose="02040503050406030204" pitchFamily="18" charset="0"/>
                          </a:rPr>
                        </m:ctrlPr>
                      </m:sSup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𝜎</m:t>
                            </m:r>
                          </m:e>
                        </m:acc>
                      </m:e>
                      <m:sup>
                        <m:r>
                          <a:rPr lang="en-US" sz="1100" i="1">
                            <a:latin typeface="Cambria Math" panose="02040503050406030204" pitchFamily="18" charset="0"/>
                          </a:rPr>
                          <m:t>2</m:t>
                        </m:r>
                      </m:sup>
                    </m:sSup>
                  </m:oMath>
                </m:oMathPara>
              </a14:m>
              <a:endParaRPr lang="en-US" sz="1100"/>
            </a:p>
          </xdr:txBody>
        </xdr:sp>
      </mc:Choice>
      <mc:Fallback xmlns="">
        <xdr:sp macro="" textlink="">
          <xdr:nvSpPr>
            <xdr:cNvPr id="11" name="TextBox 10">
              <a:extLst>
                <a:ext uri="{FF2B5EF4-FFF2-40B4-BE49-F238E27FC236}">
                  <a16:creationId xmlns:a16="http://schemas.microsoft.com/office/drawing/2014/main" id="{671CDD5C-10AF-4E30-A972-F2CEA176B9F2}"/>
                </a:ext>
              </a:extLst>
            </xdr:cNvPr>
            <xdr:cNvSpPr txBox="1"/>
          </xdr:nvSpPr>
          <xdr:spPr>
            <a:xfrm>
              <a:off x="3062908" y="7883387"/>
              <a:ext cx="1880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𝜎</a:t>
              </a:r>
              <a:r>
                <a:rPr lang="en-US" sz="1100" i="0">
                  <a:solidFill>
                    <a:srgbClr val="836967"/>
                  </a:solidFill>
                  <a:latin typeface="Cambria Math" panose="02040503050406030204" pitchFamily="18" charset="0"/>
                </a:rPr>
                <a:t> ̂^</a:t>
              </a:r>
              <a:r>
                <a:rPr lang="en-US" sz="1100" i="0">
                  <a:latin typeface="Cambria Math" panose="02040503050406030204" pitchFamily="18" charset="0"/>
                </a:rPr>
                <a:t>2</a:t>
              </a:r>
              <a:endParaRPr lang="en-US" sz="1100"/>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oneCellAnchor>
    <xdr:from>
      <xdr:col>4</xdr:col>
      <xdr:colOff>14908</xdr:colOff>
      <xdr:row>47</xdr:row>
      <xdr:rowOff>6625</xdr:rowOff>
    </xdr:from>
    <xdr:ext cx="170495" cy="18498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 xmlns:a16="http://schemas.microsoft.com/office/drawing/2014/main" id="{01945576-5AB0-4E8B-894E-E83EA55A556B}"/>
                </a:ext>
              </a:extLst>
            </xdr:cNvPr>
            <xdr:cNvSpPr txBox="1"/>
          </xdr:nvSpPr>
          <xdr:spPr>
            <a:xfrm>
              <a:off x="3081958" y="8550550"/>
              <a:ext cx="170495"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𝛽</m:t>
                            </m:r>
                          </m:e>
                        </m:acc>
                      </m:e>
                      <m:sub>
                        <m:r>
                          <a:rPr lang="en-US" sz="1100" i="1">
                            <a:latin typeface="Cambria Math" panose="02040503050406030204" pitchFamily="18" charset="0"/>
                          </a:rPr>
                          <m:t>1</m:t>
                        </m:r>
                      </m:sub>
                    </m:sSub>
                  </m:oMath>
                </m:oMathPara>
              </a14:m>
              <a:endParaRPr lang="en-US" sz="1100"/>
            </a:p>
          </xdr:txBody>
        </xdr:sp>
      </mc:Choice>
      <mc:Fallback xmlns="">
        <xdr:sp macro="" textlink="">
          <xdr:nvSpPr>
            <xdr:cNvPr id="2" name="TextBox 1">
              <a:extLst>
                <a:ext uri="{FF2B5EF4-FFF2-40B4-BE49-F238E27FC236}">
                  <a16:creationId xmlns:a16="http://schemas.microsoft.com/office/drawing/2014/main" id="{01945576-5AB0-4E8B-894E-E83EA55A556B}"/>
                </a:ext>
              </a:extLst>
            </xdr:cNvPr>
            <xdr:cNvSpPr txBox="1"/>
          </xdr:nvSpPr>
          <xdr:spPr>
            <a:xfrm>
              <a:off x="3081958" y="8550550"/>
              <a:ext cx="170495"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𝛽</a:t>
              </a:r>
              <a:r>
                <a:rPr lang="en-US" sz="1100" i="0">
                  <a:solidFill>
                    <a:srgbClr val="836967"/>
                  </a:solidFill>
                  <a:latin typeface="Cambria Math" panose="02040503050406030204" pitchFamily="18" charset="0"/>
                </a:rPr>
                <a:t> ̂_</a:t>
              </a:r>
              <a:r>
                <a:rPr lang="en-US" sz="1100" i="0">
                  <a:latin typeface="Cambria Math" panose="02040503050406030204" pitchFamily="18" charset="0"/>
                </a:rPr>
                <a:t>1</a:t>
              </a:r>
              <a:endParaRPr lang="en-US" sz="1100"/>
            </a:p>
          </xdr:txBody>
        </xdr:sp>
      </mc:Fallback>
    </mc:AlternateContent>
    <xdr:clientData/>
  </xdr:oneCellAnchor>
  <xdr:oneCellAnchor>
    <xdr:from>
      <xdr:col>4</xdr:col>
      <xdr:colOff>48039</xdr:colOff>
      <xdr:row>39</xdr:row>
      <xdr:rowOff>6626</xdr:rowOff>
    </xdr:from>
    <xdr:ext cx="111248"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 xmlns:a16="http://schemas.microsoft.com/office/drawing/2014/main" id="{0B856CB8-D6BA-4B80-A200-EB958F4A32F2}"/>
                </a:ext>
              </a:extLst>
            </xdr:cNvPr>
            <xdr:cNvSpPr txBox="1"/>
          </xdr:nvSpPr>
          <xdr:spPr>
            <a:xfrm>
              <a:off x="3115089" y="7102751"/>
              <a:ext cx="11124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𝑥</m:t>
                        </m:r>
                      </m:e>
                    </m:acc>
                  </m:oMath>
                </m:oMathPara>
              </a14:m>
              <a:endParaRPr lang="en-US" sz="1100"/>
            </a:p>
          </xdr:txBody>
        </xdr:sp>
      </mc:Choice>
      <mc:Fallback xmlns="">
        <xdr:sp macro="" textlink="">
          <xdr:nvSpPr>
            <xdr:cNvPr id="3" name="TextBox 2">
              <a:extLst>
                <a:ext uri="{FF2B5EF4-FFF2-40B4-BE49-F238E27FC236}">
                  <a16:creationId xmlns:a16="http://schemas.microsoft.com/office/drawing/2014/main" id="{0B856CB8-D6BA-4B80-A200-EB958F4A32F2}"/>
                </a:ext>
              </a:extLst>
            </xdr:cNvPr>
            <xdr:cNvSpPr txBox="1"/>
          </xdr:nvSpPr>
          <xdr:spPr>
            <a:xfrm>
              <a:off x="3115089" y="7102751"/>
              <a:ext cx="11124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𝑥</a:t>
              </a:r>
              <a:r>
                <a:rPr lang="en-US" sz="1100" i="0">
                  <a:solidFill>
                    <a:srgbClr val="836967"/>
                  </a:solidFill>
                  <a:latin typeface="Cambria Math" panose="02040503050406030204" pitchFamily="18" charset="0"/>
                </a:rPr>
                <a:t> ̅</a:t>
              </a:r>
              <a:endParaRPr lang="en-US" sz="1100"/>
            </a:p>
          </xdr:txBody>
        </xdr:sp>
      </mc:Fallback>
    </mc:AlternateContent>
    <xdr:clientData/>
  </xdr:oneCellAnchor>
  <xdr:oneCellAnchor>
    <xdr:from>
      <xdr:col>4</xdr:col>
      <xdr:colOff>48039</xdr:colOff>
      <xdr:row>39</xdr:row>
      <xdr:rowOff>172277</xdr:rowOff>
    </xdr:from>
    <xdr:ext cx="113236"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 xmlns:a16="http://schemas.microsoft.com/office/drawing/2014/main" id="{84852656-9CAB-4B1A-8F69-67FF21C1F711}"/>
                </a:ext>
              </a:extLst>
            </xdr:cNvPr>
            <xdr:cNvSpPr txBox="1"/>
          </xdr:nvSpPr>
          <xdr:spPr>
            <a:xfrm>
              <a:off x="3115089" y="7268402"/>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𝑦</m:t>
                        </m:r>
                      </m:e>
                    </m:acc>
                  </m:oMath>
                </m:oMathPara>
              </a14:m>
              <a:endParaRPr lang="en-US" sz="1100"/>
            </a:p>
          </xdr:txBody>
        </xdr:sp>
      </mc:Choice>
      <mc:Fallback xmlns="">
        <xdr:sp macro="" textlink="">
          <xdr:nvSpPr>
            <xdr:cNvPr id="4" name="TextBox 3">
              <a:extLst>
                <a:ext uri="{FF2B5EF4-FFF2-40B4-BE49-F238E27FC236}">
                  <a16:creationId xmlns:a16="http://schemas.microsoft.com/office/drawing/2014/main" id="{84852656-9CAB-4B1A-8F69-67FF21C1F711}"/>
                </a:ext>
              </a:extLst>
            </xdr:cNvPr>
            <xdr:cNvSpPr txBox="1"/>
          </xdr:nvSpPr>
          <xdr:spPr>
            <a:xfrm>
              <a:off x="3115089" y="7268402"/>
              <a:ext cx="1132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𝑦</a:t>
              </a:r>
              <a:r>
                <a:rPr lang="en-US" sz="1100" i="0">
                  <a:solidFill>
                    <a:srgbClr val="836967"/>
                  </a:solidFill>
                  <a:latin typeface="Cambria Math" panose="02040503050406030204" pitchFamily="18" charset="0"/>
                </a:rPr>
                <a:t> ̅</a:t>
              </a:r>
              <a:endParaRPr lang="en-US" sz="1100"/>
            </a:p>
          </xdr:txBody>
        </xdr:sp>
      </mc:Fallback>
    </mc:AlternateContent>
    <xdr:clientData/>
  </xdr:oneCellAnchor>
  <xdr:oneCellAnchor>
    <xdr:from>
      <xdr:col>4</xdr:col>
      <xdr:colOff>23191</xdr:colOff>
      <xdr:row>48</xdr:row>
      <xdr:rowOff>6627</xdr:rowOff>
    </xdr:from>
    <xdr:ext cx="173766" cy="18498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 xmlns:a16="http://schemas.microsoft.com/office/drawing/2014/main" id="{9C64D824-7A3F-43C8-9803-0F81EEDE2F3B}"/>
                </a:ext>
              </a:extLst>
            </xdr:cNvPr>
            <xdr:cNvSpPr txBox="1"/>
          </xdr:nvSpPr>
          <xdr:spPr>
            <a:xfrm>
              <a:off x="3090241" y="8731527"/>
              <a:ext cx="173766"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𝛽</m:t>
                            </m:r>
                          </m:e>
                        </m:acc>
                      </m:e>
                      <m:sub>
                        <m:r>
                          <a:rPr lang="en-US" sz="1100" b="0" i="1">
                            <a:latin typeface="Cambria Math" panose="02040503050406030204" pitchFamily="18" charset="0"/>
                          </a:rPr>
                          <m:t>0</m:t>
                        </m:r>
                      </m:sub>
                    </m:sSub>
                  </m:oMath>
                </m:oMathPara>
              </a14:m>
              <a:endParaRPr lang="en-US" sz="1100"/>
            </a:p>
          </xdr:txBody>
        </xdr:sp>
      </mc:Choice>
      <mc:Fallback xmlns="">
        <xdr:sp macro="" textlink="">
          <xdr:nvSpPr>
            <xdr:cNvPr id="5" name="TextBox 4">
              <a:extLst>
                <a:ext uri="{FF2B5EF4-FFF2-40B4-BE49-F238E27FC236}">
                  <a16:creationId xmlns:a16="http://schemas.microsoft.com/office/drawing/2014/main" id="{9C64D824-7A3F-43C8-9803-0F81EEDE2F3B}"/>
                </a:ext>
              </a:extLst>
            </xdr:cNvPr>
            <xdr:cNvSpPr txBox="1"/>
          </xdr:nvSpPr>
          <xdr:spPr>
            <a:xfrm>
              <a:off x="3090241" y="8731527"/>
              <a:ext cx="173766" cy="184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𝛽</a:t>
              </a:r>
              <a:r>
                <a:rPr lang="en-US" sz="1100" i="0">
                  <a:solidFill>
                    <a:srgbClr val="836967"/>
                  </a:solidFill>
                  <a:latin typeface="Cambria Math" panose="02040503050406030204" pitchFamily="18" charset="0"/>
                </a:rPr>
                <a:t> ̂_</a:t>
              </a:r>
              <a:r>
                <a:rPr lang="en-US" sz="1100" b="0" i="0">
                  <a:latin typeface="Cambria Math" panose="02040503050406030204" pitchFamily="18" charset="0"/>
                </a:rPr>
                <a:t>0</a:t>
              </a:r>
              <a:endParaRPr lang="en-US" sz="1100"/>
            </a:p>
          </xdr:txBody>
        </xdr:sp>
      </mc:Fallback>
    </mc:AlternateContent>
    <xdr:clientData/>
  </xdr:oneCellAnchor>
  <xdr:oneCellAnchor>
    <xdr:from>
      <xdr:col>5</xdr:col>
      <xdr:colOff>299831</xdr:colOff>
      <xdr:row>55</xdr:row>
      <xdr:rowOff>34786</xdr:rowOff>
    </xdr:from>
    <xdr:ext cx="432362" cy="172227"/>
    <mc:AlternateContent xmlns:mc="http://schemas.openxmlformats.org/markup-compatibility/2006" xmlns:a14="http://schemas.microsoft.com/office/drawing/2010/main">
      <mc:Choice Requires="a14">
        <xdr:sp macro="" textlink="">
          <xdr:nvSpPr>
            <xdr:cNvPr id="7" name="TextBox 6">
              <a:extLst>
                <a:ext uri="{FF2B5EF4-FFF2-40B4-BE49-F238E27FC236}">
                  <a16:creationId xmlns="" xmlns:a16="http://schemas.microsoft.com/office/drawing/2014/main" id="{90E63E2E-35B1-47A1-851B-BB74C87E9978}"/>
                </a:ext>
              </a:extLst>
            </xdr:cNvPr>
            <xdr:cNvSpPr txBox="1"/>
          </xdr:nvSpPr>
          <xdr:spPr>
            <a:xfrm>
              <a:off x="4338431" y="10436086"/>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𝛽</m:t>
                        </m:r>
                      </m:e>
                      <m:sub>
                        <m:r>
                          <a:rPr lang="en-US" sz="1100" i="1">
                            <a:latin typeface="Cambria Math" panose="02040503050406030204" pitchFamily="18" charset="0"/>
                          </a:rPr>
                          <m:t>1</m:t>
                        </m:r>
                      </m:sub>
                    </m:sSub>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rPr>
                      <m:t>0</m:t>
                    </m:r>
                  </m:oMath>
                </m:oMathPara>
              </a14:m>
              <a:endParaRPr lang="en-US" sz="1100"/>
            </a:p>
          </xdr:txBody>
        </xdr:sp>
      </mc:Choice>
      <mc:Fallback xmlns="">
        <xdr:sp macro="" textlink="">
          <xdr:nvSpPr>
            <xdr:cNvPr id="7" name="TextBox 6">
              <a:extLst>
                <a:ext uri="{FF2B5EF4-FFF2-40B4-BE49-F238E27FC236}">
                  <a16:creationId xmlns:a16="http://schemas.microsoft.com/office/drawing/2014/main" id="{90E63E2E-35B1-47A1-851B-BB74C87E9978}"/>
                </a:ext>
              </a:extLst>
            </xdr:cNvPr>
            <xdr:cNvSpPr txBox="1"/>
          </xdr:nvSpPr>
          <xdr:spPr>
            <a:xfrm>
              <a:off x="4338431" y="10436086"/>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𝛽</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rPr>
                <a:t>0</a:t>
              </a:r>
              <a:endParaRPr lang="en-US" sz="1100"/>
            </a:p>
          </xdr:txBody>
        </xdr:sp>
      </mc:Fallback>
    </mc:AlternateContent>
    <xdr:clientData/>
  </xdr:oneCellAnchor>
  <xdr:oneCellAnchor>
    <xdr:from>
      <xdr:col>4</xdr:col>
      <xdr:colOff>22335</xdr:colOff>
      <xdr:row>57</xdr:row>
      <xdr:rowOff>12481</xdr:rowOff>
    </xdr:from>
    <xdr:ext cx="120738" cy="17222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 xmlns:a16="http://schemas.microsoft.com/office/drawing/2014/main" id="{952E1101-FDA7-436B-ADD6-A275C555823D}"/>
                </a:ext>
              </a:extLst>
            </xdr:cNvPr>
            <xdr:cNvSpPr txBox="1"/>
          </xdr:nvSpPr>
          <xdr:spPr>
            <a:xfrm>
              <a:off x="3089385" y="107757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8" name="TextBox 7">
              <a:extLst>
                <a:ext uri="{FF2B5EF4-FFF2-40B4-BE49-F238E27FC236}">
                  <a16:creationId xmlns:a16="http://schemas.microsoft.com/office/drawing/2014/main" id="{952E1101-FDA7-436B-ADD6-A275C555823D}"/>
                </a:ext>
              </a:extLst>
            </xdr:cNvPr>
            <xdr:cNvSpPr txBox="1"/>
          </xdr:nvSpPr>
          <xdr:spPr>
            <a:xfrm>
              <a:off x="3089385" y="107757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oneCellAnchor>
    <xdr:from>
      <xdr:col>4</xdr:col>
      <xdr:colOff>39756</xdr:colOff>
      <xdr:row>45</xdr:row>
      <xdr:rowOff>14909</xdr:rowOff>
    </xdr:from>
    <xdr:ext cx="188065" cy="175369"/>
    <mc:AlternateContent xmlns:mc="http://schemas.openxmlformats.org/markup-compatibility/2006" xmlns:a14="http://schemas.microsoft.com/office/drawing/2010/main">
      <mc:Choice Requires="a14">
        <xdr:sp macro="" textlink="">
          <xdr:nvSpPr>
            <xdr:cNvPr id="9" name="TextBox 8">
              <a:extLst>
                <a:ext uri="{FF2B5EF4-FFF2-40B4-BE49-F238E27FC236}">
                  <a16:creationId xmlns="" xmlns:a16="http://schemas.microsoft.com/office/drawing/2014/main" id="{03E71419-E151-47E2-BDF3-A2CF6C732727}"/>
                </a:ext>
              </a:extLst>
            </xdr:cNvPr>
            <xdr:cNvSpPr txBox="1"/>
          </xdr:nvSpPr>
          <xdr:spPr>
            <a:xfrm>
              <a:off x="3106806" y="8196884"/>
              <a:ext cx="1880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solidFill>
                              <a:srgbClr val="836967"/>
                            </a:solidFill>
                            <a:latin typeface="Cambria Math" panose="02040503050406030204" pitchFamily="18" charset="0"/>
                          </a:rPr>
                        </m:ctrlPr>
                      </m:sSupPr>
                      <m:e>
                        <m:acc>
                          <m:accPr>
                            <m:chr m:val="̂"/>
                            <m:ctrlPr>
                              <a:rPr lang="en-US" sz="1100" i="1">
                                <a:solidFill>
                                  <a:srgbClr val="836967"/>
                                </a:solidFill>
                                <a:latin typeface="Cambria Math" panose="02040503050406030204" pitchFamily="18" charset="0"/>
                              </a:rPr>
                            </m:ctrlPr>
                          </m:accPr>
                          <m:e>
                            <m:r>
                              <a:rPr lang="en-US" sz="1100" i="1">
                                <a:latin typeface="Cambria Math" panose="02040503050406030204" pitchFamily="18" charset="0"/>
                              </a:rPr>
                              <m:t>𝜎</m:t>
                            </m:r>
                          </m:e>
                        </m:acc>
                      </m:e>
                      <m:sup>
                        <m:r>
                          <a:rPr lang="en-US" sz="1100" i="1">
                            <a:latin typeface="Cambria Math" panose="02040503050406030204" pitchFamily="18" charset="0"/>
                          </a:rPr>
                          <m:t>2</m:t>
                        </m:r>
                      </m:sup>
                    </m:sSup>
                  </m:oMath>
                </m:oMathPara>
              </a14:m>
              <a:endParaRPr lang="en-US" sz="1100"/>
            </a:p>
          </xdr:txBody>
        </xdr:sp>
      </mc:Choice>
      <mc:Fallback xmlns="">
        <xdr:sp macro="" textlink="">
          <xdr:nvSpPr>
            <xdr:cNvPr id="9" name="TextBox 8">
              <a:extLst>
                <a:ext uri="{FF2B5EF4-FFF2-40B4-BE49-F238E27FC236}">
                  <a16:creationId xmlns:a16="http://schemas.microsoft.com/office/drawing/2014/main" id="{03E71419-E151-47E2-BDF3-A2CF6C732727}"/>
                </a:ext>
              </a:extLst>
            </xdr:cNvPr>
            <xdr:cNvSpPr txBox="1"/>
          </xdr:nvSpPr>
          <xdr:spPr>
            <a:xfrm>
              <a:off x="3106806" y="8196884"/>
              <a:ext cx="1880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𝜎</a:t>
              </a:r>
              <a:r>
                <a:rPr lang="en-US" sz="1100" i="0">
                  <a:solidFill>
                    <a:srgbClr val="836967"/>
                  </a:solidFill>
                  <a:latin typeface="Cambria Math" panose="02040503050406030204" pitchFamily="18" charset="0"/>
                </a:rPr>
                <a:t> ̂^</a:t>
              </a:r>
              <a:r>
                <a:rPr lang="en-US" sz="1100" i="0">
                  <a:latin typeface="Cambria Math" panose="02040503050406030204" pitchFamily="18" charset="0"/>
                </a:rPr>
                <a:t>2</a:t>
              </a:r>
              <a:endParaRPr lang="en-US" sz="1100"/>
            </a:p>
          </xdr:txBody>
        </xdr:sp>
      </mc:Fallback>
    </mc:AlternateContent>
    <xdr:clientData/>
  </xdr:oneCellAnchor>
  <xdr:oneCellAnchor>
    <xdr:from>
      <xdr:col>5</xdr:col>
      <xdr:colOff>296518</xdr:colOff>
      <xdr:row>56</xdr:row>
      <xdr:rowOff>23191</xdr:rowOff>
    </xdr:from>
    <xdr:ext cx="432362" cy="172227"/>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 xmlns:a16="http://schemas.microsoft.com/office/drawing/2014/main" id="{F283FC66-8D76-43BF-AE68-02CE6E6767C7}"/>
                </a:ext>
              </a:extLst>
            </xdr:cNvPr>
            <xdr:cNvSpPr txBox="1"/>
          </xdr:nvSpPr>
          <xdr:spPr>
            <a:xfrm>
              <a:off x="4335118" y="10243516"/>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𝛽</m:t>
                        </m:r>
                      </m:e>
                      <m:sub>
                        <m:r>
                          <a:rPr lang="en-US" sz="1100" i="1">
                            <a:latin typeface="Cambria Math" panose="02040503050406030204" pitchFamily="18" charset="0"/>
                          </a:rPr>
                          <m:t>1</m:t>
                        </m:r>
                      </m:sub>
                    </m:sSub>
                    <m:r>
                      <a:rPr lang="en-US" sz="1100" b="0" i="1">
                        <a:latin typeface="Cambria Math" panose="02040503050406030204" pitchFamily="18" charset="0"/>
                      </a:rPr>
                      <m:t>=0</m:t>
                    </m:r>
                  </m:oMath>
                </m:oMathPara>
              </a14:m>
              <a:endParaRPr lang="en-US" sz="1100"/>
            </a:p>
          </xdr:txBody>
        </xdr:sp>
      </mc:Choice>
      <mc:Fallback xmlns="">
        <xdr:sp macro="" textlink="">
          <xdr:nvSpPr>
            <xdr:cNvPr id="13" name="TextBox 12">
              <a:extLst>
                <a:ext uri="{FF2B5EF4-FFF2-40B4-BE49-F238E27FC236}">
                  <a16:creationId xmlns:a16="http://schemas.microsoft.com/office/drawing/2014/main" id="{F283FC66-8D76-43BF-AE68-02CE6E6767C7}"/>
                </a:ext>
              </a:extLst>
            </xdr:cNvPr>
            <xdr:cNvSpPr txBox="1"/>
          </xdr:nvSpPr>
          <xdr:spPr>
            <a:xfrm>
              <a:off x="4335118" y="10243516"/>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𝛽</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rPr>
                <a:t>=0</a:t>
              </a:r>
              <a:endParaRPr lang="en-US" sz="1100"/>
            </a:p>
          </xdr:txBody>
        </xdr:sp>
      </mc:Fallback>
    </mc:AlternateContent>
    <xdr:clientData/>
  </xdr:oneCellAnchor>
  <xdr:oneCellAnchor>
    <xdr:from>
      <xdr:col>5</xdr:col>
      <xdr:colOff>299831</xdr:colOff>
      <xdr:row>57</xdr:row>
      <xdr:rowOff>34786</xdr:rowOff>
    </xdr:from>
    <xdr:ext cx="432362" cy="172227"/>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 xmlns:a16="http://schemas.microsoft.com/office/drawing/2014/main" id="{EE779F43-A2F9-41E5-98E9-DA37C397054E}"/>
                </a:ext>
              </a:extLst>
            </xdr:cNvPr>
            <xdr:cNvSpPr txBox="1"/>
          </xdr:nvSpPr>
          <xdr:spPr>
            <a:xfrm>
              <a:off x="4338431" y="10436086"/>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en-US" sz="1100" i="1">
                            <a:latin typeface="Cambria Math" panose="02040503050406030204" pitchFamily="18" charset="0"/>
                          </a:rPr>
                          <m:t>𝛽</m:t>
                        </m:r>
                      </m:e>
                      <m:sub>
                        <m:r>
                          <a:rPr lang="en-US" sz="1100" i="1">
                            <a:latin typeface="Cambria Math" panose="02040503050406030204" pitchFamily="18" charset="0"/>
                          </a:rPr>
                          <m:t>1</m:t>
                        </m:r>
                      </m:sub>
                    </m:sSub>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rPr>
                      <m:t>0</m:t>
                    </m:r>
                  </m:oMath>
                </m:oMathPara>
              </a14:m>
              <a:endParaRPr lang="en-US" sz="1100"/>
            </a:p>
          </xdr:txBody>
        </xdr:sp>
      </mc:Choice>
      <mc:Fallback xmlns="">
        <xdr:sp macro="" textlink="">
          <xdr:nvSpPr>
            <xdr:cNvPr id="14" name="TextBox 13">
              <a:extLst>
                <a:ext uri="{FF2B5EF4-FFF2-40B4-BE49-F238E27FC236}">
                  <a16:creationId xmlns:a16="http://schemas.microsoft.com/office/drawing/2014/main" id="{EE779F43-A2F9-41E5-98E9-DA37C397054E}"/>
                </a:ext>
              </a:extLst>
            </xdr:cNvPr>
            <xdr:cNvSpPr txBox="1"/>
          </xdr:nvSpPr>
          <xdr:spPr>
            <a:xfrm>
              <a:off x="4338431" y="10436086"/>
              <a:ext cx="4323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𝛽</a:t>
              </a:r>
              <a:r>
                <a:rPr lang="en-US" sz="1100" i="0">
                  <a:solidFill>
                    <a:srgbClr val="836967"/>
                  </a:solidFill>
                  <a:latin typeface="Cambria Math" panose="02040503050406030204" pitchFamily="18" charset="0"/>
                </a:rPr>
                <a:t>_</a:t>
              </a:r>
              <a:r>
                <a:rPr lang="en-US" sz="1100" i="0">
                  <a:latin typeface="Cambria Math" panose="02040503050406030204" pitchFamily="18" charset="0"/>
                </a:rPr>
                <a:t>1</a:t>
              </a:r>
              <a:r>
                <a:rPr lang="en-US" sz="1100" b="0" i="0">
                  <a:latin typeface="Cambria Math" panose="02040503050406030204" pitchFamily="18" charset="0"/>
                  <a:ea typeface="Cambria Math" panose="02040503050406030204" pitchFamily="18" charset="0"/>
                </a:rPr>
                <a:t>≠</a:t>
              </a:r>
              <a:r>
                <a:rPr lang="en-US" sz="1100" b="0" i="0">
                  <a:latin typeface="Cambria Math" panose="02040503050406030204" pitchFamily="18" charset="0"/>
                </a:rPr>
                <a:t>0</a:t>
              </a:r>
              <a:endParaRPr lang="en-US" sz="1100"/>
            </a:p>
          </xdr:txBody>
        </xdr:sp>
      </mc:Fallback>
    </mc:AlternateContent>
    <xdr:clientData/>
  </xdr:oneCellAnchor>
  <xdr:oneCellAnchor>
    <xdr:from>
      <xdr:col>4</xdr:col>
      <xdr:colOff>22335</xdr:colOff>
      <xdr:row>59</xdr:row>
      <xdr:rowOff>12481</xdr:rowOff>
    </xdr:from>
    <xdr:ext cx="120738" cy="172227"/>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 xmlns:a16="http://schemas.microsoft.com/office/drawing/2014/main" id="{3B2ADAA3-E303-42CF-BF36-AF1991C5C47E}"/>
                </a:ext>
              </a:extLst>
            </xdr:cNvPr>
            <xdr:cNvSpPr txBox="1"/>
          </xdr:nvSpPr>
          <xdr:spPr>
            <a:xfrm>
              <a:off x="3089385" y="107757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𝛼</m:t>
                    </m:r>
                  </m:oMath>
                </m:oMathPara>
              </a14:m>
              <a:endParaRPr lang="en-US" sz="1100"/>
            </a:p>
          </xdr:txBody>
        </xdr:sp>
      </mc:Choice>
      <mc:Fallback xmlns="">
        <xdr:sp macro="" textlink="">
          <xdr:nvSpPr>
            <xdr:cNvPr id="15" name="TextBox 14">
              <a:extLst>
                <a:ext uri="{FF2B5EF4-FFF2-40B4-BE49-F238E27FC236}">
                  <a16:creationId xmlns:a16="http://schemas.microsoft.com/office/drawing/2014/main" id="{3B2ADAA3-E303-42CF-BF36-AF1991C5C47E}"/>
                </a:ext>
              </a:extLst>
            </xdr:cNvPr>
            <xdr:cNvSpPr txBox="1"/>
          </xdr:nvSpPr>
          <xdr:spPr>
            <a:xfrm>
              <a:off x="3089385" y="10775731"/>
              <a:ext cx="1207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𝛼</a:t>
              </a:r>
              <a:endParaRPr lang="en-US" sz="1100"/>
            </a:p>
          </xdr:txBody>
        </xdr:sp>
      </mc:Fallback>
    </mc:AlternateContent>
    <xdr:clientData/>
  </xdr:oneCellAnchor>
  <xdr:twoCellAnchor>
    <xdr:from>
      <xdr:col>4</xdr:col>
      <xdr:colOff>19049</xdr:colOff>
      <xdr:row>9</xdr:row>
      <xdr:rowOff>42861</xdr:rowOff>
    </xdr:from>
    <xdr:to>
      <xdr:col>11</xdr:col>
      <xdr:colOff>28574</xdr:colOff>
      <xdr:row>29</xdr:row>
      <xdr:rowOff>28574</xdr:rowOff>
    </xdr:to>
    <xdr:graphicFrame macro="">
      <xdr:nvGraphicFramePr>
        <xdr:cNvPr id="6" name="Chart 5">
          <a:extLst>
            <a:ext uri="{FF2B5EF4-FFF2-40B4-BE49-F238E27FC236}">
              <a16:creationId xmlns="" xmlns:a16="http://schemas.microsoft.com/office/drawing/2014/main" id="{7EC75F6E-9D08-4935-A858-E19CA6F61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uciml/pima-indians-diabetes-databas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9"/>
  <sheetViews>
    <sheetView zoomScale="130" zoomScaleNormal="130" workbookViewId="0">
      <pane ySplit="1" topLeftCell="A2" activePane="bottomLeft" state="frozen"/>
      <selection pane="bottomLeft" activeCell="J2" sqref="J2"/>
    </sheetView>
  </sheetViews>
  <sheetFormatPr defaultColWidth="9.140625" defaultRowHeight="14.25" x14ac:dyDescent="0.25"/>
  <cols>
    <col min="1" max="1" width="15.140625" style="2" customWidth="1"/>
    <col min="2" max="2" width="10.28515625" style="2" customWidth="1"/>
    <col min="3" max="3" width="16.5703125" style="2" customWidth="1"/>
    <col min="4" max="4" width="16.140625" style="2" customWidth="1"/>
    <col min="5" max="5" width="11" style="2" customWidth="1"/>
    <col min="6" max="6" width="12.28515625" style="2" customWidth="1"/>
    <col min="7" max="7" width="13.7109375" style="2" customWidth="1"/>
    <col min="8" max="8" width="9.140625" style="2"/>
    <col min="9" max="9" width="12.28515625" style="2" customWidth="1"/>
    <col min="10" max="16384" width="9.140625" style="2"/>
  </cols>
  <sheetData>
    <row r="1" spans="1:9" s="3" customFormat="1" x14ac:dyDescent="0.25">
      <c r="A1" s="3" t="s">
        <v>0</v>
      </c>
      <c r="B1" s="3" t="s">
        <v>1</v>
      </c>
      <c r="C1" s="3" t="s">
        <v>2</v>
      </c>
      <c r="D1" s="3" t="s">
        <v>3</v>
      </c>
      <c r="E1" s="3" t="s">
        <v>4</v>
      </c>
      <c r="F1" s="3" t="s">
        <v>5</v>
      </c>
      <c r="G1" s="3" t="s">
        <v>26</v>
      </c>
      <c r="H1" s="3" t="s">
        <v>6</v>
      </c>
      <c r="I1" s="3" t="s">
        <v>7</v>
      </c>
    </row>
    <row r="2" spans="1:9" x14ac:dyDescent="0.25">
      <c r="A2" s="2">
        <v>6</v>
      </c>
      <c r="B2" s="2">
        <v>148</v>
      </c>
      <c r="C2" s="2">
        <v>72</v>
      </c>
      <c r="D2" s="2">
        <v>35</v>
      </c>
      <c r="E2" s="2">
        <v>0</v>
      </c>
      <c r="F2" s="2">
        <v>33.6</v>
      </c>
      <c r="G2" s="2">
        <v>0.627</v>
      </c>
      <c r="H2" s="2">
        <v>50</v>
      </c>
      <c r="I2" s="2">
        <v>1</v>
      </c>
    </row>
    <row r="3" spans="1:9" x14ac:dyDescent="0.25">
      <c r="A3" s="2">
        <v>1</v>
      </c>
      <c r="B3" s="2">
        <v>85</v>
      </c>
      <c r="C3" s="2">
        <v>66</v>
      </c>
      <c r="D3" s="2">
        <v>29</v>
      </c>
      <c r="E3" s="2">
        <v>0</v>
      </c>
      <c r="F3" s="2">
        <v>26.6</v>
      </c>
      <c r="G3" s="2">
        <v>0.35099999999999998</v>
      </c>
      <c r="H3" s="2">
        <v>31</v>
      </c>
      <c r="I3" s="2">
        <v>0</v>
      </c>
    </row>
    <row r="4" spans="1:9" x14ac:dyDescent="0.25">
      <c r="A4" s="2">
        <v>8</v>
      </c>
      <c r="B4" s="2">
        <v>183</v>
      </c>
      <c r="C4" s="2">
        <v>64</v>
      </c>
      <c r="D4" s="2">
        <v>0</v>
      </c>
      <c r="E4" s="2">
        <v>0</v>
      </c>
      <c r="F4" s="2">
        <v>23.3</v>
      </c>
      <c r="G4" s="2">
        <v>0.67200000000000004</v>
      </c>
      <c r="H4" s="2">
        <v>32</v>
      </c>
      <c r="I4" s="2">
        <v>1</v>
      </c>
    </row>
    <row r="5" spans="1:9" x14ac:dyDescent="0.25">
      <c r="A5" s="2">
        <v>1</v>
      </c>
      <c r="B5" s="2">
        <v>89</v>
      </c>
      <c r="C5" s="2">
        <v>66</v>
      </c>
      <c r="D5" s="2">
        <v>23</v>
      </c>
      <c r="E5" s="2">
        <v>94</v>
      </c>
      <c r="F5" s="2">
        <v>28.1</v>
      </c>
      <c r="G5" s="2">
        <v>0.16700000000000001</v>
      </c>
      <c r="H5" s="2">
        <v>21</v>
      </c>
      <c r="I5" s="2">
        <v>0</v>
      </c>
    </row>
    <row r="6" spans="1:9" x14ac:dyDescent="0.25">
      <c r="A6" s="2">
        <v>0</v>
      </c>
      <c r="B6" s="2">
        <v>137</v>
      </c>
      <c r="C6" s="2">
        <v>40</v>
      </c>
      <c r="D6" s="2">
        <v>35</v>
      </c>
      <c r="E6" s="2">
        <v>168</v>
      </c>
      <c r="F6" s="2">
        <v>43.1</v>
      </c>
      <c r="G6" s="2">
        <v>2.2879999999999998</v>
      </c>
      <c r="H6" s="2">
        <v>33</v>
      </c>
      <c r="I6" s="2">
        <v>1</v>
      </c>
    </row>
    <row r="7" spans="1:9" x14ac:dyDescent="0.25">
      <c r="A7" s="2">
        <v>5</v>
      </c>
      <c r="B7" s="2">
        <v>116</v>
      </c>
      <c r="C7" s="2">
        <v>74</v>
      </c>
      <c r="D7" s="2">
        <v>0</v>
      </c>
      <c r="E7" s="2">
        <v>0</v>
      </c>
      <c r="F7" s="2">
        <v>25.6</v>
      </c>
      <c r="G7" s="2">
        <v>0.20100000000000001</v>
      </c>
      <c r="H7" s="2">
        <v>30</v>
      </c>
      <c r="I7" s="2">
        <v>0</v>
      </c>
    </row>
    <row r="8" spans="1:9" x14ac:dyDescent="0.25">
      <c r="A8" s="2">
        <v>3</v>
      </c>
      <c r="B8" s="2">
        <v>78</v>
      </c>
      <c r="C8" s="2">
        <v>50</v>
      </c>
      <c r="D8" s="2">
        <v>32</v>
      </c>
      <c r="E8" s="2">
        <v>88</v>
      </c>
      <c r="F8" s="2">
        <v>31</v>
      </c>
      <c r="G8" s="2">
        <v>0.248</v>
      </c>
      <c r="H8" s="2">
        <v>26</v>
      </c>
      <c r="I8" s="2">
        <v>1</v>
      </c>
    </row>
    <row r="9" spans="1:9" x14ac:dyDescent="0.25">
      <c r="A9" s="2">
        <v>10</v>
      </c>
      <c r="B9" s="2">
        <v>115</v>
      </c>
      <c r="C9" s="2">
        <v>0</v>
      </c>
      <c r="D9" s="2">
        <v>0</v>
      </c>
      <c r="E9" s="2">
        <v>0</v>
      </c>
      <c r="F9" s="2">
        <v>35.299999999999997</v>
      </c>
      <c r="G9" s="2">
        <v>0.13400000000000001</v>
      </c>
      <c r="H9" s="2">
        <v>29</v>
      </c>
      <c r="I9" s="2">
        <v>0</v>
      </c>
    </row>
    <row r="10" spans="1:9" x14ac:dyDescent="0.25">
      <c r="A10" s="2">
        <v>2</v>
      </c>
      <c r="B10" s="2">
        <v>197</v>
      </c>
      <c r="C10" s="2">
        <v>70</v>
      </c>
      <c r="D10" s="2">
        <v>45</v>
      </c>
      <c r="E10" s="2">
        <v>543</v>
      </c>
      <c r="F10" s="2">
        <v>30.5</v>
      </c>
      <c r="G10" s="2">
        <v>0.158</v>
      </c>
      <c r="H10" s="2">
        <v>53</v>
      </c>
      <c r="I10" s="2">
        <v>1</v>
      </c>
    </row>
    <row r="11" spans="1:9" x14ac:dyDescent="0.25">
      <c r="A11" s="2">
        <v>8</v>
      </c>
      <c r="B11" s="2">
        <v>125</v>
      </c>
      <c r="C11" s="2">
        <v>96</v>
      </c>
      <c r="D11" s="2">
        <v>0</v>
      </c>
      <c r="E11" s="2">
        <v>0</v>
      </c>
      <c r="F11" s="2">
        <v>0</v>
      </c>
      <c r="G11" s="2">
        <v>0.23200000000000001</v>
      </c>
      <c r="H11" s="2">
        <v>54</v>
      </c>
      <c r="I11" s="2">
        <v>1</v>
      </c>
    </row>
    <row r="12" spans="1:9" x14ac:dyDescent="0.25">
      <c r="A12" s="2">
        <v>4</v>
      </c>
      <c r="B12" s="2">
        <v>110</v>
      </c>
      <c r="C12" s="2">
        <v>92</v>
      </c>
      <c r="D12" s="2">
        <v>0</v>
      </c>
      <c r="E12" s="2">
        <v>0</v>
      </c>
      <c r="F12" s="2">
        <v>37.6</v>
      </c>
      <c r="G12" s="2">
        <v>0.191</v>
      </c>
      <c r="H12" s="2">
        <v>30</v>
      </c>
      <c r="I12" s="2">
        <v>0</v>
      </c>
    </row>
    <row r="13" spans="1:9" x14ac:dyDescent="0.25">
      <c r="A13" s="2">
        <v>10</v>
      </c>
      <c r="B13" s="2">
        <v>168</v>
      </c>
      <c r="C13" s="2">
        <v>74</v>
      </c>
      <c r="D13" s="2">
        <v>0</v>
      </c>
      <c r="E13" s="2">
        <v>0</v>
      </c>
      <c r="F13" s="2">
        <v>38</v>
      </c>
      <c r="G13" s="2">
        <v>0.53700000000000003</v>
      </c>
      <c r="H13" s="2">
        <v>34</v>
      </c>
      <c r="I13" s="2">
        <v>1</v>
      </c>
    </row>
    <row r="14" spans="1:9" x14ac:dyDescent="0.25">
      <c r="A14" s="2">
        <v>10</v>
      </c>
      <c r="B14" s="2">
        <v>139</v>
      </c>
      <c r="C14" s="2">
        <v>80</v>
      </c>
      <c r="D14" s="2">
        <v>0</v>
      </c>
      <c r="E14" s="2">
        <v>0</v>
      </c>
      <c r="F14" s="2">
        <v>27.1</v>
      </c>
      <c r="G14" s="2">
        <v>1.4410000000000001</v>
      </c>
      <c r="H14" s="2">
        <v>57</v>
      </c>
      <c r="I14" s="2">
        <v>0</v>
      </c>
    </row>
    <row r="15" spans="1:9" x14ac:dyDescent="0.25">
      <c r="A15" s="2">
        <v>1</v>
      </c>
      <c r="B15" s="2">
        <v>189</v>
      </c>
      <c r="C15" s="2">
        <v>60</v>
      </c>
      <c r="D15" s="2">
        <v>23</v>
      </c>
      <c r="E15" s="2">
        <v>846</v>
      </c>
      <c r="F15" s="2">
        <v>30.1</v>
      </c>
      <c r="G15" s="2">
        <v>0.39800000000000002</v>
      </c>
      <c r="H15" s="2">
        <v>59</v>
      </c>
      <c r="I15" s="2">
        <v>1</v>
      </c>
    </row>
    <row r="16" spans="1:9" x14ac:dyDescent="0.25">
      <c r="A16" s="2">
        <v>5</v>
      </c>
      <c r="B16" s="2">
        <v>166</v>
      </c>
      <c r="C16" s="2">
        <v>72</v>
      </c>
      <c r="D16" s="2">
        <v>19</v>
      </c>
      <c r="E16" s="2">
        <v>175</v>
      </c>
      <c r="F16" s="2">
        <v>25.8</v>
      </c>
      <c r="G16" s="2">
        <v>0.58699999999999997</v>
      </c>
      <c r="H16" s="2">
        <v>51</v>
      </c>
      <c r="I16" s="2">
        <v>1</v>
      </c>
    </row>
    <row r="17" spans="1:9" x14ac:dyDescent="0.25">
      <c r="A17" s="2">
        <v>7</v>
      </c>
      <c r="B17" s="2">
        <v>100</v>
      </c>
      <c r="C17" s="2">
        <v>0</v>
      </c>
      <c r="D17" s="2">
        <v>0</v>
      </c>
      <c r="E17" s="2">
        <v>0</v>
      </c>
      <c r="F17" s="2">
        <v>30</v>
      </c>
      <c r="G17" s="2">
        <v>0.48399999999999999</v>
      </c>
      <c r="H17" s="2">
        <v>32</v>
      </c>
      <c r="I17" s="2">
        <v>1</v>
      </c>
    </row>
    <row r="18" spans="1:9" x14ac:dyDescent="0.25">
      <c r="A18" s="2">
        <v>0</v>
      </c>
      <c r="B18" s="2">
        <v>118</v>
      </c>
      <c r="C18" s="2">
        <v>84</v>
      </c>
      <c r="D18" s="2">
        <v>47</v>
      </c>
      <c r="E18" s="2">
        <v>230</v>
      </c>
      <c r="F18" s="2">
        <v>45.8</v>
      </c>
      <c r="G18" s="2">
        <v>0.55100000000000005</v>
      </c>
      <c r="H18" s="2">
        <v>31</v>
      </c>
      <c r="I18" s="2">
        <v>1</v>
      </c>
    </row>
    <row r="19" spans="1:9" x14ac:dyDescent="0.25">
      <c r="A19" s="2">
        <v>7</v>
      </c>
      <c r="B19" s="2">
        <v>107</v>
      </c>
      <c r="C19" s="2">
        <v>74</v>
      </c>
      <c r="D19" s="2">
        <v>0</v>
      </c>
      <c r="E19" s="2">
        <v>0</v>
      </c>
      <c r="F19" s="2">
        <v>29.6</v>
      </c>
      <c r="G19" s="2">
        <v>0.254</v>
      </c>
      <c r="H19" s="2">
        <v>31</v>
      </c>
      <c r="I19" s="2">
        <v>1</v>
      </c>
    </row>
    <row r="20" spans="1:9" x14ac:dyDescent="0.25">
      <c r="A20" s="2">
        <v>1</v>
      </c>
      <c r="B20" s="2">
        <v>103</v>
      </c>
      <c r="C20" s="2">
        <v>30</v>
      </c>
      <c r="D20" s="2">
        <v>38</v>
      </c>
      <c r="E20" s="2">
        <v>83</v>
      </c>
      <c r="F20" s="2">
        <v>43.3</v>
      </c>
      <c r="G20" s="2">
        <v>0.183</v>
      </c>
      <c r="H20" s="2">
        <v>33</v>
      </c>
      <c r="I20" s="2">
        <v>0</v>
      </c>
    </row>
    <row r="21" spans="1:9" x14ac:dyDescent="0.25">
      <c r="A21" s="2">
        <v>1</v>
      </c>
      <c r="B21" s="2">
        <v>115</v>
      </c>
      <c r="C21" s="2">
        <v>70</v>
      </c>
      <c r="D21" s="2">
        <v>30</v>
      </c>
      <c r="E21" s="2">
        <v>96</v>
      </c>
      <c r="F21" s="2">
        <v>34.6</v>
      </c>
      <c r="G21" s="2">
        <v>0.52900000000000003</v>
      </c>
      <c r="H21" s="2">
        <v>32</v>
      </c>
      <c r="I21" s="2">
        <v>1</v>
      </c>
    </row>
    <row r="22" spans="1:9" x14ac:dyDescent="0.25">
      <c r="A22" s="2">
        <v>3</v>
      </c>
      <c r="B22" s="2">
        <v>126</v>
      </c>
      <c r="C22" s="2">
        <v>88</v>
      </c>
      <c r="D22" s="2">
        <v>41</v>
      </c>
      <c r="E22" s="2">
        <v>235</v>
      </c>
      <c r="F22" s="2">
        <v>39.299999999999997</v>
      </c>
      <c r="G22" s="2">
        <v>0.70399999999999996</v>
      </c>
      <c r="H22" s="2">
        <v>27</v>
      </c>
      <c r="I22" s="2">
        <v>0</v>
      </c>
    </row>
    <row r="23" spans="1:9" x14ac:dyDescent="0.25">
      <c r="A23" s="2">
        <v>8</v>
      </c>
      <c r="B23" s="2">
        <v>99</v>
      </c>
      <c r="C23" s="2">
        <v>84</v>
      </c>
      <c r="D23" s="2">
        <v>0</v>
      </c>
      <c r="E23" s="2">
        <v>0</v>
      </c>
      <c r="F23" s="2">
        <v>35.4</v>
      </c>
      <c r="G23" s="2">
        <v>0.38800000000000001</v>
      </c>
      <c r="H23" s="2">
        <v>50</v>
      </c>
      <c r="I23" s="2">
        <v>0</v>
      </c>
    </row>
    <row r="24" spans="1:9" x14ac:dyDescent="0.25">
      <c r="A24" s="2">
        <v>7</v>
      </c>
      <c r="B24" s="2">
        <v>196</v>
      </c>
      <c r="C24" s="2">
        <v>90</v>
      </c>
      <c r="D24" s="2">
        <v>0</v>
      </c>
      <c r="E24" s="2">
        <v>0</v>
      </c>
      <c r="F24" s="2">
        <v>39.799999999999997</v>
      </c>
      <c r="G24" s="2">
        <v>0.45100000000000001</v>
      </c>
      <c r="H24" s="2">
        <v>41</v>
      </c>
      <c r="I24" s="2">
        <v>1</v>
      </c>
    </row>
    <row r="25" spans="1:9" x14ac:dyDescent="0.25">
      <c r="A25" s="2">
        <v>9</v>
      </c>
      <c r="B25" s="2">
        <v>119</v>
      </c>
      <c r="C25" s="2">
        <v>80</v>
      </c>
      <c r="D25" s="2">
        <v>35</v>
      </c>
      <c r="E25" s="2">
        <v>0</v>
      </c>
      <c r="F25" s="2">
        <v>29</v>
      </c>
      <c r="G25" s="2">
        <v>0.26300000000000001</v>
      </c>
      <c r="H25" s="2">
        <v>29</v>
      </c>
      <c r="I25" s="2">
        <v>1</v>
      </c>
    </row>
    <row r="26" spans="1:9" x14ac:dyDescent="0.25">
      <c r="A26" s="2">
        <v>11</v>
      </c>
      <c r="B26" s="2">
        <v>143</v>
      </c>
      <c r="C26" s="2">
        <v>94</v>
      </c>
      <c r="D26" s="2">
        <v>33</v>
      </c>
      <c r="E26" s="2">
        <v>146</v>
      </c>
      <c r="F26" s="2">
        <v>36.6</v>
      </c>
      <c r="G26" s="2">
        <v>0.254</v>
      </c>
      <c r="H26" s="2">
        <v>51</v>
      </c>
      <c r="I26" s="2">
        <v>1</v>
      </c>
    </row>
    <row r="27" spans="1:9" x14ac:dyDescent="0.25">
      <c r="A27" s="2">
        <v>10</v>
      </c>
      <c r="B27" s="2">
        <v>125</v>
      </c>
      <c r="C27" s="2">
        <v>70</v>
      </c>
      <c r="D27" s="2">
        <v>26</v>
      </c>
      <c r="E27" s="2">
        <v>115</v>
      </c>
      <c r="F27" s="2">
        <v>31.1</v>
      </c>
      <c r="G27" s="2">
        <v>0.20499999999999999</v>
      </c>
      <c r="H27" s="2">
        <v>41</v>
      </c>
      <c r="I27" s="2">
        <v>1</v>
      </c>
    </row>
    <row r="28" spans="1:9" x14ac:dyDescent="0.25">
      <c r="A28" s="2">
        <v>7</v>
      </c>
      <c r="B28" s="2">
        <v>147</v>
      </c>
      <c r="C28" s="2">
        <v>76</v>
      </c>
      <c r="D28" s="2">
        <v>0</v>
      </c>
      <c r="E28" s="2">
        <v>0</v>
      </c>
      <c r="F28" s="2">
        <v>39.4</v>
      </c>
      <c r="G28" s="2">
        <v>0.25700000000000001</v>
      </c>
      <c r="H28" s="2">
        <v>43</v>
      </c>
      <c r="I28" s="2">
        <v>1</v>
      </c>
    </row>
    <row r="29" spans="1:9" x14ac:dyDescent="0.25">
      <c r="A29" s="2">
        <v>1</v>
      </c>
      <c r="B29" s="2">
        <v>97</v>
      </c>
      <c r="C29" s="2">
        <v>66</v>
      </c>
      <c r="D29" s="2">
        <v>15</v>
      </c>
      <c r="E29" s="2">
        <v>140</v>
      </c>
      <c r="F29" s="2">
        <v>23.2</v>
      </c>
      <c r="G29" s="2">
        <v>0.48699999999999999</v>
      </c>
      <c r="H29" s="2">
        <v>22</v>
      </c>
      <c r="I29" s="2">
        <v>0</v>
      </c>
    </row>
    <row r="30" spans="1:9" x14ac:dyDescent="0.25">
      <c r="A30" s="2">
        <v>13</v>
      </c>
      <c r="B30" s="2">
        <v>145</v>
      </c>
      <c r="C30" s="2">
        <v>82</v>
      </c>
      <c r="D30" s="2">
        <v>19</v>
      </c>
      <c r="E30" s="2">
        <v>110</v>
      </c>
      <c r="F30" s="2">
        <v>22.2</v>
      </c>
      <c r="G30" s="2">
        <v>0.245</v>
      </c>
      <c r="H30" s="2">
        <v>57</v>
      </c>
      <c r="I30" s="2">
        <v>0</v>
      </c>
    </row>
    <row r="31" spans="1:9" x14ac:dyDescent="0.25">
      <c r="A31" s="2">
        <v>5</v>
      </c>
      <c r="B31" s="2">
        <v>117</v>
      </c>
      <c r="C31" s="2">
        <v>92</v>
      </c>
      <c r="D31" s="2">
        <v>0</v>
      </c>
      <c r="E31" s="2">
        <v>0</v>
      </c>
      <c r="F31" s="2">
        <v>34.1</v>
      </c>
      <c r="G31" s="2">
        <v>0.33700000000000002</v>
      </c>
      <c r="H31" s="2">
        <v>38</v>
      </c>
      <c r="I31" s="2">
        <v>0</v>
      </c>
    </row>
    <row r="32" spans="1:9" x14ac:dyDescent="0.25">
      <c r="A32" s="2">
        <v>5</v>
      </c>
      <c r="B32" s="2">
        <v>109</v>
      </c>
      <c r="C32" s="2">
        <v>75</v>
      </c>
      <c r="D32" s="2">
        <v>26</v>
      </c>
      <c r="E32" s="2">
        <v>0</v>
      </c>
      <c r="F32" s="2">
        <v>36</v>
      </c>
      <c r="G32" s="2">
        <v>0.54600000000000004</v>
      </c>
      <c r="H32" s="2">
        <v>60</v>
      </c>
      <c r="I32" s="2">
        <v>0</v>
      </c>
    </row>
    <row r="33" spans="1:9" x14ac:dyDescent="0.25">
      <c r="A33" s="2">
        <v>3</v>
      </c>
      <c r="B33" s="2">
        <v>158</v>
      </c>
      <c r="C33" s="2">
        <v>76</v>
      </c>
      <c r="D33" s="2">
        <v>36</v>
      </c>
      <c r="E33" s="2">
        <v>245</v>
      </c>
      <c r="F33" s="2">
        <v>31.6</v>
      </c>
      <c r="G33" s="2">
        <v>0.85099999999999998</v>
      </c>
      <c r="H33" s="2">
        <v>28</v>
      </c>
      <c r="I33" s="2">
        <v>1</v>
      </c>
    </row>
    <row r="34" spans="1:9" x14ac:dyDescent="0.25">
      <c r="A34" s="2">
        <v>3</v>
      </c>
      <c r="B34" s="2">
        <v>88</v>
      </c>
      <c r="C34" s="2">
        <v>58</v>
      </c>
      <c r="D34" s="2">
        <v>11</v>
      </c>
      <c r="E34" s="2">
        <v>54</v>
      </c>
      <c r="F34" s="2">
        <v>24.8</v>
      </c>
      <c r="G34" s="2">
        <v>0.26700000000000002</v>
      </c>
      <c r="H34" s="2">
        <v>22</v>
      </c>
      <c r="I34" s="2">
        <v>0</v>
      </c>
    </row>
    <row r="35" spans="1:9" x14ac:dyDescent="0.25">
      <c r="A35" s="2">
        <v>6</v>
      </c>
      <c r="B35" s="2">
        <v>92</v>
      </c>
      <c r="C35" s="2">
        <v>92</v>
      </c>
      <c r="D35" s="2">
        <v>0</v>
      </c>
      <c r="E35" s="2">
        <v>0</v>
      </c>
      <c r="F35" s="2">
        <v>19.899999999999999</v>
      </c>
      <c r="G35" s="2">
        <v>0.188</v>
      </c>
      <c r="H35" s="2">
        <v>28</v>
      </c>
      <c r="I35" s="2">
        <v>0</v>
      </c>
    </row>
    <row r="36" spans="1:9" x14ac:dyDescent="0.25">
      <c r="A36" s="2">
        <v>10</v>
      </c>
      <c r="B36" s="2">
        <v>122</v>
      </c>
      <c r="C36" s="2">
        <v>78</v>
      </c>
      <c r="D36" s="2">
        <v>31</v>
      </c>
      <c r="E36" s="2">
        <v>0</v>
      </c>
      <c r="F36" s="2">
        <v>27.6</v>
      </c>
      <c r="G36" s="2">
        <v>0.51200000000000001</v>
      </c>
      <c r="H36" s="2">
        <v>45</v>
      </c>
      <c r="I36" s="2">
        <v>0</v>
      </c>
    </row>
    <row r="37" spans="1:9" x14ac:dyDescent="0.25">
      <c r="A37" s="2">
        <v>4</v>
      </c>
      <c r="B37" s="2">
        <v>103</v>
      </c>
      <c r="C37" s="2">
        <v>60</v>
      </c>
      <c r="D37" s="2">
        <v>33</v>
      </c>
      <c r="E37" s="2">
        <v>192</v>
      </c>
      <c r="F37" s="2">
        <v>24</v>
      </c>
      <c r="G37" s="2">
        <v>0.96599999999999997</v>
      </c>
      <c r="H37" s="2">
        <v>33</v>
      </c>
      <c r="I37" s="2">
        <v>0</v>
      </c>
    </row>
    <row r="38" spans="1:9" x14ac:dyDescent="0.25">
      <c r="A38" s="2">
        <v>11</v>
      </c>
      <c r="B38" s="2">
        <v>138</v>
      </c>
      <c r="C38" s="2">
        <v>76</v>
      </c>
      <c r="D38" s="2">
        <v>0</v>
      </c>
      <c r="E38" s="2">
        <v>0</v>
      </c>
      <c r="F38" s="2">
        <v>33.200000000000003</v>
      </c>
      <c r="G38" s="2">
        <v>0.42</v>
      </c>
      <c r="H38" s="2">
        <v>35</v>
      </c>
      <c r="I38" s="2">
        <v>0</v>
      </c>
    </row>
    <row r="39" spans="1:9" x14ac:dyDescent="0.25">
      <c r="A39" s="2">
        <v>9</v>
      </c>
      <c r="B39" s="2">
        <v>102</v>
      </c>
      <c r="C39" s="2">
        <v>76</v>
      </c>
      <c r="D39" s="2">
        <v>37</v>
      </c>
      <c r="E39" s="2">
        <v>0</v>
      </c>
      <c r="F39" s="2">
        <v>32.9</v>
      </c>
      <c r="G39" s="2">
        <v>0.66500000000000004</v>
      </c>
      <c r="H39" s="2">
        <v>46</v>
      </c>
      <c r="I39" s="2">
        <v>1</v>
      </c>
    </row>
    <row r="40" spans="1:9" x14ac:dyDescent="0.25">
      <c r="A40" s="2">
        <v>2</v>
      </c>
      <c r="B40" s="2">
        <v>90</v>
      </c>
      <c r="C40" s="2">
        <v>68</v>
      </c>
      <c r="D40" s="2">
        <v>42</v>
      </c>
      <c r="E40" s="2">
        <v>0</v>
      </c>
      <c r="F40" s="2">
        <v>38.200000000000003</v>
      </c>
      <c r="G40" s="2">
        <v>0.503</v>
      </c>
      <c r="H40" s="2">
        <v>27</v>
      </c>
      <c r="I40" s="2">
        <v>1</v>
      </c>
    </row>
    <row r="41" spans="1:9" x14ac:dyDescent="0.25">
      <c r="A41" s="2">
        <v>4</v>
      </c>
      <c r="B41" s="2">
        <v>111</v>
      </c>
      <c r="C41" s="2">
        <v>72</v>
      </c>
      <c r="D41" s="2">
        <v>47</v>
      </c>
      <c r="E41" s="2">
        <v>207</v>
      </c>
      <c r="F41" s="2">
        <v>37.1</v>
      </c>
      <c r="G41" s="2">
        <v>1.39</v>
      </c>
      <c r="H41" s="2">
        <v>56</v>
      </c>
      <c r="I41" s="2">
        <v>1</v>
      </c>
    </row>
    <row r="42" spans="1:9" x14ac:dyDescent="0.25">
      <c r="A42" s="2">
        <v>3</v>
      </c>
      <c r="B42" s="2">
        <v>180</v>
      </c>
      <c r="C42" s="2">
        <v>64</v>
      </c>
      <c r="D42" s="2">
        <v>25</v>
      </c>
      <c r="E42" s="2">
        <v>70</v>
      </c>
      <c r="F42" s="2">
        <v>34</v>
      </c>
      <c r="G42" s="2">
        <v>0.27100000000000002</v>
      </c>
      <c r="H42" s="2">
        <v>26</v>
      </c>
      <c r="I42" s="2">
        <v>0</v>
      </c>
    </row>
    <row r="43" spans="1:9" x14ac:dyDescent="0.25">
      <c r="A43" s="2">
        <v>7</v>
      </c>
      <c r="B43" s="2">
        <v>133</v>
      </c>
      <c r="C43" s="2">
        <v>84</v>
      </c>
      <c r="D43" s="2">
        <v>0</v>
      </c>
      <c r="E43" s="2">
        <v>0</v>
      </c>
      <c r="F43" s="2">
        <v>40.200000000000003</v>
      </c>
      <c r="G43" s="2">
        <v>0.69599999999999995</v>
      </c>
      <c r="H43" s="2">
        <v>37</v>
      </c>
      <c r="I43" s="2">
        <v>0</v>
      </c>
    </row>
    <row r="44" spans="1:9" x14ac:dyDescent="0.25">
      <c r="A44" s="2">
        <v>7</v>
      </c>
      <c r="B44" s="2">
        <v>106</v>
      </c>
      <c r="C44" s="2">
        <v>92</v>
      </c>
      <c r="D44" s="2">
        <v>18</v>
      </c>
      <c r="E44" s="2">
        <v>0</v>
      </c>
      <c r="F44" s="2">
        <v>22.7</v>
      </c>
      <c r="G44" s="2">
        <v>0.23499999999999999</v>
      </c>
      <c r="H44" s="2">
        <v>48</v>
      </c>
      <c r="I44" s="2">
        <v>0</v>
      </c>
    </row>
    <row r="45" spans="1:9" x14ac:dyDescent="0.25">
      <c r="A45" s="2">
        <v>9</v>
      </c>
      <c r="B45" s="2">
        <v>171</v>
      </c>
      <c r="C45" s="2">
        <v>110</v>
      </c>
      <c r="D45" s="2">
        <v>24</v>
      </c>
      <c r="E45" s="2">
        <v>240</v>
      </c>
      <c r="F45" s="2">
        <v>45.4</v>
      </c>
      <c r="G45" s="2">
        <v>0.72099999999999997</v>
      </c>
      <c r="H45" s="2">
        <v>54</v>
      </c>
      <c r="I45" s="2">
        <v>1</v>
      </c>
    </row>
    <row r="46" spans="1:9" x14ac:dyDescent="0.25">
      <c r="A46" s="2">
        <v>7</v>
      </c>
      <c r="B46" s="2">
        <v>159</v>
      </c>
      <c r="C46" s="2">
        <v>64</v>
      </c>
      <c r="D46" s="2">
        <v>0</v>
      </c>
      <c r="E46" s="2">
        <v>0</v>
      </c>
      <c r="F46" s="2">
        <v>27.4</v>
      </c>
      <c r="G46" s="2">
        <v>0.29399999999999998</v>
      </c>
      <c r="H46" s="2">
        <v>40</v>
      </c>
      <c r="I46" s="2">
        <v>0</v>
      </c>
    </row>
    <row r="47" spans="1:9" x14ac:dyDescent="0.25">
      <c r="A47" s="2">
        <v>0</v>
      </c>
      <c r="B47" s="2">
        <v>180</v>
      </c>
      <c r="C47" s="2">
        <v>66</v>
      </c>
      <c r="D47" s="2">
        <v>39</v>
      </c>
      <c r="E47" s="2">
        <v>0</v>
      </c>
      <c r="F47" s="2">
        <v>42</v>
      </c>
      <c r="G47" s="2">
        <v>1.893</v>
      </c>
      <c r="H47" s="2">
        <v>25</v>
      </c>
      <c r="I47" s="2">
        <v>1</v>
      </c>
    </row>
    <row r="48" spans="1:9" x14ac:dyDescent="0.25">
      <c r="A48" s="2">
        <v>1</v>
      </c>
      <c r="B48" s="2">
        <v>146</v>
      </c>
      <c r="C48" s="2">
        <v>56</v>
      </c>
      <c r="D48" s="2">
        <v>0</v>
      </c>
      <c r="E48" s="2">
        <v>0</v>
      </c>
      <c r="F48" s="2">
        <v>29.7</v>
      </c>
      <c r="G48" s="2">
        <v>0.56399999999999995</v>
      </c>
      <c r="H48" s="2">
        <v>29</v>
      </c>
      <c r="I48" s="2">
        <v>0</v>
      </c>
    </row>
    <row r="49" spans="1:9" x14ac:dyDescent="0.25">
      <c r="A49" s="2">
        <v>2</v>
      </c>
      <c r="B49" s="2">
        <v>71</v>
      </c>
      <c r="C49" s="2">
        <v>70</v>
      </c>
      <c r="D49" s="2">
        <v>27</v>
      </c>
      <c r="E49" s="2">
        <v>0</v>
      </c>
      <c r="F49" s="2">
        <v>28</v>
      </c>
      <c r="G49" s="2">
        <v>0.58599999999999997</v>
      </c>
      <c r="H49" s="2">
        <v>22</v>
      </c>
      <c r="I49" s="2">
        <v>0</v>
      </c>
    </row>
    <row r="50" spans="1:9" x14ac:dyDescent="0.25">
      <c r="A50" s="2">
        <v>7</v>
      </c>
      <c r="B50" s="2">
        <v>103</v>
      </c>
      <c r="C50" s="2">
        <v>66</v>
      </c>
      <c r="D50" s="2">
        <v>32</v>
      </c>
      <c r="E50" s="2">
        <v>0</v>
      </c>
      <c r="F50" s="2">
        <v>39.1</v>
      </c>
      <c r="G50" s="2">
        <v>0.34399999999999997</v>
      </c>
      <c r="H50" s="2">
        <v>31</v>
      </c>
      <c r="I50" s="2">
        <v>1</v>
      </c>
    </row>
    <row r="51" spans="1:9" x14ac:dyDescent="0.25">
      <c r="A51" s="2">
        <v>7</v>
      </c>
      <c r="B51" s="2">
        <v>105</v>
      </c>
      <c r="C51" s="2">
        <v>0</v>
      </c>
      <c r="D51" s="2">
        <v>0</v>
      </c>
      <c r="E51" s="2">
        <v>0</v>
      </c>
      <c r="F51" s="2">
        <v>0</v>
      </c>
      <c r="G51" s="2">
        <v>0.30499999999999999</v>
      </c>
      <c r="H51" s="2">
        <v>24</v>
      </c>
      <c r="I51" s="2">
        <v>0</v>
      </c>
    </row>
    <row r="52" spans="1:9" x14ac:dyDescent="0.25">
      <c r="A52" s="2">
        <v>1</v>
      </c>
      <c r="B52" s="2">
        <v>103</v>
      </c>
      <c r="C52" s="2">
        <v>80</v>
      </c>
      <c r="D52" s="2">
        <v>11</v>
      </c>
      <c r="E52" s="2">
        <v>82</v>
      </c>
      <c r="F52" s="2">
        <v>19.399999999999999</v>
      </c>
      <c r="G52" s="2">
        <v>0.49099999999999999</v>
      </c>
      <c r="H52" s="2">
        <v>22</v>
      </c>
      <c r="I52" s="2">
        <v>0</v>
      </c>
    </row>
    <row r="53" spans="1:9" x14ac:dyDescent="0.25">
      <c r="A53" s="2">
        <v>1</v>
      </c>
      <c r="B53" s="2">
        <v>101</v>
      </c>
      <c r="C53" s="2">
        <v>50</v>
      </c>
      <c r="D53" s="2">
        <v>15</v>
      </c>
      <c r="E53" s="2">
        <v>36</v>
      </c>
      <c r="F53" s="2">
        <v>24.2</v>
      </c>
      <c r="G53" s="2">
        <v>0.52600000000000002</v>
      </c>
      <c r="H53" s="2">
        <v>26</v>
      </c>
      <c r="I53" s="2">
        <v>0</v>
      </c>
    </row>
    <row r="54" spans="1:9" x14ac:dyDescent="0.25">
      <c r="A54" s="2">
        <v>5</v>
      </c>
      <c r="B54" s="2">
        <v>88</v>
      </c>
      <c r="C54" s="2">
        <v>66</v>
      </c>
      <c r="D54" s="2">
        <v>21</v>
      </c>
      <c r="E54" s="2">
        <v>23</v>
      </c>
      <c r="F54" s="2">
        <v>24.4</v>
      </c>
      <c r="G54" s="2">
        <v>0.34200000000000003</v>
      </c>
      <c r="H54" s="2">
        <v>30</v>
      </c>
      <c r="I54" s="2">
        <v>0</v>
      </c>
    </row>
    <row r="55" spans="1:9" x14ac:dyDescent="0.25">
      <c r="A55" s="2">
        <v>8</v>
      </c>
      <c r="B55" s="2">
        <v>176</v>
      </c>
      <c r="C55" s="2">
        <v>90</v>
      </c>
      <c r="D55" s="2">
        <v>34</v>
      </c>
      <c r="E55" s="2">
        <v>300</v>
      </c>
      <c r="F55" s="2">
        <v>33.700000000000003</v>
      </c>
      <c r="G55" s="2">
        <v>0.46700000000000003</v>
      </c>
      <c r="H55" s="2">
        <v>58</v>
      </c>
      <c r="I55" s="2">
        <v>1</v>
      </c>
    </row>
    <row r="56" spans="1:9" x14ac:dyDescent="0.25">
      <c r="A56" s="2">
        <v>7</v>
      </c>
      <c r="B56" s="2">
        <v>150</v>
      </c>
      <c r="C56" s="2">
        <v>66</v>
      </c>
      <c r="D56" s="2">
        <v>42</v>
      </c>
      <c r="E56" s="2">
        <v>342</v>
      </c>
      <c r="F56" s="2">
        <v>34.700000000000003</v>
      </c>
      <c r="G56" s="2">
        <v>0.71799999999999997</v>
      </c>
      <c r="H56" s="2">
        <v>42</v>
      </c>
      <c r="I56" s="2">
        <v>0</v>
      </c>
    </row>
    <row r="57" spans="1:9" x14ac:dyDescent="0.25">
      <c r="A57" s="2">
        <v>1</v>
      </c>
      <c r="B57" s="2">
        <v>73</v>
      </c>
      <c r="C57" s="2">
        <v>50</v>
      </c>
      <c r="D57" s="2">
        <v>10</v>
      </c>
      <c r="E57" s="2">
        <v>0</v>
      </c>
      <c r="F57" s="2">
        <v>23</v>
      </c>
      <c r="G57" s="2">
        <v>0.248</v>
      </c>
      <c r="H57" s="2">
        <v>21</v>
      </c>
      <c r="I57" s="2">
        <v>0</v>
      </c>
    </row>
    <row r="58" spans="1:9" x14ac:dyDescent="0.25">
      <c r="A58" s="2">
        <v>7</v>
      </c>
      <c r="B58" s="2">
        <v>187</v>
      </c>
      <c r="C58" s="2">
        <v>68</v>
      </c>
      <c r="D58" s="2">
        <v>39</v>
      </c>
      <c r="E58" s="2">
        <v>304</v>
      </c>
      <c r="F58" s="2">
        <v>37.700000000000003</v>
      </c>
      <c r="G58" s="2">
        <v>0.254</v>
      </c>
      <c r="H58" s="2">
        <v>41</v>
      </c>
      <c r="I58" s="2">
        <v>1</v>
      </c>
    </row>
    <row r="59" spans="1:9" x14ac:dyDescent="0.25">
      <c r="A59" s="2">
        <v>0</v>
      </c>
      <c r="B59" s="2">
        <v>100</v>
      </c>
      <c r="C59" s="2">
        <v>88</v>
      </c>
      <c r="D59" s="2">
        <v>60</v>
      </c>
      <c r="E59" s="2">
        <v>110</v>
      </c>
      <c r="F59" s="2">
        <v>46.8</v>
      </c>
      <c r="G59" s="2">
        <v>0.96199999999999997</v>
      </c>
      <c r="H59" s="2">
        <v>31</v>
      </c>
      <c r="I59" s="2">
        <v>0</v>
      </c>
    </row>
    <row r="60" spans="1:9" x14ac:dyDescent="0.25">
      <c r="A60" s="2">
        <v>0</v>
      </c>
      <c r="B60" s="2">
        <v>146</v>
      </c>
      <c r="C60" s="2">
        <v>82</v>
      </c>
      <c r="D60" s="2">
        <v>0</v>
      </c>
      <c r="E60" s="2">
        <v>0</v>
      </c>
      <c r="F60" s="2">
        <v>40.5</v>
      </c>
      <c r="G60" s="2">
        <v>1.7809999999999999</v>
      </c>
      <c r="H60" s="2">
        <v>44</v>
      </c>
      <c r="I60" s="2">
        <v>0</v>
      </c>
    </row>
    <row r="61" spans="1:9" x14ac:dyDescent="0.25">
      <c r="A61" s="2">
        <v>0</v>
      </c>
      <c r="B61" s="2">
        <v>105</v>
      </c>
      <c r="C61" s="2">
        <v>64</v>
      </c>
      <c r="D61" s="2">
        <v>41</v>
      </c>
      <c r="E61" s="2">
        <v>142</v>
      </c>
      <c r="F61" s="2">
        <v>41.5</v>
      </c>
      <c r="G61" s="2">
        <v>0.17299999999999999</v>
      </c>
      <c r="H61" s="2">
        <v>22</v>
      </c>
      <c r="I61" s="2">
        <v>0</v>
      </c>
    </row>
    <row r="62" spans="1:9" x14ac:dyDescent="0.25">
      <c r="A62" s="2">
        <v>2</v>
      </c>
      <c r="B62" s="2">
        <v>84</v>
      </c>
      <c r="C62" s="2">
        <v>0</v>
      </c>
      <c r="D62" s="2">
        <v>0</v>
      </c>
      <c r="E62" s="2">
        <v>0</v>
      </c>
      <c r="F62" s="2">
        <v>0</v>
      </c>
      <c r="G62" s="2">
        <v>0.30399999999999999</v>
      </c>
      <c r="H62" s="2">
        <v>21</v>
      </c>
      <c r="I62" s="2">
        <v>0</v>
      </c>
    </row>
    <row r="63" spans="1:9" x14ac:dyDescent="0.25">
      <c r="A63" s="2">
        <v>8</v>
      </c>
      <c r="B63" s="2">
        <v>133</v>
      </c>
      <c r="C63" s="2">
        <v>72</v>
      </c>
      <c r="D63" s="2">
        <v>0</v>
      </c>
      <c r="E63" s="2">
        <v>0</v>
      </c>
      <c r="F63" s="2">
        <v>32.9</v>
      </c>
      <c r="G63" s="2">
        <v>0.27</v>
      </c>
      <c r="H63" s="2">
        <v>39</v>
      </c>
      <c r="I63" s="2">
        <v>1</v>
      </c>
    </row>
    <row r="64" spans="1:9" x14ac:dyDescent="0.25">
      <c r="A64" s="2">
        <v>5</v>
      </c>
      <c r="B64" s="2">
        <v>44</v>
      </c>
      <c r="C64" s="2">
        <v>62</v>
      </c>
      <c r="D64" s="2">
        <v>0</v>
      </c>
      <c r="E64" s="2">
        <v>0</v>
      </c>
      <c r="F64" s="2">
        <v>25</v>
      </c>
      <c r="G64" s="2">
        <v>0.58699999999999997</v>
      </c>
      <c r="H64" s="2">
        <v>36</v>
      </c>
      <c r="I64" s="2">
        <v>0</v>
      </c>
    </row>
    <row r="65" spans="1:9" x14ac:dyDescent="0.25">
      <c r="A65" s="2">
        <v>2</v>
      </c>
      <c r="B65" s="2">
        <v>141</v>
      </c>
      <c r="C65" s="2">
        <v>58</v>
      </c>
      <c r="D65" s="2">
        <v>34</v>
      </c>
      <c r="E65" s="2">
        <v>128</v>
      </c>
      <c r="F65" s="2">
        <v>25.4</v>
      </c>
      <c r="G65" s="2">
        <v>0.69899999999999995</v>
      </c>
      <c r="H65" s="2">
        <v>24</v>
      </c>
      <c r="I65" s="2">
        <v>0</v>
      </c>
    </row>
    <row r="66" spans="1:9" x14ac:dyDescent="0.25">
      <c r="A66" s="2">
        <v>7</v>
      </c>
      <c r="B66" s="2">
        <v>114</v>
      </c>
      <c r="C66" s="2">
        <v>66</v>
      </c>
      <c r="D66" s="2">
        <v>0</v>
      </c>
      <c r="E66" s="2">
        <v>0</v>
      </c>
      <c r="F66" s="2">
        <v>32.799999999999997</v>
      </c>
      <c r="G66" s="2">
        <v>0.25800000000000001</v>
      </c>
      <c r="H66" s="2">
        <v>42</v>
      </c>
      <c r="I66" s="2">
        <v>1</v>
      </c>
    </row>
    <row r="67" spans="1:9" x14ac:dyDescent="0.25">
      <c r="A67" s="2">
        <v>5</v>
      </c>
      <c r="B67" s="2">
        <v>99</v>
      </c>
      <c r="C67" s="2">
        <v>74</v>
      </c>
      <c r="D67" s="2">
        <v>27</v>
      </c>
      <c r="E67" s="2">
        <v>0</v>
      </c>
      <c r="F67" s="2">
        <v>29</v>
      </c>
      <c r="G67" s="2">
        <v>0.20300000000000001</v>
      </c>
      <c r="H67" s="2">
        <v>32</v>
      </c>
      <c r="I67" s="2">
        <v>0</v>
      </c>
    </row>
    <row r="68" spans="1:9" x14ac:dyDescent="0.25">
      <c r="A68" s="2">
        <v>0</v>
      </c>
      <c r="B68" s="2">
        <v>109</v>
      </c>
      <c r="C68" s="2">
        <v>88</v>
      </c>
      <c r="D68" s="2">
        <v>30</v>
      </c>
      <c r="E68" s="2">
        <v>0</v>
      </c>
      <c r="F68" s="2">
        <v>32.5</v>
      </c>
      <c r="G68" s="2">
        <v>0.85499999999999998</v>
      </c>
      <c r="H68" s="2">
        <v>38</v>
      </c>
      <c r="I68" s="2">
        <v>1</v>
      </c>
    </row>
    <row r="69" spans="1:9" x14ac:dyDescent="0.25">
      <c r="A69" s="2">
        <v>2</v>
      </c>
      <c r="B69" s="2">
        <v>109</v>
      </c>
      <c r="C69" s="2">
        <v>92</v>
      </c>
      <c r="D69" s="2">
        <v>0</v>
      </c>
      <c r="E69" s="2">
        <v>0</v>
      </c>
      <c r="F69" s="2">
        <v>42.7</v>
      </c>
      <c r="G69" s="2">
        <v>0.84499999999999997</v>
      </c>
      <c r="H69" s="2">
        <v>54</v>
      </c>
      <c r="I69" s="2">
        <v>0</v>
      </c>
    </row>
    <row r="70" spans="1:9" x14ac:dyDescent="0.25">
      <c r="A70" s="2">
        <v>1</v>
      </c>
      <c r="B70" s="2">
        <v>95</v>
      </c>
      <c r="C70" s="2">
        <v>66</v>
      </c>
      <c r="D70" s="2">
        <v>13</v>
      </c>
      <c r="E70" s="2">
        <v>38</v>
      </c>
      <c r="F70" s="2">
        <v>19.600000000000001</v>
      </c>
      <c r="G70" s="2">
        <v>0.33400000000000002</v>
      </c>
      <c r="H70" s="2">
        <v>25</v>
      </c>
      <c r="I70" s="2">
        <v>0</v>
      </c>
    </row>
    <row r="71" spans="1:9" x14ac:dyDescent="0.25">
      <c r="A71" s="2">
        <v>4</v>
      </c>
      <c r="B71" s="2">
        <v>146</v>
      </c>
      <c r="C71" s="2">
        <v>85</v>
      </c>
      <c r="D71" s="2">
        <v>27</v>
      </c>
      <c r="E71" s="2">
        <v>100</v>
      </c>
      <c r="F71" s="2">
        <v>28.9</v>
      </c>
      <c r="G71" s="2">
        <v>0.189</v>
      </c>
      <c r="H71" s="2">
        <v>27</v>
      </c>
      <c r="I71" s="2">
        <v>0</v>
      </c>
    </row>
    <row r="72" spans="1:9" x14ac:dyDescent="0.25">
      <c r="A72" s="2">
        <v>2</v>
      </c>
      <c r="B72" s="2">
        <v>100</v>
      </c>
      <c r="C72" s="2">
        <v>66</v>
      </c>
      <c r="D72" s="2">
        <v>20</v>
      </c>
      <c r="E72" s="2">
        <v>90</v>
      </c>
      <c r="F72" s="2">
        <v>32.9</v>
      </c>
      <c r="G72" s="2">
        <v>0.86699999999999999</v>
      </c>
      <c r="H72" s="2">
        <v>28</v>
      </c>
      <c r="I72" s="2">
        <v>1</v>
      </c>
    </row>
    <row r="73" spans="1:9" x14ac:dyDescent="0.25">
      <c r="A73" s="2">
        <v>5</v>
      </c>
      <c r="B73" s="2">
        <v>139</v>
      </c>
      <c r="C73" s="2">
        <v>64</v>
      </c>
      <c r="D73" s="2">
        <v>35</v>
      </c>
      <c r="E73" s="2">
        <v>140</v>
      </c>
      <c r="F73" s="2">
        <v>28.6</v>
      </c>
      <c r="G73" s="2">
        <v>0.41099999999999998</v>
      </c>
      <c r="H73" s="2">
        <v>26</v>
      </c>
      <c r="I73" s="2">
        <v>0</v>
      </c>
    </row>
    <row r="74" spans="1:9" x14ac:dyDescent="0.25">
      <c r="A74" s="2">
        <v>13</v>
      </c>
      <c r="B74" s="2">
        <v>126</v>
      </c>
      <c r="C74" s="2">
        <v>90</v>
      </c>
      <c r="D74" s="2">
        <v>0</v>
      </c>
      <c r="E74" s="2">
        <v>0</v>
      </c>
      <c r="F74" s="2">
        <v>43.4</v>
      </c>
      <c r="G74" s="2">
        <v>0.58299999999999996</v>
      </c>
      <c r="H74" s="2">
        <v>42</v>
      </c>
      <c r="I74" s="2">
        <v>1</v>
      </c>
    </row>
    <row r="75" spans="1:9" x14ac:dyDescent="0.25">
      <c r="A75" s="2">
        <v>4</v>
      </c>
      <c r="B75" s="2">
        <v>129</v>
      </c>
      <c r="C75" s="2">
        <v>86</v>
      </c>
      <c r="D75" s="2">
        <v>20</v>
      </c>
      <c r="E75" s="2">
        <v>270</v>
      </c>
      <c r="F75" s="2">
        <v>35.1</v>
      </c>
      <c r="G75" s="2">
        <v>0.23100000000000001</v>
      </c>
      <c r="H75" s="2">
        <v>23</v>
      </c>
      <c r="I75" s="2">
        <v>0</v>
      </c>
    </row>
    <row r="76" spans="1:9" x14ac:dyDescent="0.25">
      <c r="A76" s="2">
        <v>1</v>
      </c>
      <c r="B76" s="2">
        <v>79</v>
      </c>
      <c r="C76" s="2">
        <v>75</v>
      </c>
      <c r="D76" s="2">
        <v>30</v>
      </c>
      <c r="E76" s="2">
        <v>0</v>
      </c>
      <c r="F76" s="2">
        <v>32</v>
      </c>
      <c r="G76" s="2">
        <v>0.39600000000000002</v>
      </c>
      <c r="H76" s="2">
        <v>22</v>
      </c>
      <c r="I76" s="2">
        <v>0</v>
      </c>
    </row>
    <row r="77" spans="1:9" x14ac:dyDescent="0.25">
      <c r="A77" s="2">
        <v>1</v>
      </c>
      <c r="B77" s="2">
        <v>0</v>
      </c>
      <c r="C77" s="2">
        <v>48</v>
      </c>
      <c r="D77" s="2">
        <v>20</v>
      </c>
      <c r="E77" s="2">
        <v>0</v>
      </c>
      <c r="F77" s="2">
        <v>24.7</v>
      </c>
      <c r="G77" s="2">
        <v>0.14000000000000001</v>
      </c>
      <c r="H77" s="2">
        <v>22</v>
      </c>
      <c r="I77" s="2">
        <v>0</v>
      </c>
    </row>
    <row r="78" spans="1:9" x14ac:dyDescent="0.25">
      <c r="A78" s="2">
        <v>7</v>
      </c>
      <c r="B78" s="2">
        <v>62</v>
      </c>
      <c r="C78" s="2">
        <v>78</v>
      </c>
      <c r="D78" s="2">
        <v>0</v>
      </c>
      <c r="E78" s="2">
        <v>0</v>
      </c>
      <c r="F78" s="2">
        <v>32.6</v>
      </c>
      <c r="G78" s="2">
        <v>0.39100000000000001</v>
      </c>
      <c r="H78" s="2">
        <v>41</v>
      </c>
      <c r="I78" s="2">
        <v>0</v>
      </c>
    </row>
    <row r="79" spans="1:9" x14ac:dyDescent="0.25">
      <c r="A79" s="2">
        <v>5</v>
      </c>
      <c r="B79" s="2">
        <v>95</v>
      </c>
      <c r="C79" s="2">
        <v>72</v>
      </c>
      <c r="D79" s="2">
        <v>33</v>
      </c>
      <c r="E79" s="2">
        <v>0</v>
      </c>
      <c r="F79" s="2">
        <v>37.700000000000003</v>
      </c>
      <c r="G79" s="2">
        <v>0.37</v>
      </c>
      <c r="H79" s="2">
        <v>27</v>
      </c>
      <c r="I79" s="2">
        <v>0</v>
      </c>
    </row>
    <row r="80" spans="1:9" x14ac:dyDescent="0.25">
      <c r="A80" s="2">
        <v>0</v>
      </c>
      <c r="B80" s="2">
        <v>131</v>
      </c>
      <c r="C80" s="2">
        <v>0</v>
      </c>
      <c r="D80" s="2">
        <v>0</v>
      </c>
      <c r="E80" s="2">
        <v>0</v>
      </c>
      <c r="F80" s="2">
        <v>43.2</v>
      </c>
      <c r="G80" s="2">
        <v>0.27</v>
      </c>
      <c r="H80" s="2">
        <v>26</v>
      </c>
      <c r="I80" s="2">
        <v>1</v>
      </c>
    </row>
    <row r="81" spans="1:9" x14ac:dyDescent="0.25">
      <c r="A81" s="2">
        <v>2</v>
      </c>
      <c r="B81" s="2">
        <v>112</v>
      </c>
      <c r="C81" s="2">
        <v>66</v>
      </c>
      <c r="D81" s="2">
        <v>22</v>
      </c>
      <c r="E81" s="2">
        <v>0</v>
      </c>
      <c r="F81" s="2">
        <v>25</v>
      </c>
      <c r="G81" s="2">
        <v>0.307</v>
      </c>
      <c r="H81" s="2">
        <v>24</v>
      </c>
      <c r="I81" s="2">
        <v>0</v>
      </c>
    </row>
    <row r="82" spans="1:9" x14ac:dyDescent="0.25">
      <c r="A82" s="2">
        <v>3</v>
      </c>
      <c r="B82" s="2">
        <v>113</v>
      </c>
      <c r="C82" s="2">
        <v>44</v>
      </c>
      <c r="D82" s="2">
        <v>13</v>
      </c>
      <c r="E82" s="2">
        <v>0</v>
      </c>
      <c r="F82" s="2">
        <v>22.4</v>
      </c>
      <c r="G82" s="2">
        <v>0.14000000000000001</v>
      </c>
      <c r="H82" s="2">
        <v>22</v>
      </c>
      <c r="I82" s="2">
        <v>0</v>
      </c>
    </row>
    <row r="83" spans="1:9" x14ac:dyDescent="0.25">
      <c r="A83" s="2">
        <v>2</v>
      </c>
      <c r="B83" s="2">
        <v>74</v>
      </c>
      <c r="C83" s="2">
        <v>0</v>
      </c>
      <c r="D83" s="2">
        <v>0</v>
      </c>
      <c r="E83" s="2">
        <v>0</v>
      </c>
      <c r="F83" s="2">
        <v>0</v>
      </c>
      <c r="G83" s="2">
        <v>0.10199999999999999</v>
      </c>
      <c r="H83" s="2">
        <v>22</v>
      </c>
      <c r="I83" s="2">
        <v>0</v>
      </c>
    </row>
    <row r="84" spans="1:9" x14ac:dyDescent="0.25">
      <c r="A84" s="2">
        <v>7</v>
      </c>
      <c r="B84" s="2">
        <v>83</v>
      </c>
      <c r="C84" s="2">
        <v>78</v>
      </c>
      <c r="D84" s="2">
        <v>26</v>
      </c>
      <c r="E84" s="2">
        <v>71</v>
      </c>
      <c r="F84" s="2">
        <v>29.3</v>
      </c>
      <c r="G84" s="2">
        <v>0.76700000000000002</v>
      </c>
      <c r="H84" s="2">
        <v>36</v>
      </c>
      <c r="I84" s="2">
        <v>0</v>
      </c>
    </row>
    <row r="85" spans="1:9" x14ac:dyDescent="0.25">
      <c r="A85" s="2">
        <v>0</v>
      </c>
      <c r="B85" s="2">
        <v>101</v>
      </c>
      <c r="C85" s="2">
        <v>65</v>
      </c>
      <c r="D85" s="2">
        <v>28</v>
      </c>
      <c r="E85" s="2">
        <v>0</v>
      </c>
      <c r="F85" s="2">
        <v>24.6</v>
      </c>
      <c r="G85" s="2">
        <v>0.23699999999999999</v>
      </c>
      <c r="H85" s="2">
        <v>22</v>
      </c>
      <c r="I85" s="2">
        <v>0</v>
      </c>
    </row>
    <row r="86" spans="1:9" x14ac:dyDescent="0.25">
      <c r="A86" s="2">
        <v>5</v>
      </c>
      <c r="B86" s="2">
        <v>137</v>
      </c>
      <c r="C86" s="2">
        <v>108</v>
      </c>
      <c r="D86" s="2">
        <v>0</v>
      </c>
      <c r="E86" s="2">
        <v>0</v>
      </c>
      <c r="F86" s="2">
        <v>48.8</v>
      </c>
      <c r="G86" s="2">
        <v>0.22700000000000001</v>
      </c>
      <c r="H86" s="2">
        <v>37</v>
      </c>
      <c r="I86" s="2">
        <v>1</v>
      </c>
    </row>
    <row r="87" spans="1:9" x14ac:dyDescent="0.25">
      <c r="A87" s="2">
        <v>2</v>
      </c>
      <c r="B87" s="2">
        <v>110</v>
      </c>
      <c r="C87" s="2">
        <v>74</v>
      </c>
      <c r="D87" s="2">
        <v>29</v>
      </c>
      <c r="E87" s="2">
        <v>125</v>
      </c>
      <c r="F87" s="2">
        <v>32.4</v>
      </c>
      <c r="G87" s="2">
        <v>0.69799999999999995</v>
      </c>
      <c r="H87" s="2">
        <v>27</v>
      </c>
      <c r="I87" s="2">
        <v>0</v>
      </c>
    </row>
    <row r="88" spans="1:9" x14ac:dyDescent="0.25">
      <c r="A88" s="2">
        <v>13</v>
      </c>
      <c r="B88" s="2">
        <v>106</v>
      </c>
      <c r="C88" s="2">
        <v>72</v>
      </c>
      <c r="D88" s="2">
        <v>54</v>
      </c>
      <c r="E88" s="2">
        <v>0</v>
      </c>
      <c r="F88" s="2">
        <v>36.6</v>
      </c>
      <c r="G88" s="2">
        <v>0.17799999999999999</v>
      </c>
      <c r="H88" s="2">
        <v>45</v>
      </c>
      <c r="I88" s="2">
        <v>0</v>
      </c>
    </row>
    <row r="89" spans="1:9" x14ac:dyDescent="0.25">
      <c r="A89" s="2">
        <v>2</v>
      </c>
      <c r="B89" s="2">
        <v>100</v>
      </c>
      <c r="C89" s="2">
        <v>68</v>
      </c>
      <c r="D89" s="2">
        <v>25</v>
      </c>
      <c r="E89" s="2">
        <v>71</v>
      </c>
      <c r="F89" s="2">
        <v>38.5</v>
      </c>
      <c r="G89" s="2">
        <v>0.32400000000000001</v>
      </c>
      <c r="H89" s="2">
        <v>26</v>
      </c>
      <c r="I89" s="2">
        <v>0</v>
      </c>
    </row>
    <row r="90" spans="1:9" x14ac:dyDescent="0.25">
      <c r="A90" s="2">
        <v>15</v>
      </c>
      <c r="B90" s="2">
        <v>136</v>
      </c>
      <c r="C90" s="2">
        <v>70</v>
      </c>
      <c r="D90" s="2">
        <v>32</v>
      </c>
      <c r="E90" s="2">
        <v>110</v>
      </c>
      <c r="F90" s="2">
        <v>37.1</v>
      </c>
      <c r="G90" s="2">
        <v>0.153</v>
      </c>
      <c r="H90" s="2">
        <v>43</v>
      </c>
      <c r="I90" s="2">
        <v>1</v>
      </c>
    </row>
    <row r="91" spans="1:9" x14ac:dyDescent="0.25">
      <c r="A91" s="2">
        <v>1</v>
      </c>
      <c r="B91" s="2">
        <v>107</v>
      </c>
      <c r="C91" s="2">
        <v>68</v>
      </c>
      <c r="D91" s="2">
        <v>19</v>
      </c>
      <c r="E91" s="2">
        <v>0</v>
      </c>
      <c r="F91" s="2">
        <v>26.5</v>
      </c>
      <c r="G91" s="2">
        <v>0.16500000000000001</v>
      </c>
      <c r="H91" s="2">
        <v>24</v>
      </c>
      <c r="I91" s="2">
        <v>0</v>
      </c>
    </row>
    <row r="92" spans="1:9" x14ac:dyDescent="0.25">
      <c r="A92" s="2">
        <v>1</v>
      </c>
      <c r="B92" s="2">
        <v>80</v>
      </c>
      <c r="C92" s="2">
        <v>55</v>
      </c>
      <c r="D92" s="2">
        <v>0</v>
      </c>
      <c r="E92" s="2">
        <v>0</v>
      </c>
      <c r="F92" s="2">
        <v>19.100000000000001</v>
      </c>
      <c r="G92" s="2">
        <v>0.25800000000000001</v>
      </c>
      <c r="H92" s="2">
        <v>21</v>
      </c>
      <c r="I92" s="2">
        <v>0</v>
      </c>
    </row>
    <row r="93" spans="1:9" x14ac:dyDescent="0.25">
      <c r="A93" s="2">
        <v>4</v>
      </c>
      <c r="B93" s="2">
        <v>123</v>
      </c>
      <c r="C93" s="2">
        <v>80</v>
      </c>
      <c r="D93" s="2">
        <v>15</v>
      </c>
      <c r="E93" s="2">
        <v>176</v>
      </c>
      <c r="F93" s="2">
        <v>32</v>
      </c>
      <c r="G93" s="2">
        <v>0.443</v>
      </c>
      <c r="H93" s="2">
        <v>34</v>
      </c>
      <c r="I93" s="2">
        <v>0</v>
      </c>
    </row>
    <row r="94" spans="1:9" x14ac:dyDescent="0.25">
      <c r="A94" s="2">
        <v>7</v>
      </c>
      <c r="B94" s="2">
        <v>81</v>
      </c>
      <c r="C94" s="2">
        <v>78</v>
      </c>
      <c r="D94" s="2">
        <v>40</v>
      </c>
      <c r="E94" s="2">
        <v>48</v>
      </c>
      <c r="F94" s="2">
        <v>46.7</v>
      </c>
      <c r="G94" s="2">
        <v>0.26100000000000001</v>
      </c>
      <c r="H94" s="2">
        <v>42</v>
      </c>
      <c r="I94" s="2">
        <v>0</v>
      </c>
    </row>
    <row r="95" spans="1:9" x14ac:dyDescent="0.25">
      <c r="A95" s="2">
        <v>4</v>
      </c>
      <c r="B95" s="2">
        <v>134</v>
      </c>
      <c r="C95" s="2">
        <v>72</v>
      </c>
      <c r="D95" s="2">
        <v>0</v>
      </c>
      <c r="E95" s="2">
        <v>0</v>
      </c>
      <c r="F95" s="2">
        <v>23.8</v>
      </c>
      <c r="G95" s="2">
        <v>0.27700000000000002</v>
      </c>
      <c r="H95" s="2">
        <v>60</v>
      </c>
      <c r="I95" s="2">
        <v>1</v>
      </c>
    </row>
    <row r="96" spans="1:9" x14ac:dyDescent="0.25">
      <c r="A96" s="2">
        <v>2</v>
      </c>
      <c r="B96" s="2">
        <v>142</v>
      </c>
      <c r="C96" s="2">
        <v>82</v>
      </c>
      <c r="D96" s="2">
        <v>18</v>
      </c>
      <c r="E96" s="2">
        <v>64</v>
      </c>
      <c r="F96" s="2">
        <v>24.7</v>
      </c>
      <c r="G96" s="2">
        <v>0.76100000000000001</v>
      </c>
      <c r="H96" s="2">
        <v>21</v>
      </c>
      <c r="I96" s="2">
        <v>0</v>
      </c>
    </row>
    <row r="97" spans="1:9" x14ac:dyDescent="0.25">
      <c r="A97" s="2">
        <v>6</v>
      </c>
      <c r="B97" s="2">
        <v>144</v>
      </c>
      <c r="C97" s="2">
        <v>72</v>
      </c>
      <c r="D97" s="2">
        <v>27</v>
      </c>
      <c r="E97" s="2">
        <v>228</v>
      </c>
      <c r="F97" s="2">
        <v>33.9</v>
      </c>
      <c r="G97" s="2">
        <v>0.255</v>
      </c>
      <c r="H97" s="2">
        <v>40</v>
      </c>
      <c r="I97" s="2">
        <v>0</v>
      </c>
    </row>
    <row r="98" spans="1:9" x14ac:dyDescent="0.25">
      <c r="A98" s="2">
        <v>2</v>
      </c>
      <c r="B98" s="2">
        <v>92</v>
      </c>
      <c r="C98" s="2">
        <v>62</v>
      </c>
      <c r="D98" s="2">
        <v>28</v>
      </c>
      <c r="E98" s="2">
        <v>0</v>
      </c>
      <c r="F98" s="2">
        <v>31.6</v>
      </c>
      <c r="G98" s="2">
        <v>0.13</v>
      </c>
      <c r="H98" s="2">
        <v>24</v>
      </c>
      <c r="I98" s="2">
        <v>0</v>
      </c>
    </row>
    <row r="99" spans="1:9" x14ac:dyDescent="0.25">
      <c r="A99" s="2">
        <v>1</v>
      </c>
      <c r="B99" s="2">
        <v>71</v>
      </c>
      <c r="C99" s="2">
        <v>48</v>
      </c>
      <c r="D99" s="2">
        <v>18</v>
      </c>
      <c r="E99" s="2">
        <v>76</v>
      </c>
      <c r="F99" s="2">
        <v>20.399999999999999</v>
      </c>
      <c r="G99" s="2">
        <v>0.32300000000000001</v>
      </c>
      <c r="H99" s="2">
        <v>22</v>
      </c>
      <c r="I99" s="2">
        <v>0</v>
      </c>
    </row>
    <row r="100" spans="1:9" x14ac:dyDescent="0.25">
      <c r="A100" s="2">
        <v>6</v>
      </c>
      <c r="B100" s="2">
        <v>93</v>
      </c>
      <c r="C100" s="2">
        <v>50</v>
      </c>
      <c r="D100" s="2">
        <v>30</v>
      </c>
      <c r="E100" s="2">
        <v>64</v>
      </c>
      <c r="F100" s="2">
        <v>28.7</v>
      </c>
      <c r="G100" s="2">
        <v>0.35599999999999998</v>
      </c>
      <c r="H100" s="2">
        <v>23</v>
      </c>
      <c r="I100" s="2">
        <v>0</v>
      </c>
    </row>
    <row r="101" spans="1:9" x14ac:dyDescent="0.25">
      <c r="A101" s="2">
        <v>1</v>
      </c>
      <c r="B101" s="2">
        <v>122</v>
      </c>
      <c r="C101" s="2">
        <v>90</v>
      </c>
      <c r="D101" s="2">
        <v>51</v>
      </c>
      <c r="E101" s="2">
        <v>220</v>
      </c>
      <c r="F101" s="2">
        <v>49.7</v>
      </c>
      <c r="G101" s="2">
        <v>0.32500000000000001</v>
      </c>
      <c r="H101" s="2">
        <v>31</v>
      </c>
      <c r="I101" s="2">
        <v>1</v>
      </c>
    </row>
    <row r="102" spans="1:9" x14ac:dyDescent="0.25">
      <c r="A102" s="2">
        <v>1</v>
      </c>
      <c r="B102" s="2">
        <v>163</v>
      </c>
      <c r="C102" s="2">
        <v>72</v>
      </c>
      <c r="D102" s="2">
        <v>0</v>
      </c>
      <c r="E102" s="2">
        <v>0</v>
      </c>
      <c r="F102" s="2">
        <v>39</v>
      </c>
      <c r="G102" s="2">
        <v>1.222</v>
      </c>
      <c r="H102" s="2">
        <v>33</v>
      </c>
      <c r="I102" s="2">
        <v>1</v>
      </c>
    </row>
    <row r="103" spans="1:9" x14ac:dyDescent="0.25">
      <c r="A103" s="2">
        <v>1</v>
      </c>
      <c r="B103" s="2">
        <v>151</v>
      </c>
      <c r="C103" s="2">
        <v>60</v>
      </c>
      <c r="D103" s="2">
        <v>0</v>
      </c>
      <c r="E103" s="2">
        <v>0</v>
      </c>
      <c r="F103" s="2">
        <v>26.1</v>
      </c>
      <c r="G103" s="2">
        <v>0.17899999999999999</v>
      </c>
      <c r="H103" s="2">
        <v>22</v>
      </c>
      <c r="I103" s="2">
        <v>0</v>
      </c>
    </row>
    <row r="104" spans="1:9" x14ac:dyDescent="0.25">
      <c r="A104" s="2">
        <v>0</v>
      </c>
      <c r="B104" s="2">
        <v>125</v>
      </c>
      <c r="C104" s="2">
        <v>96</v>
      </c>
      <c r="D104" s="2">
        <v>0</v>
      </c>
      <c r="E104" s="2">
        <v>0</v>
      </c>
      <c r="F104" s="2">
        <v>22.5</v>
      </c>
      <c r="G104" s="2">
        <v>0.26200000000000001</v>
      </c>
      <c r="H104" s="2">
        <v>21</v>
      </c>
      <c r="I104" s="2">
        <v>0</v>
      </c>
    </row>
    <row r="105" spans="1:9" x14ac:dyDescent="0.25">
      <c r="A105" s="2">
        <v>1</v>
      </c>
      <c r="B105" s="2">
        <v>81</v>
      </c>
      <c r="C105" s="2">
        <v>72</v>
      </c>
      <c r="D105" s="2">
        <v>18</v>
      </c>
      <c r="E105" s="2">
        <v>40</v>
      </c>
      <c r="F105" s="2">
        <v>26.6</v>
      </c>
      <c r="G105" s="2">
        <v>0.28299999999999997</v>
      </c>
      <c r="H105" s="2">
        <v>24</v>
      </c>
      <c r="I105" s="2">
        <v>0</v>
      </c>
    </row>
    <row r="106" spans="1:9" x14ac:dyDescent="0.25">
      <c r="A106" s="2">
        <v>2</v>
      </c>
      <c r="B106" s="2">
        <v>85</v>
      </c>
      <c r="C106" s="2">
        <v>65</v>
      </c>
      <c r="D106" s="2">
        <v>0</v>
      </c>
      <c r="E106" s="2">
        <v>0</v>
      </c>
      <c r="F106" s="2">
        <v>39.6</v>
      </c>
      <c r="G106" s="2">
        <v>0.93</v>
      </c>
      <c r="H106" s="2">
        <v>27</v>
      </c>
      <c r="I106" s="2">
        <v>0</v>
      </c>
    </row>
    <row r="107" spans="1:9" x14ac:dyDescent="0.25">
      <c r="A107" s="2">
        <v>1</v>
      </c>
      <c r="B107" s="2">
        <v>126</v>
      </c>
      <c r="C107" s="2">
        <v>56</v>
      </c>
      <c r="D107" s="2">
        <v>29</v>
      </c>
      <c r="E107" s="2">
        <v>152</v>
      </c>
      <c r="F107" s="2">
        <v>28.7</v>
      </c>
      <c r="G107" s="2">
        <v>0.80100000000000005</v>
      </c>
      <c r="H107" s="2">
        <v>21</v>
      </c>
      <c r="I107" s="2">
        <v>0</v>
      </c>
    </row>
    <row r="108" spans="1:9" x14ac:dyDescent="0.25">
      <c r="A108" s="2">
        <v>1</v>
      </c>
      <c r="B108" s="2">
        <v>96</v>
      </c>
      <c r="C108" s="2">
        <v>122</v>
      </c>
      <c r="D108" s="2">
        <v>0</v>
      </c>
      <c r="E108" s="2">
        <v>0</v>
      </c>
      <c r="F108" s="2">
        <v>22.4</v>
      </c>
      <c r="G108" s="2">
        <v>0.20699999999999999</v>
      </c>
      <c r="H108" s="2">
        <v>27</v>
      </c>
      <c r="I108" s="2">
        <v>0</v>
      </c>
    </row>
    <row r="109" spans="1:9" x14ac:dyDescent="0.25">
      <c r="A109" s="2">
        <v>4</v>
      </c>
      <c r="B109" s="2">
        <v>144</v>
      </c>
      <c r="C109" s="2">
        <v>58</v>
      </c>
      <c r="D109" s="2">
        <v>28</v>
      </c>
      <c r="E109" s="2">
        <v>140</v>
      </c>
      <c r="F109" s="2">
        <v>29.5</v>
      </c>
      <c r="G109" s="2">
        <v>0.28699999999999998</v>
      </c>
      <c r="H109" s="2">
        <v>37</v>
      </c>
      <c r="I109" s="2">
        <v>0</v>
      </c>
    </row>
    <row r="110" spans="1:9" x14ac:dyDescent="0.25">
      <c r="A110" s="2">
        <v>3</v>
      </c>
      <c r="B110" s="2">
        <v>83</v>
      </c>
      <c r="C110" s="2">
        <v>58</v>
      </c>
      <c r="D110" s="2">
        <v>31</v>
      </c>
      <c r="E110" s="2">
        <v>18</v>
      </c>
      <c r="F110" s="2">
        <v>34.299999999999997</v>
      </c>
      <c r="G110" s="2">
        <v>0.33600000000000002</v>
      </c>
      <c r="H110" s="2">
        <v>25</v>
      </c>
      <c r="I110" s="2">
        <v>0</v>
      </c>
    </row>
    <row r="111" spans="1:9" x14ac:dyDescent="0.25">
      <c r="A111" s="2">
        <v>0</v>
      </c>
      <c r="B111" s="2">
        <v>95</v>
      </c>
      <c r="C111" s="2">
        <v>85</v>
      </c>
      <c r="D111" s="2">
        <v>25</v>
      </c>
      <c r="E111" s="2">
        <v>36</v>
      </c>
      <c r="F111" s="2">
        <v>37.4</v>
      </c>
      <c r="G111" s="2">
        <v>0.247</v>
      </c>
      <c r="H111" s="2">
        <v>24</v>
      </c>
      <c r="I111" s="2">
        <v>1</v>
      </c>
    </row>
    <row r="112" spans="1:9" x14ac:dyDescent="0.25">
      <c r="A112" s="2">
        <v>3</v>
      </c>
      <c r="B112" s="2">
        <v>171</v>
      </c>
      <c r="C112" s="2">
        <v>72</v>
      </c>
      <c r="D112" s="2">
        <v>33</v>
      </c>
      <c r="E112" s="2">
        <v>135</v>
      </c>
      <c r="F112" s="2">
        <v>33.299999999999997</v>
      </c>
      <c r="G112" s="2">
        <v>0.19900000000000001</v>
      </c>
      <c r="H112" s="2">
        <v>24</v>
      </c>
      <c r="I112" s="2">
        <v>1</v>
      </c>
    </row>
    <row r="113" spans="1:9" x14ac:dyDescent="0.25">
      <c r="A113" s="2">
        <v>8</v>
      </c>
      <c r="B113" s="2">
        <v>155</v>
      </c>
      <c r="C113" s="2">
        <v>62</v>
      </c>
      <c r="D113" s="2">
        <v>26</v>
      </c>
      <c r="E113" s="2">
        <v>495</v>
      </c>
      <c r="F113" s="2">
        <v>34</v>
      </c>
      <c r="G113" s="2">
        <v>0.54300000000000004</v>
      </c>
      <c r="H113" s="2">
        <v>46</v>
      </c>
      <c r="I113" s="2">
        <v>1</v>
      </c>
    </row>
    <row r="114" spans="1:9" x14ac:dyDescent="0.25">
      <c r="A114" s="2">
        <v>1</v>
      </c>
      <c r="B114" s="2">
        <v>89</v>
      </c>
      <c r="C114" s="2">
        <v>76</v>
      </c>
      <c r="D114" s="2">
        <v>34</v>
      </c>
      <c r="E114" s="2">
        <v>37</v>
      </c>
      <c r="F114" s="2">
        <v>31.2</v>
      </c>
      <c r="G114" s="2">
        <v>0.192</v>
      </c>
      <c r="H114" s="2">
        <v>23</v>
      </c>
      <c r="I114" s="2">
        <v>0</v>
      </c>
    </row>
    <row r="115" spans="1:9" x14ac:dyDescent="0.25">
      <c r="A115" s="2">
        <v>4</v>
      </c>
      <c r="B115" s="2">
        <v>76</v>
      </c>
      <c r="C115" s="2">
        <v>62</v>
      </c>
      <c r="D115" s="2">
        <v>0</v>
      </c>
      <c r="E115" s="2">
        <v>0</v>
      </c>
      <c r="F115" s="2">
        <v>34</v>
      </c>
      <c r="G115" s="2">
        <v>0.39100000000000001</v>
      </c>
      <c r="H115" s="2">
        <v>25</v>
      </c>
      <c r="I115" s="2">
        <v>0</v>
      </c>
    </row>
    <row r="116" spans="1:9" x14ac:dyDescent="0.25">
      <c r="A116" s="2">
        <v>7</v>
      </c>
      <c r="B116" s="2">
        <v>160</v>
      </c>
      <c r="C116" s="2">
        <v>54</v>
      </c>
      <c r="D116" s="2">
        <v>32</v>
      </c>
      <c r="E116" s="2">
        <v>175</v>
      </c>
      <c r="F116" s="2">
        <v>30.5</v>
      </c>
      <c r="G116" s="2">
        <v>0.58799999999999997</v>
      </c>
      <c r="H116" s="2">
        <v>39</v>
      </c>
      <c r="I116" s="2">
        <v>1</v>
      </c>
    </row>
    <row r="117" spans="1:9" x14ac:dyDescent="0.25">
      <c r="A117" s="2">
        <v>4</v>
      </c>
      <c r="B117" s="2">
        <v>146</v>
      </c>
      <c r="C117" s="2">
        <v>92</v>
      </c>
      <c r="D117" s="2">
        <v>0</v>
      </c>
      <c r="E117" s="2">
        <v>0</v>
      </c>
      <c r="F117" s="2">
        <v>31.2</v>
      </c>
      <c r="G117" s="2">
        <v>0.53900000000000003</v>
      </c>
      <c r="H117" s="2">
        <v>61</v>
      </c>
      <c r="I117" s="2">
        <v>1</v>
      </c>
    </row>
    <row r="118" spans="1:9" x14ac:dyDescent="0.25">
      <c r="A118" s="2">
        <v>5</v>
      </c>
      <c r="B118" s="2">
        <v>124</v>
      </c>
      <c r="C118" s="2">
        <v>74</v>
      </c>
      <c r="D118" s="2">
        <v>0</v>
      </c>
      <c r="E118" s="2">
        <v>0</v>
      </c>
      <c r="F118" s="2">
        <v>34</v>
      </c>
      <c r="G118" s="2">
        <v>0.22</v>
      </c>
      <c r="H118" s="2">
        <v>38</v>
      </c>
      <c r="I118" s="2">
        <v>1</v>
      </c>
    </row>
    <row r="119" spans="1:9" x14ac:dyDescent="0.25">
      <c r="A119" s="2">
        <v>5</v>
      </c>
      <c r="B119" s="2">
        <v>78</v>
      </c>
      <c r="C119" s="2">
        <v>48</v>
      </c>
      <c r="D119" s="2">
        <v>0</v>
      </c>
      <c r="E119" s="2">
        <v>0</v>
      </c>
      <c r="F119" s="2">
        <v>33.700000000000003</v>
      </c>
      <c r="G119" s="2">
        <v>0.65400000000000003</v>
      </c>
      <c r="H119" s="2">
        <v>25</v>
      </c>
      <c r="I119" s="2">
        <v>0</v>
      </c>
    </row>
    <row r="120" spans="1:9" x14ac:dyDescent="0.25">
      <c r="A120" s="2">
        <v>4</v>
      </c>
      <c r="B120" s="2">
        <v>97</v>
      </c>
      <c r="C120" s="2">
        <v>60</v>
      </c>
      <c r="D120" s="2">
        <v>23</v>
      </c>
      <c r="E120" s="2">
        <v>0</v>
      </c>
      <c r="F120" s="2">
        <v>28.2</v>
      </c>
      <c r="G120" s="2">
        <v>0.443</v>
      </c>
      <c r="H120" s="2">
        <v>22</v>
      </c>
      <c r="I120" s="2">
        <v>0</v>
      </c>
    </row>
    <row r="121" spans="1:9" x14ac:dyDescent="0.25">
      <c r="A121" s="2">
        <v>4</v>
      </c>
      <c r="B121" s="2">
        <v>99</v>
      </c>
      <c r="C121" s="2">
        <v>76</v>
      </c>
      <c r="D121" s="2">
        <v>15</v>
      </c>
      <c r="E121" s="2">
        <v>51</v>
      </c>
      <c r="F121" s="2">
        <v>23.2</v>
      </c>
      <c r="G121" s="2">
        <v>0.223</v>
      </c>
      <c r="H121" s="2">
        <v>21</v>
      </c>
      <c r="I121" s="2">
        <v>0</v>
      </c>
    </row>
    <row r="122" spans="1:9" x14ac:dyDescent="0.25">
      <c r="A122" s="2">
        <v>0</v>
      </c>
      <c r="B122" s="2">
        <v>162</v>
      </c>
      <c r="C122" s="2">
        <v>76</v>
      </c>
      <c r="D122" s="2">
        <v>56</v>
      </c>
      <c r="E122" s="2">
        <v>100</v>
      </c>
      <c r="F122" s="2">
        <v>53.2</v>
      </c>
      <c r="G122" s="2">
        <v>0.75900000000000001</v>
      </c>
      <c r="H122" s="2">
        <v>25</v>
      </c>
      <c r="I122" s="2">
        <v>1</v>
      </c>
    </row>
    <row r="123" spans="1:9" x14ac:dyDescent="0.25">
      <c r="A123" s="2">
        <v>6</v>
      </c>
      <c r="B123" s="2">
        <v>111</v>
      </c>
      <c r="C123" s="2">
        <v>64</v>
      </c>
      <c r="D123" s="2">
        <v>39</v>
      </c>
      <c r="E123" s="2">
        <v>0</v>
      </c>
      <c r="F123" s="2">
        <v>34.200000000000003</v>
      </c>
      <c r="G123" s="2">
        <v>0.26</v>
      </c>
      <c r="H123" s="2">
        <v>24</v>
      </c>
      <c r="I123" s="2">
        <v>0</v>
      </c>
    </row>
    <row r="124" spans="1:9" x14ac:dyDescent="0.25">
      <c r="A124" s="2">
        <v>2</v>
      </c>
      <c r="B124" s="2">
        <v>107</v>
      </c>
      <c r="C124" s="2">
        <v>74</v>
      </c>
      <c r="D124" s="2">
        <v>30</v>
      </c>
      <c r="E124" s="2">
        <v>100</v>
      </c>
      <c r="F124" s="2">
        <v>33.6</v>
      </c>
      <c r="G124" s="2">
        <v>0.40400000000000003</v>
      </c>
      <c r="H124" s="2">
        <v>23</v>
      </c>
      <c r="I124" s="2">
        <v>0</v>
      </c>
    </row>
    <row r="125" spans="1:9" x14ac:dyDescent="0.25">
      <c r="A125" s="2">
        <v>5</v>
      </c>
      <c r="B125" s="2">
        <v>132</v>
      </c>
      <c r="C125" s="2">
        <v>80</v>
      </c>
      <c r="D125" s="2">
        <v>0</v>
      </c>
      <c r="E125" s="2">
        <v>0</v>
      </c>
      <c r="F125" s="2">
        <v>26.8</v>
      </c>
      <c r="G125" s="2">
        <v>0.186</v>
      </c>
      <c r="H125" s="2">
        <v>69</v>
      </c>
      <c r="I125" s="2">
        <v>0</v>
      </c>
    </row>
    <row r="126" spans="1:9" x14ac:dyDescent="0.25">
      <c r="A126" s="2">
        <v>0</v>
      </c>
      <c r="B126" s="2">
        <v>113</v>
      </c>
      <c r="C126" s="2">
        <v>76</v>
      </c>
      <c r="D126" s="2">
        <v>0</v>
      </c>
      <c r="E126" s="2">
        <v>0</v>
      </c>
      <c r="F126" s="2">
        <v>33.299999999999997</v>
      </c>
      <c r="G126" s="2">
        <v>0.27800000000000002</v>
      </c>
      <c r="H126" s="2">
        <v>23</v>
      </c>
      <c r="I126" s="2">
        <v>1</v>
      </c>
    </row>
    <row r="127" spans="1:9" x14ac:dyDescent="0.25">
      <c r="A127" s="2">
        <v>1</v>
      </c>
      <c r="B127" s="2">
        <v>88</v>
      </c>
      <c r="C127" s="2">
        <v>30</v>
      </c>
      <c r="D127" s="2">
        <v>42</v>
      </c>
      <c r="E127" s="2">
        <v>99</v>
      </c>
      <c r="F127" s="2">
        <v>55</v>
      </c>
      <c r="G127" s="2">
        <v>0.496</v>
      </c>
      <c r="H127" s="2">
        <v>26</v>
      </c>
      <c r="I127" s="2">
        <v>1</v>
      </c>
    </row>
    <row r="128" spans="1:9" x14ac:dyDescent="0.25">
      <c r="A128" s="2">
        <v>3</v>
      </c>
      <c r="B128" s="2">
        <v>120</v>
      </c>
      <c r="C128" s="2">
        <v>70</v>
      </c>
      <c r="D128" s="2">
        <v>30</v>
      </c>
      <c r="E128" s="2">
        <v>135</v>
      </c>
      <c r="F128" s="2">
        <v>42.9</v>
      </c>
      <c r="G128" s="2">
        <v>0.45200000000000001</v>
      </c>
      <c r="H128" s="2">
        <v>30</v>
      </c>
      <c r="I128" s="2">
        <v>0</v>
      </c>
    </row>
    <row r="129" spans="1:9" x14ac:dyDescent="0.25">
      <c r="A129" s="2">
        <v>1</v>
      </c>
      <c r="B129" s="2">
        <v>118</v>
      </c>
      <c r="C129" s="2">
        <v>58</v>
      </c>
      <c r="D129" s="2">
        <v>36</v>
      </c>
      <c r="E129" s="2">
        <v>94</v>
      </c>
      <c r="F129" s="2">
        <v>33.299999999999997</v>
      </c>
      <c r="G129" s="2">
        <v>0.26100000000000001</v>
      </c>
      <c r="H129" s="2">
        <v>23</v>
      </c>
      <c r="I129" s="2">
        <v>0</v>
      </c>
    </row>
    <row r="130" spans="1:9" x14ac:dyDescent="0.25">
      <c r="A130" s="2">
        <v>1</v>
      </c>
      <c r="B130" s="2">
        <v>117</v>
      </c>
      <c r="C130" s="2">
        <v>88</v>
      </c>
      <c r="D130" s="2">
        <v>24</v>
      </c>
      <c r="E130" s="2">
        <v>145</v>
      </c>
      <c r="F130" s="2">
        <v>34.5</v>
      </c>
      <c r="G130" s="2">
        <v>0.40300000000000002</v>
      </c>
      <c r="H130" s="2">
        <v>40</v>
      </c>
      <c r="I130" s="2">
        <v>1</v>
      </c>
    </row>
    <row r="131" spans="1:9" x14ac:dyDescent="0.25">
      <c r="A131" s="2">
        <v>0</v>
      </c>
      <c r="B131" s="2">
        <v>105</v>
      </c>
      <c r="C131" s="2">
        <v>84</v>
      </c>
      <c r="D131" s="2">
        <v>0</v>
      </c>
      <c r="E131" s="2">
        <v>0</v>
      </c>
      <c r="F131" s="2">
        <v>27.9</v>
      </c>
      <c r="G131" s="2">
        <v>0.74099999999999999</v>
      </c>
      <c r="H131" s="2">
        <v>62</v>
      </c>
      <c r="I131" s="2">
        <v>1</v>
      </c>
    </row>
    <row r="132" spans="1:9" x14ac:dyDescent="0.25">
      <c r="A132" s="2">
        <v>4</v>
      </c>
      <c r="B132" s="2">
        <v>173</v>
      </c>
      <c r="C132" s="2">
        <v>70</v>
      </c>
      <c r="D132" s="2">
        <v>14</v>
      </c>
      <c r="E132" s="2">
        <v>168</v>
      </c>
      <c r="F132" s="2">
        <v>29.7</v>
      </c>
      <c r="G132" s="2">
        <v>0.36099999999999999</v>
      </c>
      <c r="H132" s="2">
        <v>33</v>
      </c>
      <c r="I132" s="2">
        <v>1</v>
      </c>
    </row>
    <row r="133" spans="1:9" x14ac:dyDescent="0.25">
      <c r="A133" s="2">
        <v>9</v>
      </c>
      <c r="B133" s="2">
        <v>122</v>
      </c>
      <c r="C133" s="2">
        <v>56</v>
      </c>
      <c r="D133" s="2">
        <v>0</v>
      </c>
      <c r="E133" s="2">
        <v>0</v>
      </c>
      <c r="F133" s="2">
        <v>33.299999999999997</v>
      </c>
      <c r="G133" s="2">
        <v>1.1140000000000001</v>
      </c>
      <c r="H133" s="2">
        <v>33</v>
      </c>
      <c r="I133" s="2">
        <v>1</v>
      </c>
    </row>
    <row r="134" spans="1:9" x14ac:dyDescent="0.25">
      <c r="A134" s="2">
        <v>3</v>
      </c>
      <c r="B134" s="2">
        <v>170</v>
      </c>
      <c r="C134" s="2">
        <v>64</v>
      </c>
      <c r="D134" s="2">
        <v>37</v>
      </c>
      <c r="E134" s="2">
        <v>225</v>
      </c>
      <c r="F134" s="2">
        <v>34.5</v>
      </c>
      <c r="G134" s="2">
        <v>0.35599999999999998</v>
      </c>
      <c r="H134" s="2">
        <v>30</v>
      </c>
      <c r="I134" s="2">
        <v>1</v>
      </c>
    </row>
    <row r="135" spans="1:9" x14ac:dyDescent="0.25">
      <c r="A135" s="2">
        <v>8</v>
      </c>
      <c r="B135" s="2">
        <v>84</v>
      </c>
      <c r="C135" s="2">
        <v>74</v>
      </c>
      <c r="D135" s="2">
        <v>31</v>
      </c>
      <c r="E135" s="2">
        <v>0</v>
      </c>
      <c r="F135" s="2">
        <v>38.299999999999997</v>
      </c>
      <c r="G135" s="2">
        <v>0.45700000000000002</v>
      </c>
      <c r="H135" s="2">
        <v>39</v>
      </c>
      <c r="I135" s="2">
        <v>0</v>
      </c>
    </row>
    <row r="136" spans="1:9" x14ac:dyDescent="0.25">
      <c r="A136" s="2">
        <v>2</v>
      </c>
      <c r="B136" s="2">
        <v>96</v>
      </c>
      <c r="C136" s="2">
        <v>68</v>
      </c>
      <c r="D136" s="2">
        <v>13</v>
      </c>
      <c r="E136" s="2">
        <v>49</v>
      </c>
      <c r="F136" s="2">
        <v>21.1</v>
      </c>
      <c r="G136" s="2">
        <v>0.64700000000000002</v>
      </c>
      <c r="H136" s="2">
        <v>26</v>
      </c>
      <c r="I136" s="2">
        <v>0</v>
      </c>
    </row>
    <row r="137" spans="1:9" x14ac:dyDescent="0.25">
      <c r="A137" s="2">
        <v>2</v>
      </c>
      <c r="B137" s="2">
        <v>125</v>
      </c>
      <c r="C137" s="2">
        <v>60</v>
      </c>
      <c r="D137" s="2">
        <v>20</v>
      </c>
      <c r="E137" s="2">
        <v>140</v>
      </c>
      <c r="F137" s="2">
        <v>33.799999999999997</v>
      </c>
      <c r="G137" s="2">
        <v>8.7999999999999995E-2</v>
      </c>
      <c r="H137" s="2">
        <v>31</v>
      </c>
      <c r="I137" s="2">
        <v>0</v>
      </c>
    </row>
    <row r="138" spans="1:9" x14ac:dyDescent="0.25">
      <c r="A138" s="2">
        <v>0</v>
      </c>
      <c r="B138" s="2">
        <v>100</v>
      </c>
      <c r="C138" s="2">
        <v>70</v>
      </c>
      <c r="D138" s="2">
        <v>26</v>
      </c>
      <c r="E138" s="2">
        <v>50</v>
      </c>
      <c r="F138" s="2">
        <v>30.8</v>
      </c>
      <c r="G138" s="2">
        <v>0.59699999999999998</v>
      </c>
      <c r="H138" s="2">
        <v>21</v>
      </c>
      <c r="I138" s="2">
        <v>0</v>
      </c>
    </row>
    <row r="139" spans="1:9" x14ac:dyDescent="0.25">
      <c r="A139" s="2">
        <v>0</v>
      </c>
      <c r="B139" s="2">
        <v>93</v>
      </c>
      <c r="C139" s="2">
        <v>60</v>
      </c>
      <c r="D139" s="2">
        <v>25</v>
      </c>
      <c r="E139" s="2">
        <v>92</v>
      </c>
      <c r="F139" s="2">
        <v>28.7</v>
      </c>
      <c r="G139" s="2">
        <v>0.53200000000000003</v>
      </c>
      <c r="H139" s="2">
        <v>22</v>
      </c>
      <c r="I139" s="2">
        <v>0</v>
      </c>
    </row>
    <row r="140" spans="1:9" x14ac:dyDescent="0.25">
      <c r="A140" s="2">
        <v>0</v>
      </c>
      <c r="B140" s="2">
        <v>129</v>
      </c>
      <c r="C140" s="2">
        <v>80</v>
      </c>
      <c r="D140" s="2">
        <v>0</v>
      </c>
      <c r="E140" s="2">
        <v>0</v>
      </c>
      <c r="F140" s="2">
        <v>31.2</v>
      </c>
      <c r="G140" s="2">
        <v>0.70299999999999996</v>
      </c>
      <c r="H140" s="2">
        <v>29</v>
      </c>
      <c r="I140" s="2">
        <v>0</v>
      </c>
    </row>
    <row r="141" spans="1:9" x14ac:dyDescent="0.25">
      <c r="A141" s="2">
        <v>5</v>
      </c>
      <c r="B141" s="2">
        <v>105</v>
      </c>
      <c r="C141" s="2">
        <v>72</v>
      </c>
      <c r="D141" s="2">
        <v>29</v>
      </c>
      <c r="E141" s="2">
        <v>325</v>
      </c>
      <c r="F141" s="2">
        <v>36.9</v>
      </c>
      <c r="G141" s="2">
        <v>0.159</v>
      </c>
      <c r="H141" s="2">
        <v>28</v>
      </c>
      <c r="I141" s="2">
        <v>0</v>
      </c>
    </row>
    <row r="142" spans="1:9" x14ac:dyDescent="0.25">
      <c r="A142" s="2">
        <v>3</v>
      </c>
      <c r="B142" s="2">
        <v>128</v>
      </c>
      <c r="C142" s="2">
        <v>78</v>
      </c>
      <c r="D142" s="2">
        <v>0</v>
      </c>
      <c r="E142" s="2">
        <v>0</v>
      </c>
      <c r="F142" s="2">
        <v>21.1</v>
      </c>
      <c r="G142" s="2">
        <v>0.26800000000000002</v>
      </c>
      <c r="H142" s="2">
        <v>55</v>
      </c>
      <c r="I142" s="2">
        <v>0</v>
      </c>
    </row>
    <row r="143" spans="1:9" x14ac:dyDescent="0.25">
      <c r="A143" s="2">
        <v>5</v>
      </c>
      <c r="B143" s="2">
        <v>106</v>
      </c>
      <c r="C143" s="2">
        <v>82</v>
      </c>
      <c r="D143" s="2">
        <v>30</v>
      </c>
      <c r="E143" s="2">
        <v>0</v>
      </c>
      <c r="F143" s="2">
        <v>39.5</v>
      </c>
      <c r="G143" s="2">
        <v>0.28599999999999998</v>
      </c>
      <c r="H143" s="2">
        <v>38</v>
      </c>
      <c r="I143" s="2">
        <v>0</v>
      </c>
    </row>
    <row r="144" spans="1:9" x14ac:dyDescent="0.25">
      <c r="A144" s="2">
        <v>2</v>
      </c>
      <c r="B144" s="2">
        <v>108</v>
      </c>
      <c r="C144" s="2">
        <v>52</v>
      </c>
      <c r="D144" s="2">
        <v>26</v>
      </c>
      <c r="E144" s="2">
        <v>63</v>
      </c>
      <c r="F144" s="2">
        <v>32.5</v>
      </c>
      <c r="G144" s="2">
        <v>0.318</v>
      </c>
      <c r="H144" s="2">
        <v>22</v>
      </c>
      <c r="I144" s="2">
        <v>0</v>
      </c>
    </row>
    <row r="145" spans="1:9" x14ac:dyDescent="0.25">
      <c r="A145" s="2">
        <v>10</v>
      </c>
      <c r="B145" s="2">
        <v>108</v>
      </c>
      <c r="C145" s="2">
        <v>66</v>
      </c>
      <c r="D145" s="2">
        <v>0</v>
      </c>
      <c r="E145" s="2">
        <v>0</v>
      </c>
      <c r="F145" s="2">
        <v>32.4</v>
      </c>
      <c r="G145" s="2">
        <v>0.27200000000000002</v>
      </c>
      <c r="H145" s="2">
        <v>42</v>
      </c>
      <c r="I145" s="2">
        <v>1</v>
      </c>
    </row>
    <row r="146" spans="1:9" x14ac:dyDescent="0.25">
      <c r="A146" s="2">
        <v>4</v>
      </c>
      <c r="B146" s="2">
        <v>154</v>
      </c>
      <c r="C146" s="2">
        <v>62</v>
      </c>
      <c r="D146" s="2">
        <v>31</v>
      </c>
      <c r="E146" s="2">
        <v>284</v>
      </c>
      <c r="F146" s="2">
        <v>32.799999999999997</v>
      </c>
      <c r="G146" s="2">
        <v>0.23699999999999999</v>
      </c>
      <c r="H146" s="2">
        <v>23</v>
      </c>
      <c r="I146" s="2">
        <v>0</v>
      </c>
    </row>
    <row r="147" spans="1:9" x14ac:dyDescent="0.25">
      <c r="A147" s="2">
        <v>0</v>
      </c>
      <c r="B147" s="2">
        <v>102</v>
      </c>
      <c r="C147" s="2">
        <v>75</v>
      </c>
      <c r="D147" s="2">
        <v>23</v>
      </c>
      <c r="E147" s="2">
        <v>0</v>
      </c>
      <c r="F147" s="2">
        <v>0</v>
      </c>
      <c r="G147" s="2">
        <v>0.57199999999999995</v>
      </c>
      <c r="H147" s="2">
        <v>21</v>
      </c>
      <c r="I147" s="2">
        <v>0</v>
      </c>
    </row>
    <row r="148" spans="1:9" x14ac:dyDescent="0.25">
      <c r="A148" s="2">
        <v>9</v>
      </c>
      <c r="B148" s="2">
        <v>57</v>
      </c>
      <c r="C148" s="2">
        <v>80</v>
      </c>
      <c r="D148" s="2">
        <v>37</v>
      </c>
      <c r="E148" s="2">
        <v>0</v>
      </c>
      <c r="F148" s="2">
        <v>32.799999999999997</v>
      </c>
      <c r="G148" s="2">
        <v>9.6000000000000002E-2</v>
      </c>
      <c r="H148" s="2">
        <v>41</v>
      </c>
      <c r="I148" s="2">
        <v>0</v>
      </c>
    </row>
    <row r="149" spans="1:9" x14ac:dyDescent="0.25">
      <c r="A149" s="2">
        <v>2</v>
      </c>
      <c r="B149" s="2">
        <v>106</v>
      </c>
      <c r="C149" s="2">
        <v>64</v>
      </c>
      <c r="D149" s="2">
        <v>35</v>
      </c>
      <c r="E149" s="2">
        <v>119</v>
      </c>
      <c r="F149" s="2">
        <v>30.5</v>
      </c>
      <c r="G149" s="2">
        <v>1.4</v>
      </c>
      <c r="H149" s="2">
        <v>34</v>
      </c>
      <c r="I149" s="2">
        <v>0</v>
      </c>
    </row>
    <row r="150" spans="1:9" x14ac:dyDescent="0.25">
      <c r="A150" s="2">
        <v>5</v>
      </c>
      <c r="B150" s="2">
        <v>147</v>
      </c>
      <c r="C150" s="2">
        <v>78</v>
      </c>
      <c r="D150" s="2">
        <v>0</v>
      </c>
      <c r="E150" s="2">
        <v>0</v>
      </c>
      <c r="F150" s="2">
        <v>33.700000000000003</v>
      </c>
      <c r="G150" s="2">
        <v>0.218</v>
      </c>
      <c r="H150" s="2">
        <v>65</v>
      </c>
      <c r="I150" s="2">
        <v>0</v>
      </c>
    </row>
    <row r="151" spans="1:9" x14ac:dyDescent="0.25">
      <c r="A151" s="2">
        <v>2</v>
      </c>
      <c r="B151" s="2">
        <v>90</v>
      </c>
      <c r="C151" s="2">
        <v>70</v>
      </c>
      <c r="D151" s="2">
        <v>17</v>
      </c>
      <c r="E151" s="2">
        <v>0</v>
      </c>
      <c r="F151" s="2">
        <v>27.3</v>
      </c>
      <c r="G151" s="2">
        <v>8.5000000000000006E-2</v>
      </c>
      <c r="H151" s="2">
        <v>22</v>
      </c>
      <c r="I151" s="2">
        <v>0</v>
      </c>
    </row>
    <row r="152" spans="1:9" x14ac:dyDescent="0.25">
      <c r="A152" s="2">
        <v>1</v>
      </c>
      <c r="B152" s="2">
        <v>136</v>
      </c>
      <c r="C152" s="2">
        <v>74</v>
      </c>
      <c r="D152" s="2">
        <v>50</v>
      </c>
      <c r="E152" s="2">
        <v>204</v>
      </c>
      <c r="F152" s="2">
        <v>37.4</v>
      </c>
      <c r="G152" s="2">
        <v>0.39900000000000002</v>
      </c>
      <c r="H152" s="2">
        <v>24</v>
      </c>
      <c r="I152" s="2">
        <v>0</v>
      </c>
    </row>
    <row r="153" spans="1:9" x14ac:dyDescent="0.25">
      <c r="A153" s="2">
        <v>4</v>
      </c>
      <c r="B153" s="2">
        <v>114</v>
      </c>
      <c r="C153" s="2">
        <v>65</v>
      </c>
      <c r="D153" s="2">
        <v>0</v>
      </c>
      <c r="E153" s="2">
        <v>0</v>
      </c>
      <c r="F153" s="2">
        <v>21.9</v>
      </c>
      <c r="G153" s="2">
        <v>0.432</v>
      </c>
      <c r="H153" s="2">
        <v>37</v>
      </c>
      <c r="I153" s="2">
        <v>0</v>
      </c>
    </row>
    <row r="154" spans="1:9" x14ac:dyDescent="0.25">
      <c r="A154" s="2">
        <v>9</v>
      </c>
      <c r="B154" s="2">
        <v>156</v>
      </c>
      <c r="C154" s="2">
        <v>86</v>
      </c>
      <c r="D154" s="2">
        <v>28</v>
      </c>
      <c r="E154" s="2">
        <v>155</v>
      </c>
      <c r="F154" s="2">
        <v>34.299999999999997</v>
      </c>
      <c r="G154" s="2">
        <v>1.1890000000000001</v>
      </c>
      <c r="H154" s="2">
        <v>42</v>
      </c>
      <c r="I154" s="2">
        <v>1</v>
      </c>
    </row>
    <row r="155" spans="1:9" x14ac:dyDescent="0.25">
      <c r="A155" s="2">
        <v>1</v>
      </c>
      <c r="B155" s="2">
        <v>153</v>
      </c>
      <c r="C155" s="2">
        <v>82</v>
      </c>
      <c r="D155" s="2">
        <v>42</v>
      </c>
      <c r="E155" s="2">
        <v>485</v>
      </c>
      <c r="F155" s="2">
        <v>40.6</v>
      </c>
      <c r="G155" s="2">
        <v>0.68700000000000006</v>
      </c>
      <c r="H155" s="2">
        <v>23</v>
      </c>
      <c r="I155" s="2">
        <v>0</v>
      </c>
    </row>
    <row r="156" spans="1:9" x14ac:dyDescent="0.25">
      <c r="A156" s="2">
        <v>8</v>
      </c>
      <c r="B156" s="2">
        <v>188</v>
      </c>
      <c r="C156" s="2">
        <v>78</v>
      </c>
      <c r="D156" s="2">
        <v>0</v>
      </c>
      <c r="E156" s="2">
        <v>0</v>
      </c>
      <c r="F156" s="2">
        <v>47.9</v>
      </c>
      <c r="G156" s="2">
        <v>0.13700000000000001</v>
      </c>
      <c r="H156" s="2">
        <v>43</v>
      </c>
      <c r="I156" s="2">
        <v>1</v>
      </c>
    </row>
    <row r="157" spans="1:9" x14ac:dyDescent="0.25">
      <c r="A157" s="2">
        <v>7</v>
      </c>
      <c r="B157" s="2">
        <v>152</v>
      </c>
      <c r="C157" s="2">
        <v>88</v>
      </c>
      <c r="D157" s="2">
        <v>44</v>
      </c>
      <c r="E157" s="2">
        <v>0</v>
      </c>
      <c r="F157" s="2">
        <v>50</v>
      </c>
      <c r="G157" s="2">
        <v>0.33700000000000002</v>
      </c>
      <c r="H157" s="2">
        <v>36</v>
      </c>
      <c r="I157" s="2">
        <v>1</v>
      </c>
    </row>
    <row r="158" spans="1:9" x14ac:dyDescent="0.25">
      <c r="A158" s="2">
        <v>2</v>
      </c>
      <c r="B158" s="2">
        <v>99</v>
      </c>
      <c r="C158" s="2">
        <v>52</v>
      </c>
      <c r="D158" s="2">
        <v>15</v>
      </c>
      <c r="E158" s="2">
        <v>94</v>
      </c>
      <c r="F158" s="2">
        <v>24.6</v>
      </c>
      <c r="G158" s="2">
        <v>0.63700000000000001</v>
      </c>
      <c r="H158" s="2">
        <v>21</v>
      </c>
      <c r="I158" s="2">
        <v>0</v>
      </c>
    </row>
    <row r="159" spans="1:9" x14ac:dyDescent="0.25">
      <c r="A159" s="2">
        <v>1</v>
      </c>
      <c r="B159" s="2">
        <v>109</v>
      </c>
      <c r="C159" s="2">
        <v>56</v>
      </c>
      <c r="D159" s="2">
        <v>21</v>
      </c>
      <c r="E159" s="2">
        <v>135</v>
      </c>
      <c r="F159" s="2">
        <v>25.2</v>
      </c>
      <c r="G159" s="2">
        <v>0.83299999999999996</v>
      </c>
      <c r="H159" s="2">
        <v>23</v>
      </c>
      <c r="I159" s="2">
        <v>0</v>
      </c>
    </row>
    <row r="160" spans="1:9" x14ac:dyDescent="0.25">
      <c r="A160" s="2">
        <v>2</v>
      </c>
      <c r="B160" s="2">
        <v>88</v>
      </c>
      <c r="C160" s="2">
        <v>74</v>
      </c>
      <c r="D160" s="2">
        <v>19</v>
      </c>
      <c r="E160" s="2">
        <v>53</v>
      </c>
      <c r="F160" s="2">
        <v>29</v>
      </c>
      <c r="G160" s="2">
        <v>0.22900000000000001</v>
      </c>
      <c r="H160" s="2">
        <v>22</v>
      </c>
      <c r="I160" s="2">
        <v>0</v>
      </c>
    </row>
    <row r="161" spans="1:9" x14ac:dyDescent="0.25">
      <c r="A161" s="2">
        <v>17</v>
      </c>
      <c r="B161" s="2">
        <v>163</v>
      </c>
      <c r="C161" s="2">
        <v>72</v>
      </c>
      <c r="D161" s="2">
        <v>41</v>
      </c>
      <c r="E161" s="2">
        <v>114</v>
      </c>
      <c r="F161" s="2">
        <v>40.9</v>
      </c>
      <c r="G161" s="2">
        <v>0.81699999999999995</v>
      </c>
      <c r="H161" s="2">
        <v>47</v>
      </c>
      <c r="I161" s="2">
        <v>1</v>
      </c>
    </row>
    <row r="162" spans="1:9" x14ac:dyDescent="0.25">
      <c r="A162" s="2">
        <v>4</v>
      </c>
      <c r="B162" s="2">
        <v>151</v>
      </c>
      <c r="C162" s="2">
        <v>90</v>
      </c>
      <c r="D162" s="2">
        <v>38</v>
      </c>
      <c r="E162" s="2">
        <v>0</v>
      </c>
      <c r="F162" s="2">
        <v>29.7</v>
      </c>
      <c r="G162" s="2">
        <v>0.29399999999999998</v>
      </c>
      <c r="H162" s="2">
        <v>36</v>
      </c>
      <c r="I162" s="2">
        <v>0</v>
      </c>
    </row>
    <row r="163" spans="1:9" x14ac:dyDescent="0.25">
      <c r="A163" s="2">
        <v>7</v>
      </c>
      <c r="B163" s="2">
        <v>102</v>
      </c>
      <c r="C163" s="2">
        <v>74</v>
      </c>
      <c r="D163" s="2">
        <v>40</v>
      </c>
      <c r="E163" s="2">
        <v>105</v>
      </c>
      <c r="F163" s="2">
        <v>37.200000000000003</v>
      </c>
      <c r="G163" s="2">
        <v>0.20399999999999999</v>
      </c>
      <c r="H163" s="2">
        <v>45</v>
      </c>
      <c r="I163" s="2">
        <v>0</v>
      </c>
    </row>
    <row r="164" spans="1:9" x14ac:dyDescent="0.25">
      <c r="A164" s="2">
        <v>0</v>
      </c>
      <c r="B164" s="2">
        <v>114</v>
      </c>
      <c r="C164" s="2">
        <v>80</v>
      </c>
      <c r="D164" s="2">
        <v>34</v>
      </c>
      <c r="E164" s="2">
        <v>285</v>
      </c>
      <c r="F164" s="2">
        <v>44.2</v>
      </c>
      <c r="G164" s="2">
        <v>0.16700000000000001</v>
      </c>
      <c r="H164" s="2">
        <v>27</v>
      </c>
      <c r="I164" s="2">
        <v>0</v>
      </c>
    </row>
    <row r="165" spans="1:9" x14ac:dyDescent="0.25">
      <c r="A165" s="2">
        <v>2</v>
      </c>
      <c r="B165" s="2">
        <v>100</v>
      </c>
      <c r="C165" s="2">
        <v>64</v>
      </c>
      <c r="D165" s="2">
        <v>23</v>
      </c>
      <c r="E165" s="2">
        <v>0</v>
      </c>
      <c r="F165" s="2">
        <v>29.7</v>
      </c>
      <c r="G165" s="2">
        <v>0.36799999999999999</v>
      </c>
      <c r="H165" s="2">
        <v>21</v>
      </c>
      <c r="I165" s="2">
        <v>0</v>
      </c>
    </row>
    <row r="166" spans="1:9" x14ac:dyDescent="0.25">
      <c r="A166" s="2">
        <v>0</v>
      </c>
      <c r="B166" s="2">
        <v>131</v>
      </c>
      <c r="C166" s="2">
        <v>88</v>
      </c>
      <c r="D166" s="2">
        <v>0</v>
      </c>
      <c r="E166" s="2">
        <v>0</v>
      </c>
      <c r="F166" s="2">
        <v>31.6</v>
      </c>
      <c r="G166" s="2">
        <v>0.74299999999999999</v>
      </c>
      <c r="H166" s="2">
        <v>32</v>
      </c>
      <c r="I166" s="2">
        <v>1</v>
      </c>
    </row>
    <row r="167" spans="1:9" x14ac:dyDescent="0.25">
      <c r="A167" s="2">
        <v>6</v>
      </c>
      <c r="B167" s="2">
        <v>104</v>
      </c>
      <c r="C167" s="2">
        <v>74</v>
      </c>
      <c r="D167" s="2">
        <v>18</v>
      </c>
      <c r="E167" s="2">
        <v>156</v>
      </c>
      <c r="F167" s="2">
        <v>29.9</v>
      </c>
      <c r="G167" s="2">
        <v>0.72199999999999998</v>
      </c>
      <c r="H167" s="2">
        <v>41</v>
      </c>
      <c r="I167" s="2">
        <v>1</v>
      </c>
    </row>
    <row r="168" spans="1:9" x14ac:dyDescent="0.25">
      <c r="A168" s="2">
        <v>3</v>
      </c>
      <c r="B168" s="2">
        <v>148</v>
      </c>
      <c r="C168" s="2">
        <v>66</v>
      </c>
      <c r="D168" s="2">
        <v>25</v>
      </c>
      <c r="E168" s="2">
        <v>0</v>
      </c>
      <c r="F168" s="2">
        <v>32.5</v>
      </c>
      <c r="G168" s="2">
        <v>0.25600000000000001</v>
      </c>
      <c r="H168" s="2">
        <v>22</v>
      </c>
      <c r="I168" s="2">
        <v>0</v>
      </c>
    </row>
    <row r="169" spans="1:9" x14ac:dyDescent="0.25">
      <c r="A169" s="2">
        <v>4</v>
      </c>
      <c r="B169" s="2">
        <v>120</v>
      </c>
      <c r="C169" s="2">
        <v>68</v>
      </c>
      <c r="D169" s="2">
        <v>0</v>
      </c>
      <c r="E169" s="2">
        <v>0</v>
      </c>
      <c r="F169" s="2">
        <v>29.6</v>
      </c>
      <c r="G169" s="2">
        <v>0.70899999999999996</v>
      </c>
      <c r="H169" s="2">
        <v>34</v>
      </c>
      <c r="I169" s="2">
        <v>0</v>
      </c>
    </row>
    <row r="170" spans="1:9" x14ac:dyDescent="0.25">
      <c r="A170" s="2">
        <v>4</v>
      </c>
      <c r="B170" s="2">
        <v>110</v>
      </c>
      <c r="C170" s="2">
        <v>66</v>
      </c>
      <c r="D170" s="2">
        <v>0</v>
      </c>
      <c r="E170" s="2">
        <v>0</v>
      </c>
      <c r="F170" s="2">
        <v>31.9</v>
      </c>
      <c r="G170" s="2">
        <v>0.47099999999999997</v>
      </c>
      <c r="H170" s="2">
        <v>29</v>
      </c>
      <c r="I170" s="2">
        <v>0</v>
      </c>
    </row>
    <row r="171" spans="1:9" x14ac:dyDescent="0.25">
      <c r="A171" s="2">
        <v>3</v>
      </c>
      <c r="B171" s="2">
        <v>111</v>
      </c>
      <c r="C171" s="2">
        <v>90</v>
      </c>
      <c r="D171" s="2">
        <v>12</v>
      </c>
      <c r="E171" s="2">
        <v>78</v>
      </c>
      <c r="F171" s="2">
        <v>28.4</v>
      </c>
      <c r="G171" s="2">
        <v>0.495</v>
      </c>
      <c r="H171" s="2">
        <v>29</v>
      </c>
      <c r="I171" s="2">
        <v>0</v>
      </c>
    </row>
    <row r="172" spans="1:9" x14ac:dyDescent="0.25">
      <c r="A172" s="2">
        <v>6</v>
      </c>
      <c r="B172" s="2">
        <v>102</v>
      </c>
      <c r="C172" s="2">
        <v>82</v>
      </c>
      <c r="D172" s="2">
        <v>0</v>
      </c>
      <c r="E172" s="2">
        <v>0</v>
      </c>
      <c r="F172" s="2">
        <v>30.8</v>
      </c>
      <c r="G172" s="2">
        <v>0.18</v>
      </c>
      <c r="H172" s="2">
        <v>36</v>
      </c>
      <c r="I172" s="2">
        <v>1</v>
      </c>
    </row>
    <row r="173" spans="1:9" x14ac:dyDescent="0.25">
      <c r="A173" s="2">
        <v>6</v>
      </c>
      <c r="B173" s="2">
        <v>134</v>
      </c>
      <c r="C173" s="2">
        <v>70</v>
      </c>
      <c r="D173" s="2">
        <v>23</v>
      </c>
      <c r="E173" s="2">
        <v>130</v>
      </c>
      <c r="F173" s="2">
        <v>35.4</v>
      </c>
      <c r="G173" s="2">
        <v>0.54200000000000004</v>
      </c>
      <c r="H173" s="2">
        <v>29</v>
      </c>
      <c r="I173" s="2">
        <v>1</v>
      </c>
    </row>
    <row r="174" spans="1:9" x14ac:dyDescent="0.25">
      <c r="A174" s="2">
        <v>2</v>
      </c>
      <c r="B174" s="2">
        <v>87</v>
      </c>
      <c r="C174" s="2">
        <v>0</v>
      </c>
      <c r="D174" s="2">
        <v>23</v>
      </c>
      <c r="E174" s="2">
        <v>0</v>
      </c>
      <c r="F174" s="2">
        <v>28.9</v>
      </c>
      <c r="G174" s="2">
        <v>0.77300000000000002</v>
      </c>
      <c r="H174" s="2">
        <v>25</v>
      </c>
      <c r="I174" s="2">
        <v>0</v>
      </c>
    </row>
    <row r="175" spans="1:9" x14ac:dyDescent="0.25">
      <c r="A175" s="2">
        <v>1</v>
      </c>
      <c r="B175" s="2">
        <v>79</v>
      </c>
      <c r="C175" s="2">
        <v>60</v>
      </c>
      <c r="D175" s="2">
        <v>42</v>
      </c>
      <c r="E175" s="2">
        <v>48</v>
      </c>
      <c r="F175" s="2">
        <v>43.5</v>
      </c>
      <c r="G175" s="2">
        <v>0.67800000000000005</v>
      </c>
      <c r="H175" s="2">
        <v>23</v>
      </c>
      <c r="I175" s="2">
        <v>0</v>
      </c>
    </row>
    <row r="176" spans="1:9" x14ac:dyDescent="0.25">
      <c r="A176" s="2">
        <v>2</v>
      </c>
      <c r="B176" s="2">
        <v>75</v>
      </c>
      <c r="C176" s="2">
        <v>64</v>
      </c>
      <c r="D176" s="2">
        <v>24</v>
      </c>
      <c r="E176" s="2">
        <v>55</v>
      </c>
      <c r="F176" s="2">
        <v>29.7</v>
      </c>
      <c r="G176" s="2">
        <v>0.37</v>
      </c>
      <c r="H176" s="2">
        <v>33</v>
      </c>
      <c r="I176" s="2">
        <v>0</v>
      </c>
    </row>
    <row r="177" spans="1:9" x14ac:dyDescent="0.25">
      <c r="A177" s="2">
        <v>8</v>
      </c>
      <c r="B177" s="2">
        <v>179</v>
      </c>
      <c r="C177" s="2">
        <v>72</v>
      </c>
      <c r="D177" s="2">
        <v>42</v>
      </c>
      <c r="E177" s="2">
        <v>130</v>
      </c>
      <c r="F177" s="2">
        <v>32.700000000000003</v>
      </c>
      <c r="G177" s="2">
        <v>0.71899999999999997</v>
      </c>
      <c r="H177" s="2">
        <v>36</v>
      </c>
      <c r="I177" s="2">
        <v>1</v>
      </c>
    </row>
    <row r="178" spans="1:9" x14ac:dyDescent="0.25">
      <c r="A178" s="2">
        <v>6</v>
      </c>
      <c r="B178" s="2">
        <v>85</v>
      </c>
      <c r="C178" s="2">
        <v>78</v>
      </c>
      <c r="D178" s="2">
        <v>0</v>
      </c>
      <c r="E178" s="2">
        <v>0</v>
      </c>
      <c r="F178" s="2">
        <v>31.2</v>
      </c>
      <c r="G178" s="2">
        <v>0.38200000000000001</v>
      </c>
      <c r="H178" s="2">
        <v>42</v>
      </c>
      <c r="I178" s="2">
        <v>0</v>
      </c>
    </row>
    <row r="179" spans="1:9" x14ac:dyDescent="0.25">
      <c r="A179" s="2">
        <v>0</v>
      </c>
      <c r="B179" s="2">
        <v>129</v>
      </c>
      <c r="C179" s="2">
        <v>110</v>
      </c>
      <c r="D179" s="2">
        <v>46</v>
      </c>
      <c r="E179" s="2">
        <v>130</v>
      </c>
      <c r="F179" s="2">
        <v>67.099999999999994</v>
      </c>
      <c r="G179" s="2">
        <v>0.31900000000000001</v>
      </c>
      <c r="H179" s="2">
        <v>26</v>
      </c>
      <c r="I179" s="2">
        <v>1</v>
      </c>
    </row>
    <row r="180" spans="1:9" x14ac:dyDescent="0.25">
      <c r="A180" s="2">
        <v>5</v>
      </c>
      <c r="B180" s="2">
        <v>143</v>
      </c>
      <c r="C180" s="2">
        <v>78</v>
      </c>
      <c r="D180" s="2">
        <v>0</v>
      </c>
      <c r="E180" s="2">
        <v>0</v>
      </c>
      <c r="F180" s="2">
        <v>45</v>
      </c>
      <c r="G180" s="2">
        <v>0.19</v>
      </c>
      <c r="H180" s="2">
        <v>47</v>
      </c>
      <c r="I180" s="2">
        <v>0</v>
      </c>
    </row>
    <row r="181" spans="1:9" x14ac:dyDescent="0.25">
      <c r="A181" s="2">
        <v>5</v>
      </c>
      <c r="B181" s="2">
        <v>130</v>
      </c>
      <c r="C181" s="2">
        <v>82</v>
      </c>
      <c r="D181" s="2">
        <v>0</v>
      </c>
      <c r="E181" s="2">
        <v>0</v>
      </c>
      <c r="F181" s="2">
        <v>39.1</v>
      </c>
      <c r="G181" s="2">
        <v>0.95599999999999996</v>
      </c>
      <c r="H181" s="2">
        <v>37</v>
      </c>
      <c r="I181" s="2">
        <v>1</v>
      </c>
    </row>
    <row r="182" spans="1:9" x14ac:dyDescent="0.25">
      <c r="A182" s="2">
        <v>6</v>
      </c>
      <c r="B182" s="2">
        <v>87</v>
      </c>
      <c r="C182" s="2">
        <v>80</v>
      </c>
      <c r="D182" s="2">
        <v>0</v>
      </c>
      <c r="E182" s="2">
        <v>0</v>
      </c>
      <c r="F182" s="2">
        <v>23.2</v>
      </c>
      <c r="G182" s="2">
        <v>8.4000000000000005E-2</v>
      </c>
      <c r="H182" s="2">
        <v>32</v>
      </c>
      <c r="I182" s="2">
        <v>0</v>
      </c>
    </row>
    <row r="183" spans="1:9" x14ac:dyDescent="0.25">
      <c r="A183" s="2">
        <v>0</v>
      </c>
      <c r="B183" s="2">
        <v>119</v>
      </c>
      <c r="C183" s="2">
        <v>64</v>
      </c>
      <c r="D183" s="2">
        <v>18</v>
      </c>
      <c r="E183" s="2">
        <v>92</v>
      </c>
      <c r="F183" s="2">
        <v>34.9</v>
      </c>
      <c r="G183" s="2">
        <v>0.72499999999999998</v>
      </c>
      <c r="H183" s="2">
        <v>23</v>
      </c>
      <c r="I183" s="2">
        <v>0</v>
      </c>
    </row>
    <row r="184" spans="1:9" x14ac:dyDescent="0.25">
      <c r="A184" s="2">
        <v>1</v>
      </c>
      <c r="B184" s="2">
        <v>0</v>
      </c>
      <c r="C184" s="2">
        <v>74</v>
      </c>
      <c r="D184" s="2">
        <v>20</v>
      </c>
      <c r="E184" s="2">
        <v>23</v>
      </c>
      <c r="F184" s="2">
        <v>27.7</v>
      </c>
      <c r="G184" s="2">
        <v>0.29899999999999999</v>
      </c>
      <c r="H184" s="2">
        <v>21</v>
      </c>
      <c r="I184" s="2">
        <v>0</v>
      </c>
    </row>
    <row r="185" spans="1:9" x14ac:dyDescent="0.25">
      <c r="A185" s="2">
        <v>5</v>
      </c>
      <c r="B185" s="2">
        <v>73</v>
      </c>
      <c r="C185" s="2">
        <v>60</v>
      </c>
      <c r="D185" s="2">
        <v>0</v>
      </c>
      <c r="E185" s="2">
        <v>0</v>
      </c>
      <c r="F185" s="2">
        <v>26.8</v>
      </c>
      <c r="G185" s="2">
        <v>0.26800000000000002</v>
      </c>
      <c r="H185" s="2">
        <v>27</v>
      </c>
      <c r="I185" s="2">
        <v>0</v>
      </c>
    </row>
    <row r="186" spans="1:9" x14ac:dyDescent="0.25">
      <c r="A186" s="2">
        <v>4</v>
      </c>
      <c r="B186" s="2">
        <v>141</v>
      </c>
      <c r="C186" s="2">
        <v>74</v>
      </c>
      <c r="D186" s="2">
        <v>0</v>
      </c>
      <c r="E186" s="2">
        <v>0</v>
      </c>
      <c r="F186" s="2">
        <v>27.6</v>
      </c>
      <c r="G186" s="2">
        <v>0.24399999999999999</v>
      </c>
      <c r="H186" s="2">
        <v>40</v>
      </c>
      <c r="I186" s="2">
        <v>0</v>
      </c>
    </row>
    <row r="187" spans="1:9" x14ac:dyDescent="0.25">
      <c r="A187" s="2">
        <v>7</v>
      </c>
      <c r="B187" s="2">
        <v>194</v>
      </c>
      <c r="C187" s="2">
        <v>68</v>
      </c>
      <c r="D187" s="2">
        <v>28</v>
      </c>
      <c r="E187" s="2">
        <v>0</v>
      </c>
      <c r="F187" s="2">
        <v>35.9</v>
      </c>
      <c r="G187" s="2">
        <v>0.745</v>
      </c>
      <c r="H187" s="2">
        <v>41</v>
      </c>
      <c r="I187" s="2">
        <v>1</v>
      </c>
    </row>
    <row r="188" spans="1:9" x14ac:dyDescent="0.25">
      <c r="A188" s="2">
        <v>8</v>
      </c>
      <c r="B188" s="2">
        <v>181</v>
      </c>
      <c r="C188" s="2">
        <v>68</v>
      </c>
      <c r="D188" s="2">
        <v>36</v>
      </c>
      <c r="E188" s="2">
        <v>495</v>
      </c>
      <c r="F188" s="2">
        <v>30.1</v>
      </c>
      <c r="G188" s="2">
        <v>0.61499999999999999</v>
      </c>
      <c r="H188" s="2">
        <v>60</v>
      </c>
      <c r="I188" s="2">
        <v>1</v>
      </c>
    </row>
    <row r="189" spans="1:9" x14ac:dyDescent="0.25">
      <c r="A189" s="2">
        <v>1</v>
      </c>
      <c r="B189" s="2">
        <v>128</v>
      </c>
      <c r="C189" s="2">
        <v>98</v>
      </c>
      <c r="D189" s="2">
        <v>41</v>
      </c>
      <c r="E189" s="2">
        <v>58</v>
      </c>
      <c r="F189" s="2">
        <v>32</v>
      </c>
      <c r="G189" s="2">
        <v>1.321</v>
      </c>
      <c r="H189" s="2">
        <v>33</v>
      </c>
      <c r="I189" s="2">
        <v>1</v>
      </c>
    </row>
    <row r="190" spans="1:9" x14ac:dyDescent="0.25">
      <c r="A190" s="2">
        <v>8</v>
      </c>
      <c r="B190" s="2">
        <v>109</v>
      </c>
      <c r="C190" s="2">
        <v>76</v>
      </c>
      <c r="D190" s="2">
        <v>39</v>
      </c>
      <c r="E190" s="2">
        <v>114</v>
      </c>
      <c r="F190" s="2">
        <v>27.9</v>
      </c>
      <c r="G190" s="2">
        <v>0.64</v>
      </c>
      <c r="H190" s="2">
        <v>31</v>
      </c>
      <c r="I190" s="2">
        <v>1</v>
      </c>
    </row>
    <row r="191" spans="1:9" x14ac:dyDescent="0.25">
      <c r="A191" s="2">
        <v>5</v>
      </c>
      <c r="B191" s="2">
        <v>139</v>
      </c>
      <c r="C191" s="2">
        <v>80</v>
      </c>
      <c r="D191" s="2">
        <v>35</v>
      </c>
      <c r="E191" s="2">
        <v>160</v>
      </c>
      <c r="F191" s="2">
        <v>31.6</v>
      </c>
      <c r="G191" s="2">
        <v>0.36099999999999999</v>
      </c>
      <c r="H191" s="2">
        <v>25</v>
      </c>
      <c r="I191" s="2">
        <v>1</v>
      </c>
    </row>
    <row r="192" spans="1:9" x14ac:dyDescent="0.25">
      <c r="A192" s="2">
        <v>3</v>
      </c>
      <c r="B192" s="2">
        <v>111</v>
      </c>
      <c r="C192" s="2">
        <v>62</v>
      </c>
      <c r="D192" s="2">
        <v>0</v>
      </c>
      <c r="E192" s="2">
        <v>0</v>
      </c>
      <c r="F192" s="2">
        <v>22.6</v>
      </c>
      <c r="G192" s="2">
        <v>0.14199999999999999</v>
      </c>
      <c r="H192" s="2">
        <v>21</v>
      </c>
      <c r="I192" s="2">
        <v>0</v>
      </c>
    </row>
    <row r="193" spans="1:9" x14ac:dyDescent="0.25">
      <c r="A193" s="2">
        <v>9</v>
      </c>
      <c r="B193" s="2">
        <v>123</v>
      </c>
      <c r="C193" s="2">
        <v>70</v>
      </c>
      <c r="D193" s="2">
        <v>44</v>
      </c>
      <c r="E193" s="2">
        <v>94</v>
      </c>
      <c r="F193" s="2">
        <v>33.1</v>
      </c>
      <c r="G193" s="2">
        <v>0.374</v>
      </c>
      <c r="H193" s="2">
        <v>40</v>
      </c>
      <c r="I193" s="2">
        <v>0</v>
      </c>
    </row>
    <row r="194" spans="1:9" x14ac:dyDescent="0.25">
      <c r="A194" s="2">
        <v>7</v>
      </c>
      <c r="B194" s="2">
        <v>159</v>
      </c>
      <c r="C194" s="2">
        <v>66</v>
      </c>
      <c r="D194" s="2">
        <v>0</v>
      </c>
      <c r="E194" s="2">
        <v>0</v>
      </c>
      <c r="F194" s="2">
        <v>30.4</v>
      </c>
      <c r="G194" s="2">
        <v>0.38300000000000001</v>
      </c>
      <c r="H194" s="2">
        <v>36</v>
      </c>
      <c r="I194" s="2">
        <v>1</v>
      </c>
    </row>
    <row r="195" spans="1:9" x14ac:dyDescent="0.25">
      <c r="A195" s="2">
        <v>11</v>
      </c>
      <c r="B195" s="2">
        <v>135</v>
      </c>
      <c r="C195" s="2">
        <v>0</v>
      </c>
      <c r="D195" s="2">
        <v>0</v>
      </c>
      <c r="E195" s="2">
        <v>0</v>
      </c>
      <c r="F195" s="2">
        <v>52.3</v>
      </c>
      <c r="G195" s="2">
        <v>0.57799999999999996</v>
      </c>
      <c r="H195" s="2">
        <v>40</v>
      </c>
      <c r="I195" s="2">
        <v>1</v>
      </c>
    </row>
    <row r="196" spans="1:9" x14ac:dyDescent="0.25">
      <c r="A196" s="2">
        <v>8</v>
      </c>
      <c r="B196" s="2">
        <v>85</v>
      </c>
      <c r="C196" s="2">
        <v>55</v>
      </c>
      <c r="D196" s="2">
        <v>20</v>
      </c>
      <c r="E196" s="2">
        <v>0</v>
      </c>
      <c r="F196" s="2">
        <v>24.4</v>
      </c>
      <c r="G196" s="2">
        <v>0.13600000000000001</v>
      </c>
      <c r="H196" s="2">
        <v>42</v>
      </c>
      <c r="I196" s="2">
        <v>0</v>
      </c>
    </row>
    <row r="197" spans="1:9" x14ac:dyDescent="0.25">
      <c r="A197" s="2">
        <v>5</v>
      </c>
      <c r="B197" s="2">
        <v>158</v>
      </c>
      <c r="C197" s="2">
        <v>84</v>
      </c>
      <c r="D197" s="2">
        <v>41</v>
      </c>
      <c r="E197" s="2">
        <v>210</v>
      </c>
      <c r="F197" s="2">
        <v>39.4</v>
      </c>
      <c r="G197" s="2">
        <v>0.39500000000000002</v>
      </c>
      <c r="H197" s="2">
        <v>29</v>
      </c>
      <c r="I197" s="2">
        <v>1</v>
      </c>
    </row>
    <row r="198" spans="1:9" x14ac:dyDescent="0.25">
      <c r="A198" s="2">
        <v>1</v>
      </c>
      <c r="B198" s="2">
        <v>105</v>
      </c>
      <c r="C198" s="2">
        <v>58</v>
      </c>
      <c r="D198" s="2">
        <v>0</v>
      </c>
      <c r="E198" s="2">
        <v>0</v>
      </c>
      <c r="F198" s="2">
        <v>24.3</v>
      </c>
      <c r="G198" s="2">
        <v>0.187</v>
      </c>
      <c r="H198" s="2">
        <v>21</v>
      </c>
      <c r="I198" s="2">
        <v>0</v>
      </c>
    </row>
    <row r="199" spans="1:9" x14ac:dyDescent="0.25">
      <c r="A199" s="2">
        <v>3</v>
      </c>
      <c r="B199" s="2">
        <v>107</v>
      </c>
      <c r="C199" s="2">
        <v>62</v>
      </c>
      <c r="D199" s="2">
        <v>13</v>
      </c>
      <c r="E199" s="2">
        <v>48</v>
      </c>
      <c r="F199" s="2">
        <v>22.9</v>
      </c>
      <c r="G199" s="2">
        <v>0.67800000000000005</v>
      </c>
      <c r="H199" s="2">
        <v>23</v>
      </c>
      <c r="I199" s="2">
        <v>1</v>
      </c>
    </row>
    <row r="200" spans="1:9" x14ac:dyDescent="0.25">
      <c r="A200" s="2">
        <v>4</v>
      </c>
      <c r="B200" s="2">
        <v>109</v>
      </c>
      <c r="C200" s="2">
        <v>64</v>
      </c>
      <c r="D200" s="2">
        <v>44</v>
      </c>
      <c r="E200" s="2">
        <v>99</v>
      </c>
      <c r="F200" s="2">
        <v>34.799999999999997</v>
      </c>
      <c r="G200" s="2">
        <v>0.90500000000000003</v>
      </c>
      <c r="H200" s="2">
        <v>26</v>
      </c>
      <c r="I200" s="2">
        <v>1</v>
      </c>
    </row>
    <row r="201" spans="1:9" x14ac:dyDescent="0.25">
      <c r="A201" s="2">
        <v>4</v>
      </c>
      <c r="B201" s="2">
        <v>148</v>
      </c>
      <c r="C201" s="2">
        <v>60</v>
      </c>
      <c r="D201" s="2">
        <v>27</v>
      </c>
      <c r="E201" s="2">
        <v>318</v>
      </c>
      <c r="F201" s="2">
        <v>30.9</v>
      </c>
      <c r="G201" s="2">
        <v>0.15</v>
      </c>
      <c r="H201" s="2">
        <v>29</v>
      </c>
      <c r="I201" s="2">
        <v>1</v>
      </c>
    </row>
    <row r="202" spans="1:9" x14ac:dyDescent="0.25">
      <c r="A202" s="2">
        <v>0</v>
      </c>
      <c r="B202" s="2">
        <v>113</v>
      </c>
      <c r="C202" s="2">
        <v>80</v>
      </c>
      <c r="D202" s="2">
        <v>16</v>
      </c>
      <c r="E202" s="2">
        <v>0</v>
      </c>
      <c r="F202" s="2">
        <v>31</v>
      </c>
      <c r="G202" s="2">
        <v>0.874</v>
      </c>
      <c r="H202" s="2">
        <v>21</v>
      </c>
      <c r="I202" s="2">
        <v>0</v>
      </c>
    </row>
    <row r="203" spans="1:9" x14ac:dyDescent="0.25">
      <c r="A203" s="2">
        <v>1</v>
      </c>
      <c r="B203" s="2">
        <v>138</v>
      </c>
      <c r="C203" s="2">
        <v>82</v>
      </c>
      <c r="D203" s="2">
        <v>0</v>
      </c>
      <c r="E203" s="2">
        <v>0</v>
      </c>
      <c r="F203" s="2">
        <v>40.1</v>
      </c>
      <c r="G203" s="2">
        <v>0.23599999999999999</v>
      </c>
      <c r="H203" s="2">
        <v>28</v>
      </c>
      <c r="I203" s="2">
        <v>0</v>
      </c>
    </row>
    <row r="204" spans="1:9" x14ac:dyDescent="0.25">
      <c r="A204" s="2">
        <v>0</v>
      </c>
      <c r="B204" s="2">
        <v>108</v>
      </c>
      <c r="C204" s="2">
        <v>68</v>
      </c>
      <c r="D204" s="2">
        <v>20</v>
      </c>
      <c r="E204" s="2">
        <v>0</v>
      </c>
      <c r="F204" s="2">
        <v>27.3</v>
      </c>
      <c r="G204" s="2">
        <v>0.78700000000000003</v>
      </c>
      <c r="H204" s="2">
        <v>32</v>
      </c>
      <c r="I204" s="2">
        <v>0</v>
      </c>
    </row>
    <row r="205" spans="1:9" x14ac:dyDescent="0.25">
      <c r="A205" s="2">
        <v>2</v>
      </c>
      <c r="B205" s="2">
        <v>99</v>
      </c>
      <c r="C205" s="2">
        <v>70</v>
      </c>
      <c r="D205" s="2">
        <v>16</v>
      </c>
      <c r="E205" s="2">
        <v>44</v>
      </c>
      <c r="F205" s="2">
        <v>20.399999999999999</v>
      </c>
      <c r="G205" s="2">
        <v>0.23499999999999999</v>
      </c>
      <c r="H205" s="2">
        <v>27</v>
      </c>
      <c r="I205" s="2">
        <v>0</v>
      </c>
    </row>
    <row r="206" spans="1:9" x14ac:dyDescent="0.25">
      <c r="A206" s="2">
        <v>6</v>
      </c>
      <c r="B206" s="2">
        <v>103</v>
      </c>
      <c r="C206" s="2">
        <v>72</v>
      </c>
      <c r="D206" s="2">
        <v>32</v>
      </c>
      <c r="E206" s="2">
        <v>190</v>
      </c>
      <c r="F206" s="2">
        <v>37.700000000000003</v>
      </c>
      <c r="G206" s="2">
        <v>0.32400000000000001</v>
      </c>
      <c r="H206" s="2">
        <v>55</v>
      </c>
      <c r="I206" s="2">
        <v>0</v>
      </c>
    </row>
    <row r="207" spans="1:9" x14ac:dyDescent="0.25">
      <c r="A207" s="2">
        <v>5</v>
      </c>
      <c r="B207" s="2">
        <v>111</v>
      </c>
      <c r="C207" s="2">
        <v>72</v>
      </c>
      <c r="D207" s="2">
        <v>28</v>
      </c>
      <c r="E207" s="2">
        <v>0</v>
      </c>
      <c r="F207" s="2">
        <v>23.9</v>
      </c>
      <c r="G207" s="2">
        <v>0.40699999999999997</v>
      </c>
      <c r="H207" s="2">
        <v>27</v>
      </c>
      <c r="I207" s="2">
        <v>0</v>
      </c>
    </row>
    <row r="208" spans="1:9" x14ac:dyDescent="0.25">
      <c r="A208" s="2">
        <v>8</v>
      </c>
      <c r="B208" s="2">
        <v>196</v>
      </c>
      <c r="C208" s="2">
        <v>76</v>
      </c>
      <c r="D208" s="2">
        <v>29</v>
      </c>
      <c r="E208" s="2">
        <v>280</v>
      </c>
      <c r="F208" s="2">
        <v>37.5</v>
      </c>
      <c r="G208" s="2">
        <v>0.60499999999999998</v>
      </c>
      <c r="H208" s="2">
        <v>57</v>
      </c>
      <c r="I208" s="2">
        <v>1</v>
      </c>
    </row>
    <row r="209" spans="1:9" x14ac:dyDescent="0.25">
      <c r="A209" s="2">
        <v>5</v>
      </c>
      <c r="B209" s="2">
        <v>162</v>
      </c>
      <c r="C209" s="2">
        <v>104</v>
      </c>
      <c r="D209" s="2">
        <v>0</v>
      </c>
      <c r="E209" s="2">
        <v>0</v>
      </c>
      <c r="F209" s="2">
        <v>37.700000000000003</v>
      </c>
      <c r="G209" s="2">
        <v>0.151</v>
      </c>
      <c r="H209" s="2">
        <v>52</v>
      </c>
      <c r="I209" s="2">
        <v>1</v>
      </c>
    </row>
    <row r="210" spans="1:9" x14ac:dyDescent="0.25">
      <c r="A210" s="2">
        <v>1</v>
      </c>
      <c r="B210" s="2">
        <v>96</v>
      </c>
      <c r="C210" s="2">
        <v>64</v>
      </c>
      <c r="D210" s="2">
        <v>27</v>
      </c>
      <c r="E210" s="2">
        <v>87</v>
      </c>
      <c r="F210" s="2">
        <v>33.200000000000003</v>
      </c>
      <c r="G210" s="2">
        <v>0.28899999999999998</v>
      </c>
      <c r="H210" s="2">
        <v>21</v>
      </c>
      <c r="I210" s="2">
        <v>0</v>
      </c>
    </row>
    <row r="211" spans="1:9" x14ac:dyDescent="0.25">
      <c r="A211" s="2">
        <v>7</v>
      </c>
      <c r="B211" s="2">
        <v>184</v>
      </c>
      <c r="C211" s="2">
        <v>84</v>
      </c>
      <c r="D211" s="2">
        <v>33</v>
      </c>
      <c r="E211" s="2">
        <v>0</v>
      </c>
      <c r="F211" s="2">
        <v>35.5</v>
      </c>
      <c r="G211" s="2">
        <v>0.35499999999999998</v>
      </c>
      <c r="H211" s="2">
        <v>41</v>
      </c>
      <c r="I211" s="2">
        <v>1</v>
      </c>
    </row>
    <row r="212" spans="1:9" x14ac:dyDescent="0.25">
      <c r="A212" s="2">
        <v>2</v>
      </c>
      <c r="B212" s="2">
        <v>81</v>
      </c>
      <c r="C212" s="2">
        <v>60</v>
      </c>
      <c r="D212" s="2">
        <v>22</v>
      </c>
      <c r="E212" s="2">
        <v>0</v>
      </c>
      <c r="F212" s="2">
        <v>27.7</v>
      </c>
      <c r="G212" s="2">
        <v>0.28999999999999998</v>
      </c>
      <c r="H212" s="2">
        <v>25</v>
      </c>
      <c r="I212" s="2">
        <v>0</v>
      </c>
    </row>
    <row r="213" spans="1:9" x14ac:dyDescent="0.25">
      <c r="A213" s="2">
        <v>0</v>
      </c>
      <c r="B213" s="2">
        <v>147</v>
      </c>
      <c r="C213" s="2">
        <v>85</v>
      </c>
      <c r="D213" s="2">
        <v>54</v>
      </c>
      <c r="E213" s="2">
        <v>0</v>
      </c>
      <c r="F213" s="2">
        <v>42.8</v>
      </c>
      <c r="G213" s="2">
        <v>0.375</v>
      </c>
      <c r="H213" s="2">
        <v>24</v>
      </c>
      <c r="I213" s="2">
        <v>0</v>
      </c>
    </row>
    <row r="214" spans="1:9" x14ac:dyDescent="0.25">
      <c r="A214" s="2">
        <v>7</v>
      </c>
      <c r="B214" s="2">
        <v>179</v>
      </c>
      <c r="C214" s="2">
        <v>95</v>
      </c>
      <c r="D214" s="2">
        <v>31</v>
      </c>
      <c r="E214" s="2">
        <v>0</v>
      </c>
      <c r="F214" s="2">
        <v>34.200000000000003</v>
      </c>
      <c r="G214" s="2">
        <v>0.16400000000000001</v>
      </c>
      <c r="H214" s="2">
        <v>60</v>
      </c>
      <c r="I214" s="2">
        <v>0</v>
      </c>
    </row>
    <row r="215" spans="1:9" x14ac:dyDescent="0.25">
      <c r="A215" s="2">
        <v>0</v>
      </c>
      <c r="B215" s="2">
        <v>140</v>
      </c>
      <c r="C215" s="2">
        <v>65</v>
      </c>
      <c r="D215" s="2">
        <v>26</v>
      </c>
      <c r="E215" s="2">
        <v>130</v>
      </c>
      <c r="F215" s="2">
        <v>42.6</v>
      </c>
      <c r="G215" s="2">
        <v>0.43099999999999999</v>
      </c>
      <c r="H215" s="2">
        <v>24</v>
      </c>
      <c r="I215" s="2">
        <v>1</v>
      </c>
    </row>
    <row r="216" spans="1:9" x14ac:dyDescent="0.25">
      <c r="A216" s="2">
        <v>9</v>
      </c>
      <c r="B216" s="2">
        <v>112</v>
      </c>
      <c r="C216" s="2">
        <v>82</v>
      </c>
      <c r="D216" s="2">
        <v>32</v>
      </c>
      <c r="E216" s="2">
        <v>175</v>
      </c>
      <c r="F216" s="2">
        <v>34.200000000000003</v>
      </c>
      <c r="G216" s="2">
        <v>0.26</v>
      </c>
      <c r="H216" s="2">
        <v>36</v>
      </c>
      <c r="I216" s="2">
        <v>1</v>
      </c>
    </row>
    <row r="217" spans="1:9" x14ac:dyDescent="0.25">
      <c r="A217" s="2">
        <v>12</v>
      </c>
      <c r="B217" s="2">
        <v>151</v>
      </c>
      <c r="C217" s="2">
        <v>70</v>
      </c>
      <c r="D217" s="2">
        <v>40</v>
      </c>
      <c r="E217" s="2">
        <v>271</v>
      </c>
      <c r="F217" s="2">
        <v>41.8</v>
      </c>
      <c r="G217" s="2">
        <v>0.74199999999999999</v>
      </c>
      <c r="H217" s="2">
        <v>38</v>
      </c>
      <c r="I217" s="2">
        <v>1</v>
      </c>
    </row>
    <row r="218" spans="1:9" x14ac:dyDescent="0.25">
      <c r="A218" s="2">
        <v>5</v>
      </c>
      <c r="B218" s="2">
        <v>109</v>
      </c>
      <c r="C218" s="2">
        <v>62</v>
      </c>
      <c r="D218" s="2">
        <v>41</v>
      </c>
      <c r="E218" s="2">
        <v>129</v>
      </c>
      <c r="F218" s="2">
        <v>35.799999999999997</v>
      </c>
      <c r="G218" s="2">
        <v>0.51400000000000001</v>
      </c>
      <c r="H218" s="2">
        <v>25</v>
      </c>
      <c r="I218" s="2">
        <v>1</v>
      </c>
    </row>
    <row r="219" spans="1:9" x14ac:dyDescent="0.25">
      <c r="A219" s="2">
        <v>6</v>
      </c>
      <c r="B219" s="2">
        <v>125</v>
      </c>
      <c r="C219" s="2">
        <v>68</v>
      </c>
      <c r="D219" s="2">
        <v>30</v>
      </c>
      <c r="E219" s="2">
        <v>120</v>
      </c>
      <c r="F219" s="2">
        <v>30</v>
      </c>
      <c r="G219" s="2">
        <v>0.46400000000000002</v>
      </c>
      <c r="H219" s="2">
        <v>32</v>
      </c>
      <c r="I219" s="2">
        <v>0</v>
      </c>
    </row>
    <row r="220" spans="1:9" x14ac:dyDescent="0.25">
      <c r="A220" s="2">
        <v>5</v>
      </c>
      <c r="B220" s="2">
        <v>85</v>
      </c>
      <c r="C220" s="2">
        <v>74</v>
      </c>
      <c r="D220" s="2">
        <v>22</v>
      </c>
      <c r="E220" s="2">
        <v>0</v>
      </c>
      <c r="F220" s="2">
        <v>29</v>
      </c>
      <c r="G220" s="2">
        <v>1.224</v>
      </c>
      <c r="H220" s="2">
        <v>32</v>
      </c>
      <c r="I220" s="2">
        <v>1</v>
      </c>
    </row>
    <row r="221" spans="1:9" x14ac:dyDescent="0.25">
      <c r="A221" s="2">
        <v>5</v>
      </c>
      <c r="B221" s="2">
        <v>112</v>
      </c>
      <c r="C221" s="2">
        <v>66</v>
      </c>
      <c r="D221" s="2">
        <v>0</v>
      </c>
      <c r="E221" s="2">
        <v>0</v>
      </c>
      <c r="F221" s="2">
        <v>37.799999999999997</v>
      </c>
      <c r="G221" s="2">
        <v>0.26100000000000001</v>
      </c>
      <c r="H221" s="2">
        <v>41</v>
      </c>
      <c r="I221" s="2">
        <v>1</v>
      </c>
    </row>
    <row r="222" spans="1:9" x14ac:dyDescent="0.25">
      <c r="A222" s="2">
        <v>0</v>
      </c>
      <c r="B222" s="2">
        <v>177</v>
      </c>
      <c r="C222" s="2">
        <v>60</v>
      </c>
      <c r="D222" s="2">
        <v>29</v>
      </c>
      <c r="E222" s="2">
        <v>478</v>
      </c>
      <c r="F222" s="2">
        <v>34.6</v>
      </c>
      <c r="G222" s="2">
        <v>1.0720000000000001</v>
      </c>
      <c r="H222" s="2">
        <v>21</v>
      </c>
      <c r="I222" s="2">
        <v>1</v>
      </c>
    </row>
    <row r="223" spans="1:9" x14ac:dyDescent="0.25">
      <c r="A223" s="2">
        <v>2</v>
      </c>
      <c r="B223" s="2">
        <v>158</v>
      </c>
      <c r="C223" s="2">
        <v>90</v>
      </c>
      <c r="D223" s="2">
        <v>0</v>
      </c>
      <c r="E223" s="2">
        <v>0</v>
      </c>
      <c r="F223" s="2">
        <v>31.6</v>
      </c>
      <c r="G223" s="2">
        <v>0.80500000000000005</v>
      </c>
      <c r="H223" s="2">
        <v>66</v>
      </c>
      <c r="I223" s="2">
        <v>1</v>
      </c>
    </row>
    <row r="224" spans="1:9" x14ac:dyDescent="0.25">
      <c r="A224" s="2">
        <v>7</v>
      </c>
      <c r="B224" s="2">
        <v>119</v>
      </c>
      <c r="C224" s="2">
        <v>0</v>
      </c>
      <c r="D224" s="2">
        <v>0</v>
      </c>
      <c r="E224" s="2">
        <v>0</v>
      </c>
      <c r="F224" s="2">
        <v>25.2</v>
      </c>
      <c r="G224" s="2">
        <v>0.20899999999999999</v>
      </c>
      <c r="H224" s="2">
        <v>37</v>
      </c>
      <c r="I224" s="2">
        <v>0</v>
      </c>
    </row>
    <row r="225" spans="1:9" x14ac:dyDescent="0.25">
      <c r="A225" s="2">
        <v>7</v>
      </c>
      <c r="B225" s="2">
        <v>142</v>
      </c>
      <c r="C225" s="2">
        <v>60</v>
      </c>
      <c r="D225" s="2">
        <v>33</v>
      </c>
      <c r="E225" s="2">
        <v>190</v>
      </c>
      <c r="F225" s="2">
        <v>28.8</v>
      </c>
      <c r="G225" s="2">
        <v>0.68700000000000006</v>
      </c>
      <c r="H225" s="2">
        <v>61</v>
      </c>
      <c r="I225" s="2">
        <v>0</v>
      </c>
    </row>
    <row r="226" spans="1:9" x14ac:dyDescent="0.25">
      <c r="A226" s="2">
        <v>1</v>
      </c>
      <c r="B226" s="2">
        <v>100</v>
      </c>
      <c r="C226" s="2">
        <v>66</v>
      </c>
      <c r="D226" s="2">
        <v>15</v>
      </c>
      <c r="E226" s="2">
        <v>56</v>
      </c>
      <c r="F226" s="2">
        <v>23.6</v>
      </c>
      <c r="G226" s="2">
        <v>0.66600000000000004</v>
      </c>
      <c r="H226" s="2">
        <v>26</v>
      </c>
      <c r="I226" s="2">
        <v>0</v>
      </c>
    </row>
    <row r="227" spans="1:9" x14ac:dyDescent="0.25">
      <c r="A227" s="2">
        <v>1</v>
      </c>
      <c r="B227" s="2">
        <v>87</v>
      </c>
      <c r="C227" s="2">
        <v>78</v>
      </c>
      <c r="D227" s="2">
        <v>27</v>
      </c>
      <c r="E227" s="2">
        <v>32</v>
      </c>
      <c r="F227" s="2">
        <v>34.6</v>
      </c>
      <c r="G227" s="2">
        <v>0.10100000000000001</v>
      </c>
      <c r="H227" s="2">
        <v>22</v>
      </c>
      <c r="I227" s="2">
        <v>0</v>
      </c>
    </row>
    <row r="228" spans="1:9" x14ac:dyDescent="0.25">
      <c r="A228" s="2">
        <v>0</v>
      </c>
      <c r="B228" s="2">
        <v>101</v>
      </c>
      <c r="C228" s="2">
        <v>76</v>
      </c>
      <c r="D228" s="2">
        <v>0</v>
      </c>
      <c r="E228" s="2">
        <v>0</v>
      </c>
      <c r="F228" s="2">
        <v>35.700000000000003</v>
      </c>
      <c r="G228" s="2">
        <v>0.19800000000000001</v>
      </c>
      <c r="H228" s="2">
        <v>26</v>
      </c>
      <c r="I228" s="2">
        <v>0</v>
      </c>
    </row>
    <row r="229" spans="1:9" x14ac:dyDescent="0.25">
      <c r="A229" s="2">
        <v>3</v>
      </c>
      <c r="B229" s="2">
        <v>162</v>
      </c>
      <c r="C229" s="2">
        <v>52</v>
      </c>
      <c r="D229" s="2">
        <v>38</v>
      </c>
      <c r="E229" s="2">
        <v>0</v>
      </c>
      <c r="F229" s="2">
        <v>37.200000000000003</v>
      </c>
      <c r="G229" s="2">
        <v>0.65200000000000002</v>
      </c>
      <c r="H229" s="2">
        <v>24</v>
      </c>
      <c r="I229" s="2">
        <v>1</v>
      </c>
    </row>
    <row r="230" spans="1:9" x14ac:dyDescent="0.25">
      <c r="A230" s="2">
        <v>4</v>
      </c>
      <c r="B230" s="2">
        <v>197</v>
      </c>
      <c r="C230" s="2">
        <v>70</v>
      </c>
      <c r="D230" s="2">
        <v>39</v>
      </c>
      <c r="E230" s="2">
        <v>744</v>
      </c>
      <c r="F230" s="2">
        <v>36.700000000000003</v>
      </c>
      <c r="G230" s="2">
        <v>2.3290000000000002</v>
      </c>
      <c r="H230" s="2">
        <v>31</v>
      </c>
      <c r="I230" s="2">
        <v>0</v>
      </c>
    </row>
    <row r="231" spans="1:9" x14ac:dyDescent="0.25">
      <c r="A231" s="2">
        <v>0</v>
      </c>
      <c r="B231" s="2">
        <v>117</v>
      </c>
      <c r="C231" s="2">
        <v>80</v>
      </c>
      <c r="D231" s="2">
        <v>31</v>
      </c>
      <c r="E231" s="2">
        <v>53</v>
      </c>
      <c r="F231" s="2">
        <v>45.2</v>
      </c>
      <c r="G231" s="2">
        <v>8.8999999999999996E-2</v>
      </c>
      <c r="H231" s="2">
        <v>24</v>
      </c>
      <c r="I231" s="2">
        <v>0</v>
      </c>
    </row>
    <row r="232" spans="1:9" x14ac:dyDescent="0.25">
      <c r="A232" s="2">
        <v>4</v>
      </c>
      <c r="B232" s="2">
        <v>142</v>
      </c>
      <c r="C232" s="2">
        <v>86</v>
      </c>
      <c r="D232" s="2">
        <v>0</v>
      </c>
      <c r="E232" s="2">
        <v>0</v>
      </c>
      <c r="F232" s="2">
        <v>44</v>
      </c>
      <c r="G232" s="2">
        <v>0.64500000000000002</v>
      </c>
      <c r="H232" s="2">
        <v>22</v>
      </c>
      <c r="I232" s="2">
        <v>1</v>
      </c>
    </row>
    <row r="233" spans="1:9" x14ac:dyDescent="0.25">
      <c r="A233" s="2">
        <v>6</v>
      </c>
      <c r="B233" s="2">
        <v>134</v>
      </c>
      <c r="C233" s="2">
        <v>80</v>
      </c>
      <c r="D233" s="2">
        <v>37</v>
      </c>
      <c r="E233" s="2">
        <v>370</v>
      </c>
      <c r="F233" s="2">
        <v>46.2</v>
      </c>
      <c r="G233" s="2">
        <v>0.23799999999999999</v>
      </c>
      <c r="H233" s="2">
        <v>46</v>
      </c>
      <c r="I233" s="2">
        <v>1</v>
      </c>
    </row>
    <row r="234" spans="1:9" x14ac:dyDescent="0.25">
      <c r="A234" s="2">
        <v>1</v>
      </c>
      <c r="B234" s="2">
        <v>79</v>
      </c>
      <c r="C234" s="2">
        <v>80</v>
      </c>
      <c r="D234" s="2">
        <v>25</v>
      </c>
      <c r="E234" s="2">
        <v>37</v>
      </c>
      <c r="F234" s="2">
        <v>25.4</v>
      </c>
      <c r="G234" s="2">
        <v>0.58299999999999996</v>
      </c>
      <c r="H234" s="2">
        <v>22</v>
      </c>
      <c r="I234" s="2">
        <v>0</v>
      </c>
    </row>
    <row r="235" spans="1:9" x14ac:dyDescent="0.25">
      <c r="A235" s="2">
        <v>4</v>
      </c>
      <c r="B235" s="2">
        <v>122</v>
      </c>
      <c r="C235" s="2">
        <v>68</v>
      </c>
      <c r="D235" s="2">
        <v>0</v>
      </c>
      <c r="E235" s="2">
        <v>0</v>
      </c>
      <c r="F235" s="2">
        <v>35</v>
      </c>
      <c r="G235" s="2">
        <v>0.39400000000000002</v>
      </c>
      <c r="H235" s="2">
        <v>29</v>
      </c>
      <c r="I235" s="2">
        <v>0</v>
      </c>
    </row>
    <row r="236" spans="1:9" x14ac:dyDescent="0.25">
      <c r="A236" s="2">
        <v>3</v>
      </c>
      <c r="B236" s="2">
        <v>74</v>
      </c>
      <c r="C236" s="2">
        <v>68</v>
      </c>
      <c r="D236" s="2">
        <v>28</v>
      </c>
      <c r="E236" s="2">
        <v>45</v>
      </c>
      <c r="F236" s="2">
        <v>29.7</v>
      </c>
      <c r="G236" s="2">
        <v>0.29299999999999998</v>
      </c>
      <c r="H236" s="2">
        <v>23</v>
      </c>
      <c r="I236" s="2">
        <v>0</v>
      </c>
    </row>
    <row r="237" spans="1:9" x14ac:dyDescent="0.25">
      <c r="A237" s="2">
        <v>4</v>
      </c>
      <c r="B237" s="2">
        <v>171</v>
      </c>
      <c r="C237" s="2">
        <v>72</v>
      </c>
      <c r="D237" s="2">
        <v>0</v>
      </c>
      <c r="E237" s="2">
        <v>0</v>
      </c>
      <c r="F237" s="2">
        <v>43.6</v>
      </c>
      <c r="G237" s="2">
        <v>0.47899999999999998</v>
      </c>
      <c r="H237" s="2">
        <v>26</v>
      </c>
      <c r="I237" s="2">
        <v>1</v>
      </c>
    </row>
    <row r="238" spans="1:9" x14ac:dyDescent="0.25">
      <c r="A238" s="2">
        <v>7</v>
      </c>
      <c r="B238" s="2">
        <v>181</v>
      </c>
      <c r="C238" s="2">
        <v>84</v>
      </c>
      <c r="D238" s="2">
        <v>21</v>
      </c>
      <c r="E238" s="2">
        <v>192</v>
      </c>
      <c r="F238" s="2">
        <v>35.9</v>
      </c>
      <c r="G238" s="2">
        <v>0.58599999999999997</v>
      </c>
      <c r="H238" s="2">
        <v>51</v>
      </c>
      <c r="I238" s="2">
        <v>1</v>
      </c>
    </row>
    <row r="239" spans="1:9" x14ac:dyDescent="0.25">
      <c r="A239" s="2">
        <v>0</v>
      </c>
      <c r="B239" s="2">
        <v>179</v>
      </c>
      <c r="C239" s="2">
        <v>90</v>
      </c>
      <c r="D239" s="2">
        <v>27</v>
      </c>
      <c r="E239" s="2">
        <v>0</v>
      </c>
      <c r="F239" s="2">
        <v>44.1</v>
      </c>
      <c r="G239" s="2">
        <v>0.68600000000000005</v>
      </c>
      <c r="H239" s="2">
        <v>23</v>
      </c>
      <c r="I239" s="2">
        <v>1</v>
      </c>
    </row>
    <row r="240" spans="1:9" x14ac:dyDescent="0.25">
      <c r="A240" s="2">
        <v>9</v>
      </c>
      <c r="B240" s="2">
        <v>164</v>
      </c>
      <c r="C240" s="2">
        <v>84</v>
      </c>
      <c r="D240" s="2">
        <v>21</v>
      </c>
      <c r="E240" s="2">
        <v>0</v>
      </c>
      <c r="F240" s="2">
        <v>30.8</v>
      </c>
      <c r="G240" s="2">
        <v>0.83099999999999996</v>
      </c>
      <c r="H240" s="2">
        <v>32</v>
      </c>
      <c r="I240" s="2">
        <v>1</v>
      </c>
    </row>
    <row r="241" spans="1:9" x14ac:dyDescent="0.25">
      <c r="A241" s="2">
        <v>0</v>
      </c>
      <c r="B241" s="2">
        <v>104</v>
      </c>
      <c r="C241" s="2">
        <v>76</v>
      </c>
      <c r="D241" s="2">
        <v>0</v>
      </c>
      <c r="E241" s="2">
        <v>0</v>
      </c>
      <c r="F241" s="2">
        <v>18.399999999999999</v>
      </c>
      <c r="G241" s="2">
        <v>0.58199999999999996</v>
      </c>
      <c r="H241" s="2">
        <v>27</v>
      </c>
      <c r="I241" s="2">
        <v>0</v>
      </c>
    </row>
    <row r="242" spans="1:9" x14ac:dyDescent="0.25">
      <c r="A242" s="2">
        <v>1</v>
      </c>
      <c r="B242" s="2">
        <v>91</v>
      </c>
      <c r="C242" s="2">
        <v>64</v>
      </c>
      <c r="D242" s="2">
        <v>24</v>
      </c>
      <c r="E242" s="2">
        <v>0</v>
      </c>
      <c r="F242" s="2">
        <v>29.2</v>
      </c>
      <c r="G242" s="2">
        <v>0.192</v>
      </c>
      <c r="H242" s="2">
        <v>21</v>
      </c>
      <c r="I242" s="2">
        <v>0</v>
      </c>
    </row>
    <row r="243" spans="1:9" x14ac:dyDescent="0.25">
      <c r="A243" s="2">
        <v>4</v>
      </c>
      <c r="B243" s="2">
        <v>91</v>
      </c>
      <c r="C243" s="2">
        <v>70</v>
      </c>
      <c r="D243" s="2">
        <v>32</v>
      </c>
      <c r="E243" s="2">
        <v>88</v>
      </c>
      <c r="F243" s="2">
        <v>33.1</v>
      </c>
      <c r="G243" s="2">
        <v>0.44600000000000001</v>
      </c>
      <c r="H243" s="2">
        <v>22</v>
      </c>
      <c r="I243" s="2">
        <v>0</v>
      </c>
    </row>
    <row r="244" spans="1:9" x14ac:dyDescent="0.25">
      <c r="A244" s="2">
        <v>3</v>
      </c>
      <c r="B244" s="2">
        <v>139</v>
      </c>
      <c r="C244" s="2">
        <v>54</v>
      </c>
      <c r="D244" s="2">
        <v>0</v>
      </c>
      <c r="E244" s="2">
        <v>0</v>
      </c>
      <c r="F244" s="2">
        <v>25.6</v>
      </c>
      <c r="G244" s="2">
        <v>0.40200000000000002</v>
      </c>
      <c r="H244" s="2">
        <v>22</v>
      </c>
      <c r="I244" s="2">
        <v>1</v>
      </c>
    </row>
    <row r="245" spans="1:9" x14ac:dyDescent="0.25">
      <c r="A245" s="2">
        <v>6</v>
      </c>
      <c r="B245" s="2">
        <v>119</v>
      </c>
      <c r="C245" s="2">
        <v>50</v>
      </c>
      <c r="D245" s="2">
        <v>22</v>
      </c>
      <c r="E245" s="2">
        <v>176</v>
      </c>
      <c r="F245" s="2">
        <v>27.1</v>
      </c>
      <c r="G245" s="2">
        <v>1.3180000000000001</v>
      </c>
      <c r="H245" s="2">
        <v>33</v>
      </c>
      <c r="I245" s="2">
        <v>1</v>
      </c>
    </row>
    <row r="246" spans="1:9" x14ac:dyDescent="0.25">
      <c r="A246" s="2">
        <v>2</v>
      </c>
      <c r="B246" s="2">
        <v>146</v>
      </c>
      <c r="C246" s="2">
        <v>76</v>
      </c>
      <c r="D246" s="2">
        <v>35</v>
      </c>
      <c r="E246" s="2">
        <v>194</v>
      </c>
      <c r="F246" s="2">
        <v>38.200000000000003</v>
      </c>
      <c r="G246" s="2">
        <v>0.32900000000000001</v>
      </c>
      <c r="H246" s="2">
        <v>29</v>
      </c>
      <c r="I246" s="2">
        <v>0</v>
      </c>
    </row>
    <row r="247" spans="1:9" x14ac:dyDescent="0.25">
      <c r="A247" s="2">
        <v>9</v>
      </c>
      <c r="B247" s="2">
        <v>184</v>
      </c>
      <c r="C247" s="2">
        <v>85</v>
      </c>
      <c r="D247" s="2">
        <v>15</v>
      </c>
      <c r="E247" s="2">
        <v>0</v>
      </c>
      <c r="F247" s="2">
        <v>30</v>
      </c>
      <c r="G247" s="2">
        <v>1.2130000000000001</v>
      </c>
      <c r="H247" s="2">
        <v>49</v>
      </c>
      <c r="I247" s="2">
        <v>1</v>
      </c>
    </row>
    <row r="248" spans="1:9" x14ac:dyDescent="0.25">
      <c r="A248" s="2">
        <v>10</v>
      </c>
      <c r="B248" s="2">
        <v>122</v>
      </c>
      <c r="C248" s="2">
        <v>68</v>
      </c>
      <c r="D248" s="2">
        <v>0</v>
      </c>
      <c r="E248" s="2">
        <v>0</v>
      </c>
      <c r="F248" s="2">
        <v>31.2</v>
      </c>
      <c r="G248" s="2">
        <v>0.25800000000000001</v>
      </c>
      <c r="H248" s="2">
        <v>41</v>
      </c>
      <c r="I248" s="2">
        <v>0</v>
      </c>
    </row>
    <row r="249" spans="1:9" x14ac:dyDescent="0.25">
      <c r="A249" s="2">
        <v>0</v>
      </c>
      <c r="B249" s="2">
        <v>165</v>
      </c>
      <c r="C249" s="2">
        <v>90</v>
      </c>
      <c r="D249" s="2">
        <v>33</v>
      </c>
      <c r="E249" s="2">
        <v>680</v>
      </c>
      <c r="F249" s="2">
        <v>52.3</v>
      </c>
      <c r="G249" s="2">
        <v>0.42699999999999999</v>
      </c>
      <c r="H249" s="2">
        <v>23</v>
      </c>
      <c r="I249" s="2">
        <v>0</v>
      </c>
    </row>
    <row r="250" spans="1:9" x14ac:dyDescent="0.25">
      <c r="A250" s="2">
        <v>9</v>
      </c>
      <c r="B250" s="2">
        <v>124</v>
      </c>
      <c r="C250" s="2">
        <v>70</v>
      </c>
      <c r="D250" s="2">
        <v>33</v>
      </c>
      <c r="E250" s="2">
        <v>402</v>
      </c>
      <c r="F250" s="2">
        <v>35.4</v>
      </c>
      <c r="G250" s="2">
        <v>0.28199999999999997</v>
      </c>
      <c r="H250" s="2">
        <v>34</v>
      </c>
      <c r="I250" s="2">
        <v>0</v>
      </c>
    </row>
    <row r="251" spans="1:9" x14ac:dyDescent="0.25">
      <c r="A251" s="2">
        <v>1</v>
      </c>
      <c r="B251" s="2">
        <v>111</v>
      </c>
      <c r="C251" s="2">
        <v>86</v>
      </c>
      <c r="D251" s="2">
        <v>19</v>
      </c>
      <c r="E251" s="2">
        <v>0</v>
      </c>
      <c r="F251" s="2">
        <v>30.1</v>
      </c>
      <c r="G251" s="2">
        <v>0.14299999999999999</v>
      </c>
      <c r="H251" s="2">
        <v>23</v>
      </c>
      <c r="I251" s="2">
        <v>0</v>
      </c>
    </row>
    <row r="252" spans="1:9" x14ac:dyDescent="0.25">
      <c r="A252" s="2">
        <v>9</v>
      </c>
      <c r="B252" s="2">
        <v>106</v>
      </c>
      <c r="C252" s="2">
        <v>52</v>
      </c>
      <c r="D252" s="2">
        <v>0</v>
      </c>
      <c r="E252" s="2">
        <v>0</v>
      </c>
      <c r="F252" s="2">
        <v>31.2</v>
      </c>
      <c r="G252" s="2">
        <v>0.38</v>
      </c>
      <c r="H252" s="2">
        <v>42</v>
      </c>
      <c r="I252" s="2">
        <v>0</v>
      </c>
    </row>
    <row r="253" spans="1:9" x14ac:dyDescent="0.25">
      <c r="A253" s="2">
        <v>2</v>
      </c>
      <c r="B253" s="2">
        <v>129</v>
      </c>
      <c r="C253" s="2">
        <v>84</v>
      </c>
      <c r="D253" s="2">
        <v>0</v>
      </c>
      <c r="E253" s="2">
        <v>0</v>
      </c>
      <c r="F253" s="2">
        <v>28</v>
      </c>
      <c r="G253" s="2">
        <v>0.28399999999999997</v>
      </c>
      <c r="H253" s="2">
        <v>27</v>
      </c>
      <c r="I253" s="2">
        <v>0</v>
      </c>
    </row>
    <row r="254" spans="1:9" x14ac:dyDescent="0.25">
      <c r="A254" s="2">
        <v>2</v>
      </c>
      <c r="B254" s="2">
        <v>90</v>
      </c>
      <c r="C254" s="2">
        <v>80</v>
      </c>
      <c r="D254" s="2">
        <v>14</v>
      </c>
      <c r="E254" s="2">
        <v>55</v>
      </c>
      <c r="F254" s="2">
        <v>24.4</v>
      </c>
      <c r="G254" s="2">
        <v>0.249</v>
      </c>
      <c r="H254" s="2">
        <v>24</v>
      </c>
      <c r="I254" s="2">
        <v>0</v>
      </c>
    </row>
    <row r="255" spans="1:9" x14ac:dyDescent="0.25">
      <c r="A255" s="2">
        <v>0</v>
      </c>
      <c r="B255" s="2">
        <v>86</v>
      </c>
      <c r="C255" s="2">
        <v>68</v>
      </c>
      <c r="D255" s="2">
        <v>32</v>
      </c>
      <c r="E255" s="2">
        <v>0</v>
      </c>
      <c r="F255" s="2">
        <v>35.799999999999997</v>
      </c>
      <c r="G255" s="2">
        <v>0.23799999999999999</v>
      </c>
      <c r="H255" s="2">
        <v>25</v>
      </c>
      <c r="I255" s="2">
        <v>0</v>
      </c>
    </row>
    <row r="256" spans="1:9" x14ac:dyDescent="0.25">
      <c r="A256" s="2">
        <v>12</v>
      </c>
      <c r="B256" s="2">
        <v>92</v>
      </c>
      <c r="C256" s="2">
        <v>62</v>
      </c>
      <c r="D256" s="2">
        <v>7</v>
      </c>
      <c r="E256" s="2">
        <v>258</v>
      </c>
      <c r="F256" s="2">
        <v>27.6</v>
      </c>
      <c r="G256" s="2">
        <v>0.92600000000000005</v>
      </c>
      <c r="H256" s="2">
        <v>44</v>
      </c>
      <c r="I256" s="2">
        <v>1</v>
      </c>
    </row>
    <row r="257" spans="1:9" x14ac:dyDescent="0.25">
      <c r="A257" s="2">
        <v>1</v>
      </c>
      <c r="B257" s="2">
        <v>113</v>
      </c>
      <c r="C257" s="2">
        <v>64</v>
      </c>
      <c r="D257" s="2">
        <v>35</v>
      </c>
      <c r="E257" s="2">
        <v>0</v>
      </c>
      <c r="F257" s="2">
        <v>33.6</v>
      </c>
      <c r="G257" s="2">
        <v>0.54300000000000004</v>
      </c>
      <c r="H257" s="2">
        <v>21</v>
      </c>
      <c r="I257" s="2">
        <v>1</v>
      </c>
    </row>
    <row r="258" spans="1:9" x14ac:dyDescent="0.25">
      <c r="A258" s="2">
        <v>3</v>
      </c>
      <c r="B258" s="2">
        <v>111</v>
      </c>
      <c r="C258" s="2">
        <v>56</v>
      </c>
      <c r="D258" s="2">
        <v>39</v>
      </c>
      <c r="E258" s="2">
        <v>0</v>
      </c>
      <c r="F258" s="2">
        <v>30.1</v>
      </c>
      <c r="G258" s="2">
        <v>0.55700000000000005</v>
      </c>
      <c r="H258" s="2">
        <v>30</v>
      </c>
      <c r="I258" s="2">
        <v>0</v>
      </c>
    </row>
    <row r="259" spans="1:9" x14ac:dyDescent="0.25">
      <c r="A259" s="2">
        <v>2</v>
      </c>
      <c r="B259" s="2">
        <v>114</v>
      </c>
      <c r="C259" s="2">
        <v>68</v>
      </c>
      <c r="D259" s="2">
        <v>22</v>
      </c>
      <c r="E259" s="2">
        <v>0</v>
      </c>
      <c r="F259" s="2">
        <v>28.7</v>
      </c>
      <c r="G259" s="2">
        <v>9.1999999999999998E-2</v>
      </c>
      <c r="H259" s="2">
        <v>25</v>
      </c>
      <c r="I259" s="2">
        <v>0</v>
      </c>
    </row>
    <row r="260" spans="1:9" x14ac:dyDescent="0.25">
      <c r="A260" s="2">
        <v>1</v>
      </c>
      <c r="B260" s="2">
        <v>193</v>
      </c>
      <c r="C260" s="2">
        <v>50</v>
      </c>
      <c r="D260" s="2">
        <v>16</v>
      </c>
      <c r="E260" s="2">
        <v>375</v>
      </c>
      <c r="F260" s="2">
        <v>25.9</v>
      </c>
      <c r="G260" s="2">
        <v>0.65500000000000003</v>
      </c>
      <c r="H260" s="2">
        <v>24</v>
      </c>
      <c r="I260" s="2">
        <v>0</v>
      </c>
    </row>
    <row r="261" spans="1:9" x14ac:dyDescent="0.25">
      <c r="A261" s="2">
        <v>11</v>
      </c>
      <c r="B261" s="2">
        <v>155</v>
      </c>
      <c r="C261" s="2">
        <v>76</v>
      </c>
      <c r="D261" s="2">
        <v>28</v>
      </c>
      <c r="E261" s="2">
        <v>150</v>
      </c>
      <c r="F261" s="2">
        <v>33.299999999999997</v>
      </c>
      <c r="G261" s="2">
        <v>1.353</v>
      </c>
      <c r="H261" s="2">
        <v>51</v>
      </c>
      <c r="I261" s="2">
        <v>1</v>
      </c>
    </row>
    <row r="262" spans="1:9" x14ac:dyDescent="0.25">
      <c r="A262" s="2">
        <v>3</v>
      </c>
      <c r="B262" s="2">
        <v>191</v>
      </c>
      <c r="C262" s="2">
        <v>68</v>
      </c>
      <c r="D262" s="2">
        <v>15</v>
      </c>
      <c r="E262" s="2">
        <v>130</v>
      </c>
      <c r="F262" s="2">
        <v>30.9</v>
      </c>
      <c r="G262" s="2">
        <v>0.29899999999999999</v>
      </c>
      <c r="H262" s="2">
        <v>34</v>
      </c>
      <c r="I262" s="2">
        <v>0</v>
      </c>
    </row>
    <row r="263" spans="1:9" x14ac:dyDescent="0.25">
      <c r="A263" s="2">
        <v>3</v>
      </c>
      <c r="B263" s="2">
        <v>141</v>
      </c>
      <c r="C263" s="2">
        <v>0</v>
      </c>
      <c r="D263" s="2">
        <v>0</v>
      </c>
      <c r="E263" s="2">
        <v>0</v>
      </c>
      <c r="F263" s="2">
        <v>30</v>
      </c>
      <c r="G263" s="2">
        <v>0.76100000000000001</v>
      </c>
      <c r="H263" s="2">
        <v>27</v>
      </c>
      <c r="I263" s="2">
        <v>1</v>
      </c>
    </row>
    <row r="264" spans="1:9" x14ac:dyDescent="0.25">
      <c r="A264" s="2">
        <v>4</v>
      </c>
      <c r="B264" s="2">
        <v>95</v>
      </c>
      <c r="C264" s="2">
        <v>70</v>
      </c>
      <c r="D264" s="2">
        <v>32</v>
      </c>
      <c r="E264" s="2">
        <v>0</v>
      </c>
      <c r="F264" s="2">
        <v>32.1</v>
      </c>
      <c r="G264" s="2">
        <v>0.61199999999999999</v>
      </c>
      <c r="H264" s="2">
        <v>24</v>
      </c>
      <c r="I264" s="2">
        <v>0</v>
      </c>
    </row>
    <row r="265" spans="1:9" x14ac:dyDescent="0.25">
      <c r="A265" s="2">
        <v>3</v>
      </c>
      <c r="B265" s="2">
        <v>142</v>
      </c>
      <c r="C265" s="2">
        <v>80</v>
      </c>
      <c r="D265" s="2">
        <v>15</v>
      </c>
      <c r="E265" s="2">
        <v>0</v>
      </c>
      <c r="F265" s="2">
        <v>32.4</v>
      </c>
      <c r="G265" s="2">
        <v>0.2</v>
      </c>
      <c r="H265" s="2">
        <v>63</v>
      </c>
      <c r="I265" s="2">
        <v>0</v>
      </c>
    </row>
    <row r="266" spans="1:9" x14ac:dyDescent="0.25">
      <c r="A266" s="2">
        <v>4</v>
      </c>
      <c r="B266" s="2">
        <v>123</v>
      </c>
      <c r="C266" s="2">
        <v>62</v>
      </c>
      <c r="D266" s="2">
        <v>0</v>
      </c>
      <c r="E266" s="2">
        <v>0</v>
      </c>
      <c r="F266" s="2">
        <v>32</v>
      </c>
      <c r="G266" s="2">
        <v>0.22600000000000001</v>
      </c>
      <c r="H266" s="2">
        <v>35</v>
      </c>
      <c r="I266" s="2">
        <v>1</v>
      </c>
    </row>
    <row r="267" spans="1:9" x14ac:dyDescent="0.25">
      <c r="A267" s="2">
        <v>5</v>
      </c>
      <c r="B267" s="2">
        <v>96</v>
      </c>
      <c r="C267" s="2">
        <v>74</v>
      </c>
      <c r="D267" s="2">
        <v>18</v>
      </c>
      <c r="E267" s="2">
        <v>67</v>
      </c>
      <c r="F267" s="2">
        <v>33.6</v>
      </c>
      <c r="G267" s="2">
        <v>0.997</v>
      </c>
      <c r="H267" s="2">
        <v>43</v>
      </c>
      <c r="I267" s="2">
        <v>0</v>
      </c>
    </row>
    <row r="268" spans="1:9" x14ac:dyDescent="0.25">
      <c r="A268" s="2">
        <v>0</v>
      </c>
      <c r="B268" s="2">
        <v>138</v>
      </c>
      <c r="C268" s="2">
        <v>0</v>
      </c>
      <c r="D268" s="2">
        <v>0</v>
      </c>
      <c r="E268" s="2">
        <v>0</v>
      </c>
      <c r="F268" s="2">
        <v>36.299999999999997</v>
      </c>
      <c r="G268" s="2">
        <v>0.93300000000000005</v>
      </c>
      <c r="H268" s="2">
        <v>25</v>
      </c>
      <c r="I268" s="2">
        <v>1</v>
      </c>
    </row>
    <row r="269" spans="1:9" x14ac:dyDescent="0.25">
      <c r="A269" s="2">
        <v>2</v>
      </c>
      <c r="B269" s="2">
        <v>128</v>
      </c>
      <c r="C269" s="2">
        <v>64</v>
      </c>
      <c r="D269" s="2">
        <v>42</v>
      </c>
      <c r="E269" s="2">
        <v>0</v>
      </c>
      <c r="F269" s="2">
        <v>40</v>
      </c>
      <c r="G269" s="2">
        <v>1.101</v>
      </c>
      <c r="H269" s="2">
        <v>24</v>
      </c>
      <c r="I269" s="2">
        <v>0</v>
      </c>
    </row>
    <row r="270" spans="1:9" x14ac:dyDescent="0.25">
      <c r="A270" s="2">
        <v>0</v>
      </c>
      <c r="B270" s="2">
        <v>102</v>
      </c>
      <c r="C270" s="2">
        <v>52</v>
      </c>
      <c r="D270" s="2">
        <v>0</v>
      </c>
      <c r="E270" s="2">
        <v>0</v>
      </c>
      <c r="F270" s="2">
        <v>25.1</v>
      </c>
      <c r="G270" s="2">
        <v>7.8E-2</v>
      </c>
      <c r="H270" s="2">
        <v>21</v>
      </c>
      <c r="I270" s="2">
        <v>0</v>
      </c>
    </row>
    <row r="271" spans="1:9" x14ac:dyDescent="0.25">
      <c r="A271" s="2">
        <v>2</v>
      </c>
      <c r="B271" s="2">
        <v>146</v>
      </c>
      <c r="C271" s="2">
        <v>0</v>
      </c>
      <c r="D271" s="2">
        <v>0</v>
      </c>
      <c r="E271" s="2">
        <v>0</v>
      </c>
      <c r="F271" s="2">
        <v>27.5</v>
      </c>
      <c r="G271" s="2">
        <v>0.24</v>
      </c>
      <c r="H271" s="2">
        <v>28</v>
      </c>
      <c r="I271" s="2">
        <v>1</v>
      </c>
    </row>
    <row r="272" spans="1:9" x14ac:dyDescent="0.25">
      <c r="A272" s="2">
        <v>10</v>
      </c>
      <c r="B272" s="2">
        <v>101</v>
      </c>
      <c r="C272" s="2">
        <v>86</v>
      </c>
      <c r="D272" s="2">
        <v>37</v>
      </c>
      <c r="E272" s="2">
        <v>0</v>
      </c>
      <c r="F272" s="2">
        <v>45.6</v>
      </c>
      <c r="G272" s="2">
        <v>1.1359999999999999</v>
      </c>
      <c r="H272" s="2">
        <v>38</v>
      </c>
      <c r="I272" s="2">
        <v>1</v>
      </c>
    </row>
    <row r="273" spans="1:9" x14ac:dyDescent="0.25">
      <c r="A273" s="2">
        <v>2</v>
      </c>
      <c r="B273" s="2">
        <v>108</v>
      </c>
      <c r="C273" s="2">
        <v>62</v>
      </c>
      <c r="D273" s="2">
        <v>32</v>
      </c>
      <c r="E273" s="2">
        <v>56</v>
      </c>
      <c r="F273" s="2">
        <v>25.2</v>
      </c>
      <c r="G273" s="2">
        <v>0.128</v>
      </c>
      <c r="H273" s="2">
        <v>21</v>
      </c>
      <c r="I273" s="2">
        <v>0</v>
      </c>
    </row>
    <row r="274" spans="1:9" x14ac:dyDescent="0.25">
      <c r="A274" s="2">
        <v>3</v>
      </c>
      <c r="B274" s="2">
        <v>122</v>
      </c>
      <c r="C274" s="2">
        <v>78</v>
      </c>
      <c r="D274" s="2">
        <v>0</v>
      </c>
      <c r="E274" s="2">
        <v>0</v>
      </c>
      <c r="F274" s="2">
        <v>23</v>
      </c>
      <c r="G274" s="2">
        <v>0.254</v>
      </c>
      <c r="H274" s="2">
        <v>40</v>
      </c>
      <c r="I274" s="2">
        <v>0</v>
      </c>
    </row>
    <row r="275" spans="1:9" x14ac:dyDescent="0.25">
      <c r="A275" s="2">
        <v>1</v>
      </c>
      <c r="B275" s="2">
        <v>71</v>
      </c>
      <c r="C275" s="2">
        <v>78</v>
      </c>
      <c r="D275" s="2">
        <v>50</v>
      </c>
      <c r="E275" s="2">
        <v>45</v>
      </c>
      <c r="F275" s="2">
        <v>33.200000000000003</v>
      </c>
      <c r="G275" s="2">
        <v>0.42199999999999999</v>
      </c>
      <c r="H275" s="2">
        <v>21</v>
      </c>
      <c r="I275" s="2">
        <v>0</v>
      </c>
    </row>
    <row r="276" spans="1:9" x14ac:dyDescent="0.25">
      <c r="A276" s="2">
        <v>13</v>
      </c>
      <c r="B276" s="2">
        <v>106</v>
      </c>
      <c r="C276" s="2">
        <v>70</v>
      </c>
      <c r="D276" s="2">
        <v>0</v>
      </c>
      <c r="E276" s="2">
        <v>0</v>
      </c>
      <c r="F276" s="2">
        <v>34.200000000000003</v>
      </c>
      <c r="G276" s="2">
        <v>0.251</v>
      </c>
      <c r="H276" s="2">
        <v>52</v>
      </c>
      <c r="I276" s="2">
        <v>0</v>
      </c>
    </row>
    <row r="277" spans="1:9" x14ac:dyDescent="0.25">
      <c r="A277" s="2">
        <v>2</v>
      </c>
      <c r="B277" s="2">
        <v>100</v>
      </c>
      <c r="C277" s="2">
        <v>70</v>
      </c>
      <c r="D277" s="2">
        <v>52</v>
      </c>
      <c r="E277" s="2">
        <v>57</v>
      </c>
      <c r="F277" s="2">
        <v>40.5</v>
      </c>
      <c r="G277" s="2">
        <v>0.67700000000000005</v>
      </c>
      <c r="H277" s="2">
        <v>25</v>
      </c>
      <c r="I277" s="2">
        <v>0</v>
      </c>
    </row>
    <row r="278" spans="1:9" x14ac:dyDescent="0.25">
      <c r="A278" s="2">
        <v>7</v>
      </c>
      <c r="B278" s="2">
        <v>106</v>
      </c>
      <c r="C278" s="2">
        <v>60</v>
      </c>
      <c r="D278" s="2">
        <v>24</v>
      </c>
      <c r="E278" s="2">
        <v>0</v>
      </c>
      <c r="F278" s="2">
        <v>26.5</v>
      </c>
      <c r="G278" s="2">
        <v>0.29599999999999999</v>
      </c>
      <c r="H278" s="2">
        <v>29</v>
      </c>
      <c r="I278" s="2">
        <v>1</v>
      </c>
    </row>
    <row r="279" spans="1:9" x14ac:dyDescent="0.25">
      <c r="A279" s="2">
        <v>0</v>
      </c>
      <c r="B279" s="2">
        <v>104</v>
      </c>
      <c r="C279" s="2">
        <v>64</v>
      </c>
      <c r="D279" s="2">
        <v>23</v>
      </c>
      <c r="E279" s="2">
        <v>116</v>
      </c>
      <c r="F279" s="2">
        <v>27.8</v>
      </c>
      <c r="G279" s="2">
        <v>0.45400000000000001</v>
      </c>
      <c r="H279" s="2">
        <v>23</v>
      </c>
      <c r="I279" s="2">
        <v>0</v>
      </c>
    </row>
    <row r="280" spans="1:9" x14ac:dyDescent="0.25">
      <c r="A280" s="2">
        <v>5</v>
      </c>
      <c r="B280" s="2">
        <v>114</v>
      </c>
      <c r="C280" s="2">
        <v>74</v>
      </c>
      <c r="D280" s="2">
        <v>0</v>
      </c>
      <c r="E280" s="2">
        <v>0</v>
      </c>
      <c r="F280" s="2">
        <v>24.9</v>
      </c>
      <c r="G280" s="2">
        <v>0.74399999999999999</v>
      </c>
      <c r="H280" s="2">
        <v>57</v>
      </c>
      <c r="I280" s="2">
        <v>0</v>
      </c>
    </row>
    <row r="281" spans="1:9" x14ac:dyDescent="0.25">
      <c r="A281" s="2">
        <v>2</v>
      </c>
      <c r="B281" s="2">
        <v>108</v>
      </c>
      <c r="C281" s="2">
        <v>62</v>
      </c>
      <c r="D281" s="2">
        <v>10</v>
      </c>
      <c r="E281" s="2">
        <v>278</v>
      </c>
      <c r="F281" s="2">
        <v>25.3</v>
      </c>
      <c r="G281" s="2">
        <v>0.88100000000000001</v>
      </c>
      <c r="H281" s="2">
        <v>22</v>
      </c>
      <c r="I281" s="2">
        <v>0</v>
      </c>
    </row>
    <row r="282" spans="1:9" x14ac:dyDescent="0.25">
      <c r="A282" s="2">
        <v>0</v>
      </c>
      <c r="B282" s="2">
        <v>146</v>
      </c>
      <c r="C282" s="2">
        <v>70</v>
      </c>
      <c r="D282" s="2">
        <v>0</v>
      </c>
      <c r="E282" s="2">
        <v>0</v>
      </c>
      <c r="F282" s="2">
        <v>37.9</v>
      </c>
      <c r="G282" s="2">
        <v>0.33400000000000002</v>
      </c>
      <c r="H282" s="2">
        <v>28</v>
      </c>
      <c r="I282" s="2">
        <v>1</v>
      </c>
    </row>
    <row r="283" spans="1:9" x14ac:dyDescent="0.25">
      <c r="A283" s="2">
        <v>10</v>
      </c>
      <c r="B283" s="2">
        <v>129</v>
      </c>
      <c r="C283" s="2">
        <v>76</v>
      </c>
      <c r="D283" s="2">
        <v>28</v>
      </c>
      <c r="E283" s="2">
        <v>122</v>
      </c>
      <c r="F283" s="2">
        <v>35.9</v>
      </c>
      <c r="G283" s="2">
        <v>0.28000000000000003</v>
      </c>
      <c r="H283" s="2">
        <v>39</v>
      </c>
      <c r="I283" s="2">
        <v>0</v>
      </c>
    </row>
    <row r="284" spans="1:9" x14ac:dyDescent="0.25">
      <c r="A284" s="2">
        <v>7</v>
      </c>
      <c r="B284" s="2">
        <v>133</v>
      </c>
      <c r="C284" s="2">
        <v>88</v>
      </c>
      <c r="D284" s="2">
        <v>15</v>
      </c>
      <c r="E284" s="2">
        <v>155</v>
      </c>
      <c r="F284" s="2">
        <v>32.4</v>
      </c>
      <c r="G284" s="2">
        <v>0.26200000000000001</v>
      </c>
      <c r="H284" s="2">
        <v>37</v>
      </c>
      <c r="I284" s="2">
        <v>0</v>
      </c>
    </row>
    <row r="285" spans="1:9" x14ac:dyDescent="0.25">
      <c r="A285" s="2">
        <v>7</v>
      </c>
      <c r="B285" s="2">
        <v>161</v>
      </c>
      <c r="C285" s="2">
        <v>86</v>
      </c>
      <c r="D285" s="2">
        <v>0</v>
      </c>
      <c r="E285" s="2">
        <v>0</v>
      </c>
      <c r="F285" s="2">
        <v>30.4</v>
      </c>
      <c r="G285" s="2">
        <v>0.16500000000000001</v>
      </c>
      <c r="H285" s="2">
        <v>47</v>
      </c>
      <c r="I285" s="2">
        <v>1</v>
      </c>
    </row>
    <row r="286" spans="1:9" x14ac:dyDescent="0.25">
      <c r="A286" s="2">
        <v>2</v>
      </c>
      <c r="B286" s="2">
        <v>108</v>
      </c>
      <c r="C286" s="2">
        <v>80</v>
      </c>
      <c r="D286" s="2">
        <v>0</v>
      </c>
      <c r="E286" s="2">
        <v>0</v>
      </c>
      <c r="F286" s="2">
        <v>27</v>
      </c>
      <c r="G286" s="2">
        <v>0.25900000000000001</v>
      </c>
      <c r="H286" s="2">
        <v>52</v>
      </c>
      <c r="I286" s="2">
        <v>1</v>
      </c>
    </row>
    <row r="287" spans="1:9" x14ac:dyDescent="0.25">
      <c r="A287" s="2">
        <v>7</v>
      </c>
      <c r="B287" s="2">
        <v>136</v>
      </c>
      <c r="C287" s="2">
        <v>74</v>
      </c>
      <c r="D287" s="2">
        <v>26</v>
      </c>
      <c r="E287" s="2">
        <v>135</v>
      </c>
      <c r="F287" s="2">
        <v>26</v>
      </c>
      <c r="G287" s="2">
        <v>0.64700000000000002</v>
      </c>
      <c r="H287" s="2">
        <v>51</v>
      </c>
      <c r="I287" s="2">
        <v>0</v>
      </c>
    </row>
    <row r="288" spans="1:9" x14ac:dyDescent="0.25">
      <c r="A288" s="2">
        <v>5</v>
      </c>
      <c r="B288" s="2">
        <v>155</v>
      </c>
      <c r="C288" s="2">
        <v>84</v>
      </c>
      <c r="D288" s="2">
        <v>44</v>
      </c>
      <c r="E288" s="2">
        <v>545</v>
      </c>
      <c r="F288" s="2">
        <v>38.700000000000003</v>
      </c>
      <c r="G288" s="2">
        <v>0.61899999999999999</v>
      </c>
      <c r="H288" s="2">
        <v>34</v>
      </c>
      <c r="I288" s="2">
        <v>0</v>
      </c>
    </row>
    <row r="289" spans="1:9" x14ac:dyDescent="0.25">
      <c r="A289" s="2">
        <v>1</v>
      </c>
      <c r="B289" s="2">
        <v>119</v>
      </c>
      <c r="C289" s="2">
        <v>86</v>
      </c>
      <c r="D289" s="2">
        <v>39</v>
      </c>
      <c r="E289" s="2">
        <v>220</v>
      </c>
      <c r="F289" s="2">
        <v>45.6</v>
      </c>
      <c r="G289" s="2">
        <v>0.80800000000000005</v>
      </c>
      <c r="H289" s="2">
        <v>29</v>
      </c>
      <c r="I289" s="2">
        <v>1</v>
      </c>
    </row>
    <row r="290" spans="1:9" x14ac:dyDescent="0.25">
      <c r="A290" s="2">
        <v>4</v>
      </c>
      <c r="B290" s="2">
        <v>96</v>
      </c>
      <c r="C290" s="2">
        <v>56</v>
      </c>
      <c r="D290" s="2">
        <v>17</v>
      </c>
      <c r="E290" s="2">
        <v>49</v>
      </c>
      <c r="F290" s="2">
        <v>20.8</v>
      </c>
      <c r="G290" s="2">
        <v>0.34</v>
      </c>
      <c r="H290" s="2">
        <v>26</v>
      </c>
      <c r="I290" s="2">
        <v>0</v>
      </c>
    </row>
    <row r="291" spans="1:9" x14ac:dyDescent="0.25">
      <c r="A291" s="2">
        <v>5</v>
      </c>
      <c r="B291" s="2">
        <v>108</v>
      </c>
      <c r="C291" s="2">
        <v>72</v>
      </c>
      <c r="D291" s="2">
        <v>43</v>
      </c>
      <c r="E291" s="2">
        <v>75</v>
      </c>
      <c r="F291" s="2">
        <v>36.1</v>
      </c>
      <c r="G291" s="2">
        <v>0.26300000000000001</v>
      </c>
      <c r="H291" s="2">
        <v>33</v>
      </c>
      <c r="I291" s="2">
        <v>0</v>
      </c>
    </row>
    <row r="292" spans="1:9" x14ac:dyDescent="0.25">
      <c r="A292" s="2">
        <v>0</v>
      </c>
      <c r="B292" s="2">
        <v>78</v>
      </c>
      <c r="C292" s="2">
        <v>88</v>
      </c>
      <c r="D292" s="2">
        <v>29</v>
      </c>
      <c r="E292" s="2">
        <v>40</v>
      </c>
      <c r="F292" s="2">
        <v>36.9</v>
      </c>
      <c r="G292" s="2">
        <v>0.434</v>
      </c>
      <c r="H292" s="2">
        <v>21</v>
      </c>
      <c r="I292" s="2">
        <v>0</v>
      </c>
    </row>
    <row r="293" spans="1:9" x14ac:dyDescent="0.25">
      <c r="A293" s="2">
        <v>0</v>
      </c>
      <c r="B293" s="2">
        <v>107</v>
      </c>
      <c r="C293" s="2">
        <v>62</v>
      </c>
      <c r="D293" s="2">
        <v>30</v>
      </c>
      <c r="E293" s="2">
        <v>74</v>
      </c>
      <c r="F293" s="2">
        <v>36.6</v>
      </c>
      <c r="G293" s="2">
        <v>0.75700000000000001</v>
      </c>
      <c r="H293" s="2">
        <v>25</v>
      </c>
      <c r="I293" s="2">
        <v>1</v>
      </c>
    </row>
    <row r="294" spans="1:9" x14ac:dyDescent="0.25">
      <c r="A294" s="2">
        <v>2</v>
      </c>
      <c r="B294" s="2">
        <v>128</v>
      </c>
      <c r="C294" s="2">
        <v>78</v>
      </c>
      <c r="D294" s="2">
        <v>37</v>
      </c>
      <c r="E294" s="2">
        <v>182</v>
      </c>
      <c r="F294" s="2">
        <v>43.3</v>
      </c>
      <c r="G294" s="2">
        <v>1.224</v>
      </c>
      <c r="H294" s="2">
        <v>31</v>
      </c>
      <c r="I294" s="2">
        <v>1</v>
      </c>
    </row>
    <row r="295" spans="1:9" x14ac:dyDescent="0.25">
      <c r="A295" s="2">
        <v>1</v>
      </c>
      <c r="B295" s="2">
        <v>128</v>
      </c>
      <c r="C295" s="2">
        <v>48</v>
      </c>
      <c r="D295" s="2">
        <v>45</v>
      </c>
      <c r="E295" s="2">
        <v>194</v>
      </c>
      <c r="F295" s="2">
        <v>40.5</v>
      </c>
      <c r="G295" s="2">
        <v>0.61299999999999999</v>
      </c>
      <c r="H295" s="2">
        <v>24</v>
      </c>
      <c r="I295" s="2">
        <v>1</v>
      </c>
    </row>
    <row r="296" spans="1:9" x14ac:dyDescent="0.25">
      <c r="A296" s="2">
        <v>0</v>
      </c>
      <c r="B296" s="2">
        <v>161</v>
      </c>
      <c r="C296" s="2">
        <v>50</v>
      </c>
      <c r="D296" s="2">
        <v>0</v>
      </c>
      <c r="E296" s="2">
        <v>0</v>
      </c>
      <c r="F296" s="2">
        <v>21.9</v>
      </c>
      <c r="G296" s="2">
        <v>0.254</v>
      </c>
      <c r="H296" s="2">
        <v>65</v>
      </c>
      <c r="I296" s="2">
        <v>0</v>
      </c>
    </row>
    <row r="297" spans="1:9" x14ac:dyDescent="0.25">
      <c r="A297" s="2">
        <v>6</v>
      </c>
      <c r="B297" s="2">
        <v>151</v>
      </c>
      <c r="C297" s="2">
        <v>62</v>
      </c>
      <c r="D297" s="2">
        <v>31</v>
      </c>
      <c r="E297" s="2">
        <v>120</v>
      </c>
      <c r="F297" s="2">
        <v>35.5</v>
      </c>
      <c r="G297" s="2">
        <v>0.69199999999999995</v>
      </c>
      <c r="H297" s="2">
        <v>28</v>
      </c>
      <c r="I297" s="2">
        <v>0</v>
      </c>
    </row>
    <row r="298" spans="1:9" x14ac:dyDescent="0.25">
      <c r="A298" s="2">
        <v>2</v>
      </c>
      <c r="B298" s="2">
        <v>146</v>
      </c>
      <c r="C298" s="2">
        <v>70</v>
      </c>
      <c r="D298" s="2">
        <v>38</v>
      </c>
      <c r="E298" s="2">
        <v>360</v>
      </c>
      <c r="F298" s="2">
        <v>28</v>
      </c>
      <c r="G298" s="2">
        <v>0.33700000000000002</v>
      </c>
      <c r="H298" s="2">
        <v>29</v>
      </c>
      <c r="I298" s="2">
        <v>1</v>
      </c>
    </row>
    <row r="299" spans="1:9" x14ac:dyDescent="0.25">
      <c r="A299" s="2">
        <v>0</v>
      </c>
      <c r="B299" s="2">
        <v>126</v>
      </c>
      <c r="C299" s="2">
        <v>84</v>
      </c>
      <c r="D299" s="2">
        <v>29</v>
      </c>
      <c r="E299" s="2">
        <v>215</v>
      </c>
      <c r="F299" s="2">
        <v>30.7</v>
      </c>
      <c r="G299" s="2">
        <v>0.52</v>
      </c>
      <c r="H299" s="2">
        <v>24</v>
      </c>
      <c r="I299" s="2">
        <v>0</v>
      </c>
    </row>
    <row r="300" spans="1:9" x14ac:dyDescent="0.25">
      <c r="A300" s="2">
        <v>14</v>
      </c>
      <c r="B300" s="2">
        <v>100</v>
      </c>
      <c r="C300" s="2">
        <v>78</v>
      </c>
      <c r="D300" s="2">
        <v>25</v>
      </c>
      <c r="E300" s="2">
        <v>184</v>
      </c>
      <c r="F300" s="2">
        <v>36.6</v>
      </c>
      <c r="G300" s="2">
        <v>0.41199999999999998</v>
      </c>
      <c r="H300" s="2">
        <v>46</v>
      </c>
      <c r="I300" s="2">
        <v>1</v>
      </c>
    </row>
    <row r="301" spans="1:9" x14ac:dyDescent="0.25">
      <c r="A301" s="2">
        <v>8</v>
      </c>
      <c r="B301" s="2">
        <v>112</v>
      </c>
      <c r="C301" s="2">
        <v>72</v>
      </c>
      <c r="D301" s="2">
        <v>0</v>
      </c>
      <c r="E301" s="2">
        <v>0</v>
      </c>
      <c r="F301" s="2">
        <v>23.6</v>
      </c>
      <c r="G301" s="2">
        <v>0.84</v>
      </c>
      <c r="H301" s="2">
        <v>58</v>
      </c>
      <c r="I301" s="2">
        <v>0</v>
      </c>
    </row>
    <row r="302" spans="1:9" x14ac:dyDescent="0.25">
      <c r="A302" s="2">
        <v>0</v>
      </c>
      <c r="B302" s="2">
        <v>167</v>
      </c>
      <c r="C302" s="2">
        <v>0</v>
      </c>
      <c r="D302" s="2">
        <v>0</v>
      </c>
      <c r="E302" s="2">
        <v>0</v>
      </c>
      <c r="F302" s="2">
        <v>32.299999999999997</v>
      </c>
      <c r="G302" s="2">
        <v>0.83899999999999997</v>
      </c>
      <c r="H302" s="2">
        <v>30</v>
      </c>
      <c r="I302" s="2">
        <v>1</v>
      </c>
    </row>
    <row r="303" spans="1:9" x14ac:dyDescent="0.25">
      <c r="A303" s="2">
        <v>2</v>
      </c>
      <c r="B303" s="2">
        <v>144</v>
      </c>
      <c r="C303" s="2">
        <v>58</v>
      </c>
      <c r="D303" s="2">
        <v>33</v>
      </c>
      <c r="E303" s="2">
        <v>135</v>
      </c>
      <c r="F303" s="2">
        <v>31.6</v>
      </c>
      <c r="G303" s="2">
        <v>0.42199999999999999</v>
      </c>
      <c r="H303" s="2">
        <v>25</v>
      </c>
      <c r="I303" s="2">
        <v>1</v>
      </c>
    </row>
    <row r="304" spans="1:9" x14ac:dyDescent="0.25">
      <c r="A304" s="2">
        <v>5</v>
      </c>
      <c r="B304" s="2">
        <v>77</v>
      </c>
      <c r="C304" s="2">
        <v>82</v>
      </c>
      <c r="D304" s="2">
        <v>41</v>
      </c>
      <c r="E304" s="2">
        <v>42</v>
      </c>
      <c r="F304" s="2">
        <v>35.799999999999997</v>
      </c>
      <c r="G304" s="2">
        <v>0.156</v>
      </c>
      <c r="H304" s="2">
        <v>35</v>
      </c>
      <c r="I304" s="2">
        <v>0</v>
      </c>
    </row>
    <row r="305" spans="1:9" x14ac:dyDescent="0.25">
      <c r="A305" s="2">
        <v>5</v>
      </c>
      <c r="B305" s="2">
        <v>115</v>
      </c>
      <c r="C305" s="2">
        <v>98</v>
      </c>
      <c r="D305" s="2">
        <v>0</v>
      </c>
      <c r="E305" s="2">
        <v>0</v>
      </c>
      <c r="F305" s="2">
        <v>52.9</v>
      </c>
      <c r="G305" s="2">
        <v>0.20899999999999999</v>
      </c>
      <c r="H305" s="2">
        <v>28</v>
      </c>
      <c r="I305" s="2">
        <v>1</v>
      </c>
    </row>
    <row r="306" spans="1:9" x14ac:dyDescent="0.25">
      <c r="A306" s="2">
        <v>3</v>
      </c>
      <c r="B306" s="2">
        <v>150</v>
      </c>
      <c r="C306" s="2">
        <v>76</v>
      </c>
      <c r="D306" s="2">
        <v>0</v>
      </c>
      <c r="E306" s="2">
        <v>0</v>
      </c>
      <c r="F306" s="2">
        <v>21</v>
      </c>
      <c r="G306" s="2">
        <v>0.20699999999999999</v>
      </c>
      <c r="H306" s="2">
        <v>37</v>
      </c>
      <c r="I306" s="2">
        <v>0</v>
      </c>
    </row>
    <row r="307" spans="1:9" x14ac:dyDescent="0.25">
      <c r="A307" s="2">
        <v>2</v>
      </c>
      <c r="B307" s="2">
        <v>120</v>
      </c>
      <c r="C307" s="2">
        <v>76</v>
      </c>
      <c r="D307" s="2">
        <v>37</v>
      </c>
      <c r="E307" s="2">
        <v>105</v>
      </c>
      <c r="F307" s="2">
        <v>39.700000000000003</v>
      </c>
      <c r="G307" s="2">
        <v>0.215</v>
      </c>
      <c r="H307" s="2">
        <v>29</v>
      </c>
      <c r="I307" s="2">
        <v>0</v>
      </c>
    </row>
    <row r="308" spans="1:9" x14ac:dyDescent="0.25">
      <c r="A308" s="2">
        <v>10</v>
      </c>
      <c r="B308" s="2">
        <v>161</v>
      </c>
      <c r="C308" s="2">
        <v>68</v>
      </c>
      <c r="D308" s="2">
        <v>23</v>
      </c>
      <c r="E308" s="2">
        <v>132</v>
      </c>
      <c r="F308" s="2">
        <v>25.5</v>
      </c>
      <c r="G308" s="2">
        <v>0.32600000000000001</v>
      </c>
      <c r="H308" s="2">
        <v>47</v>
      </c>
      <c r="I308" s="2">
        <v>1</v>
      </c>
    </row>
    <row r="309" spans="1:9" x14ac:dyDescent="0.25">
      <c r="A309" s="2">
        <v>0</v>
      </c>
      <c r="B309" s="2">
        <v>137</v>
      </c>
      <c r="C309" s="2">
        <v>68</v>
      </c>
      <c r="D309" s="2">
        <v>14</v>
      </c>
      <c r="E309" s="2">
        <v>148</v>
      </c>
      <c r="F309" s="2">
        <v>24.8</v>
      </c>
      <c r="G309" s="2">
        <v>0.14299999999999999</v>
      </c>
      <c r="H309" s="2">
        <v>21</v>
      </c>
      <c r="I309" s="2">
        <v>0</v>
      </c>
    </row>
    <row r="310" spans="1:9" x14ac:dyDescent="0.25">
      <c r="A310" s="2">
        <v>0</v>
      </c>
      <c r="B310" s="2">
        <v>128</v>
      </c>
      <c r="C310" s="2">
        <v>68</v>
      </c>
      <c r="D310" s="2">
        <v>19</v>
      </c>
      <c r="E310" s="2">
        <v>180</v>
      </c>
      <c r="F310" s="2">
        <v>30.5</v>
      </c>
      <c r="G310" s="2">
        <v>1.391</v>
      </c>
      <c r="H310" s="2">
        <v>25</v>
      </c>
      <c r="I310" s="2">
        <v>1</v>
      </c>
    </row>
    <row r="311" spans="1:9" x14ac:dyDescent="0.25">
      <c r="A311" s="2">
        <v>2</v>
      </c>
      <c r="B311" s="2">
        <v>124</v>
      </c>
      <c r="C311" s="2">
        <v>68</v>
      </c>
      <c r="D311" s="2">
        <v>28</v>
      </c>
      <c r="E311" s="2">
        <v>205</v>
      </c>
      <c r="F311" s="2">
        <v>32.9</v>
      </c>
      <c r="G311" s="2">
        <v>0.875</v>
      </c>
      <c r="H311" s="2">
        <v>30</v>
      </c>
      <c r="I311" s="2">
        <v>1</v>
      </c>
    </row>
    <row r="312" spans="1:9" x14ac:dyDescent="0.25">
      <c r="A312" s="2">
        <v>6</v>
      </c>
      <c r="B312" s="2">
        <v>80</v>
      </c>
      <c r="C312" s="2">
        <v>66</v>
      </c>
      <c r="D312" s="2">
        <v>30</v>
      </c>
      <c r="E312" s="2">
        <v>0</v>
      </c>
      <c r="F312" s="2">
        <v>26.2</v>
      </c>
      <c r="G312" s="2">
        <v>0.313</v>
      </c>
      <c r="H312" s="2">
        <v>41</v>
      </c>
      <c r="I312" s="2">
        <v>0</v>
      </c>
    </row>
    <row r="313" spans="1:9" x14ac:dyDescent="0.25">
      <c r="A313" s="2">
        <v>0</v>
      </c>
      <c r="B313" s="2">
        <v>106</v>
      </c>
      <c r="C313" s="2">
        <v>70</v>
      </c>
      <c r="D313" s="2">
        <v>37</v>
      </c>
      <c r="E313" s="2">
        <v>148</v>
      </c>
      <c r="F313" s="2">
        <v>39.4</v>
      </c>
      <c r="G313" s="2">
        <v>0.60499999999999998</v>
      </c>
      <c r="H313" s="2">
        <v>22</v>
      </c>
      <c r="I313" s="2">
        <v>0</v>
      </c>
    </row>
    <row r="314" spans="1:9" x14ac:dyDescent="0.25">
      <c r="A314" s="2">
        <v>2</v>
      </c>
      <c r="B314" s="2">
        <v>155</v>
      </c>
      <c r="C314" s="2">
        <v>74</v>
      </c>
      <c r="D314" s="2">
        <v>17</v>
      </c>
      <c r="E314" s="2">
        <v>96</v>
      </c>
      <c r="F314" s="2">
        <v>26.6</v>
      </c>
      <c r="G314" s="2">
        <v>0.433</v>
      </c>
      <c r="H314" s="2">
        <v>27</v>
      </c>
      <c r="I314" s="2">
        <v>1</v>
      </c>
    </row>
    <row r="315" spans="1:9" x14ac:dyDescent="0.25">
      <c r="A315" s="2">
        <v>3</v>
      </c>
      <c r="B315" s="2">
        <v>113</v>
      </c>
      <c r="C315" s="2">
        <v>50</v>
      </c>
      <c r="D315" s="2">
        <v>10</v>
      </c>
      <c r="E315" s="2">
        <v>85</v>
      </c>
      <c r="F315" s="2">
        <v>29.5</v>
      </c>
      <c r="G315" s="2">
        <v>0.626</v>
      </c>
      <c r="H315" s="2">
        <v>25</v>
      </c>
      <c r="I315" s="2">
        <v>0</v>
      </c>
    </row>
    <row r="316" spans="1:9" x14ac:dyDescent="0.25">
      <c r="A316" s="2">
        <v>7</v>
      </c>
      <c r="B316" s="2">
        <v>109</v>
      </c>
      <c r="C316" s="2">
        <v>80</v>
      </c>
      <c r="D316" s="2">
        <v>31</v>
      </c>
      <c r="E316" s="2">
        <v>0</v>
      </c>
      <c r="F316" s="2">
        <v>35.9</v>
      </c>
      <c r="G316" s="2">
        <v>1.127</v>
      </c>
      <c r="H316" s="2">
        <v>43</v>
      </c>
      <c r="I316" s="2">
        <v>1</v>
      </c>
    </row>
    <row r="317" spans="1:9" x14ac:dyDescent="0.25">
      <c r="A317" s="2">
        <v>2</v>
      </c>
      <c r="B317" s="2">
        <v>112</v>
      </c>
      <c r="C317" s="2">
        <v>68</v>
      </c>
      <c r="D317" s="2">
        <v>22</v>
      </c>
      <c r="E317" s="2">
        <v>94</v>
      </c>
      <c r="F317" s="2">
        <v>34.1</v>
      </c>
      <c r="G317" s="2">
        <v>0.315</v>
      </c>
      <c r="H317" s="2">
        <v>26</v>
      </c>
      <c r="I317" s="2">
        <v>0</v>
      </c>
    </row>
    <row r="318" spans="1:9" x14ac:dyDescent="0.25">
      <c r="A318" s="2">
        <v>3</v>
      </c>
      <c r="B318" s="2">
        <v>99</v>
      </c>
      <c r="C318" s="2">
        <v>80</v>
      </c>
      <c r="D318" s="2">
        <v>11</v>
      </c>
      <c r="E318" s="2">
        <v>64</v>
      </c>
      <c r="F318" s="2">
        <v>19.3</v>
      </c>
      <c r="G318" s="2">
        <v>0.28399999999999997</v>
      </c>
      <c r="H318" s="2">
        <v>30</v>
      </c>
      <c r="I318" s="2">
        <v>0</v>
      </c>
    </row>
    <row r="319" spans="1:9" x14ac:dyDescent="0.25">
      <c r="A319" s="2">
        <v>3</v>
      </c>
      <c r="B319" s="2">
        <v>182</v>
      </c>
      <c r="C319" s="2">
        <v>74</v>
      </c>
      <c r="D319" s="2">
        <v>0</v>
      </c>
      <c r="E319" s="2">
        <v>0</v>
      </c>
      <c r="F319" s="2">
        <v>30.5</v>
      </c>
      <c r="G319" s="2">
        <v>0.34499999999999997</v>
      </c>
      <c r="H319" s="2">
        <v>29</v>
      </c>
      <c r="I319" s="2">
        <v>1</v>
      </c>
    </row>
    <row r="320" spans="1:9" x14ac:dyDescent="0.25">
      <c r="A320" s="2">
        <v>3</v>
      </c>
      <c r="B320" s="2">
        <v>115</v>
      </c>
      <c r="C320" s="2">
        <v>66</v>
      </c>
      <c r="D320" s="2">
        <v>39</v>
      </c>
      <c r="E320" s="2">
        <v>140</v>
      </c>
      <c r="F320" s="2">
        <v>38.1</v>
      </c>
      <c r="G320" s="2">
        <v>0.15</v>
      </c>
      <c r="H320" s="2">
        <v>28</v>
      </c>
      <c r="I320" s="2">
        <v>0</v>
      </c>
    </row>
    <row r="321" spans="1:9" x14ac:dyDescent="0.25">
      <c r="A321" s="2">
        <v>6</v>
      </c>
      <c r="B321" s="2">
        <v>194</v>
      </c>
      <c r="C321" s="2">
        <v>78</v>
      </c>
      <c r="D321" s="2">
        <v>0</v>
      </c>
      <c r="E321" s="2">
        <v>0</v>
      </c>
      <c r="F321" s="2">
        <v>23.5</v>
      </c>
      <c r="G321" s="2">
        <v>0.129</v>
      </c>
      <c r="H321" s="2">
        <v>59</v>
      </c>
      <c r="I321" s="2">
        <v>1</v>
      </c>
    </row>
    <row r="322" spans="1:9" x14ac:dyDescent="0.25">
      <c r="A322" s="2">
        <v>4</v>
      </c>
      <c r="B322" s="2">
        <v>129</v>
      </c>
      <c r="C322" s="2">
        <v>60</v>
      </c>
      <c r="D322" s="2">
        <v>12</v>
      </c>
      <c r="E322" s="2">
        <v>231</v>
      </c>
      <c r="F322" s="2">
        <v>27.5</v>
      </c>
      <c r="G322" s="2">
        <v>0.52700000000000002</v>
      </c>
      <c r="H322" s="2">
        <v>31</v>
      </c>
      <c r="I322" s="2">
        <v>0</v>
      </c>
    </row>
    <row r="323" spans="1:9" x14ac:dyDescent="0.25">
      <c r="A323" s="2">
        <v>3</v>
      </c>
      <c r="B323" s="2">
        <v>112</v>
      </c>
      <c r="C323" s="2">
        <v>74</v>
      </c>
      <c r="D323" s="2">
        <v>30</v>
      </c>
      <c r="E323" s="2">
        <v>0</v>
      </c>
      <c r="F323" s="2">
        <v>31.6</v>
      </c>
      <c r="G323" s="2">
        <v>0.19700000000000001</v>
      </c>
      <c r="H323" s="2">
        <v>25</v>
      </c>
      <c r="I323" s="2">
        <v>1</v>
      </c>
    </row>
    <row r="324" spans="1:9" x14ac:dyDescent="0.25">
      <c r="A324" s="2">
        <v>0</v>
      </c>
      <c r="B324" s="2">
        <v>124</v>
      </c>
      <c r="C324" s="2">
        <v>70</v>
      </c>
      <c r="D324" s="2">
        <v>20</v>
      </c>
      <c r="E324" s="2">
        <v>0</v>
      </c>
      <c r="F324" s="2">
        <v>27.4</v>
      </c>
      <c r="G324" s="2">
        <v>0.254</v>
      </c>
      <c r="H324" s="2">
        <v>36</v>
      </c>
      <c r="I324" s="2">
        <v>1</v>
      </c>
    </row>
    <row r="325" spans="1:9" x14ac:dyDescent="0.25">
      <c r="A325" s="2">
        <v>13</v>
      </c>
      <c r="B325" s="2">
        <v>152</v>
      </c>
      <c r="C325" s="2">
        <v>90</v>
      </c>
      <c r="D325" s="2">
        <v>33</v>
      </c>
      <c r="E325" s="2">
        <v>29</v>
      </c>
      <c r="F325" s="2">
        <v>26.8</v>
      </c>
      <c r="G325" s="2">
        <v>0.73099999999999998</v>
      </c>
      <c r="H325" s="2">
        <v>43</v>
      </c>
      <c r="I325" s="2">
        <v>1</v>
      </c>
    </row>
    <row r="326" spans="1:9" x14ac:dyDescent="0.25">
      <c r="A326" s="2">
        <v>2</v>
      </c>
      <c r="B326" s="2">
        <v>112</v>
      </c>
      <c r="C326" s="2">
        <v>75</v>
      </c>
      <c r="D326" s="2">
        <v>32</v>
      </c>
      <c r="E326" s="2">
        <v>0</v>
      </c>
      <c r="F326" s="2">
        <v>35.700000000000003</v>
      </c>
      <c r="G326" s="2">
        <v>0.14799999999999999</v>
      </c>
      <c r="H326" s="2">
        <v>21</v>
      </c>
      <c r="I326" s="2">
        <v>0</v>
      </c>
    </row>
    <row r="327" spans="1:9" x14ac:dyDescent="0.25">
      <c r="A327" s="2">
        <v>1</v>
      </c>
      <c r="B327" s="2">
        <v>157</v>
      </c>
      <c r="C327" s="2">
        <v>72</v>
      </c>
      <c r="D327" s="2">
        <v>21</v>
      </c>
      <c r="E327" s="2">
        <v>168</v>
      </c>
      <c r="F327" s="2">
        <v>25.6</v>
      </c>
      <c r="G327" s="2">
        <v>0.123</v>
      </c>
      <c r="H327" s="2">
        <v>24</v>
      </c>
      <c r="I327" s="2">
        <v>0</v>
      </c>
    </row>
    <row r="328" spans="1:9" x14ac:dyDescent="0.25">
      <c r="A328" s="2">
        <v>1</v>
      </c>
      <c r="B328" s="2">
        <v>122</v>
      </c>
      <c r="C328" s="2">
        <v>64</v>
      </c>
      <c r="D328" s="2">
        <v>32</v>
      </c>
      <c r="E328" s="2">
        <v>156</v>
      </c>
      <c r="F328" s="2">
        <v>35.1</v>
      </c>
      <c r="G328" s="2">
        <v>0.69199999999999995</v>
      </c>
      <c r="H328" s="2">
        <v>30</v>
      </c>
      <c r="I328" s="2">
        <v>1</v>
      </c>
    </row>
    <row r="329" spans="1:9" x14ac:dyDescent="0.25">
      <c r="A329" s="2">
        <v>10</v>
      </c>
      <c r="B329" s="2">
        <v>179</v>
      </c>
      <c r="C329" s="2">
        <v>70</v>
      </c>
      <c r="D329" s="2">
        <v>0</v>
      </c>
      <c r="E329" s="2">
        <v>0</v>
      </c>
      <c r="F329" s="2">
        <v>35.1</v>
      </c>
      <c r="G329" s="2">
        <v>0.2</v>
      </c>
      <c r="H329" s="2">
        <v>37</v>
      </c>
      <c r="I329" s="2">
        <v>0</v>
      </c>
    </row>
    <row r="330" spans="1:9" x14ac:dyDescent="0.25">
      <c r="A330" s="2">
        <v>2</v>
      </c>
      <c r="B330" s="2">
        <v>102</v>
      </c>
      <c r="C330" s="2">
        <v>86</v>
      </c>
      <c r="D330" s="2">
        <v>36</v>
      </c>
      <c r="E330" s="2">
        <v>120</v>
      </c>
      <c r="F330" s="2">
        <v>45.5</v>
      </c>
      <c r="G330" s="2">
        <v>0.127</v>
      </c>
      <c r="H330" s="2">
        <v>23</v>
      </c>
      <c r="I330" s="2">
        <v>1</v>
      </c>
    </row>
    <row r="331" spans="1:9" x14ac:dyDescent="0.25">
      <c r="A331" s="2">
        <v>6</v>
      </c>
      <c r="B331" s="2">
        <v>105</v>
      </c>
      <c r="C331" s="2">
        <v>70</v>
      </c>
      <c r="D331" s="2">
        <v>32</v>
      </c>
      <c r="E331" s="2">
        <v>68</v>
      </c>
      <c r="F331" s="2">
        <v>30.8</v>
      </c>
      <c r="G331" s="2">
        <v>0.122</v>
      </c>
      <c r="H331" s="2">
        <v>37</v>
      </c>
      <c r="I331" s="2">
        <v>0</v>
      </c>
    </row>
    <row r="332" spans="1:9" x14ac:dyDescent="0.25">
      <c r="A332" s="2">
        <v>8</v>
      </c>
      <c r="B332" s="2">
        <v>118</v>
      </c>
      <c r="C332" s="2">
        <v>72</v>
      </c>
      <c r="D332" s="2">
        <v>19</v>
      </c>
      <c r="E332" s="2">
        <v>0</v>
      </c>
      <c r="F332" s="2">
        <v>23.1</v>
      </c>
      <c r="G332" s="2">
        <v>1.476</v>
      </c>
      <c r="H332" s="2">
        <v>46</v>
      </c>
      <c r="I332" s="2">
        <v>0</v>
      </c>
    </row>
    <row r="333" spans="1:9" x14ac:dyDescent="0.25">
      <c r="A333" s="2">
        <v>2</v>
      </c>
      <c r="B333" s="2">
        <v>87</v>
      </c>
      <c r="C333" s="2">
        <v>58</v>
      </c>
      <c r="D333" s="2">
        <v>16</v>
      </c>
      <c r="E333" s="2">
        <v>52</v>
      </c>
      <c r="F333" s="2">
        <v>32.700000000000003</v>
      </c>
      <c r="G333" s="2">
        <v>0.16600000000000001</v>
      </c>
      <c r="H333" s="2">
        <v>25</v>
      </c>
      <c r="I333" s="2">
        <v>0</v>
      </c>
    </row>
    <row r="334" spans="1:9" x14ac:dyDescent="0.25">
      <c r="A334" s="2">
        <v>1</v>
      </c>
      <c r="B334" s="2">
        <v>180</v>
      </c>
      <c r="C334" s="2">
        <v>0</v>
      </c>
      <c r="D334" s="2">
        <v>0</v>
      </c>
      <c r="E334" s="2">
        <v>0</v>
      </c>
      <c r="F334" s="2">
        <v>43.3</v>
      </c>
      <c r="G334" s="2">
        <v>0.28199999999999997</v>
      </c>
      <c r="H334" s="2">
        <v>41</v>
      </c>
      <c r="I334" s="2">
        <v>1</v>
      </c>
    </row>
    <row r="335" spans="1:9" x14ac:dyDescent="0.25">
      <c r="A335" s="2">
        <v>12</v>
      </c>
      <c r="B335" s="2">
        <v>106</v>
      </c>
      <c r="C335" s="2">
        <v>80</v>
      </c>
      <c r="D335" s="2">
        <v>0</v>
      </c>
      <c r="E335" s="2">
        <v>0</v>
      </c>
      <c r="F335" s="2">
        <v>23.6</v>
      </c>
      <c r="G335" s="2">
        <v>0.13700000000000001</v>
      </c>
      <c r="H335" s="2">
        <v>44</v>
      </c>
      <c r="I335" s="2">
        <v>0</v>
      </c>
    </row>
    <row r="336" spans="1:9" x14ac:dyDescent="0.25">
      <c r="A336" s="2">
        <v>1</v>
      </c>
      <c r="B336" s="2">
        <v>95</v>
      </c>
      <c r="C336" s="2">
        <v>60</v>
      </c>
      <c r="D336" s="2">
        <v>18</v>
      </c>
      <c r="E336" s="2">
        <v>58</v>
      </c>
      <c r="F336" s="2">
        <v>23.9</v>
      </c>
      <c r="G336" s="2">
        <v>0.26</v>
      </c>
      <c r="H336" s="2">
        <v>22</v>
      </c>
      <c r="I336" s="2">
        <v>0</v>
      </c>
    </row>
    <row r="337" spans="1:9" x14ac:dyDescent="0.25">
      <c r="A337" s="2">
        <v>0</v>
      </c>
      <c r="B337" s="2">
        <v>165</v>
      </c>
      <c r="C337" s="2">
        <v>76</v>
      </c>
      <c r="D337" s="2">
        <v>43</v>
      </c>
      <c r="E337" s="2">
        <v>255</v>
      </c>
      <c r="F337" s="2">
        <v>47.9</v>
      </c>
      <c r="G337" s="2">
        <v>0.25900000000000001</v>
      </c>
      <c r="H337" s="2">
        <v>26</v>
      </c>
      <c r="I337" s="2">
        <v>0</v>
      </c>
    </row>
    <row r="338" spans="1:9" x14ac:dyDescent="0.25">
      <c r="A338" s="2">
        <v>0</v>
      </c>
      <c r="B338" s="2">
        <v>117</v>
      </c>
      <c r="C338" s="2">
        <v>0</v>
      </c>
      <c r="D338" s="2">
        <v>0</v>
      </c>
      <c r="E338" s="2">
        <v>0</v>
      </c>
      <c r="F338" s="2">
        <v>33.799999999999997</v>
      </c>
      <c r="G338" s="2">
        <v>0.93200000000000005</v>
      </c>
      <c r="H338" s="2">
        <v>44</v>
      </c>
      <c r="I338" s="2">
        <v>0</v>
      </c>
    </row>
    <row r="339" spans="1:9" x14ac:dyDescent="0.25">
      <c r="A339" s="2">
        <v>5</v>
      </c>
      <c r="B339" s="2">
        <v>115</v>
      </c>
      <c r="C339" s="2">
        <v>76</v>
      </c>
      <c r="D339" s="2">
        <v>0</v>
      </c>
      <c r="E339" s="2">
        <v>0</v>
      </c>
      <c r="F339" s="2">
        <v>31.2</v>
      </c>
      <c r="G339" s="2">
        <v>0.34300000000000003</v>
      </c>
      <c r="H339" s="2">
        <v>44</v>
      </c>
      <c r="I339" s="2">
        <v>1</v>
      </c>
    </row>
    <row r="340" spans="1:9" x14ac:dyDescent="0.25">
      <c r="A340" s="2">
        <v>9</v>
      </c>
      <c r="B340" s="2">
        <v>152</v>
      </c>
      <c r="C340" s="2">
        <v>78</v>
      </c>
      <c r="D340" s="2">
        <v>34</v>
      </c>
      <c r="E340" s="2">
        <v>171</v>
      </c>
      <c r="F340" s="2">
        <v>34.200000000000003</v>
      </c>
      <c r="G340" s="2">
        <v>0.89300000000000002</v>
      </c>
      <c r="H340" s="2">
        <v>33</v>
      </c>
      <c r="I340" s="2">
        <v>1</v>
      </c>
    </row>
    <row r="341" spans="1:9" x14ac:dyDescent="0.25">
      <c r="A341" s="2">
        <v>7</v>
      </c>
      <c r="B341" s="2">
        <v>178</v>
      </c>
      <c r="C341" s="2">
        <v>84</v>
      </c>
      <c r="D341" s="2">
        <v>0</v>
      </c>
      <c r="E341" s="2">
        <v>0</v>
      </c>
      <c r="F341" s="2">
        <v>39.9</v>
      </c>
      <c r="G341" s="2">
        <v>0.33100000000000002</v>
      </c>
      <c r="H341" s="2">
        <v>41</v>
      </c>
      <c r="I341" s="2">
        <v>1</v>
      </c>
    </row>
    <row r="342" spans="1:9" x14ac:dyDescent="0.25">
      <c r="A342" s="2">
        <v>1</v>
      </c>
      <c r="B342" s="2">
        <v>130</v>
      </c>
      <c r="C342" s="2">
        <v>70</v>
      </c>
      <c r="D342" s="2">
        <v>13</v>
      </c>
      <c r="E342" s="2">
        <v>105</v>
      </c>
      <c r="F342" s="2">
        <v>25.9</v>
      </c>
      <c r="G342" s="2">
        <v>0.47199999999999998</v>
      </c>
      <c r="H342" s="2">
        <v>22</v>
      </c>
      <c r="I342" s="2">
        <v>0</v>
      </c>
    </row>
    <row r="343" spans="1:9" x14ac:dyDescent="0.25">
      <c r="A343" s="2">
        <v>1</v>
      </c>
      <c r="B343" s="2">
        <v>95</v>
      </c>
      <c r="C343" s="2">
        <v>74</v>
      </c>
      <c r="D343" s="2">
        <v>21</v>
      </c>
      <c r="E343" s="2">
        <v>73</v>
      </c>
      <c r="F343" s="2">
        <v>25.9</v>
      </c>
      <c r="G343" s="2">
        <v>0.67300000000000004</v>
      </c>
      <c r="H343" s="2">
        <v>36</v>
      </c>
      <c r="I343" s="2">
        <v>0</v>
      </c>
    </row>
    <row r="344" spans="1:9" x14ac:dyDescent="0.25">
      <c r="A344" s="2">
        <v>1</v>
      </c>
      <c r="B344" s="2">
        <v>0</v>
      </c>
      <c r="C344" s="2">
        <v>68</v>
      </c>
      <c r="D344" s="2">
        <v>35</v>
      </c>
      <c r="E344" s="2">
        <v>0</v>
      </c>
      <c r="F344" s="2">
        <v>32</v>
      </c>
      <c r="G344" s="2">
        <v>0.38900000000000001</v>
      </c>
      <c r="H344" s="2">
        <v>22</v>
      </c>
      <c r="I344" s="2">
        <v>0</v>
      </c>
    </row>
    <row r="345" spans="1:9" x14ac:dyDescent="0.25">
      <c r="A345" s="2">
        <v>5</v>
      </c>
      <c r="B345" s="2">
        <v>122</v>
      </c>
      <c r="C345" s="2">
        <v>86</v>
      </c>
      <c r="D345" s="2">
        <v>0</v>
      </c>
      <c r="E345" s="2">
        <v>0</v>
      </c>
      <c r="F345" s="2">
        <v>34.700000000000003</v>
      </c>
      <c r="G345" s="2">
        <v>0.28999999999999998</v>
      </c>
      <c r="H345" s="2">
        <v>33</v>
      </c>
      <c r="I345" s="2">
        <v>0</v>
      </c>
    </row>
    <row r="346" spans="1:9" x14ac:dyDescent="0.25">
      <c r="A346" s="2">
        <v>8</v>
      </c>
      <c r="B346" s="2">
        <v>95</v>
      </c>
      <c r="C346" s="2">
        <v>72</v>
      </c>
      <c r="D346" s="2">
        <v>0</v>
      </c>
      <c r="E346" s="2">
        <v>0</v>
      </c>
      <c r="F346" s="2">
        <v>36.799999999999997</v>
      </c>
      <c r="G346" s="2">
        <v>0.48499999999999999</v>
      </c>
      <c r="H346" s="2">
        <v>57</v>
      </c>
      <c r="I346" s="2">
        <v>0</v>
      </c>
    </row>
    <row r="347" spans="1:9" x14ac:dyDescent="0.25">
      <c r="A347" s="2">
        <v>8</v>
      </c>
      <c r="B347" s="2">
        <v>126</v>
      </c>
      <c r="C347" s="2">
        <v>88</v>
      </c>
      <c r="D347" s="2">
        <v>36</v>
      </c>
      <c r="E347" s="2">
        <v>108</v>
      </c>
      <c r="F347" s="2">
        <v>38.5</v>
      </c>
      <c r="G347" s="2">
        <v>0.34899999999999998</v>
      </c>
      <c r="H347" s="2">
        <v>49</v>
      </c>
      <c r="I347" s="2">
        <v>0</v>
      </c>
    </row>
    <row r="348" spans="1:9" x14ac:dyDescent="0.25">
      <c r="A348" s="2">
        <v>1</v>
      </c>
      <c r="B348" s="2">
        <v>139</v>
      </c>
      <c r="C348" s="2">
        <v>46</v>
      </c>
      <c r="D348" s="2">
        <v>19</v>
      </c>
      <c r="E348" s="2">
        <v>83</v>
      </c>
      <c r="F348" s="2">
        <v>28.7</v>
      </c>
      <c r="G348" s="2">
        <v>0.65400000000000003</v>
      </c>
      <c r="H348" s="2">
        <v>22</v>
      </c>
      <c r="I348" s="2">
        <v>0</v>
      </c>
    </row>
    <row r="349" spans="1:9" x14ac:dyDescent="0.25">
      <c r="A349" s="2">
        <v>3</v>
      </c>
      <c r="B349" s="2">
        <v>116</v>
      </c>
      <c r="C349" s="2">
        <v>0</v>
      </c>
      <c r="D349" s="2">
        <v>0</v>
      </c>
      <c r="E349" s="2">
        <v>0</v>
      </c>
      <c r="F349" s="2">
        <v>23.5</v>
      </c>
      <c r="G349" s="2">
        <v>0.187</v>
      </c>
      <c r="H349" s="2">
        <v>23</v>
      </c>
      <c r="I349" s="2">
        <v>0</v>
      </c>
    </row>
    <row r="350" spans="1:9" x14ac:dyDescent="0.25">
      <c r="A350" s="2">
        <v>3</v>
      </c>
      <c r="B350" s="2">
        <v>99</v>
      </c>
      <c r="C350" s="2">
        <v>62</v>
      </c>
      <c r="D350" s="2">
        <v>19</v>
      </c>
      <c r="E350" s="2">
        <v>74</v>
      </c>
      <c r="F350" s="2">
        <v>21.8</v>
      </c>
      <c r="G350" s="2">
        <v>0.27900000000000003</v>
      </c>
      <c r="H350" s="2">
        <v>26</v>
      </c>
      <c r="I350" s="2">
        <v>0</v>
      </c>
    </row>
    <row r="351" spans="1:9" x14ac:dyDescent="0.25">
      <c r="A351" s="2">
        <v>5</v>
      </c>
      <c r="B351" s="2">
        <v>0</v>
      </c>
      <c r="C351" s="2">
        <v>80</v>
      </c>
      <c r="D351" s="2">
        <v>32</v>
      </c>
      <c r="E351" s="2">
        <v>0</v>
      </c>
      <c r="F351" s="2">
        <v>41</v>
      </c>
      <c r="G351" s="2">
        <v>0.34599999999999997</v>
      </c>
      <c r="H351" s="2">
        <v>37</v>
      </c>
      <c r="I351" s="2">
        <v>1</v>
      </c>
    </row>
    <row r="352" spans="1:9" x14ac:dyDescent="0.25">
      <c r="A352" s="2">
        <v>4</v>
      </c>
      <c r="B352" s="2">
        <v>92</v>
      </c>
      <c r="C352" s="2">
        <v>80</v>
      </c>
      <c r="D352" s="2">
        <v>0</v>
      </c>
      <c r="E352" s="2">
        <v>0</v>
      </c>
      <c r="F352" s="2">
        <v>42.2</v>
      </c>
      <c r="G352" s="2">
        <v>0.23699999999999999</v>
      </c>
      <c r="H352" s="2">
        <v>29</v>
      </c>
      <c r="I352" s="2">
        <v>0</v>
      </c>
    </row>
    <row r="353" spans="1:9" x14ac:dyDescent="0.25">
      <c r="A353" s="2">
        <v>4</v>
      </c>
      <c r="B353" s="2">
        <v>137</v>
      </c>
      <c r="C353" s="2">
        <v>84</v>
      </c>
      <c r="D353" s="2">
        <v>0</v>
      </c>
      <c r="E353" s="2">
        <v>0</v>
      </c>
      <c r="F353" s="2">
        <v>31.2</v>
      </c>
      <c r="G353" s="2">
        <v>0.252</v>
      </c>
      <c r="H353" s="2">
        <v>30</v>
      </c>
      <c r="I353" s="2">
        <v>0</v>
      </c>
    </row>
    <row r="354" spans="1:9" x14ac:dyDescent="0.25">
      <c r="A354" s="2">
        <v>3</v>
      </c>
      <c r="B354" s="2">
        <v>61</v>
      </c>
      <c r="C354" s="2">
        <v>82</v>
      </c>
      <c r="D354" s="2">
        <v>28</v>
      </c>
      <c r="E354" s="2">
        <v>0</v>
      </c>
      <c r="F354" s="2">
        <v>34.4</v>
      </c>
      <c r="G354" s="2">
        <v>0.24299999999999999</v>
      </c>
      <c r="H354" s="2">
        <v>46</v>
      </c>
      <c r="I354" s="2">
        <v>0</v>
      </c>
    </row>
    <row r="355" spans="1:9" x14ac:dyDescent="0.25">
      <c r="A355" s="2">
        <v>1</v>
      </c>
      <c r="B355" s="2">
        <v>90</v>
      </c>
      <c r="C355" s="2">
        <v>62</v>
      </c>
      <c r="D355" s="2">
        <v>12</v>
      </c>
      <c r="E355" s="2">
        <v>43</v>
      </c>
      <c r="F355" s="2">
        <v>27.2</v>
      </c>
      <c r="G355" s="2">
        <v>0.57999999999999996</v>
      </c>
      <c r="H355" s="2">
        <v>24</v>
      </c>
      <c r="I355" s="2">
        <v>0</v>
      </c>
    </row>
    <row r="356" spans="1:9" x14ac:dyDescent="0.25">
      <c r="A356" s="2">
        <v>3</v>
      </c>
      <c r="B356" s="2">
        <v>90</v>
      </c>
      <c r="C356" s="2">
        <v>78</v>
      </c>
      <c r="D356" s="2">
        <v>0</v>
      </c>
      <c r="E356" s="2">
        <v>0</v>
      </c>
      <c r="F356" s="2">
        <v>42.7</v>
      </c>
      <c r="G356" s="2">
        <v>0.55900000000000005</v>
      </c>
      <c r="H356" s="2">
        <v>21</v>
      </c>
      <c r="I356" s="2">
        <v>0</v>
      </c>
    </row>
    <row r="357" spans="1:9" x14ac:dyDescent="0.25">
      <c r="A357" s="2">
        <v>9</v>
      </c>
      <c r="B357" s="2">
        <v>165</v>
      </c>
      <c r="C357" s="2">
        <v>88</v>
      </c>
      <c r="D357" s="2">
        <v>0</v>
      </c>
      <c r="E357" s="2">
        <v>0</v>
      </c>
      <c r="F357" s="2">
        <v>30.4</v>
      </c>
      <c r="G357" s="2">
        <v>0.30199999999999999</v>
      </c>
      <c r="H357" s="2">
        <v>49</v>
      </c>
      <c r="I357" s="2">
        <v>1</v>
      </c>
    </row>
    <row r="358" spans="1:9" x14ac:dyDescent="0.25">
      <c r="A358" s="2">
        <v>1</v>
      </c>
      <c r="B358" s="2">
        <v>125</v>
      </c>
      <c r="C358" s="2">
        <v>50</v>
      </c>
      <c r="D358" s="2">
        <v>40</v>
      </c>
      <c r="E358" s="2">
        <v>167</v>
      </c>
      <c r="F358" s="2">
        <v>33.299999999999997</v>
      </c>
      <c r="G358" s="2">
        <v>0.96199999999999997</v>
      </c>
      <c r="H358" s="2">
        <v>28</v>
      </c>
      <c r="I358" s="2">
        <v>1</v>
      </c>
    </row>
    <row r="359" spans="1:9" x14ac:dyDescent="0.25">
      <c r="A359" s="2">
        <v>13</v>
      </c>
      <c r="B359" s="2">
        <v>129</v>
      </c>
      <c r="C359" s="2">
        <v>0</v>
      </c>
      <c r="D359" s="2">
        <v>30</v>
      </c>
      <c r="E359" s="2">
        <v>0</v>
      </c>
      <c r="F359" s="2">
        <v>39.9</v>
      </c>
      <c r="G359" s="2">
        <v>0.56899999999999995</v>
      </c>
      <c r="H359" s="2">
        <v>44</v>
      </c>
      <c r="I359" s="2">
        <v>1</v>
      </c>
    </row>
    <row r="360" spans="1:9" x14ac:dyDescent="0.25">
      <c r="A360" s="2">
        <v>12</v>
      </c>
      <c r="B360" s="2">
        <v>88</v>
      </c>
      <c r="C360" s="2">
        <v>74</v>
      </c>
      <c r="D360" s="2">
        <v>40</v>
      </c>
      <c r="E360" s="2">
        <v>54</v>
      </c>
      <c r="F360" s="2">
        <v>35.299999999999997</v>
      </c>
      <c r="G360" s="2">
        <v>0.378</v>
      </c>
      <c r="H360" s="2">
        <v>48</v>
      </c>
      <c r="I360" s="2">
        <v>0</v>
      </c>
    </row>
    <row r="361" spans="1:9" x14ac:dyDescent="0.25">
      <c r="A361" s="2">
        <v>1</v>
      </c>
      <c r="B361" s="2">
        <v>196</v>
      </c>
      <c r="C361" s="2">
        <v>76</v>
      </c>
      <c r="D361" s="2">
        <v>36</v>
      </c>
      <c r="E361" s="2">
        <v>249</v>
      </c>
      <c r="F361" s="2">
        <v>36.5</v>
      </c>
      <c r="G361" s="2">
        <v>0.875</v>
      </c>
      <c r="H361" s="2">
        <v>29</v>
      </c>
      <c r="I361" s="2">
        <v>1</v>
      </c>
    </row>
    <row r="362" spans="1:9" x14ac:dyDescent="0.25">
      <c r="A362" s="2">
        <v>5</v>
      </c>
      <c r="B362" s="2">
        <v>189</v>
      </c>
      <c r="C362" s="2">
        <v>64</v>
      </c>
      <c r="D362" s="2">
        <v>33</v>
      </c>
      <c r="E362" s="2">
        <v>325</v>
      </c>
      <c r="F362" s="2">
        <v>31.2</v>
      </c>
      <c r="G362" s="2">
        <v>0.58299999999999996</v>
      </c>
      <c r="H362" s="2">
        <v>29</v>
      </c>
      <c r="I362" s="2">
        <v>1</v>
      </c>
    </row>
    <row r="363" spans="1:9" x14ac:dyDescent="0.25">
      <c r="A363" s="2">
        <v>5</v>
      </c>
      <c r="B363" s="2">
        <v>158</v>
      </c>
      <c r="C363" s="2">
        <v>70</v>
      </c>
      <c r="D363" s="2">
        <v>0</v>
      </c>
      <c r="E363" s="2">
        <v>0</v>
      </c>
      <c r="F363" s="2">
        <v>29.8</v>
      </c>
      <c r="G363" s="2">
        <v>0.20699999999999999</v>
      </c>
      <c r="H363" s="2">
        <v>63</v>
      </c>
      <c r="I363" s="2">
        <v>0</v>
      </c>
    </row>
    <row r="364" spans="1:9" x14ac:dyDescent="0.25">
      <c r="A364" s="2">
        <v>5</v>
      </c>
      <c r="B364" s="2">
        <v>103</v>
      </c>
      <c r="C364" s="2">
        <v>108</v>
      </c>
      <c r="D364" s="2">
        <v>37</v>
      </c>
      <c r="E364" s="2">
        <v>0</v>
      </c>
      <c r="F364" s="2">
        <v>39.200000000000003</v>
      </c>
      <c r="G364" s="2">
        <v>0.30499999999999999</v>
      </c>
      <c r="H364" s="2">
        <v>65</v>
      </c>
      <c r="I364" s="2">
        <v>0</v>
      </c>
    </row>
    <row r="365" spans="1:9" x14ac:dyDescent="0.25">
      <c r="A365" s="2">
        <v>4</v>
      </c>
      <c r="B365" s="2">
        <v>146</v>
      </c>
      <c r="C365" s="2">
        <v>78</v>
      </c>
      <c r="D365" s="2">
        <v>0</v>
      </c>
      <c r="E365" s="2">
        <v>0</v>
      </c>
      <c r="F365" s="2">
        <v>38.5</v>
      </c>
      <c r="G365" s="2">
        <v>0.52</v>
      </c>
      <c r="H365" s="2">
        <v>67</v>
      </c>
      <c r="I365" s="2">
        <v>1</v>
      </c>
    </row>
    <row r="366" spans="1:9" x14ac:dyDescent="0.25">
      <c r="A366" s="2">
        <v>4</v>
      </c>
      <c r="B366" s="2">
        <v>147</v>
      </c>
      <c r="C366" s="2">
        <v>74</v>
      </c>
      <c r="D366" s="2">
        <v>25</v>
      </c>
      <c r="E366" s="2">
        <v>293</v>
      </c>
      <c r="F366" s="2">
        <v>34.9</v>
      </c>
      <c r="G366" s="2">
        <v>0.38500000000000001</v>
      </c>
      <c r="H366" s="2">
        <v>30</v>
      </c>
      <c r="I366" s="2">
        <v>0</v>
      </c>
    </row>
    <row r="367" spans="1:9" x14ac:dyDescent="0.25">
      <c r="A367" s="2">
        <v>5</v>
      </c>
      <c r="B367" s="2">
        <v>99</v>
      </c>
      <c r="C367" s="2">
        <v>54</v>
      </c>
      <c r="D367" s="2">
        <v>28</v>
      </c>
      <c r="E367" s="2">
        <v>83</v>
      </c>
      <c r="F367" s="2">
        <v>34</v>
      </c>
      <c r="G367" s="2">
        <v>0.499</v>
      </c>
      <c r="H367" s="2">
        <v>30</v>
      </c>
      <c r="I367" s="2">
        <v>0</v>
      </c>
    </row>
    <row r="368" spans="1:9" x14ac:dyDescent="0.25">
      <c r="A368" s="2">
        <v>6</v>
      </c>
      <c r="B368" s="2">
        <v>124</v>
      </c>
      <c r="C368" s="2">
        <v>72</v>
      </c>
      <c r="D368" s="2">
        <v>0</v>
      </c>
      <c r="E368" s="2">
        <v>0</v>
      </c>
      <c r="F368" s="2">
        <v>27.6</v>
      </c>
      <c r="G368" s="2">
        <v>0.36799999999999999</v>
      </c>
      <c r="H368" s="2">
        <v>29</v>
      </c>
      <c r="I368" s="2">
        <v>1</v>
      </c>
    </row>
    <row r="369" spans="1:9" x14ac:dyDescent="0.25">
      <c r="A369" s="2">
        <v>0</v>
      </c>
      <c r="B369" s="2">
        <v>101</v>
      </c>
      <c r="C369" s="2">
        <v>64</v>
      </c>
      <c r="D369" s="2">
        <v>17</v>
      </c>
      <c r="E369" s="2">
        <v>0</v>
      </c>
      <c r="F369" s="2">
        <v>21</v>
      </c>
      <c r="G369" s="2">
        <v>0.252</v>
      </c>
      <c r="H369" s="2">
        <v>21</v>
      </c>
      <c r="I369" s="2">
        <v>0</v>
      </c>
    </row>
    <row r="370" spans="1:9" x14ac:dyDescent="0.25">
      <c r="A370" s="2">
        <v>3</v>
      </c>
      <c r="B370" s="2">
        <v>81</v>
      </c>
      <c r="C370" s="2">
        <v>86</v>
      </c>
      <c r="D370" s="2">
        <v>16</v>
      </c>
      <c r="E370" s="2">
        <v>66</v>
      </c>
      <c r="F370" s="2">
        <v>27.5</v>
      </c>
      <c r="G370" s="2">
        <v>0.30599999999999999</v>
      </c>
      <c r="H370" s="2">
        <v>22</v>
      </c>
      <c r="I370" s="2">
        <v>0</v>
      </c>
    </row>
    <row r="371" spans="1:9" x14ac:dyDescent="0.25">
      <c r="A371" s="2">
        <v>1</v>
      </c>
      <c r="B371" s="2">
        <v>133</v>
      </c>
      <c r="C371" s="2">
        <v>102</v>
      </c>
      <c r="D371" s="2">
        <v>28</v>
      </c>
      <c r="E371" s="2">
        <v>140</v>
      </c>
      <c r="F371" s="2">
        <v>32.799999999999997</v>
      </c>
      <c r="G371" s="2">
        <v>0.23400000000000001</v>
      </c>
      <c r="H371" s="2">
        <v>45</v>
      </c>
      <c r="I371" s="2">
        <v>1</v>
      </c>
    </row>
    <row r="372" spans="1:9" x14ac:dyDescent="0.25">
      <c r="A372" s="2">
        <v>3</v>
      </c>
      <c r="B372" s="2">
        <v>173</v>
      </c>
      <c r="C372" s="2">
        <v>82</v>
      </c>
      <c r="D372" s="2">
        <v>48</v>
      </c>
      <c r="E372" s="2">
        <v>465</v>
      </c>
      <c r="F372" s="2">
        <v>38.4</v>
      </c>
      <c r="G372" s="2">
        <v>2.137</v>
      </c>
      <c r="H372" s="2">
        <v>25</v>
      </c>
      <c r="I372" s="2">
        <v>1</v>
      </c>
    </row>
    <row r="373" spans="1:9" x14ac:dyDescent="0.25">
      <c r="A373" s="2">
        <v>0</v>
      </c>
      <c r="B373" s="2">
        <v>118</v>
      </c>
      <c r="C373" s="2">
        <v>64</v>
      </c>
      <c r="D373" s="2">
        <v>23</v>
      </c>
      <c r="E373" s="2">
        <v>89</v>
      </c>
      <c r="F373" s="2">
        <v>0</v>
      </c>
      <c r="G373" s="2">
        <v>1.7310000000000001</v>
      </c>
      <c r="H373" s="2">
        <v>21</v>
      </c>
      <c r="I373" s="2">
        <v>0</v>
      </c>
    </row>
    <row r="374" spans="1:9" x14ac:dyDescent="0.25">
      <c r="A374" s="2">
        <v>0</v>
      </c>
      <c r="B374" s="2">
        <v>84</v>
      </c>
      <c r="C374" s="2">
        <v>64</v>
      </c>
      <c r="D374" s="2">
        <v>22</v>
      </c>
      <c r="E374" s="2">
        <v>66</v>
      </c>
      <c r="F374" s="2">
        <v>35.799999999999997</v>
      </c>
      <c r="G374" s="2">
        <v>0.54500000000000004</v>
      </c>
      <c r="H374" s="2">
        <v>21</v>
      </c>
      <c r="I374" s="2">
        <v>0</v>
      </c>
    </row>
    <row r="375" spans="1:9" x14ac:dyDescent="0.25">
      <c r="A375" s="2">
        <v>2</v>
      </c>
      <c r="B375" s="2">
        <v>105</v>
      </c>
      <c r="C375" s="2">
        <v>58</v>
      </c>
      <c r="D375" s="2">
        <v>40</v>
      </c>
      <c r="E375" s="2">
        <v>94</v>
      </c>
      <c r="F375" s="2">
        <v>34.9</v>
      </c>
      <c r="G375" s="2">
        <v>0.22500000000000001</v>
      </c>
      <c r="H375" s="2">
        <v>25</v>
      </c>
      <c r="I375" s="2">
        <v>0</v>
      </c>
    </row>
    <row r="376" spans="1:9" x14ac:dyDescent="0.25">
      <c r="A376" s="2">
        <v>2</v>
      </c>
      <c r="B376" s="2">
        <v>122</v>
      </c>
      <c r="C376" s="2">
        <v>52</v>
      </c>
      <c r="D376" s="2">
        <v>43</v>
      </c>
      <c r="E376" s="2">
        <v>158</v>
      </c>
      <c r="F376" s="2">
        <v>36.200000000000003</v>
      </c>
      <c r="G376" s="2">
        <v>0.81599999999999995</v>
      </c>
      <c r="H376" s="2">
        <v>28</v>
      </c>
      <c r="I376" s="2">
        <v>0</v>
      </c>
    </row>
    <row r="377" spans="1:9" x14ac:dyDescent="0.25">
      <c r="A377" s="2">
        <v>12</v>
      </c>
      <c r="B377" s="2">
        <v>140</v>
      </c>
      <c r="C377" s="2">
        <v>82</v>
      </c>
      <c r="D377" s="2">
        <v>43</v>
      </c>
      <c r="E377" s="2">
        <v>325</v>
      </c>
      <c r="F377" s="2">
        <v>39.200000000000003</v>
      </c>
      <c r="G377" s="2">
        <v>0.52800000000000002</v>
      </c>
      <c r="H377" s="2">
        <v>58</v>
      </c>
      <c r="I377" s="2">
        <v>1</v>
      </c>
    </row>
    <row r="378" spans="1:9" x14ac:dyDescent="0.25">
      <c r="A378" s="2">
        <v>0</v>
      </c>
      <c r="B378" s="2">
        <v>98</v>
      </c>
      <c r="C378" s="2">
        <v>82</v>
      </c>
      <c r="D378" s="2">
        <v>15</v>
      </c>
      <c r="E378" s="2">
        <v>84</v>
      </c>
      <c r="F378" s="2">
        <v>25.2</v>
      </c>
      <c r="G378" s="2">
        <v>0.29899999999999999</v>
      </c>
      <c r="H378" s="2">
        <v>22</v>
      </c>
      <c r="I378" s="2">
        <v>0</v>
      </c>
    </row>
    <row r="379" spans="1:9" x14ac:dyDescent="0.25">
      <c r="A379" s="2">
        <v>1</v>
      </c>
      <c r="B379" s="2">
        <v>87</v>
      </c>
      <c r="C379" s="2">
        <v>60</v>
      </c>
      <c r="D379" s="2">
        <v>37</v>
      </c>
      <c r="E379" s="2">
        <v>75</v>
      </c>
      <c r="F379" s="2">
        <v>37.200000000000003</v>
      </c>
      <c r="G379" s="2">
        <v>0.50900000000000001</v>
      </c>
      <c r="H379" s="2">
        <v>22</v>
      </c>
      <c r="I379" s="2">
        <v>0</v>
      </c>
    </row>
    <row r="380" spans="1:9" x14ac:dyDescent="0.25">
      <c r="A380" s="2">
        <v>4</v>
      </c>
      <c r="B380" s="2">
        <v>156</v>
      </c>
      <c r="C380" s="2">
        <v>75</v>
      </c>
      <c r="D380" s="2">
        <v>0</v>
      </c>
      <c r="E380" s="2">
        <v>0</v>
      </c>
      <c r="F380" s="2">
        <v>48.3</v>
      </c>
      <c r="G380" s="2">
        <v>0.23799999999999999</v>
      </c>
      <c r="H380" s="2">
        <v>32</v>
      </c>
      <c r="I380" s="2">
        <v>1</v>
      </c>
    </row>
    <row r="381" spans="1:9" x14ac:dyDescent="0.25">
      <c r="A381" s="2">
        <v>0</v>
      </c>
      <c r="B381" s="2">
        <v>93</v>
      </c>
      <c r="C381" s="2">
        <v>100</v>
      </c>
      <c r="D381" s="2">
        <v>39</v>
      </c>
      <c r="E381" s="2">
        <v>72</v>
      </c>
      <c r="F381" s="2">
        <v>43.4</v>
      </c>
      <c r="G381" s="2">
        <v>1.0209999999999999</v>
      </c>
      <c r="H381" s="2">
        <v>35</v>
      </c>
      <c r="I381" s="2">
        <v>0</v>
      </c>
    </row>
    <row r="382" spans="1:9" x14ac:dyDescent="0.25">
      <c r="A382" s="2">
        <v>1</v>
      </c>
      <c r="B382" s="2">
        <v>107</v>
      </c>
      <c r="C382" s="2">
        <v>72</v>
      </c>
      <c r="D382" s="2">
        <v>30</v>
      </c>
      <c r="E382" s="2">
        <v>82</v>
      </c>
      <c r="F382" s="2">
        <v>30.8</v>
      </c>
      <c r="G382" s="2">
        <v>0.82099999999999995</v>
      </c>
      <c r="H382" s="2">
        <v>24</v>
      </c>
      <c r="I382" s="2">
        <v>0</v>
      </c>
    </row>
    <row r="383" spans="1:9" x14ac:dyDescent="0.25">
      <c r="A383" s="2">
        <v>0</v>
      </c>
      <c r="B383" s="2">
        <v>105</v>
      </c>
      <c r="C383" s="2">
        <v>68</v>
      </c>
      <c r="D383" s="2">
        <v>22</v>
      </c>
      <c r="E383" s="2">
        <v>0</v>
      </c>
      <c r="F383" s="2">
        <v>20</v>
      </c>
      <c r="G383" s="2">
        <v>0.23599999999999999</v>
      </c>
      <c r="H383" s="2">
        <v>22</v>
      </c>
      <c r="I383" s="2">
        <v>0</v>
      </c>
    </row>
    <row r="384" spans="1:9" x14ac:dyDescent="0.25">
      <c r="A384" s="2">
        <v>1</v>
      </c>
      <c r="B384" s="2">
        <v>109</v>
      </c>
      <c r="C384" s="2">
        <v>60</v>
      </c>
      <c r="D384" s="2">
        <v>8</v>
      </c>
      <c r="E384" s="2">
        <v>182</v>
      </c>
      <c r="F384" s="2">
        <v>25.4</v>
      </c>
      <c r="G384" s="2">
        <v>0.94699999999999995</v>
      </c>
      <c r="H384" s="2">
        <v>21</v>
      </c>
      <c r="I384" s="2">
        <v>0</v>
      </c>
    </row>
    <row r="385" spans="1:9" x14ac:dyDescent="0.25">
      <c r="A385" s="2">
        <v>1</v>
      </c>
      <c r="B385" s="2">
        <v>90</v>
      </c>
      <c r="C385" s="2">
        <v>62</v>
      </c>
      <c r="D385" s="2">
        <v>18</v>
      </c>
      <c r="E385" s="2">
        <v>59</v>
      </c>
      <c r="F385" s="2">
        <v>25.1</v>
      </c>
      <c r="G385" s="2">
        <v>1.268</v>
      </c>
      <c r="H385" s="2">
        <v>25</v>
      </c>
      <c r="I385" s="2">
        <v>0</v>
      </c>
    </row>
    <row r="386" spans="1:9" x14ac:dyDescent="0.25">
      <c r="A386" s="2">
        <v>1</v>
      </c>
      <c r="B386" s="2">
        <v>125</v>
      </c>
      <c r="C386" s="2">
        <v>70</v>
      </c>
      <c r="D386" s="2">
        <v>24</v>
      </c>
      <c r="E386" s="2">
        <v>110</v>
      </c>
      <c r="F386" s="2">
        <v>24.3</v>
      </c>
      <c r="G386" s="2">
        <v>0.221</v>
      </c>
      <c r="H386" s="2">
        <v>25</v>
      </c>
      <c r="I386" s="2">
        <v>0</v>
      </c>
    </row>
    <row r="387" spans="1:9" x14ac:dyDescent="0.25">
      <c r="A387" s="2">
        <v>1</v>
      </c>
      <c r="B387" s="2">
        <v>119</v>
      </c>
      <c r="C387" s="2">
        <v>54</v>
      </c>
      <c r="D387" s="2">
        <v>13</v>
      </c>
      <c r="E387" s="2">
        <v>50</v>
      </c>
      <c r="F387" s="2">
        <v>22.3</v>
      </c>
      <c r="G387" s="2">
        <v>0.20499999999999999</v>
      </c>
      <c r="H387" s="2">
        <v>24</v>
      </c>
      <c r="I387" s="2">
        <v>0</v>
      </c>
    </row>
    <row r="388" spans="1:9" x14ac:dyDescent="0.25">
      <c r="A388" s="2">
        <v>5</v>
      </c>
      <c r="B388" s="2">
        <v>116</v>
      </c>
      <c r="C388" s="2">
        <v>74</v>
      </c>
      <c r="D388" s="2">
        <v>29</v>
      </c>
      <c r="E388" s="2">
        <v>0</v>
      </c>
      <c r="F388" s="2">
        <v>32.299999999999997</v>
      </c>
      <c r="G388" s="2">
        <v>0.66</v>
      </c>
      <c r="H388" s="2">
        <v>35</v>
      </c>
      <c r="I388" s="2">
        <v>1</v>
      </c>
    </row>
    <row r="389" spans="1:9" x14ac:dyDescent="0.25">
      <c r="A389" s="2">
        <v>8</v>
      </c>
      <c r="B389" s="2">
        <v>105</v>
      </c>
      <c r="C389" s="2">
        <v>100</v>
      </c>
      <c r="D389" s="2">
        <v>36</v>
      </c>
      <c r="E389" s="2">
        <v>0</v>
      </c>
      <c r="F389" s="2">
        <v>43.3</v>
      </c>
      <c r="G389" s="2">
        <v>0.23899999999999999</v>
      </c>
      <c r="H389" s="2">
        <v>45</v>
      </c>
      <c r="I389" s="2">
        <v>1</v>
      </c>
    </row>
    <row r="390" spans="1:9" x14ac:dyDescent="0.25">
      <c r="A390" s="2">
        <v>5</v>
      </c>
      <c r="B390" s="2">
        <v>144</v>
      </c>
      <c r="C390" s="2">
        <v>82</v>
      </c>
      <c r="D390" s="2">
        <v>26</v>
      </c>
      <c r="E390" s="2">
        <v>285</v>
      </c>
      <c r="F390" s="2">
        <v>32</v>
      </c>
      <c r="G390" s="2">
        <v>0.45200000000000001</v>
      </c>
      <c r="H390" s="2">
        <v>58</v>
      </c>
      <c r="I390" s="2">
        <v>1</v>
      </c>
    </row>
    <row r="391" spans="1:9" x14ac:dyDescent="0.25">
      <c r="A391" s="2">
        <v>3</v>
      </c>
      <c r="B391" s="2">
        <v>100</v>
      </c>
      <c r="C391" s="2">
        <v>68</v>
      </c>
      <c r="D391" s="2">
        <v>23</v>
      </c>
      <c r="E391" s="2">
        <v>81</v>
      </c>
      <c r="F391" s="2">
        <v>31.6</v>
      </c>
      <c r="G391" s="2">
        <v>0.94899999999999995</v>
      </c>
      <c r="H391" s="2">
        <v>28</v>
      </c>
      <c r="I391" s="2">
        <v>0</v>
      </c>
    </row>
    <row r="392" spans="1:9" x14ac:dyDescent="0.25">
      <c r="A392" s="2">
        <v>1</v>
      </c>
      <c r="B392" s="2">
        <v>100</v>
      </c>
      <c r="C392" s="2">
        <v>66</v>
      </c>
      <c r="D392" s="2">
        <v>29</v>
      </c>
      <c r="E392" s="2">
        <v>196</v>
      </c>
      <c r="F392" s="2">
        <v>32</v>
      </c>
      <c r="G392" s="2">
        <v>0.44400000000000001</v>
      </c>
      <c r="H392" s="2">
        <v>42</v>
      </c>
      <c r="I392" s="2">
        <v>0</v>
      </c>
    </row>
    <row r="393" spans="1:9" x14ac:dyDescent="0.25">
      <c r="A393" s="2">
        <v>5</v>
      </c>
      <c r="B393" s="2">
        <v>166</v>
      </c>
      <c r="C393" s="2">
        <v>76</v>
      </c>
      <c r="D393" s="2">
        <v>0</v>
      </c>
      <c r="E393" s="2">
        <v>0</v>
      </c>
      <c r="F393" s="2">
        <v>45.7</v>
      </c>
      <c r="G393" s="2">
        <v>0.34</v>
      </c>
      <c r="H393" s="2">
        <v>27</v>
      </c>
      <c r="I393" s="2">
        <v>1</v>
      </c>
    </row>
    <row r="394" spans="1:9" x14ac:dyDescent="0.25">
      <c r="A394" s="2">
        <v>1</v>
      </c>
      <c r="B394" s="2">
        <v>131</v>
      </c>
      <c r="C394" s="2">
        <v>64</v>
      </c>
      <c r="D394" s="2">
        <v>14</v>
      </c>
      <c r="E394" s="2">
        <v>415</v>
      </c>
      <c r="F394" s="2">
        <v>23.7</v>
      </c>
      <c r="G394" s="2">
        <v>0.38900000000000001</v>
      </c>
      <c r="H394" s="2">
        <v>21</v>
      </c>
      <c r="I394" s="2">
        <v>0</v>
      </c>
    </row>
    <row r="395" spans="1:9" x14ac:dyDescent="0.25">
      <c r="A395" s="2">
        <v>4</v>
      </c>
      <c r="B395" s="2">
        <v>116</v>
      </c>
      <c r="C395" s="2">
        <v>72</v>
      </c>
      <c r="D395" s="2">
        <v>12</v>
      </c>
      <c r="E395" s="2">
        <v>87</v>
      </c>
      <c r="F395" s="2">
        <v>22.1</v>
      </c>
      <c r="G395" s="2">
        <v>0.46300000000000002</v>
      </c>
      <c r="H395" s="2">
        <v>37</v>
      </c>
      <c r="I395" s="2">
        <v>0</v>
      </c>
    </row>
    <row r="396" spans="1:9" x14ac:dyDescent="0.25">
      <c r="A396" s="2">
        <v>4</v>
      </c>
      <c r="B396" s="2">
        <v>158</v>
      </c>
      <c r="C396" s="2">
        <v>78</v>
      </c>
      <c r="D396" s="2">
        <v>0</v>
      </c>
      <c r="E396" s="2">
        <v>0</v>
      </c>
      <c r="F396" s="2">
        <v>32.9</v>
      </c>
      <c r="G396" s="2">
        <v>0.80300000000000005</v>
      </c>
      <c r="H396" s="2">
        <v>31</v>
      </c>
      <c r="I396" s="2">
        <v>1</v>
      </c>
    </row>
    <row r="397" spans="1:9" x14ac:dyDescent="0.25">
      <c r="A397" s="2">
        <v>2</v>
      </c>
      <c r="B397" s="2">
        <v>127</v>
      </c>
      <c r="C397" s="2">
        <v>58</v>
      </c>
      <c r="D397" s="2">
        <v>24</v>
      </c>
      <c r="E397" s="2">
        <v>275</v>
      </c>
      <c r="F397" s="2">
        <v>27.7</v>
      </c>
      <c r="G397" s="2">
        <v>1.6</v>
      </c>
      <c r="H397" s="2">
        <v>25</v>
      </c>
      <c r="I397" s="2">
        <v>0</v>
      </c>
    </row>
    <row r="398" spans="1:9" x14ac:dyDescent="0.25">
      <c r="A398" s="2">
        <v>3</v>
      </c>
      <c r="B398" s="2">
        <v>96</v>
      </c>
      <c r="C398" s="2">
        <v>56</v>
      </c>
      <c r="D398" s="2">
        <v>34</v>
      </c>
      <c r="E398" s="2">
        <v>115</v>
      </c>
      <c r="F398" s="2">
        <v>24.7</v>
      </c>
      <c r="G398" s="2">
        <v>0.94399999999999995</v>
      </c>
      <c r="H398" s="2">
        <v>39</v>
      </c>
      <c r="I398" s="2">
        <v>0</v>
      </c>
    </row>
    <row r="399" spans="1:9" x14ac:dyDescent="0.25">
      <c r="A399" s="2">
        <v>0</v>
      </c>
      <c r="B399" s="2">
        <v>131</v>
      </c>
      <c r="C399" s="2">
        <v>66</v>
      </c>
      <c r="D399" s="2">
        <v>40</v>
      </c>
      <c r="E399" s="2">
        <v>0</v>
      </c>
      <c r="F399" s="2">
        <v>34.299999999999997</v>
      </c>
      <c r="G399" s="2">
        <v>0.19600000000000001</v>
      </c>
      <c r="H399" s="2">
        <v>22</v>
      </c>
      <c r="I399" s="2">
        <v>1</v>
      </c>
    </row>
    <row r="400" spans="1:9" x14ac:dyDescent="0.25">
      <c r="A400" s="2">
        <v>3</v>
      </c>
      <c r="B400" s="2">
        <v>82</v>
      </c>
      <c r="C400" s="2">
        <v>70</v>
      </c>
      <c r="D400" s="2">
        <v>0</v>
      </c>
      <c r="E400" s="2">
        <v>0</v>
      </c>
      <c r="F400" s="2">
        <v>21.1</v>
      </c>
      <c r="G400" s="2">
        <v>0.38900000000000001</v>
      </c>
      <c r="H400" s="2">
        <v>25</v>
      </c>
      <c r="I400" s="2">
        <v>0</v>
      </c>
    </row>
    <row r="401" spans="1:9" x14ac:dyDescent="0.25">
      <c r="A401" s="2">
        <v>3</v>
      </c>
      <c r="B401" s="2">
        <v>193</v>
      </c>
      <c r="C401" s="2">
        <v>70</v>
      </c>
      <c r="D401" s="2">
        <v>31</v>
      </c>
      <c r="E401" s="2">
        <v>0</v>
      </c>
      <c r="F401" s="2">
        <v>34.9</v>
      </c>
      <c r="G401" s="2">
        <v>0.24099999999999999</v>
      </c>
      <c r="H401" s="2">
        <v>25</v>
      </c>
      <c r="I401" s="2">
        <v>1</v>
      </c>
    </row>
    <row r="402" spans="1:9" x14ac:dyDescent="0.25">
      <c r="A402" s="2">
        <v>4</v>
      </c>
      <c r="B402" s="2">
        <v>95</v>
      </c>
      <c r="C402" s="2">
        <v>64</v>
      </c>
      <c r="D402" s="2">
        <v>0</v>
      </c>
      <c r="E402" s="2">
        <v>0</v>
      </c>
      <c r="F402" s="2">
        <v>32</v>
      </c>
      <c r="G402" s="2">
        <v>0.161</v>
      </c>
      <c r="H402" s="2">
        <v>31</v>
      </c>
      <c r="I402" s="2">
        <v>1</v>
      </c>
    </row>
    <row r="403" spans="1:9" x14ac:dyDescent="0.25">
      <c r="A403" s="2">
        <v>6</v>
      </c>
      <c r="B403" s="2">
        <v>137</v>
      </c>
      <c r="C403" s="2">
        <v>61</v>
      </c>
      <c r="D403" s="2">
        <v>0</v>
      </c>
      <c r="E403" s="2">
        <v>0</v>
      </c>
      <c r="F403" s="2">
        <v>24.2</v>
      </c>
      <c r="G403" s="2">
        <v>0.151</v>
      </c>
      <c r="H403" s="2">
        <v>55</v>
      </c>
      <c r="I403" s="2">
        <v>0</v>
      </c>
    </row>
    <row r="404" spans="1:9" x14ac:dyDescent="0.25">
      <c r="A404" s="2">
        <v>5</v>
      </c>
      <c r="B404" s="2">
        <v>136</v>
      </c>
      <c r="C404" s="2">
        <v>84</v>
      </c>
      <c r="D404" s="2">
        <v>41</v>
      </c>
      <c r="E404" s="2">
        <v>88</v>
      </c>
      <c r="F404" s="2">
        <v>35</v>
      </c>
      <c r="G404" s="2">
        <v>0.28599999999999998</v>
      </c>
      <c r="H404" s="2">
        <v>35</v>
      </c>
      <c r="I404" s="2">
        <v>1</v>
      </c>
    </row>
    <row r="405" spans="1:9" x14ac:dyDescent="0.25">
      <c r="A405" s="2">
        <v>9</v>
      </c>
      <c r="B405" s="2">
        <v>72</v>
      </c>
      <c r="C405" s="2">
        <v>78</v>
      </c>
      <c r="D405" s="2">
        <v>25</v>
      </c>
      <c r="E405" s="2">
        <v>0</v>
      </c>
      <c r="F405" s="2">
        <v>31.6</v>
      </c>
      <c r="G405" s="2">
        <v>0.28000000000000003</v>
      </c>
      <c r="H405" s="2">
        <v>38</v>
      </c>
      <c r="I405" s="2">
        <v>0</v>
      </c>
    </row>
    <row r="406" spans="1:9" x14ac:dyDescent="0.25">
      <c r="A406" s="2">
        <v>5</v>
      </c>
      <c r="B406" s="2">
        <v>168</v>
      </c>
      <c r="C406" s="2">
        <v>64</v>
      </c>
      <c r="D406" s="2">
        <v>0</v>
      </c>
      <c r="E406" s="2">
        <v>0</v>
      </c>
      <c r="F406" s="2">
        <v>32.9</v>
      </c>
      <c r="G406" s="2">
        <v>0.13500000000000001</v>
      </c>
      <c r="H406" s="2">
        <v>41</v>
      </c>
      <c r="I406" s="2">
        <v>1</v>
      </c>
    </row>
    <row r="407" spans="1:9" x14ac:dyDescent="0.25">
      <c r="A407" s="2">
        <v>2</v>
      </c>
      <c r="B407" s="2">
        <v>123</v>
      </c>
      <c r="C407" s="2">
        <v>48</v>
      </c>
      <c r="D407" s="2">
        <v>32</v>
      </c>
      <c r="E407" s="2">
        <v>165</v>
      </c>
      <c r="F407" s="2">
        <v>42.1</v>
      </c>
      <c r="G407" s="2">
        <v>0.52</v>
      </c>
      <c r="H407" s="2">
        <v>26</v>
      </c>
      <c r="I407" s="2">
        <v>0</v>
      </c>
    </row>
    <row r="408" spans="1:9" x14ac:dyDescent="0.25">
      <c r="A408" s="2">
        <v>4</v>
      </c>
      <c r="B408" s="2">
        <v>115</v>
      </c>
      <c r="C408" s="2">
        <v>72</v>
      </c>
      <c r="D408" s="2">
        <v>0</v>
      </c>
      <c r="E408" s="2">
        <v>0</v>
      </c>
      <c r="F408" s="2">
        <v>28.9</v>
      </c>
      <c r="G408" s="2">
        <v>0.376</v>
      </c>
      <c r="H408" s="2">
        <v>46</v>
      </c>
      <c r="I408" s="2">
        <v>1</v>
      </c>
    </row>
    <row r="409" spans="1:9" x14ac:dyDescent="0.25">
      <c r="A409" s="2">
        <v>0</v>
      </c>
      <c r="B409" s="2">
        <v>101</v>
      </c>
      <c r="C409" s="2">
        <v>62</v>
      </c>
      <c r="D409" s="2">
        <v>0</v>
      </c>
      <c r="E409" s="2">
        <v>0</v>
      </c>
      <c r="F409" s="2">
        <v>21.9</v>
      </c>
      <c r="G409" s="2">
        <v>0.33600000000000002</v>
      </c>
      <c r="H409" s="2">
        <v>25</v>
      </c>
      <c r="I409" s="2">
        <v>0</v>
      </c>
    </row>
    <row r="410" spans="1:9" x14ac:dyDescent="0.25">
      <c r="A410" s="2">
        <v>8</v>
      </c>
      <c r="B410" s="2">
        <v>197</v>
      </c>
      <c r="C410" s="2">
        <v>74</v>
      </c>
      <c r="D410" s="2">
        <v>0</v>
      </c>
      <c r="E410" s="2">
        <v>0</v>
      </c>
      <c r="F410" s="2">
        <v>25.9</v>
      </c>
      <c r="G410" s="2">
        <v>1.1910000000000001</v>
      </c>
      <c r="H410" s="2">
        <v>39</v>
      </c>
      <c r="I410" s="2">
        <v>1</v>
      </c>
    </row>
    <row r="411" spans="1:9" x14ac:dyDescent="0.25">
      <c r="A411" s="2">
        <v>1</v>
      </c>
      <c r="B411" s="2">
        <v>172</v>
      </c>
      <c r="C411" s="2">
        <v>68</v>
      </c>
      <c r="D411" s="2">
        <v>49</v>
      </c>
      <c r="E411" s="2">
        <v>579</v>
      </c>
      <c r="F411" s="2">
        <v>42.4</v>
      </c>
      <c r="G411" s="2">
        <v>0.70199999999999996</v>
      </c>
      <c r="H411" s="2">
        <v>28</v>
      </c>
      <c r="I411" s="2">
        <v>1</v>
      </c>
    </row>
    <row r="412" spans="1:9" x14ac:dyDescent="0.25">
      <c r="A412" s="2">
        <v>6</v>
      </c>
      <c r="B412" s="2">
        <v>102</v>
      </c>
      <c r="C412" s="2">
        <v>90</v>
      </c>
      <c r="D412" s="2">
        <v>39</v>
      </c>
      <c r="E412" s="2">
        <v>0</v>
      </c>
      <c r="F412" s="2">
        <v>35.700000000000003</v>
      </c>
      <c r="G412" s="2">
        <v>0.67400000000000004</v>
      </c>
      <c r="H412" s="2">
        <v>28</v>
      </c>
      <c r="I412" s="2">
        <v>0</v>
      </c>
    </row>
    <row r="413" spans="1:9" x14ac:dyDescent="0.25">
      <c r="A413" s="2">
        <v>1</v>
      </c>
      <c r="B413" s="2">
        <v>112</v>
      </c>
      <c r="C413" s="2">
        <v>72</v>
      </c>
      <c r="D413" s="2">
        <v>30</v>
      </c>
      <c r="E413" s="2">
        <v>176</v>
      </c>
      <c r="F413" s="2">
        <v>34.4</v>
      </c>
      <c r="G413" s="2">
        <v>0.52800000000000002</v>
      </c>
      <c r="H413" s="2">
        <v>25</v>
      </c>
      <c r="I413" s="2">
        <v>0</v>
      </c>
    </row>
    <row r="414" spans="1:9" x14ac:dyDescent="0.25">
      <c r="A414" s="2">
        <v>1</v>
      </c>
      <c r="B414" s="2">
        <v>143</v>
      </c>
      <c r="C414" s="2">
        <v>84</v>
      </c>
      <c r="D414" s="2">
        <v>23</v>
      </c>
      <c r="E414" s="2">
        <v>310</v>
      </c>
      <c r="F414" s="2">
        <v>42.4</v>
      </c>
      <c r="G414" s="2">
        <v>1.0760000000000001</v>
      </c>
      <c r="H414" s="2">
        <v>22</v>
      </c>
      <c r="I414" s="2">
        <v>0</v>
      </c>
    </row>
    <row r="415" spans="1:9" x14ac:dyDescent="0.25">
      <c r="A415" s="2">
        <v>1</v>
      </c>
      <c r="B415" s="2">
        <v>143</v>
      </c>
      <c r="C415" s="2">
        <v>74</v>
      </c>
      <c r="D415" s="2">
        <v>22</v>
      </c>
      <c r="E415" s="2">
        <v>61</v>
      </c>
      <c r="F415" s="2">
        <v>26.2</v>
      </c>
      <c r="G415" s="2">
        <v>0.25600000000000001</v>
      </c>
      <c r="H415" s="2">
        <v>21</v>
      </c>
      <c r="I415" s="2">
        <v>0</v>
      </c>
    </row>
    <row r="416" spans="1:9" x14ac:dyDescent="0.25">
      <c r="A416" s="2">
        <v>0</v>
      </c>
      <c r="B416" s="2">
        <v>138</v>
      </c>
      <c r="C416" s="2">
        <v>60</v>
      </c>
      <c r="D416" s="2">
        <v>35</v>
      </c>
      <c r="E416" s="2">
        <v>167</v>
      </c>
      <c r="F416" s="2">
        <v>34.6</v>
      </c>
      <c r="G416" s="2">
        <v>0.53400000000000003</v>
      </c>
      <c r="H416" s="2">
        <v>21</v>
      </c>
      <c r="I416" s="2">
        <v>1</v>
      </c>
    </row>
    <row r="417" spans="1:9" x14ac:dyDescent="0.25">
      <c r="A417" s="2">
        <v>3</v>
      </c>
      <c r="B417" s="2">
        <v>173</v>
      </c>
      <c r="C417" s="2">
        <v>84</v>
      </c>
      <c r="D417" s="2">
        <v>33</v>
      </c>
      <c r="E417" s="2">
        <v>474</v>
      </c>
      <c r="F417" s="2">
        <v>35.700000000000003</v>
      </c>
      <c r="G417" s="2">
        <v>0.25800000000000001</v>
      </c>
      <c r="H417" s="2">
        <v>22</v>
      </c>
      <c r="I417" s="2">
        <v>1</v>
      </c>
    </row>
    <row r="418" spans="1:9" x14ac:dyDescent="0.25">
      <c r="A418" s="2">
        <v>1</v>
      </c>
      <c r="B418" s="2">
        <v>97</v>
      </c>
      <c r="C418" s="2">
        <v>68</v>
      </c>
      <c r="D418" s="2">
        <v>21</v>
      </c>
      <c r="E418" s="2">
        <v>0</v>
      </c>
      <c r="F418" s="2">
        <v>27.2</v>
      </c>
      <c r="G418" s="2">
        <v>1.095</v>
      </c>
      <c r="H418" s="2">
        <v>22</v>
      </c>
      <c r="I418" s="2">
        <v>0</v>
      </c>
    </row>
    <row r="419" spans="1:9" x14ac:dyDescent="0.25">
      <c r="A419" s="2">
        <v>4</v>
      </c>
      <c r="B419" s="2">
        <v>144</v>
      </c>
      <c r="C419" s="2">
        <v>82</v>
      </c>
      <c r="D419" s="2">
        <v>32</v>
      </c>
      <c r="E419" s="2">
        <v>0</v>
      </c>
      <c r="F419" s="2">
        <v>38.5</v>
      </c>
      <c r="G419" s="2">
        <v>0.55400000000000005</v>
      </c>
      <c r="H419" s="2">
        <v>37</v>
      </c>
      <c r="I419" s="2">
        <v>1</v>
      </c>
    </row>
    <row r="420" spans="1:9" x14ac:dyDescent="0.25">
      <c r="A420" s="2">
        <v>1</v>
      </c>
      <c r="B420" s="2">
        <v>83</v>
      </c>
      <c r="C420" s="2">
        <v>68</v>
      </c>
      <c r="D420" s="2">
        <v>0</v>
      </c>
      <c r="E420" s="2">
        <v>0</v>
      </c>
      <c r="F420" s="2">
        <v>18.2</v>
      </c>
      <c r="G420" s="2">
        <v>0.624</v>
      </c>
      <c r="H420" s="2">
        <v>27</v>
      </c>
      <c r="I420" s="2">
        <v>0</v>
      </c>
    </row>
    <row r="421" spans="1:9" x14ac:dyDescent="0.25">
      <c r="A421" s="2">
        <v>3</v>
      </c>
      <c r="B421" s="2">
        <v>129</v>
      </c>
      <c r="C421" s="2">
        <v>64</v>
      </c>
      <c r="D421" s="2">
        <v>29</v>
      </c>
      <c r="E421" s="2">
        <v>115</v>
      </c>
      <c r="F421" s="2">
        <v>26.4</v>
      </c>
      <c r="G421" s="2">
        <v>0.219</v>
      </c>
      <c r="H421" s="2">
        <v>28</v>
      </c>
      <c r="I421" s="2">
        <v>1</v>
      </c>
    </row>
    <row r="422" spans="1:9" x14ac:dyDescent="0.25">
      <c r="A422" s="2">
        <v>1</v>
      </c>
      <c r="B422" s="2">
        <v>119</v>
      </c>
      <c r="C422" s="2">
        <v>88</v>
      </c>
      <c r="D422" s="2">
        <v>41</v>
      </c>
      <c r="E422" s="2">
        <v>170</v>
      </c>
      <c r="F422" s="2">
        <v>45.3</v>
      </c>
      <c r="G422" s="2">
        <v>0.50700000000000001</v>
      </c>
      <c r="H422" s="2">
        <v>26</v>
      </c>
      <c r="I422" s="2">
        <v>0</v>
      </c>
    </row>
    <row r="423" spans="1:9" x14ac:dyDescent="0.25">
      <c r="A423" s="2">
        <v>2</v>
      </c>
      <c r="B423" s="2">
        <v>94</v>
      </c>
      <c r="C423" s="2">
        <v>68</v>
      </c>
      <c r="D423" s="2">
        <v>18</v>
      </c>
      <c r="E423" s="2">
        <v>76</v>
      </c>
      <c r="F423" s="2">
        <v>26</v>
      </c>
      <c r="G423" s="2">
        <v>0.56100000000000005</v>
      </c>
      <c r="H423" s="2">
        <v>21</v>
      </c>
      <c r="I423" s="2">
        <v>0</v>
      </c>
    </row>
    <row r="424" spans="1:9" x14ac:dyDescent="0.25">
      <c r="A424" s="2">
        <v>0</v>
      </c>
      <c r="B424" s="2">
        <v>102</v>
      </c>
      <c r="C424" s="2">
        <v>64</v>
      </c>
      <c r="D424" s="2">
        <v>46</v>
      </c>
      <c r="E424" s="2">
        <v>78</v>
      </c>
      <c r="F424" s="2">
        <v>40.6</v>
      </c>
      <c r="G424" s="2">
        <v>0.496</v>
      </c>
      <c r="H424" s="2">
        <v>21</v>
      </c>
      <c r="I424" s="2">
        <v>0</v>
      </c>
    </row>
    <row r="425" spans="1:9" x14ac:dyDescent="0.25">
      <c r="A425" s="2">
        <v>2</v>
      </c>
      <c r="B425" s="2">
        <v>115</v>
      </c>
      <c r="C425" s="2">
        <v>64</v>
      </c>
      <c r="D425" s="2">
        <v>22</v>
      </c>
      <c r="E425" s="2">
        <v>0</v>
      </c>
      <c r="F425" s="2">
        <v>30.8</v>
      </c>
      <c r="G425" s="2">
        <v>0.42099999999999999</v>
      </c>
      <c r="H425" s="2">
        <v>21</v>
      </c>
      <c r="I425" s="2">
        <v>0</v>
      </c>
    </row>
    <row r="426" spans="1:9" x14ac:dyDescent="0.25">
      <c r="A426" s="2">
        <v>8</v>
      </c>
      <c r="B426" s="2">
        <v>151</v>
      </c>
      <c r="C426" s="2">
        <v>78</v>
      </c>
      <c r="D426" s="2">
        <v>32</v>
      </c>
      <c r="E426" s="2">
        <v>210</v>
      </c>
      <c r="F426" s="2">
        <v>42.9</v>
      </c>
      <c r="G426" s="2">
        <v>0.51600000000000001</v>
      </c>
      <c r="H426" s="2">
        <v>36</v>
      </c>
      <c r="I426" s="2">
        <v>1</v>
      </c>
    </row>
    <row r="427" spans="1:9" x14ac:dyDescent="0.25">
      <c r="A427" s="2">
        <v>4</v>
      </c>
      <c r="B427" s="2">
        <v>184</v>
      </c>
      <c r="C427" s="2">
        <v>78</v>
      </c>
      <c r="D427" s="2">
        <v>39</v>
      </c>
      <c r="E427" s="2">
        <v>277</v>
      </c>
      <c r="F427" s="2">
        <v>37</v>
      </c>
      <c r="G427" s="2">
        <v>0.26400000000000001</v>
      </c>
      <c r="H427" s="2">
        <v>31</v>
      </c>
      <c r="I427" s="2">
        <v>1</v>
      </c>
    </row>
    <row r="428" spans="1:9" x14ac:dyDescent="0.25">
      <c r="A428" s="2">
        <v>0</v>
      </c>
      <c r="B428" s="2">
        <v>94</v>
      </c>
      <c r="C428" s="2">
        <v>0</v>
      </c>
      <c r="D428" s="2">
        <v>0</v>
      </c>
      <c r="E428" s="2">
        <v>0</v>
      </c>
      <c r="F428" s="2">
        <v>0</v>
      </c>
      <c r="G428" s="2">
        <v>0.25600000000000001</v>
      </c>
      <c r="H428" s="2">
        <v>25</v>
      </c>
      <c r="I428" s="2">
        <v>0</v>
      </c>
    </row>
    <row r="429" spans="1:9" x14ac:dyDescent="0.25">
      <c r="A429" s="2">
        <v>1</v>
      </c>
      <c r="B429" s="2">
        <v>181</v>
      </c>
      <c r="C429" s="2">
        <v>64</v>
      </c>
      <c r="D429" s="2">
        <v>30</v>
      </c>
      <c r="E429" s="2">
        <v>180</v>
      </c>
      <c r="F429" s="2">
        <v>34.1</v>
      </c>
      <c r="G429" s="2">
        <v>0.32800000000000001</v>
      </c>
      <c r="H429" s="2">
        <v>38</v>
      </c>
      <c r="I429" s="2">
        <v>1</v>
      </c>
    </row>
    <row r="430" spans="1:9" x14ac:dyDescent="0.25">
      <c r="A430" s="2">
        <v>0</v>
      </c>
      <c r="B430" s="2">
        <v>135</v>
      </c>
      <c r="C430" s="2">
        <v>94</v>
      </c>
      <c r="D430" s="2">
        <v>46</v>
      </c>
      <c r="E430" s="2">
        <v>145</v>
      </c>
      <c r="F430" s="2">
        <v>40.6</v>
      </c>
      <c r="G430" s="2">
        <v>0.28399999999999997</v>
      </c>
      <c r="H430" s="2">
        <v>26</v>
      </c>
      <c r="I430" s="2">
        <v>0</v>
      </c>
    </row>
    <row r="431" spans="1:9" x14ac:dyDescent="0.25">
      <c r="A431" s="2">
        <v>1</v>
      </c>
      <c r="B431" s="2">
        <v>95</v>
      </c>
      <c r="C431" s="2">
        <v>82</v>
      </c>
      <c r="D431" s="2">
        <v>25</v>
      </c>
      <c r="E431" s="2">
        <v>180</v>
      </c>
      <c r="F431" s="2">
        <v>35</v>
      </c>
      <c r="G431" s="2">
        <v>0.23300000000000001</v>
      </c>
      <c r="H431" s="2">
        <v>43</v>
      </c>
      <c r="I431" s="2">
        <v>1</v>
      </c>
    </row>
    <row r="432" spans="1:9" x14ac:dyDescent="0.25">
      <c r="A432" s="2">
        <v>2</v>
      </c>
      <c r="B432" s="2">
        <v>99</v>
      </c>
      <c r="C432" s="2">
        <v>0</v>
      </c>
      <c r="D432" s="2">
        <v>0</v>
      </c>
      <c r="E432" s="2">
        <v>0</v>
      </c>
      <c r="F432" s="2">
        <v>22.2</v>
      </c>
      <c r="G432" s="2">
        <v>0.108</v>
      </c>
      <c r="H432" s="2">
        <v>23</v>
      </c>
      <c r="I432" s="2">
        <v>0</v>
      </c>
    </row>
    <row r="433" spans="1:9" x14ac:dyDescent="0.25">
      <c r="A433" s="2">
        <v>3</v>
      </c>
      <c r="B433" s="2">
        <v>89</v>
      </c>
      <c r="C433" s="2">
        <v>74</v>
      </c>
      <c r="D433" s="2">
        <v>16</v>
      </c>
      <c r="E433" s="2">
        <v>85</v>
      </c>
      <c r="F433" s="2">
        <v>30.4</v>
      </c>
      <c r="G433" s="2">
        <v>0.55100000000000005</v>
      </c>
      <c r="H433" s="2">
        <v>38</v>
      </c>
      <c r="I433" s="2">
        <v>0</v>
      </c>
    </row>
    <row r="434" spans="1:9" x14ac:dyDescent="0.25">
      <c r="A434" s="2">
        <v>1</v>
      </c>
      <c r="B434" s="2">
        <v>80</v>
      </c>
      <c r="C434" s="2">
        <v>74</v>
      </c>
      <c r="D434" s="2">
        <v>11</v>
      </c>
      <c r="E434" s="2">
        <v>60</v>
      </c>
      <c r="F434" s="2">
        <v>30</v>
      </c>
      <c r="G434" s="2">
        <v>0.52700000000000002</v>
      </c>
      <c r="H434" s="2">
        <v>22</v>
      </c>
      <c r="I434" s="2">
        <v>0</v>
      </c>
    </row>
    <row r="435" spans="1:9" x14ac:dyDescent="0.25">
      <c r="A435" s="2">
        <v>2</v>
      </c>
      <c r="B435" s="2">
        <v>139</v>
      </c>
      <c r="C435" s="2">
        <v>75</v>
      </c>
      <c r="D435" s="2">
        <v>0</v>
      </c>
      <c r="E435" s="2">
        <v>0</v>
      </c>
      <c r="F435" s="2">
        <v>25.6</v>
      </c>
      <c r="G435" s="2">
        <v>0.16700000000000001</v>
      </c>
      <c r="H435" s="2">
        <v>29</v>
      </c>
      <c r="I435" s="2">
        <v>0</v>
      </c>
    </row>
    <row r="436" spans="1:9" x14ac:dyDescent="0.25">
      <c r="A436" s="2">
        <v>1</v>
      </c>
      <c r="B436" s="2">
        <v>90</v>
      </c>
      <c r="C436" s="2">
        <v>68</v>
      </c>
      <c r="D436" s="2">
        <v>8</v>
      </c>
      <c r="E436" s="2">
        <v>0</v>
      </c>
      <c r="F436" s="2">
        <v>24.5</v>
      </c>
      <c r="G436" s="2">
        <v>1.1379999999999999</v>
      </c>
      <c r="H436" s="2">
        <v>36</v>
      </c>
      <c r="I436" s="2">
        <v>0</v>
      </c>
    </row>
    <row r="437" spans="1:9" x14ac:dyDescent="0.25">
      <c r="A437" s="2">
        <v>0</v>
      </c>
      <c r="B437" s="2">
        <v>141</v>
      </c>
      <c r="C437" s="2">
        <v>0</v>
      </c>
      <c r="D437" s="2">
        <v>0</v>
      </c>
      <c r="E437" s="2">
        <v>0</v>
      </c>
      <c r="F437" s="2">
        <v>42.4</v>
      </c>
      <c r="G437" s="2">
        <v>0.20499999999999999</v>
      </c>
      <c r="H437" s="2">
        <v>29</v>
      </c>
      <c r="I437" s="2">
        <v>1</v>
      </c>
    </row>
    <row r="438" spans="1:9" x14ac:dyDescent="0.25">
      <c r="A438" s="2">
        <v>12</v>
      </c>
      <c r="B438" s="2">
        <v>140</v>
      </c>
      <c r="C438" s="2">
        <v>85</v>
      </c>
      <c r="D438" s="2">
        <v>33</v>
      </c>
      <c r="E438" s="2">
        <v>0</v>
      </c>
      <c r="F438" s="2">
        <v>37.4</v>
      </c>
      <c r="G438" s="2">
        <v>0.24399999999999999</v>
      </c>
      <c r="H438" s="2">
        <v>41</v>
      </c>
      <c r="I438" s="2">
        <v>0</v>
      </c>
    </row>
    <row r="439" spans="1:9" x14ac:dyDescent="0.25">
      <c r="A439" s="2">
        <v>5</v>
      </c>
      <c r="B439" s="2">
        <v>147</v>
      </c>
      <c r="C439" s="2">
        <v>75</v>
      </c>
      <c r="D439" s="2">
        <v>0</v>
      </c>
      <c r="E439" s="2">
        <v>0</v>
      </c>
      <c r="F439" s="2">
        <v>29.9</v>
      </c>
      <c r="G439" s="2">
        <v>0.434</v>
      </c>
      <c r="H439" s="2">
        <v>28</v>
      </c>
      <c r="I439" s="2">
        <v>0</v>
      </c>
    </row>
    <row r="440" spans="1:9" x14ac:dyDescent="0.25">
      <c r="A440" s="2">
        <v>1</v>
      </c>
      <c r="B440" s="2">
        <v>97</v>
      </c>
      <c r="C440" s="2">
        <v>70</v>
      </c>
      <c r="D440" s="2">
        <v>15</v>
      </c>
      <c r="E440" s="2">
        <v>0</v>
      </c>
      <c r="F440" s="2">
        <v>18.2</v>
      </c>
      <c r="G440" s="2">
        <v>0.14699999999999999</v>
      </c>
      <c r="H440" s="2">
        <v>21</v>
      </c>
      <c r="I440" s="2">
        <v>0</v>
      </c>
    </row>
    <row r="441" spans="1:9" x14ac:dyDescent="0.25">
      <c r="A441" s="2">
        <v>6</v>
      </c>
      <c r="B441" s="2">
        <v>107</v>
      </c>
      <c r="C441" s="2">
        <v>88</v>
      </c>
      <c r="D441" s="2">
        <v>0</v>
      </c>
      <c r="E441" s="2">
        <v>0</v>
      </c>
      <c r="F441" s="2">
        <v>36.799999999999997</v>
      </c>
      <c r="G441" s="2">
        <v>0.72699999999999998</v>
      </c>
      <c r="H441" s="2">
        <v>31</v>
      </c>
      <c r="I441" s="2">
        <v>0</v>
      </c>
    </row>
    <row r="442" spans="1:9" x14ac:dyDescent="0.25">
      <c r="A442" s="2">
        <v>0</v>
      </c>
      <c r="B442" s="2">
        <v>189</v>
      </c>
      <c r="C442" s="2">
        <v>104</v>
      </c>
      <c r="D442" s="2">
        <v>25</v>
      </c>
      <c r="E442" s="2">
        <v>0</v>
      </c>
      <c r="F442" s="2">
        <v>34.299999999999997</v>
      </c>
      <c r="G442" s="2">
        <v>0.435</v>
      </c>
      <c r="H442" s="2">
        <v>41</v>
      </c>
      <c r="I442" s="2">
        <v>1</v>
      </c>
    </row>
    <row r="443" spans="1:9" x14ac:dyDescent="0.25">
      <c r="A443" s="2">
        <v>2</v>
      </c>
      <c r="B443" s="2">
        <v>83</v>
      </c>
      <c r="C443" s="2">
        <v>66</v>
      </c>
      <c r="D443" s="2">
        <v>23</v>
      </c>
      <c r="E443" s="2">
        <v>50</v>
      </c>
      <c r="F443" s="2">
        <v>32.200000000000003</v>
      </c>
      <c r="G443" s="2">
        <v>0.497</v>
      </c>
      <c r="H443" s="2">
        <v>22</v>
      </c>
      <c r="I443" s="2">
        <v>0</v>
      </c>
    </row>
    <row r="444" spans="1:9" x14ac:dyDescent="0.25">
      <c r="A444" s="2">
        <v>4</v>
      </c>
      <c r="B444" s="2">
        <v>117</v>
      </c>
      <c r="C444" s="2">
        <v>64</v>
      </c>
      <c r="D444" s="2">
        <v>27</v>
      </c>
      <c r="E444" s="2">
        <v>120</v>
      </c>
      <c r="F444" s="2">
        <v>33.200000000000003</v>
      </c>
      <c r="G444" s="2">
        <v>0.23</v>
      </c>
      <c r="H444" s="2">
        <v>24</v>
      </c>
      <c r="I444" s="2">
        <v>0</v>
      </c>
    </row>
    <row r="445" spans="1:9" x14ac:dyDescent="0.25">
      <c r="A445" s="2">
        <v>8</v>
      </c>
      <c r="B445" s="2">
        <v>108</v>
      </c>
      <c r="C445" s="2">
        <v>70</v>
      </c>
      <c r="D445" s="2">
        <v>0</v>
      </c>
      <c r="E445" s="2">
        <v>0</v>
      </c>
      <c r="F445" s="2">
        <v>30.5</v>
      </c>
      <c r="G445" s="2">
        <v>0.95499999999999996</v>
      </c>
      <c r="H445" s="2">
        <v>33</v>
      </c>
      <c r="I445" s="2">
        <v>1</v>
      </c>
    </row>
    <row r="446" spans="1:9" x14ac:dyDescent="0.25">
      <c r="A446" s="2">
        <v>4</v>
      </c>
      <c r="B446" s="2">
        <v>117</v>
      </c>
      <c r="C446" s="2">
        <v>62</v>
      </c>
      <c r="D446" s="2">
        <v>12</v>
      </c>
      <c r="E446" s="2">
        <v>0</v>
      </c>
      <c r="F446" s="2">
        <v>29.7</v>
      </c>
      <c r="G446" s="2">
        <v>0.38</v>
      </c>
      <c r="H446" s="2">
        <v>30</v>
      </c>
      <c r="I446" s="2">
        <v>1</v>
      </c>
    </row>
    <row r="447" spans="1:9" x14ac:dyDescent="0.25">
      <c r="A447" s="2">
        <v>0</v>
      </c>
      <c r="B447" s="2">
        <v>180</v>
      </c>
      <c r="C447" s="2">
        <v>78</v>
      </c>
      <c r="D447" s="2">
        <v>63</v>
      </c>
      <c r="E447" s="2">
        <v>14</v>
      </c>
      <c r="F447" s="2">
        <v>59.4</v>
      </c>
      <c r="G447" s="2">
        <v>2.42</v>
      </c>
      <c r="H447" s="2">
        <v>25</v>
      </c>
      <c r="I447" s="2">
        <v>1</v>
      </c>
    </row>
    <row r="448" spans="1:9" x14ac:dyDescent="0.25">
      <c r="A448" s="2">
        <v>1</v>
      </c>
      <c r="B448" s="2">
        <v>100</v>
      </c>
      <c r="C448" s="2">
        <v>72</v>
      </c>
      <c r="D448" s="2">
        <v>12</v>
      </c>
      <c r="E448" s="2">
        <v>70</v>
      </c>
      <c r="F448" s="2">
        <v>25.3</v>
      </c>
      <c r="G448" s="2">
        <v>0.65800000000000003</v>
      </c>
      <c r="H448" s="2">
        <v>28</v>
      </c>
      <c r="I448" s="2">
        <v>0</v>
      </c>
    </row>
    <row r="449" spans="1:9" x14ac:dyDescent="0.25">
      <c r="A449" s="2">
        <v>0</v>
      </c>
      <c r="B449" s="2">
        <v>95</v>
      </c>
      <c r="C449" s="2">
        <v>80</v>
      </c>
      <c r="D449" s="2">
        <v>45</v>
      </c>
      <c r="E449" s="2">
        <v>92</v>
      </c>
      <c r="F449" s="2">
        <v>36.5</v>
      </c>
      <c r="G449" s="2">
        <v>0.33</v>
      </c>
      <c r="H449" s="2">
        <v>26</v>
      </c>
      <c r="I449" s="2">
        <v>0</v>
      </c>
    </row>
    <row r="450" spans="1:9" x14ac:dyDescent="0.25">
      <c r="A450" s="2">
        <v>0</v>
      </c>
      <c r="B450" s="2">
        <v>104</v>
      </c>
      <c r="C450" s="2">
        <v>64</v>
      </c>
      <c r="D450" s="2">
        <v>37</v>
      </c>
      <c r="E450" s="2">
        <v>64</v>
      </c>
      <c r="F450" s="2">
        <v>33.6</v>
      </c>
      <c r="G450" s="2">
        <v>0.51</v>
      </c>
      <c r="H450" s="2">
        <v>22</v>
      </c>
      <c r="I450" s="2">
        <v>1</v>
      </c>
    </row>
    <row r="451" spans="1:9" x14ac:dyDescent="0.25">
      <c r="A451" s="2">
        <v>0</v>
      </c>
      <c r="B451" s="2">
        <v>120</v>
      </c>
      <c r="C451" s="2">
        <v>74</v>
      </c>
      <c r="D451" s="2">
        <v>18</v>
      </c>
      <c r="E451" s="2">
        <v>63</v>
      </c>
      <c r="F451" s="2">
        <v>30.5</v>
      </c>
      <c r="G451" s="2">
        <v>0.28499999999999998</v>
      </c>
      <c r="H451" s="2">
        <v>26</v>
      </c>
      <c r="I451" s="2">
        <v>0</v>
      </c>
    </row>
    <row r="452" spans="1:9" x14ac:dyDescent="0.25">
      <c r="A452" s="2">
        <v>1</v>
      </c>
      <c r="B452" s="2">
        <v>82</v>
      </c>
      <c r="C452" s="2">
        <v>64</v>
      </c>
      <c r="D452" s="2">
        <v>13</v>
      </c>
      <c r="E452" s="2">
        <v>95</v>
      </c>
      <c r="F452" s="2">
        <v>21.2</v>
      </c>
      <c r="G452" s="2">
        <v>0.41499999999999998</v>
      </c>
      <c r="H452" s="2">
        <v>23</v>
      </c>
      <c r="I452" s="2">
        <v>0</v>
      </c>
    </row>
    <row r="453" spans="1:9" x14ac:dyDescent="0.25">
      <c r="A453" s="2">
        <v>2</v>
      </c>
      <c r="B453" s="2">
        <v>134</v>
      </c>
      <c r="C453" s="2">
        <v>70</v>
      </c>
      <c r="D453" s="2">
        <v>0</v>
      </c>
      <c r="E453" s="2">
        <v>0</v>
      </c>
      <c r="F453" s="2">
        <v>28.9</v>
      </c>
      <c r="G453" s="2">
        <v>0.54200000000000004</v>
      </c>
      <c r="H453" s="2">
        <v>23</v>
      </c>
      <c r="I453" s="2">
        <v>1</v>
      </c>
    </row>
    <row r="454" spans="1:9" x14ac:dyDescent="0.25">
      <c r="A454" s="2">
        <v>0</v>
      </c>
      <c r="B454" s="2">
        <v>91</v>
      </c>
      <c r="C454" s="2">
        <v>68</v>
      </c>
      <c r="D454" s="2">
        <v>32</v>
      </c>
      <c r="E454" s="2">
        <v>210</v>
      </c>
      <c r="F454" s="2">
        <v>39.9</v>
      </c>
      <c r="G454" s="2">
        <v>0.38100000000000001</v>
      </c>
      <c r="H454" s="2">
        <v>25</v>
      </c>
      <c r="I454" s="2">
        <v>0</v>
      </c>
    </row>
    <row r="455" spans="1:9" x14ac:dyDescent="0.25">
      <c r="A455" s="2">
        <v>2</v>
      </c>
      <c r="B455" s="2">
        <v>119</v>
      </c>
      <c r="C455" s="2">
        <v>0</v>
      </c>
      <c r="D455" s="2">
        <v>0</v>
      </c>
      <c r="E455" s="2">
        <v>0</v>
      </c>
      <c r="F455" s="2">
        <v>19.600000000000001</v>
      </c>
      <c r="G455" s="2">
        <v>0.83199999999999996</v>
      </c>
      <c r="H455" s="2">
        <v>72</v>
      </c>
      <c r="I455" s="2">
        <v>0</v>
      </c>
    </row>
    <row r="456" spans="1:9" x14ac:dyDescent="0.25">
      <c r="A456" s="2">
        <v>2</v>
      </c>
      <c r="B456" s="2">
        <v>100</v>
      </c>
      <c r="C456" s="2">
        <v>54</v>
      </c>
      <c r="D456" s="2">
        <v>28</v>
      </c>
      <c r="E456" s="2">
        <v>105</v>
      </c>
      <c r="F456" s="2">
        <v>37.799999999999997</v>
      </c>
      <c r="G456" s="2">
        <v>0.498</v>
      </c>
      <c r="H456" s="2">
        <v>24</v>
      </c>
      <c r="I456" s="2">
        <v>0</v>
      </c>
    </row>
    <row r="457" spans="1:9" x14ac:dyDescent="0.25">
      <c r="A457" s="2">
        <v>14</v>
      </c>
      <c r="B457" s="2">
        <v>175</v>
      </c>
      <c r="C457" s="2">
        <v>62</v>
      </c>
      <c r="D457" s="2">
        <v>30</v>
      </c>
      <c r="E457" s="2">
        <v>0</v>
      </c>
      <c r="F457" s="2">
        <v>33.6</v>
      </c>
      <c r="G457" s="2">
        <v>0.21199999999999999</v>
      </c>
      <c r="H457" s="2">
        <v>38</v>
      </c>
      <c r="I457" s="2">
        <v>1</v>
      </c>
    </row>
    <row r="458" spans="1:9" x14ac:dyDescent="0.25">
      <c r="A458" s="2">
        <v>1</v>
      </c>
      <c r="B458" s="2">
        <v>135</v>
      </c>
      <c r="C458" s="2">
        <v>54</v>
      </c>
      <c r="D458" s="2">
        <v>0</v>
      </c>
      <c r="E458" s="2">
        <v>0</v>
      </c>
      <c r="F458" s="2">
        <v>26.7</v>
      </c>
      <c r="G458" s="2">
        <v>0.68700000000000006</v>
      </c>
      <c r="H458" s="2">
        <v>62</v>
      </c>
      <c r="I458" s="2">
        <v>0</v>
      </c>
    </row>
    <row r="459" spans="1:9" x14ac:dyDescent="0.25">
      <c r="A459" s="2">
        <v>5</v>
      </c>
      <c r="B459" s="2">
        <v>86</v>
      </c>
      <c r="C459" s="2">
        <v>68</v>
      </c>
      <c r="D459" s="2">
        <v>28</v>
      </c>
      <c r="E459" s="2">
        <v>71</v>
      </c>
      <c r="F459" s="2">
        <v>30.2</v>
      </c>
      <c r="G459" s="2">
        <v>0.36399999999999999</v>
      </c>
      <c r="H459" s="2">
        <v>24</v>
      </c>
      <c r="I459" s="2">
        <v>0</v>
      </c>
    </row>
    <row r="460" spans="1:9" x14ac:dyDescent="0.25">
      <c r="A460" s="2">
        <v>10</v>
      </c>
      <c r="B460" s="2">
        <v>148</v>
      </c>
      <c r="C460" s="2">
        <v>84</v>
      </c>
      <c r="D460" s="2">
        <v>48</v>
      </c>
      <c r="E460" s="2">
        <v>237</v>
      </c>
      <c r="F460" s="2">
        <v>37.6</v>
      </c>
      <c r="G460" s="2">
        <v>1.0009999999999999</v>
      </c>
      <c r="H460" s="2">
        <v>51</v>
      </c>
      <c r="I460" s="2">
        <v>1</v>
      </c>
    </row>
    <row r="461" spans="1:9" x14ac:dyDescent="0.25">
      <c r="A461" s="2">
        <v>9</v>
      </c>
      <c r="B461" s="2">
        <v>134</v>
      </c>
      <c r="C461" s="2">
        <v>74</v>
      </c>
      <c r="D461" s="2">
        <v>33</v>
      </c>
      <c r="E461" s="2">
        <v>60</v>
      </c>
      <c r="F461" s="2">
        <v>25.9</v>
      </c>
      <c r="G461" s="2">
        <v>0.46</v>
      </c>
      <c r="H461" s="2">
        <v>81</v>
      </c>
      <c r="I461" s="2">
        <v>0</v>
      </c>
    </row>
    <row r="462" spans="1:9" x14ac:dyDescent="0.25">
      <c r="A462" s="2">
        <v>9</v>
      </c>
      <c r="B462" s="2">
        <v>120</v>
      </c>
      <c r="C462" s="2">
        <v>72</v>
      </c>
      <c r="D462" s="2">
        <v>22</v>
      </c>
      <c r="E462" s="2">
        <v>56</v>
      </c>
      <c r="F462" s="2">
        <v>20.8</v>
      </c>
      <c r="G462" s="2">
        <v>0.73299999999999998</v>
      </c>
      <c r="H462" s="2">
        <v>48</v>
      </c>
      <c r="I462" s="2">
        <v>0</v>
      </c>
    </row>
    <row r="463" spans="1:9" x14ac:dyDescent="0.25">
      <c r="A463" s="2">
        <v>1</v>
      </c>
      <c r="B463" s="2">
        <v>71</v>
      </c>
      <c r="C463" s="2">
        <v>62</v>
      </c>
      <c r="D463" s="2">
        <v>0</v>
      </c>
      <c r="E463" s="2">
        <v>0</v>
      </c>
      <c r="F463" s="2">
        <v>21.8</v>
      </c>
      <c r="G463" s="2">
        <v>0.41599999999999998</v>
      </c>
      <c r="H463" s="2">
        <v>26</v>
      </c>
      <c r="I463" s="2">
        <v>0</v>
      </c>
    </row>
    <row r="464" spans="1:9" x14ac:dyDescent="0.25">
      <c r="A464" s="2">
        <v>8</v>
      </c>
      <c r="B464" s="2">
        <v>74</v>
      </c>
      <c r="C464" s="2">
        <v>70</v>
      </c>
      <c r="D464" s="2">
        <v>40</v>
      </c>
      <c r="E464" s="2">
        <v>49</v>
      </c>
      <c r="F464" s="2">
        <v>35.299999999999997</v>
      </c>
      <c r="G464" s="2">
        <v>0.70499999999999996</v>
      </c>
      <c r="H464" s="2">
        <v>39</v>
      </c>
      <c r="I464" s="2">
        <v>0</v>
      </c>
    </row>
    <row r="465" spans="1:9" x14ac:dyDescent="0.25">
      <c r="A465" s="2">
        <v>5</v>
      </c>
      <c r="B465" s="2">
        <v>88</v>
      </c>
      <c r="C465" s="2">
        <v>78</v>
      </c>
      <c r="D465" s="2">
        <v>30</v>
      </c>
      <c r="E465" s="2">
        <v>0</v>
      </c>
      <c r="F465" s="2">
        <v>27.6</v>
      </c>
      <c r="G465" s="2">
        <v>0.25800000000000001</v>
      </c>
      <c r="H465" s="2">
        <v>37</v>
      </c>
      <c r="I465" s="2">
        <v>0</v>
      </c>
    </row>
    <row r="466" spans="1:9" x14ac:dyDescent="0.25">
      <c r="A466" s="2">
        <v>10</v>
      </c>
      <c r="B466" s="2">
        <v>115</v>
      </c>
      <c r="C466" s="2">
        <v>98</v>
      </c>
      <c r="D466" s="2">
        <v>0</v>
      </c>
      <c r="E466" s="2">
        <v>0</v>
      </c>
      <c r="F466" s="2">
        <v>24</v>
      </c>
      <c r="G466" s="2">
        <v>1.022</v>
      </c>
      <c r="H466" s="2">
        <v>34</v>
      </c>
      <c r="I466" s="2">
        <v>0</v>
      </c>
    </row>
    <row r="467" spans="1:9" x14ac:dyDescent="0.25">
      <c r="A467" s="2">
        <v>0</v>
      </c>
      <c r="B467" s="2">
        <v>124</v>
      </c>
      <c r="C467" s="2">
        <v>56</v>
      </c>
      <c r="D467" s="2">
        <v>13</v>
      </c>
      <c r="E467" s="2">
        <v>105</v>
      </c>
      <c r="F467" s="2">
        <v>21.8</v>
      </c>
      <c r="G467" s="2">
        <v>0.45200000000000001</v>
      </c>
      <c r="H467" s="2">
        <v>21</v>
      </c>
      <c r="I467" s="2">
        <v>0</v>
      </c>
    </row>
    <row r="468" spans="1:9" x14ac:dyDescent="0.25">
      <c r="A468" s="2">
        <v>0</v>
      </c>
      <c r="B468" s="2">
        <v>74</v>
      </c>
      <c r="C468" s="2">
        <v>52</v>
      </c>
      <c r="D468" s="2">
        <v>10</v>
      </c>
      <c r="E468" s="2">
        <v>36</v>
      </c>
      <c r="F468" s="2">
        <v>27.8</v>
      </c>
      <c r="G468" s="2">
        <v>0.26900000000000002</v>
      </c>
      <c r="H468" s="2">
        <v>22</v>
      </c>
      <c r="I468" s="2">
        <v>0</v>
      </c>
    </row>
    <row r="469" spans="1:9" x14ac:dyDescent="0.25">
      <c r="A469" s="2">
        <v>0</v>
      </c>
      <c r="B469" s="2">
        <v>97</v>
      </c>
      <c r="C469" s="2">
        <v>64</v>
      </c>
      <c r="D469" s="2">
        <v>36</v>
      </c>
      <c r="E469" s="2">
        <v>100</v>
      </c>
      <c r="F469" s="2">
        <v>36.799999999999997</v>
      </c>
      <c r="G469" s="2">
        <v>0.6</v>
      </c>
      <c r="H469" s="2">
        <v>25</v>
      </c>
      <c r="I469" s="2">
        <v>0</v>
      </c>
    </row>
    <row r="470" spans="1:9" x14ac:dyDescent="0.25">
      <c r="A470" s="2">
        <v>8</v>
      </c>
      <c r="B470" s="2">
        <v>120</v>
      </c>
      <c r="C470" s="2">
        <v>0</v>
      </c>
      <c r="D470" s="2">
        <v>0</v>
      </c>
      <c r="E470" s="2">
        <v>0</v>
      </c>
      <c r="F470" s="2">
        <v>30</v>
      </c>
      <c r="G470" s="2">
        <v>0.183</v>
      </c>
      <c r="H470" s="2">
        <v>38</v>
      </c>
      <c r="I470" s="2">
        <v>1</v>
      </c>
    </row>
    <row r="471" spans="1:9" x14ac:dyDescent="0.25">
      <c r="A471" s="2">
        <v>6</v>
      </c>
      <c r="B471" s="2">
        <v>154</v>
      </c>
      <c r="C471" s="2">
        <v>78</v>
      </c>
      <c r="D471" s="2">
        <v>41</v>
      </c>
      <c r="E471" s="2">
        <v>140</v>
      </c>
      <c r="F471" s="2">
        <v>46.1</v>
      </c>
      <c r="G471" s="2">
        <v>0.57099999999999995</v>
      </c>
      <c r="H471" s="2">
        <v>27</v>
      </c>
      <c r="I471" s="2">
        <v>0</v>
      </c>
    </row>
    <row r="472" spans="1:9" x14ac:dyDescent="0.25">
      <c r="A472" s="2">
        <v>1</v>
      </c>
      <c r="B472" s="2">
        <v>144</v>
      </c>
      <c r="C472" s="2">
        <v>82</v>
      </c>
      <c r="D472" s="2">
        <v>40</v>
      </c>
      <c r="E472" s="2">
        <v>0</v>
      </c>
      <c r="F472" s="2">
        <v>41.3</v>
      </c>
      <c r="G472" s="2">
        <v>0.60699999999999998</v>
      </c>
      <c r="H472" s="2">
        <v>28</v>
      </c>
      <c r="I472" s="2">
        <v>0</v>
      </c>
    </row>
    <row r="473" spans="1:9" x14ac:dyDescent="0.25">
      <c r="A473" s="2">
        <v>0</v>
      </c>
      <c r="B473" s="2">
        <v>137</v>
      </c>
      <c r="C473" s="2">
        <v>70</v>
      </c>
      <c r="D473" s="2">
        <v>38</v>
      </c>
      <c r="E473" s="2">
        <v>0</v>
      </c>
      <c r="F473" s="2">
        <v>33.200000000000003</v>
      </c>
      <c r="G473" s="2">
        <v>0.17</v>
      </c>
      <c r="H473" s="2">
        <v>22</v>
      </c>
      <c r="I473" s="2">
        <v>0</v>
      </c>
    </row>
    <row r="474" spans="1:9" x14ac:dyDescent="0.25">
      <c r="A474" s="2">
        <v>0</v>
      </c>
      <c r="B474" s="2">
        <v>119</v>
      </c>
      <c r="C474" s="2">
        <v>66</v>
      </c>
      <c r="D474" s="2">
        <v>27</v>
      </c>
      <c r="E474" s="2">
        <v>0</v>
      </c>
      <c r="F474" s="2">
        <v>38.799999999999997</v>
      </c>
      <c r="G474" s="2">
        <v>0.25900000000000001</v>
      </c>
      <c r="H474" s="2">
        <v>22</v>
      </c>
      <c r="I474" s="2">
        <v>0</v>
      </c>
    </row>
    <row r="475" spans="1:9" x14ac:dyDescent="0.25">
      <c r="A475" s="2">
        <v>7</v>
      </c>
      <c r="B475" s="2">
        <v>136</v>
      </c>
      <c r="C475" s="2">
        <v>90</v>
      </c>
      <c r="D475" s="2">
        <v>0</v>
      </c>
      <c r="E475" s="2">
        <v>0</v>
      </c>
      <c r="F475" s="2">
        <v>29.9</v>
      </c>
      <c r="G475" s="2">
        <v>0.21</v>
      </c>
      <c r="H475" s="2">
        <v>50</v>
      </c>
      <c r="I475" s="2">
        <v>0</v>
      </c>
    </row>
    <row r="476" spans="1:9" x14ac:dyDescent="0.25">
      <c r="A476" s="2">
        <v>4</v>
      </c>
      <c r="B476" s="2">
        <v>114</v>
      </c>
      <c r="C476" s="2">
        <v>64</v>
      </c>
      <c r="D476" s="2">
        <v>0</v>
      </c>
      <c r="E476" s="2">
        <v>0</v>
      </c>
      <c r="F476" s="2">
        <v>28.9</v>
      </c>
      <c r="G476" s="2">
        <v>0.126</v>
      </c>
      <c r="H476" s="2">
        <v>24</v>
      </c>
      <c r="I476" s="2">
        <v>0</v>
      </c>
    </row>
    <row r="477" spans="1:9" x14ac:dyDescent="0.25">
      <c r="A477" s="2">
        <v>0</v>
      </c>
      <c r="B477" s="2">
        <v>137</v>
      </c>
      <c r="C477" s="2">
        <v>84</v>
      </c>
      <c r="D477" s="2">
        <v>27</v>
      </c>
      <c r="E477" s="2">
        <v>0</v>
      </c>
      <c r="F477" s="2">
        <v>27.3</v>
      </c>
      <c r="G477" s="2">
        <v>0.23100000000000001</v>
      </c>
      <c r="H477" s="2">
        <v>59</v>
      </c>
      <c r="I477" s="2">
        <v>0</v>
      </c>
    </row>
    <row r="478" spans="1:9" x14ac:dyDescent="0.25">
      <c r="A478" s="2">
        <v>2</v>
      </c>
      <c r="B478" s="2">
        <v>105</v>
      </c>
      <c r="C478" s="2">
        <v>80</v>
      </c>
      <c r="D478" s="2">
        <v>45</v>
      </c>
      <c r="E478" s="2">
        <v>191</v>
      </c>
      <c r="F478" s="2">
        <v>33.700000000000003</v>
      </c>
      <c r="G478" s="2">
        <v>0.71099999999999997</v>
      </c>
      <c r="H478" s="2">
        <v>29</v>
      </c>
      <c r="I478" s="2">
        <v>1</v>
      </c>
    </row>
    <row r="479" spans="1:9" x14ac:dyDescent="0.25">
      <c r="A479" s="2">
        <v>7</v>
      </c>
      <c r="B479" s="2">
        <v>114</v>
      </c>
      <c r="C479" s="2">
        <v>76</v>
      </c>
      <c r="D479" s="2">
        <v>17</v>
      </c>
      <c r="E479" s="2">
        <v>110</v>
      </c>
      <c r="F479" s="2">
        <v>23.8</v>
      </c>
      <c r="G479" s="2">
        <v>0.46600000000000003</v>
      </c>
      <c r="H479" s="2">
        <v>31</v>
      </c>
      <c r="I479" s="2">
        <v>0</v>
      </c>
    </row>
    <row r="480" spans="1:9" x14ac:dyDescent="0.25">
      <c r="A480" s="2">
        <v>8</v>
      </c>
      <c r="B480" s="2">
        <v>126</v>
      </c>
      <c r="C480" s="2">
        <v>74</v>
      </c>
      <c r="D480" s="2">
        <v>38</v>
      </c>
      <c r="E480" s="2">
        <v>75</v>
      </c>
      <c r="F480" s="2">
        <v>25.9</v>
      </c>
      <c r="G480" s="2">
        <v>0.16200000000000001</v>
      </c>
      <c r="H480" s="2">
        <v>39</v>
      </c>
      <c r="I480" s="2">
        <v>0</v>
      </c>
    </row>
    <row r="481" spans="1:9" x14ac:dyDescent="0.25">
      <c r="A481" s="2">
        <v>4</v>
      </c>
      <c r="B481" s="2">
        <v>132</v>
      </c>
      <c r="C481" s="2">
        <v>86</v>
      </c>
      <c r="D481" s="2">
        <v>31</v>
      </c>
      <c r="E481" s="2">
        <v>0</v>
      </c>
      <c r="F481" s="2">
        <v>28</v>
      </c>
      <c r="G481" s="2">
        <v>0.41899999999999998</v>
      </c>
      <c r="H481" s="2">
        <v>63</v>
      </c>
      <c r="I481" s="2">
        <v>0</v>
      </c>
    </row>
    <row r="482" spans="1:9" x14ac:dyDescent="0.25">
      <c r="A482" s="2">
        <v>3</v>
      </c>
      <c r="B482" s="2">
        <v>158</v>
      </c>
      <c r="C482" s="2">
        <v>70</v>
      </c>
      <c r="D482" s="2">
        <v>30</v>
      </c>
      <c r="E482" s="2">
        <v>328</v>
      </c>
      <c r="F482" s="2">
        <v>35.5</v>
      </c>
      <c r="G482" s="2">
        <v>0.34399999999999997</v>
      </c>
      <c r="H482" s="2">
        <v>35</v>
      </c>
      <c r="I482" s="2">
        <v>1</v>
      </c>
    </row>
    <row r="483" spans="1:9" x14ac:dyDescent="0.25">
      <c r="A483" s="2">
        <v>0</v>
      </c>
      <c r="B483" s="2">
        <v>123</v>
      </c>
      <c r="C483" s="2">
        <v>88</v>
      </c>
      <c r="D483" s="2">
        <v>37</v>
      </c>
      <c r="E483" s="2">
        <v>0</v>
      </c>
      <c r="F483" s="2">
        <v>35.200000000000003</v>
      </c>
      <c r="G483" s="2">
        <v>0.19700000000000001</v>
      </c>
      <c r="H483" s="2">
        <v>29</v>
      </c>
      <c r="I483" s="2">
        <v>0</v>
      </c>
    </row>
    <row r="484" spans="1:9" x14ac:dyDescent="0.25">
      <c r="A484" s="2">
        <v>4</v>
      </c>
      <c r="B484" s="2">
        <v>85</v>
      </c>
      <c r="C484" s="2">
        <v>58</v>
      </c>
      <c r="D484" s="2">
        <v>22</v>
      </c>
      <c r="E484" s="2">
        <v>49</v>
      </c>
      <c r="F484" s="2">
        <v>27.8</v>
      </c>
      <c r="G484" s="2">
        <v>0.30599999999999999</v>
      </c>
      <c r="H484" s="2">
        <v>28</v>
      </c>
      <c r="I484" s="2">
        <v>0</v>
      </c>
    </row>
    <row r="485" spans="1:9" x14ac:dyDescent="0.25">
      <c r="A485" s="2">
        <v>0</v>
      </c>
      <c r="B485" s="2">
        <v>84</v>
      </c>
      <c r="C485" s="2">
        <v>82</v>
      </c>
      <c r="D485" s="2">
        <v>31</v>
      </c>
      <c r="E485" s="2">
        <v>125</v>
      </c>
      <c r="F485" s="2">
        <v>38.200000000000003</v>
      </c>
      <c r="G485" s="2">
        <v>0.23300000000000001</v>
      </c>
      <c r="H485" s="2">
        <v>23</v>
      </c>
      <c r="I485" s="2">
        <v>0</v>
      </c>
    </row>
    <row r="486" spans="1:9" x14ac:dyDescent="0.25">
      <c r="A486" s="2">
        <v>0</v>
      </c>
      <c r="B486" s="2">
        <v>145</v>
      </c>
      <c r="C486" s="2">
        <v>0</v>
      </c>
      <c r="D486" s="2">
        <v>0</v>
      </c>
      <c r="E486" s="2">
        <v>0</v>
      </c>
      <c r="F486" s="2">
        <v>44.2</v>
      </c>
      <c r="G486" s="2">
        <v>0.63</v>
      </c>
      <c r="H486" s="2">
        <v>31</v>
      </c>
      <c r="I486" s="2">
        <v>1</v>
      </c>
    </row>
    <row r="487" spans="1:9" x14ac:dyDescent="0.25">
      <c r="A487" s="2">
        <v>0</v>
      </c>
      <c r="B487" s="2">
        <v>135</v>
      </c>
      <c r="C487" s="2">
        <v>68</v>
      </c>
      <c r="D487" s="2">
        <v>42</v>
      </c>
      <c r="E487" s="2">
        <v>250</v>
      </c>
      <c r="F487" s="2">
        <v>42.3</v>
      </c>
      <c r="G487" s="2">
        <v>0.36499999999999999</v>
      </c>
      <c r="H487" s="2">
        <v>24</v>
      </c>
      <c r="I487" s="2">
        <v>1</v>
      </c>
    </row>
    <row r="488" spans="1:9" x14ac:dyDescent="0.25">
      <c r="A488" s="2">
        <v>1</v>
      </c>
      <c r="B488" s="2">
        <v>139</v>
      </c>
      <c r="C488" s="2">
        <v>62</v>
      </c>
      <c r="D488" s="2">
        <v>41</v>
      </c>
      <c r="E488" s="2">
        <v>480</v>
      </c>
      <c r="F488" s="2">
        <v>40.700000000000003</v>
      </c>
      <c r="G488" s="2">
        <v>0.53600000000000003</v>
      </c>
      <c r="H488" s="2">
        <v>21</v>
      </c>
      <c r="I488" s="2">
        <v>0</v>
      </c>
    </row>
    <row r="489" spans="1:9" x14ac:dyDescent="0.25">
      <c r="A489" s="2">
        <v>0</v>
      </c>
      <c r="B489" s="2">
        <v>173</v>
      </c>
      <c r="C489" s="2">
        <v>78</v>
      </c>
      <c r="D489" s="2">
        <v>32</v>
      </c>
      <c r="E489" s="2">
        <v>265</v>
      </c>
      <c r="F489" s="2">
        <v>46.5</v>
      </c>
      <c r="G489" s="2">
        <v>1.159</v>
      </c>
      <c r="H489" s="2">
        <v>58</v>
      </c>
      <c r="I489" s="2">
        <v>0</v>
      </c>
    </row>
    <row r="490" spans="1:9" x14ac:dyDescent="0.25">
      <c r="A490" s="2">
        <v>4</v>
      </c>
      <c r="B490" s="2">
        <v>99</v>
      </c>
      <c r="C490" s="2">
        <v>72</v>
      </c>
      <c r="D490" s="2">
        <v>17</v>
      </c>
      <c r="E490" s="2">
        <v>0</v>
      </c>
      <c r="F490" s="2">
        <v>25.6</v>
      </c>
      <c r="G490" s="2">
        <v>0.29399999999999998</v>
      </c>
      <c r="H490" s="2">
        <v>28</v>
      </c>
      <c r="I490" s="2">
        <v>0</v>
      </c>
    </row>
    <row r="491" spans="1:9" x14ac:dyDescent="0.25">
      <c r="A491" s="2">
        <v>8</v>
      </c>
      <c r="B491" s="2">
        <v>194</v>
      </c>
      <c r="C491" s="2">
        <v>80</v>
      </c>
      <c r="D491" s="2">
        <v>0</v>
      </c>
      <c r="E491" s="2">
        <v>0</v>
      </c>
      <c r="F491" s="2">
        <v>26.1</v>
      </c>
      <c r="G491" s="2">
        <v>0.55100000000000005</v>
      </c>
      <c r="H491" s="2">
        <v>67</v>
      </c>
      <c r="I491" s="2">
        <v>0</v>
      </c>
    </row>
    <row r="492" spans="1:9" x14ac:dyDescent="0.25">
      <c r="A492" s="2">
        <v>2</v>
      </c>
      <c r="B492" s="2">
        <v>83</v>
      </c>
      <c r="C492" s="2">
        <v>65</v>
      </c>
      <c r="D492" s="2">
        <v>28</v>
      </c>
      <c r="E492" s="2">
        <v>66</v>
      </c>
      <c r="F492" s="2">
        <v>36.799999999999997</v>
      </c>
      <c r="G492" s="2">
        <v>0.629</v>
      </c>
      <c r="H492" s="2">
        <v>24</v>
      </c>
      <c r="I492" s="2">
        <v>0</v>
      </c>
    </row>
    <row r="493" spans="1:9" x14ac:dyDescent="0.25">
      <c r="A493" s="2">
        <v>2</v>
      </c>
      <c r="B493" s="2">
        <v>89</v>
      </c>
      <c r="C493" s="2">
        <v>90</v>
      </c>
      <c r="D493" s="2">
        <v>30</v>
      </c>
      <c r="E493" s="2">
        <v>0</v>
      </c>
      <c r="F493" s="2">
        <v>33.5</v>
      </c>
      <c r="G493" s="2">
        <v>0.29199999999999998</v>
      </c>
      <c r="H493" s="2">
        <v>42</v>
      </c>
      <c r="I493" s="2">
        <v>0</v>
      </c>
    </row>
    <row r="494" spans="1:9" x14ac:dyDescent="0.25">
      <c r="A494" s="2">
        <v>4</v>
      </c>
      <c r="B494" s="2">
        <v>99</v>
      </c>
      <c r="C494" s="2">
        <v>68</v>
      </c>
      <c r="D494" s="2">
        <v>38</v>
      </c>
      <c r="E494" s="2">
        <v>0</v>
      </c>
      <c r="F494" s="2">
        <v>32.799999999999997</v>
      </c>
      <c r="G494" s="2">
        <v>0.14499999999999999</v>
      </c>
      <c r="H494" s="2">
        <v>33</v>
      </c>
      <c r="I494" s="2">
        <v>0</v>
      </c>
    </row>
    <row r="495" spans="1:9" x14ac:dyDescent="0.25">
      <c r="A495" s="2">
        <v>4</v>
      </c>
      <c r="B495" s="2">
        <v>125</v>
      </c>
      <c r="C495" s="2">
        <v>70</v>
      </c>
      <c r="D495" s="2">
        <v>18</v>
      </c>
      <c r="E495" s="2">
        <v>122</v>
      </c>
      <c r="F495" s="2">
        <v>28.9</v>
      </c>
      <c r="G495" s="2">
        <v>1.1439999999999999</v>
      </c>
      <c r="H495" s="2">
        <v>45</v>
      </c>
      <c r="I495" s="2">
        <v>1</v>
      </c>
    </row>
    <row r="496" spans="1:9" x14ac:dyDescent="0.25">
      <c r="A496" s="2">
        <v>3</v>
      </c>
      <c r="B496" s="2">
        <v>80</v>
      </c>
      <c r="C496" s="2">
        <v>0</v>
      </c>
      <c r="D496" s="2">
        <v>0</v>
      </c>
      <c r="E496" s="2">
        <v>0</v>
      </c>
      <c r="F496" s="2">
        <v>0</v>
      </c>
      <c r="G496" s="2">
        <v>0.17399999999999999</v>
      </c>
      <c r="H496" s="2">
        <v>22</v>
      </c>
      <c r="I496" s="2">
        <v>0</v>
      </c>
    </row>
    <row r="497" spans="1:9" x14ac:dyDescent="0.25">
      <c r="A497" s="2">
        <v>6</v>
      </c>
      <c r="B497" s="2">
        <v>166</v>
      </c>
      <c r="C497" s="2">
        <v>74</v>
      </c>
      <c r="D497" s="2">
        <v>0</v>
      </c>
      <c r="E497" s="2">
        <v>0</v>
      </c>
      <c r="F497" s="2">
        <v>26.6</v>
      </c>
      <c r="G497" s="2">
        <v>0.30399999999999999</v>
      </c>
      <c r="H497" s="2">
        <v>66</v>
      </c>
      <c r="I497" s="2">
        <v>0</v>
      </c>
    </row>
    <row r="498" spans="1:9" x14ac:dyDescent="0.25">
      <c r="A498" s="2">
        <v>5</v>
      </c>
      <c r="B498" s="2">
        <v>110</v>
      </c>
      <c r="C498" s="2">
        <v>68</v>
      </c>
      <c r="D498" s="2">
        <v>0</v>
      </c>
      <c r="E498" s="2">
        <v>0</v>
      </c>
      <c r="F498" s="2">
        <v>26</v>
      </c>
      <c r="G498" s="2">
        <v>0.29199999999999998</v>
      </c>
      <c r="H498" s="2">
        <v>30</v>
      </c>
      <c r="I498" s="2">
        <v>0</v>
      </c>
    </row>
    <row r="499" spans="1:9" x14ac:dyDescent="0.25">
      <c r="A499" s="2">
        <v>2</v>
      </c>
      <c r="B499" s="2">
        <v>81</v>
      </c>
      <c r="C499" s="2">
        <v>72</v>
      </c>
      <c r="D499" s="2">
        <v>15</v>
      </c>
      <c r="E499" s="2">
        <v>76</v>
      </c>
      <c r="F499" s="2">
        <v>30.1</v>
      </c>
      <c r="G499" s="2">
        <v>0.54700000000000004</v>
      </c>
      <c r="H499" s="2">
        <v>25</v>
      </c>
      <c r="I499" s="2">
        <v>0</v>
      </c>
    </row>
    <row r="500" spans="1:9" x14ac:dyDescent="0.25">
      <c r="A500" s="2">
        <v>7</v>
      </c>
      <c r="B500" s="2">
        <v>195</v>
      </c>
      <c r="C500" s="2">
        <v>70</v>
      </c>
      <c r="D500" s="2">
        <v>33</v>
      </c>
      <c r="E500" s="2">
        <v>145</v>
      </c>
      <c r="F500" s="2">
        <v>25.1</v>
      </c>
      <c r="G500" s="2">
        <v>0.16300000000000001</v>
      </c>
      <c r="H500" s="2">
        <v>55</v>
      </c>
      <c r="I500" s="2">
        <v>1</v>
      </c>
    </row>
    <row r="501" spans="1:9" x14ac:dyDescent="0.25">
      <c r="A501" s="2">
        <v>6</v>
      </c>
      <c r="B501" s="2">
        <v>154</v>
      </c>
      <c r="C501" s="2">
        <v>74</v>
      </c>
      <c r="D501" s="2">
        <v>32</v>
      </c>
      <c r="E501" s="2">
        <v>193</v>
      </c>
      <c r="F501" s="2">
        <v>29.3</v>
      </c>
      <c r="G501" s="2">
        <v>0.83899999999999997</v>
      </c>
      <c r="H501" s="2">
        <v>39</v>
      </c>
      <c r="I501" s="2">
        <v>0</v>
      </c>
    </row>
    <row r="502" spans="1:9" x14ac:dyDescent="0.25">
      <c r="A502" s="2">
        <v>2</v>
      </c>
      <c r="B502" s="2">
        <v>117</v>
      </c>
      <c r="C502" s="2">
        <v>90</v>
      </c>
      <c r="D502" s="2">
        <v>19</v>
      </c>
      <c r="E502" s="2">
        <v>71</v>
      </c>
      <c r="F502" s="2">
        <v>25.2</v>
      </c>
      <c r="G502" s="2">
        <v>0.313</v>
      </c>
      <c r="H502" s="2">
        <v>21</v>
      </c>
      <c r="I502" s="2">
        <v>0</v>
      </c>
    </row>
    <row r="503" spans="1:9" x14ac:dyDescent="0.25">
      <c r="A503" s="2">
        <v>3</v>
      </c>
      <c r="B503" s="2">
        <v>84</v>
      </c>
      <c r="C503" s="2">
        <v>72</v>
      </c>
      <c r="D503" s="2">
        <v>32</v>
      </c>
      <c r="E503" s="2">
        <v>0</v>
      </c>
      <c r="F503" s="2">
        <v>37.200000000000003</v>
      </c>
      <c r="G503" s="2">
        <v>0.26700000000000002</v>
      </c>
      <c r="H503" s="2">
        <v>28</v>
      </c>
      <c r="I503" s="2">
        <v>0</v>
      </c>
    </row>
    <row r="504" spans="1:9" x14ac:dyDescent="0.25">
      <c r="A504" s="2">
        <v>6</v>
      </c>
      <c r="B504" s="2">
        <v>0</v>
      </c>
      <c r="C504" s="2">
        <v>68</v>
      </c>
      <c r="D504" s="2">
        <v>41</v>
      </c>
      <c r="E504" s="2">
        <v>0</v>
      </c>
      <c r="F504" s="2">
        <v>39</v>
      </c>
      <c r="G504" s="2">
        <v>0.72699999999999998</v>
      </c>
      <c r="H504" s="2">
        <v>41</v>
      </c>
      <c r="I504" s="2">
        <v>1</v>
      </c>
    </row>
    <row r="505" spans="1:9" x14ac:dyDescent="0.25">
      <c r="A505" s="2">
        <v>7</v>
      </c>
      <c r="B505" s="2">
        <v>94</v>
      </c>
      <c r="C505" s="2">
        <v>64</v>
      </c>
      <c r="D505" s="2">
        <v>25</v>
      </c>
      <c r="E505" s="2">
        <v>79</v>
      </c>
      <c r="F505" s="2">
        <v>33.299999999999997</v>
      </c>
      <c r="G505" s="2">
        <v>0.73799999999999999</v>
      </c>
      <c r="H505" s="2">
        <v>41</v>
      </c>
      <c r="I505" s="2">
        <v>0</v>
      </c>
    </row>
    <row r="506" spans="1:9" x14ac:dyDescent="0.25">
      <c r="A506" s="2">
        <v>3</v>
      </c>
      <c r="B506" s="2">
        <v>96</v>
      </c>
      <c r="C506" s="2">
        <v>78</v>
      </c>
      <c r="D506" s="2">
        <v>39</v>
      </c>
      <c r="E506" s="2">
        <v>0</v>
      </c>
      <c r="F506" s="2">
        <v>37.299999999999997</v>
      </c>
      <c r="G506" s="2">
        <v>0.23799999999999999</v>
      </c>
      <c r="H506" s="2">
        <v>40</v>
      </c>
      <c r="I506" s="2">
        <v>0</v>
      </c>
    </row>
    <row r="507" spans="1:9" x14ac:dyDescent="0.25">
      <c r="A507" s="2">
        <v>10</v>
      </c>
      <c r="B507" s="2">
        <v>75</v>
      </c>
      <c r="C507" s="2">
        <v>82</v>
      </c>
      <c r="D507" s="2">
        <v>0</v>
      </c>
      <c r="E507" s="2">
        <v>0</v>
      </c>
      <c r="F507" s="2">
        <v>33.299999999999997</v>
      </c>
      <c r="G507" s="2">
        <v>0.26300000000000001</v>
      </c>
      <c r="H507" s="2">
        <v>38</v>
      </c>
      <c r="I507" s="2">
        <v>0</v>
      </c>
    </row>
    <row r="508" spans="1:9" x14ac:dyDescent="0.25">
      <c r="A508" s="2">
        <v>0</v>
      </c>
      <c r="B508" s="2">
        <v>180</v>
      </c>
      <c r="C508" s="2">
        <v>90</v>
      </c>
      <c r="D508" s="2">
        <v>26</v>
      </c>
      <c r="E508" s="2">
        <v>90</v>
      </c>
      <c r="F508" s="2">
        <v>36.5</v>
      </c>
      <c r="G508" s="2">
        <v>0.314</v>
      </c>
      <c r="H508" s="2">
        <v>35</v>
      </c>
      <c r="I508" s="2">
        <v>1</v>
      </c>
    </row>
    <row r="509" spans="1:9" x14ac:dyDescent="0.25">
      <c r="A509" s="2">
        <v>1</v>
      </c>
      <c r="B509" s="2">
        <v>130</v>
      </c>
      <c r="C509" s="2">
        <v>60</v>
      </c>
      <c r="D509" s="2">
        <v>23</v>
      </c>
      <c r="E509" s="2">
        <v>170</v>
      </c>
      <c r="F509" s="2">
        <v>28.6</v>
      </c>
      <c r="G509" s="2">
        <v>0.69199999999999995</v>
      </c>
      <c r="H509" s="2">
        <v>21</v>
      </c>
      <c r="I509" s="2">
        <v>0</v>
      </c>
    </row>
    <row r="510" spans="1:9" x14ac:dyDescent="0.25">
      <c r="A510" s="2">
        <v>2</v>
      </c>
      <c r="B510" s="2">
        <v>84</v>
      </c>
      <c r="C510" s="2">
        <v>50</v>
      </c>
      <c r="D510" s="2">
        <v>23</v>
      </c>
      <c r="E510" s="2">
        <v>76</v>
      </c>
      <c r="F510" s="2">
        <v>30.4</v>
      </c>
      <c r="G510" s="2">
        <v>0.96799999999999997</v>
      </c>
      <c r="H510" s="2">
        <v>21</v>
      </c>
      <c r="I510" s="2">
        <v>0</v>
      </c>
    </row>
    <row r="511" spans="1:9" x14ac:dyDescent="0.25">
      <c r="A511" s="2">
        <v>8</v>
      </c>
      <c r="B511" s="2">
        <v>120</v>
      </c>
      <c r="C511" s="2">
        <v>78</v>
      </c>
      <c r="D511" s="2">
        <v>0</v>
      </c>
      <c r="E511" s="2">
        <v>0</v>
      </c>
      <c r="F511" s="2">
        <v>25</v>
      </c>
      <c r="G511" s="2">
        <v>0.40899999999999997</v>
      </c>
      <c r="H511" s="2">
        <v>64</v>
      </c>
      <c r="I511" s="2">
        <v>0</v>
      </c>
    </row>
    <row r="512" spans="1:9" x14ac:dyDescent="0.25">
      <c r="A512" s="2">
        <v>12</v>
      </c>
      <c r="B512" s="2">
        <v>84</v>
      </c>
      <c r="C512" s="2">
        <v>72</v>
      </c>
      <c r="D512" s="2">
        <v>31</v>
      </c>
      <c r="E512" s="2">
        <v>0</v>
      </c>
      <c r="F512" s="2">
        <v>29.7</v>
      </c>
      <c r="G512" s="2">
        <v>0.29699999999999999</v>
      </c>
      <c r="H512" s="2">
        <v>46</v>
      </c>
      <c r="I512" s="2">
        <v>1</v>
      </c>
    </row>
    <row r="513" spans="1:9" x14ac:dyDescent="0.25">
      <c r="A513" s="2">
        <v>0</v>
      </c>
      <c r="B513" s="2">
        <v>139</v>
      </c>
      <c r="C513" s="2">
        <v>62</v>
      </c>
      <c r="D513" s="2">
        <v>17</v>
      </c>
      <c r="E513" s="2">
        <v>210</v>
      </c>
      <c r="F513" s="2">
        <v>22.1</v>
      </c>
      <c r="G513" s="2">
        <v>0.20699999999999999</v>
      </c>
      <c r="H513" s="2">
        <v>21</v>
      </c>
      <c r="I513" s="2">
        <v>0</v>
      </c>
    </row>
    <row r="514" spans="1:9" x14ac:dyDescent="0.25">
      <c r="A514" s="2">
        <v>9</v>
      </c>
      <c r="B514" s="2">
        <v>91</v>
      </c>
      <c r="C514" s="2">
        <v>68</v>
      </c>
      <c r="D514" s="2">
        <v>0</v>
      </c>
      <c r="E514" s="2">
        <v>0</v>
      </c>
      <c r="F514" s="2">
        <v>24.2</v>
      </c>
      <c r="G514" s="2">
        <v>0.2</v>
      </c>
      <c r="H514" s="2">
        <v>58</v>
      </c>
      <c r="I514" s="2">
        <v>0</v>
      </c>
    </row>
    <row r="515" spans="1:9" x14ac:dyDescent="0.25">
      <c r="A515" s="2">
        <v>2</v>
      </c>
      <c r="B515" s="2">
        <v>91</v>
      </c>
      <c r="C515" s="2">
        <v>62</v>
      </c>
      <c r="D515" s="2">
        <v>0</v>
      </c>
      <c r="E515" s="2">
        <v>0</v>
      </c>
      <c r="F515" s="2">
        <v>27.3</v>
      </c>
      <c r="G515" s="2">
        <v>0.52500000000000002</v>
      </c>
      <c r="H515" s="2">
        <v>22</v>
      </c>
      <c r="I515" s="2">
        <v>0</v>
      </c>
    </row>
    <row r="516" spans="1:9" x14ac:dyDescent="0.25">
      <c r="A516" s="2">
        <v>3</v>
      </c>
      <c r="B516" s="2">
        <v>99</v>
      </c>
      <c r="C516" s="2">
        <v>54</v>
      </c>
      <c r="D516" s="2">
        <v>19</v>
      </c>
      <c r="E516" s="2">
        <v>86</v>
      </c>
      <c r="F516" s="2">
        <v>25.6</v>
      </c>
      <c r="G516" s="2">
        <v>0.154</v>
      </c>
      <c r="H516" s="2">
        <v>24</v>
      </c>
      <c r="I516" s="2">
        <v>0</v>
      </c>
    </row>
    <row r="517" spans="1:9" x14ac:dyDescent="0.25">
      <c r="A517" s="2">
        <v>3</v>
      </c>
      <c r="B517" s="2">
        <v>163</v>
      </c>
      <c r="C517" s="2">
        <v>70</v>
      </c>
      <c r="D517" s="2">
        <v>18</v>
      </c>
      <c r="E517" s="2">
        <v>105</v>
      </c>
      <c r="F517" s="2">
        <v>31.6</v>
      </c>
      <c r="G517" s="2">
        <v>0.26800000000000002</v>
      </c>
      <c r="H517" s="2">
        <v>28</v>
      </c>
      <c r="I517" s="2">
        <v>1</v>
      </c>
    </row>
    <row r="518" spans="1:9" x14ac:dyDescent="0.25">
      <c r="A518" s="2">
        <v>9</v>
      </c>
      <c r="B518" s="2">
        <v>145</v>
      </c>
      <c r="C518" s="2">
        <v>88</v>
      </c>
      <c r="D518" s="2">
        <v>34</v>
      </c>
      <c r="E518" s="2">
        <v>165</v>
      </c>
      <c r="F518" s="2">
        <v>30.3</v>
      </c>
      <c r="G518" s="2">
        <v>0.77100000000000002</v>
      </c>
      <c r="H518" s="2">
        <v>53</v>
      </c>
      <c r="I518" s="2">
        <v>1</v>
      </c>
    </row>
    <row r="519" spans="1:9" x14ac:dyDescent="0.25">
      <c r="A519" s="2">
        <v>7</v>
      </c>
      <c r="B519" s="2">
        <v>125</v>
      </c>
      <c r="C519" s="2">
        <v>86</v>
      </c>
      <c r="D519" s="2">
        <v>0</v>
      </c>
      <c r="E519" s="2">
        <v>0</v>
      </c>
      <c r="F519" s="2">
        <v>37.6</v>
      </c>
      <c r="G519" s="2">
        <v>0.30399999999999999</v>
      </c>
      <c r="H519" s="2">
        <v>51</v>
      </c>
      <c r="I519" s="2">
        <v>0</v>
      </c>
    </row>
    <row r="520" spans="1:9" x14ac:dyDescent="0.25">
      <c r="A520" s="2">
        <v>13</v>
      </c>
      <c r="B520" s="2">
        <v>76</v>
      </c>
      <c r="C520" s="2">
        <v>60</v>
      </c>
      <c r="D520" s="2">
        <v>0</v>
      </c>
      <c r="E520" s="2">
        <v>0</v>
      </c>
      <c r="F520" s="2">
        <v>32.799999999999997</v>
      </c>
      <c r="G520" s="2">
        <v>0.18</v>
      </c>
      <c r="H520" s="2">
        <v>41</v>
      </c>
      <c r="I520" s="2">
        <v>0</v>
      </c>
    </row>
    <row r="521" spans="1:9" x14ac:dyDescent="0.25">
      <c r="A521" s="2">
        <v>6</v>
      </c>
      <c r="B521" s="2">
        <v>129</v>
      </c>
      <c r="C521" s="2">
        <v>90</v>
      </c>
      <c r="D521" s="2">
        <v>7</v>
      </c>
      <c r="E521" s="2">
        <v>326</v>
      </c>
      <c r="F521" s="2">
        <v>19.600000000000001</v>
      </c>
      <c r="G521" s="2">
        <v>0.58199999999999996</v>
      </c>
      <c r="H521" s="2">
        <v>60</v>
      </c>
      <c r="I521" s="2">
        <v>0</v>
      </c>
    </row>
    <row r="522" spans="1:9" x14ac:dyDescent="0.25">
      <c r="A522" s="2">
        <v>2</v>
      </c>
      <c r="B522" s="2">
        <v>68</v>
      </c>
      <c r="C522" s="2">
        <v>70</v>
      </c>
      <c r="D522" s="2">
        <v>32</v>
      </c>
      <c r="E522" s="2">
        <v>66</v>
      </c>
      <c r="F522" s="2">
        <v>25</v>
      </c>
      <c r="G522" s="2">
        <v>0.187</v>
      </c>
      <c r="H522" s="2">
        <v>25</v>
      </c>
      <c r="I522" s="2">
        <v>0</v>
      </c>
    </row>
    <row r="523" spans="1:9" x14ac:dyDescent="0.25">
      <c r="A523" s="2">
        <v>3</v>
      </c>
      <c r="B523" s="2">
        <v>124</v>
      </c>
      <c r="C523" s="2">
        <v>80</v>
      </c>
      <c r="D523" s="2">
        <v>33</v>
      </c>
      <c r="E523" s="2">
        <v>130</v>
      </c>
      <c r="F523" s="2">
        <v>33.200000000000003</v>
      </c>
      <c r="G523" s="2">
        <v>0.30499999999999999</v>
      </c>
      <c r="H523" s="2">
        <v>26</v>
      </c>
      <c r="I523" s="2">
        <v>0</v>
      </c>
    </row>
    <row r="524" spans="1:9" x14ac:dyDescent="0.25">
      <c r="A524" s="2">
        <v>6</v>
      </c>
      <c r="B524" s="2">
        <v>114</v>
      </c>
      <c r="C524" s="2">
        <v>0</v>
      </c>
      <c r="D524" s="2">
        <v>0</v>
      </c>
      <c r="E524" s="2">
        <v>0</v>
      </c>
      <c r="F524" s="2">
        <v>0</v>
      </c>
      <c r="G524" s="2">
        <v>0.189</v>
      </c>
      <c r="H524" s="2">
        <v>26</v>
      </c>
      <c r="I524" s="2">
        <v>0</v>
      </c>
    </row>
    <row r="525" spans="1:9" x14ac:dyDescent="0.25">
      <c r="A525" s="2">
        <v>9</v>
      </c>
      <c r="B525" s="2">
        <v>130</v>
      </c>
      <c r="C525" s="2">
        <v>70</v>
      </c>
      <c r="D525" s="2">
        <v>0</v>
      </c>
      <c r="E525" s="2">
        <v>0</v>
      </c>
      <c r="F525" s="2">
        <v>34.200000000000003</v>
      </c>
      <c r="G525" s="2">
        <v>0.65200000000000002</v>
      </c>
      <c r="H525" s="2">
        <v>45</v>
      </c>
      <c r="I525" s="2">
        <v>1</v>
      </c>
    </row>
    <row r="526" spans="1:9" x14ac:dyDescent="0.25">
      <c r="A526" s="2">
        <v>3</v>
      </c>
      <c r="B526" s="2">
        <v>125</v>
      </c>
      <c r="C526" s="2">
        <v>58</v>
      </c>
      <c r="D526" s="2">
        <v>0</v>
      </c>
      <c r="E526" s="2">
        <v>0</v>
      </c>
      <c r="F526" s="2">
        <v>31.6</v>
      </c>
      <c r="G526" s="2">
        <v>0.151</v>
      </c>
      <c r="H526" s="2">
        <v>24</v>
      </c>
      <c r="I526" s="2">
        <v>0</v>
      </c>
    </row>
    <row r="527" spans="1:9" x14ac:dyDescent="0.25">
      <c r="A527" s="2">
        <v>3</v>
      </c>
      <c r="B527" s="2">
        <v>87</v>
      </c>
      <c r="C527" s="2">
        <v>60</v>
      </c>
      <c r="D527" s="2">
        <v>18</v>
      </c>
      <c r="E527" s="2">
        <v>0</v>
      </c>
      <c r="F527" s="2">
        <v>21.8</v>
      </c>
      <c r="G527" s="2">
        <v>0.44400000000000001</v>
      </c>
      <c r="H527" s="2">
        <v>21</v>
      </c>
      <c r="I527" s="2">
        <v>0</v>
      </c>
    </row>
    <row r="528" spans="1:9" x14ac:dyDescent="0.25">
      <c r="A528" s="2">
        <v>1</v>
      </c>
      <c r="B528" s="2">
        <v>97</v>
      </c>
      <c r="C528" s="2">
        <v>64</v>
      </c>
      <c r="D528" s="2">
        <v>19</v>
      </c>
      <c r="E528" s="2">
        <v>82</v>
      </c>
      <c r="F528" s="2">
        <v>18.2</v>
      </c>
      <c r="G528" s="2">
        <v>0.29899999999999999</v>
      </c>
      <c r="H528" s="2">
        <v>21</v>
      </c>
      <c r="I528" s="2">
        <v>0</v>
      </c>
    </row>
    <row r="529" spans="1:9" x14ac:dyDescent="0.25">
      <c r="A529" s="2">
        <v>3</v>
      </c>
      <c r="B529" s="2">
        <v>116</v>
      </c>
      <c r="C529" s="2">
        <v>74</v>
      </c>
      <c r="D529" s="2">
        <v>15</v>
      </c>
      <c r="E529" s="2">
        <v>105</v>
      </c>
      <c r="F529" s="2">
        <v>26.3</v>
      </c>
      <c r="G529" s="2">
        <v>0.107</v>
      </c>
      <c r="H529" s="2">
        <v>24</v>
      </c>
      <c r="I529" s="2">
        <v>0</v>
      </c>
    </row>
    <row r="530" spans="1:9" x14ac:dyDescent="0.25">
      <c r="A530" s="2">
        <v>0</v>
      </c>
      <c r="B530" s="2">
        <v>117</v>
      </c>
      <c r="C530" s="2">
        <v>66</v>
      </c>
      <c r="D530" s="2">
        <v>31</v>
      </c>
      <c r="E530" s="2">
        <v>188</v>
      </c>
      <c r="F530" s="2">
        <v>30.8</v>
      </c>
      <c r="G530" s="2">
        <v>0.49299999999999999</v>
      </c>
      <c r="H530" s="2">
        <v>22</v>
      </c>
      <c r="I530" s="2">
        <v>0</v>
      </c>
    </row>
    <row r="531" spans="1:9" x14ac:dyDescent="0.25">
      <c r="A531" s="2">
        <v>0</v>
      </c>
      <c r="B531" s="2">
        <v>111</v>
      </c>
      <c r="C531" s="2">
        <v>65</v>
      </c>
      <c r="D531" s="2">
        <v>0</v>
      </c>
      <c r="E531" s="2">
        <v>0</v>
      </c>
      <c r="F531" s="2">
        <v>24.6</v>
      </c>
      <c r="G531" s="2">
        <v>0.66</v>
      </c>
      <c r="H531" s="2">
        <v>31</v>
      </c>
      <c r="I531" s="2">
        <v>0</v>
      </c>
    </row>
    <row r="532" spans="1:9" x14ac:dyDescent="0.25">
      <c r="A532" s="2">
        <v>2</v>
      </c>
      <c r="B532" s="2">
        <v>122</v>
      </c>
      <c r="C532" s="2">
        <v>60</v>
      </c>
      <c r="D532" s="2">
        <v>18</v>
      </c>
      <c r="E532" s="2">
        <v>106</v>
      </c>
      <c r="F532" s="2">
        <v>29.8</v>
      </c>
      <c r="G532" s="2">
        <v>0.71699999999999997</v>
      </c>
      <c r="H532" s="2">
        <v>22</v>
      </c>
      <c r="I532" s="2">
        <v>0</v>
      </c>
    </row>
    <row r="533" spans="1:9" x14ac:dyDescent="0.25">
      <c r="A533" s="2">
        <v>0</v>
      </c>
      <c r="B533" s="2">
        <v>107</v>
      </c>
      <c r="C533" s="2">
        <v>76</v>
      </c>
      <c r="D533" s="2">
        <v>0</v>
      </c>
      <c r="E533" s="2">
        <v>0</v>
      </c>
      <c r="F533" s="2">
        <v>45.3</v>
      </c>
      <c r="G533" s="2">
        <v>0.68600000000000005</v>
      </c>
      <c r="H533" s="2">
        <v>24</v>
      </c>
      <c r="I533" s="2">
        <v>0</v>
      </c>
    </row>
    <row r="534" spans="1:9" x14ac:dyDescent="0.25">
      <c r="A534" s="2">
        <v>1</v>
      </c>
      <c r="B534" s="2">
        <v>86</v>
      </c>
      <c r="C534" s="2">
        <v>66</v>
      </c>
      <c r="D534" s="2">
        <v>52</v>
      </c>
      <c r="E534" s="2">
        <v>65</v>
      </c>
      <c r="F534" s="2">
        <v>41.3</v>
      </c>
      <c r="G534" s="2">
        <v>0.91700000000000004</v>
      </c>
      <c r="H534" s="2">
        <v>29</v>
      </c>
      <c r="I534" s="2">
        <v>0</v>
      </c>
    </row>
    <row r="535" spans="1:9" x14ac:dyDescent="0.25">
      <c r="A535" s="2">
        <v>6</v>
      </c>
      <c r="B535" s="2">
        <v>91</v>
      </c>
      <c r="C535" s="2">
        <v>0</v>
      </c>
      <c r="D535" s="2">
        <v>0</v>
      </c>
      <c r="E535" s="2">
        <v>0</v>
      </c>
      <c r="F535" s="2">
        <v>29.8</v>
      </c>
      <c r="G535" s="2">
        <v>0.501</v>
      </c>
      <c r="H535" s="2">
        <v>31</v>
      </c>
      <c r="I535" s="2">
        <v>0</v>
      </c>
    </row>
    <row r="536" spans="1:9" x14ac:dyDescent="0.25">
      <c r="A536" s="2">
        <v>1</v>
      </c>
      <c r="B536" s="2">
        <v>77</v>
      </c>
      <c r="C536" s="2">
        <v>56</v>
      </c>
      <c r="D536" s="2">
        <v>30</v>
      </c>
      <c r="E536" s="2">
        <v>56</v>
      </c>
      <c r="F536" s="2">
        <v>33.299999999999997</v>
      </c>
      <c r="G536" s="2">
        <v>1.2509999999999999</v>
      </c>
      <c r="H536" s="2">
        <v>24</v>
      </c>
      <c r="I536" s="2">
        <v>0</v>
      </c>
    </row>
    <row r="537" spans="1:9" x14ac:dyDescent="0.25">
      <c r="A537" s="2">
        <v>4</v>
      </c>
      <c r="B537" s="2">
        <v>132</v>
      </c>
      <c r="C537" s="2">
        <v>0</v>
      </c>
      <c r="D537" s="2">
        <v>0</v>
      </c>
      <c r="E537" s="2">
        <v>0</v>
      </c>
      <c r="F537" s="2">
        <v>32.9</v>
      </c>
      <c r="G537" s="2">
        <v>0.30199999999999999</v>
      </c>
      <c r="H537" s="2">
        <v>23</v>
      </c>
      <c r="I537" s="2">
        <v>1</v>
      </c>
    </row>
    <row r="538" spans="1:9" x14ac:dyDescent="0.25">
      <c r="A538" s="2">
        <v>0</v>
      </c>
      <c r="B538" s="2">
        <v>105</v>
      </c>
      <c r="C538" s="2">
        <v>90</v>
      </c>
      <c r="D538" s="2">
        <v>0</v>
      </c>
      <c r="E538" s="2">
        <v>0</v>
      </c>
      <c r="F538" s="2">
        <v>29.6</v>
      </c>
      <c r="G538" s="2">
        <v>0.19700000000000001</v>
      </c>
      <c r="H538" s="2">
        <v>46</v>
      </c>
      <c r="I538" s="2">
        <v>0</v>
      </c>
    </row>
    <row r="539" spans="1:9" x14ac:dyDescent="0.25">
      <c r="A539" s="2">
        <v>0</v>
      </c>
      <c r="B539" s="2">
        <v>57</v>
      </c>
      <c r="C539" s="2">
        <v>60</v>
      </c>
      <c r="D539" s="2">
        <v>0</v>
      </c>
      <c r="E539" s="2">
        <v>0</v>
      </c>
      <c r="F539" s="2">
        <v>21.7</v>
      </c>
      <c r="G539" s="2">
        <v>0.73499999999999999</v>
      </c>
      <c r="H539" s="2">
        <v>67</v>
      </c>
      <c r="I539" s="2">
        <v>0</v>
      </c>
    </row>
    <row r="540" spans="1:9" x14ac:dyDescent="0.25">
      <c r="A540" s="2">
        <v>0</v>
      </c>
      <c r="B540" s="2">
        <v>127</v>
      </c>
      <c r="C540" s="2">
        <v>80</v>
      </c>
      <c r="D540" s="2">
        <v>37</v>
      </c>
      <c r="E540" s="2">
        <v>210</v>
      </c>
      <c r="F540" s="2">
        <v>36.299999999999997</v>
      </c>
      <c r="G540" s="2">
        <v>0.80400000000000005</v>
      </c>
      <c r="H540" s="2">
        <v>23</v>
      </c>
      <c r="I540" s="2">
        <v>0</v>
      </c>
    </row>
    <row r="541" spans="1:9" x14ac:dyDescent="0.25">
      <c r="A541" s="2">
        <v>3</v>
      </c>
      <c r="B541" s="2">
        <v>129</v>
      </c>
      <c r="C541" s="2">
        <v>92</v>
      </c>
      <c r="D541" s="2">
        <v>49</v>
      </c>
      <c r="E541" s="2">
        <v>155</v>
      </c>
      <c r="F541" s="2">
        <v>36.4</v>
      </c>
      <c r="G541" s="2">
        <v>0.96799999999999997</v>
      </c>
      <c r="H541" s="2">
        <v>32</v>
      </c>
      <c r="I541" s="2">
        <v>1</v>
      </c>
    </row>
    <row r="542" spans="1:9" x14ac:dyDescent="0.25">
      <c r="A542" s="2">
        <v>8</v>
      </c>
      <c r="B542" s="2">
        <v>100</v>
      </c>
      <c r="C542" s="2">
        <v>74</v>
      </c>
      <c r="D542" s="2">
        <v>40</v>
      </c>
      <c r="E542" s="2">
        <v>215</v>
      </c>
      <c r="F542" s="2">
        <v>39.4</v>
      </c>
      <c r="G542" s="2">
        <v>0.66100000000000003</v>
      </c>
      <c r="H542" s="2">
        <v>43</v>
      </c>
      <c r="I542" s="2">
        <v>1</v>
      </c>
    </row>
    <row r="543" spans="1:9" x14ac:dyDescent="0.25">
      <c r="A543" s="2">
        <v>3</v>
      </c>
      <c r="B543" s="2">
        <v>128</v>
      </c>
      <c r="C543" s="2">
        <v>72</v>
      </c>
      <c r="D543" s="2">
        <v>25</v>
      </c>
      <c r="E543" s="2">
        <v>190</v>
      </c>
      <c r="F543" s="2">
        <v>32.4</v>
      </c>
      <c r="G543" s="2">
        <v>0.54900000000000004</v>
      </c>
      <c r="H543" s="2">
        <v>27</v>
      </c>
      <c r="I543" s="2">
        <v>1</v>
      </c>
    </row>
    <row r="544" spans="1:9" x14ac:dyDescent="0.25">
      <c r="A544" s="2">
        <v>10</v>
      </c>
      <c r="B544" s="2">
        <v>90</v>
      </c>
      <c r="C544" s="2">
        <v>85</v>
      </c>
      <c r="D544" s="2">
        <v>32</v>
      </c>
      <c r="E544" s="2">
        <v>0</v>
      </c>
      <c r="F544" s="2">
        <v>34.9</v>
      </c>
      <c r="G544" s="2">
        <v>0.82499999999999996</v>
      </c>
      <c r="H544" s="2">
        <v>56</v>
      </c>
      <c r="I544" s="2">
        <v>1</v>
      </c>
    </row>
    <row r="545" spans="1:9" x14ac:dyDescent="0.25">
      <c r="A545" s="2">
        <v>4</v>
      </c>
      <c r="B545" s="2">
        <v>84</v>
      </c>
      <c r="C545" s="2">
        <v>90</v>
      </c>
      <c r="D545" s="2">
        <v>23</v>
      </c>
      <c r="E545" s="2">
        <v>56</v>
      </c>
      <c r="F545" s="2">
        <v>39.5</v>
      </c>
      <c r="G545" s="2">
        <v>0.159</v>
      </c>
      <c r="H545" s="2">
        <v>25</v>
      </c>
      <c r="I545" s="2">
        <v>0</v>
      </c>
    </row>
    <row r="546" spans="1:9" x14ac:dyDescent="0.25">
      <c r="A546" s="2">
        <v>1</v>
      </c>
      <c r="B546" s="2">
        <v>88</v>
      </c>
      <c r="C546" s="2">
        <v>78</v>
      </c>
      <c r="D546" s="2">
        <v>29</v>
      </c>
      <c r="E546" s="2">
        <v>76</v>
      </c>
      <c r="F546" s="2">
        <v>32</v>
      </c>
      <c r="G546" s="2">
        <v>0.36499999999999999</v>
      </c>
      <c r="H546" s="2">
        <v>29</v>
      </c>
      <c r="I546" s="2">
        <v>0</v>
      </c>
    </row>
    <row r="547" spans="1:9" x14ac:dyDescent="0.25">
      <c r="A547" s="2">
        <v>8</v>
      </c>
      <c r="B547" s="2">
        <v>186</v>
      </c>
      <c r="C547" s="2">
        <v>90</v>
      </c>
      <c r="D547" s="2">
        <v>35</v>
      </c>
      <c r="E547" s="2">
        <v>225</v>
      </c>
      <c r="F547" s="2">
        <v>34.5</v>
      </c>
      <c r="G547" s="2">
        <v>0.42299999999999999</v>
      </c>
      <c r="H547" s="2">
        <v>37</v>
      </c>
      <c r="I547" s="2">
        <v>1</v>
      </c>
    </row>
    <row r="548" spans="1:9" x14ac:dyDescent="0.25">
      <c r="A548" s="2">
        <v>5</v>
      </c>
      <c r="B548" s="2">
        <v>187</v>
      </c>
      <c r="C548" s="2">
        <v>76</v>
      </c>
      <c r="D548" s="2">
        <v>27</v>
      </c>
      <c r="E548" s="2">
        <v>207</v>
      </c>
      <c r="F548" s="2">
        <v>43.6</v>
      </c>
      <c r="G548" s="2">
        <v>1.034</v>
      </c>
      <c r="H548" s="2">
        <v>53</v>
      </c>
      <c r="I548" s="2">
        <v>1</v>
      </c>
    </row>
    <row r="549" spans="1:9" x14ac:dyDescent="0.25">
      <c r="A549" s="2">
        <v>4</v>
      </c>
      <c r="B549" s="2">
        <v>131</v>
      </c>
      <c r="C549" s="2">
        <v>68</v>
      </c>
      <c r="D549" s="2">
        <v>21</v>
      </c>
      <c r="E549" s="2">
        <v>166</v>
      </c>
      <c r="F549" s="2">
        <v>33.1</v>
      </c>
      <c r="G549" s="2">
        <v>0.16</v>
      </c>
      <c r="H549" s="2">
        <v>28</v>
      </c>
      <c r="I549" s="2">
        <v>0</v>
      </c>
    </row>
    <row r="550" spans="1:9" x14ac:dyDescent="0.25">
      <c r="A550" s="2">
        <v>1</v>
      </c>
      <c r="B550" s="2">
        <v>164</v>
      </c>
      <c r="C550" s="2">
        <v>82</v>
      </c>
      <c r="D550" s="2">
        <v>43</v>
      </c>
      <c r="E550" s="2">
        <v>67</v>
      </c>
      <c r="F550" s="2">
        <v>32.799999999999997</v>
      </c>
      <c r="G550" s="2">
        <v>0.34100000000000003</v>
      </c>
      <c r="H550" s="2">
        <v>50</v>
      </c>
      <c r="I550" s="2">
        <v>0</v>
      </c>
    </row>
    <row r="551" spans="1:9" x14ac:dyDescent="0.25">
      <c r="A551" s="2">
        <v>4</v>
      </c>
      <c r="B551" s="2">
        <v>189</v>
      </c>
      <c r="C551" s="2">
        <v>110</v>
      </c>
      <c r="D551" s="2">
        <v>31</v>
      </c>
      <c r="E551" s="2">
        <v>0</v>
      </c>
      <c r="F551" s="2">
        <v>28.5</v>
      </c>
      <c r="G551" s="2">
        <v>0.68</v>
      </c>
      <c r="H551" s="2">
        <v>37</v>
      </c>
      <c r="I551" s="2">
        <v>0</v>
      </c>
    </row>
    <row r="552" spans="1:9" x14ac:dyDescent="0.25">
      <c r="A552" s="2">
        <v>1</v>
      </c>
      <c r="B552" s="2">
        <v>116</v>
      </c>
      <c r="C552" s="2">
        <v>70</v>
      </c>
      <c r="D552" s="2">
        <v>28</v>
      </c>
      <c r="E552" s="2">
        <v>0</v>
      </c>
      <c r="F552" s="2">
        <v>27.4</v>
      </c>
      <c r="G552" s="2">
        <v>0.20399999999999999</v>
      </c>
      <c r="H552" s="2">
        <v>21</v>
      </c>
      <c r="I552" s="2">
        <v>0</v>
      </c>
    </row>
    <row r="553" spans="1:9" x14ac:dyDescent="0.25">
      <c r="A553" s="2">
        <v>3</v>
      </c>
      <c r="B553" s="2">
        <v>84</v>
      </c>
      <c r="C553" s="2">
        <v>68</v>
      </c>
      <c r="D553" s="2">
        <v>30</v>
      </c>
      <c r="E553" s="2">
        <v>106</v>
      </c>
      <c r="F553" s="2">
        <v>31.9</v>
      </c>
      <c r="G553" s="2">
        <v>0.59099999999999997</v>
      </c>
      <c r="H553" s="2">
        <v>25</v>
      </c>
      <c r="I553" s="2">
        <v>0</v>
      </c>
    </row>
    <row r="554" spans="1:9" x14ac:dyDescent="0.25">
      <c r="A554" s="2">
        <v>6</v>
      </c>
      <c r="B554" s="2">
        <v>114</v>
      </c>
      <c r="C554" s="2">
        <v>88</v>
      </c>
      <c r="D554" s="2">
        <v>0</v>
      </c>
      <c r="E554" s="2">
        <v>0</v>
      </c>
      <c r="F554" s="2">
        <v>27.8</v>
      </c>
      <c r="G554" s="2">
        <v>0.247</v>
      </c>
      <c r="H554" s="2">
        <v>66</v>
      </c>
      <c r="I554" s="2">
        <v>0</v>
      </c>
    </row>
    <row r="555" spans="1:9" x14ac:dyDescent="0.25">
      <c r="A555" s="2">
        <v>1</v>
      </c>
      <c r="B555" s="2">
        <v>88</v>
      </c>
      <c r="C555" s="2">
        <v>62</v>
      </c>
      <c r="D555" s="2">
        <v>24</v>
      </c>
      <c r="E555" s="2">
        <v>44</v>
      </c>
      <c r="F555" s="2">
        <v>29.9</v>
      </c>
      <c r="G555" s="2">
        <v>0.42199999999999999</v>
      </c>
      <c r="H555" s="2">
        <v>23</v>
      </c>
      <c r="I555" s="2">
        <v>0</v>
      </c>
    </row>
    <row r="556" spans="1:9" x14ac:dyDescent="0.25">
      <c r="A556" s="2">
        <v>1</v>
      </c>
      <c r="B556" s="2">
        <v>84</v>
      </c>
      <c r="C556" s="2">
        <v>64</v>
      </c>
      <c r="D556" s="2">
        <v>23</v>
      </c>
      <c r="E556" s="2">
        <v>115</v>
      </c>
      <c r="F556" s="2">
        <v>36.9</v>
      </c>
      <c r="G556" s="2">
        <v>0.47099999999999997</v>
      </c>
      <c r="H556" s="2">
        <v>28</v>
      </c>
      <c r="I556" s="2">
        <v>0</v>
      </c>
    </row>
    <row r="557" spans="1:9" x14ac:dyDescent="0.25">
      <c r="A557" s="2">
        <v>7</v>
      </c>
      <c r="B557" s="2">
        <v>124</v>
      </c>
      <c r="C557" s="2">
        <v>70</v>
      </c>
      <c r="D557" s="2">
        <v>33</v>
      </c>
      <c r="E557" s="2">
        <v>215</v>
      </c>
      <c r="F557" s="2">
        <v>25.5</v>
      </c>
      <c r="G557" s="2">
        <v>0.161</v>
      </c>
      <c r="H557" s="2">
        <v>37</v>
      </c>
      <c r="I557" s="2">
        <v>0</v>
      </c>
    </row>
    <row r="558" spans="1:9" x14ac:dyDescent="0.25">
      <c r="A558" s="2">
        <v>1</v>
      </c>
      <c r="B558" s="2">
        <v>97</v>
      </c>
      <c r="C558" s="2">
        <v>70</v>
      </c>
      <c r="D558" s="2">
        <v>40</v>
      </c>
      <c r="E558" s="2">
        <v>0</v>
      </c>
      <c r="F558" s="2">
        <v>38.1</v>
      </c>
      <c r="G558" s="2">
        <v>0.218</v>
      </c>
      <c r="H558" s="2">
        <v>30</v>
      </c>
      <c r="I558" s="2">
        <v>0</v>
      </c>
    </row>
    <row r="559" spans="1:9" x14ac:dyDescent="0.25">
      <c r="A559" s="2">
        <v>8</v>
      </c>
      <c r="B559" s="2">
        <v>110</v>
      </c>
      <c r="C559" s="2">
        <v>76</v>
      </c>
      <c r="D559" s="2">
        <v>0</v>
      </c>
      <c r="E559" s="2">
        <v>0</v>
      </c>
      <c r="F559" s="2">
        <v>27.8</v>
      </c>
      <c r="G559" s="2">
        <v>0.23699999999999999</v>
      </c>
      <c r="H559" s="2">
        <v>58</v>
      </c>
      <c r="I559" s="2">
        <v>0</v>
      </c>
    </row>
    <row r="560" spans="1:9" x14ac:dyDescent="0.25">
      <c r="A560" s="2">
        <v>11</v>
      </c>
      <c r="B560" s="2">
        <v>103</v>
      </c>
      <c r="C560" s="2">
        <v>68</v>
      </c>
      <c r="D560" s="2">
        <v>40</v>
      </c>
      <c r="E560" s="2">
        <v>0</v>
      </c>
      <c r="F560" s="2">
        <v>46.2</v>
      </c>
      <c r="G560" s="2">
        <v>0.126</v>
      </c>
      <c r="H560" s="2">
        <v>42</v>
      </c>
      <c r="I560" s="2">
        <v>0</v>
      </c>
    </row>
    <row r="561" spans="1:9" x14ac:dyDescent="0.25">
      <c r="A561" s="2">
        <v>11</v>
      </c>
      <c r="B561" s="2">
        <v>85</v>
      </c>
      <c r="C561" s="2">
        <v>74</v>
      </c>
      <c r="D561" s="2">
        <v>0</v>
      </c>
      <c r="E561" s="2">
        <v>0</v>
      </c>
      <c r="F561" s="2">
        <v>30.1</v>
      </c>
      <c r="G561" s="2">
        <v>0.3</v>
      </c>
      <c r="H561" s="2">
        <v>35</v>
      </c>
      <c r="I561" s="2">
        <v>0</v>
      </c>
    </row>
    <row r="562" spans="1:9" x14ac:dyDescent="0.25">
      <c r="A562" s="2">
        <v>6</v>
      </c>
      <c r="B562" s="2">
        <v>125</v>
      </c>
      <c r="C562" s="2">
        <v>76</v>
      </c>
      <c r="D562" s="2">
        <v>0</v>
      </c>
      <c r="E562" s="2">
        <v>0</v>
      </c>
      <c r="F562" s="2">
        <v>33.799999999999997</v>
      </c>
      <c r="G562" s="2">
        <v>0.121</v>
      </c>
      <c r="H562" s="2">
        <v>54</v>
      </c>
      <c r="I562" s="2">
        <v>1</v>
      </c>
    </row>
    <row r="563" spans="1:9" x14ac:dyDescent="0.25">
      <c r="A563" s="2">
        <v>0</v>
      </c>
      <c r="B563" s="2">
        <v>198</v>
      </c>
      <c r="C563" s="2">
        <v>66</v>
      </c>
      <c r="D563" s="2">
        <v>32</v>
      </c>
      <c r="E563" s="2">
        <v>274</v>
      </c>
      <c r="F563" s="2">
        <v>41.3</v>
      </c>
      <c r="G563" s="2">
        <v>0.502</v>
      </c>
      <c r="H563" s="2">
        <v>28</v>
      </c>
      <c r="I563" s="2">
        <v>1</v>
      </c>
    </row>
    <row r="564" spans="1:9" x14ac:dyDescent="0.25">
      <c r="A564" s="2">
        <v>1</v>
      </c>
      <c r="B564" s="2">
        <v>87</v>
      </c>
      <c r="C564" s="2">
        <v>68</v>
      </c>
      <c r="D564" s="2">
        <v>34</v>
      </c>
      <c r="E564" s="2">
        <v>77</v>
      </c>
      <c r="F564" s="2">
        <v>37.6</v>
      </c>
      <c r="G564" s="2">
        <v>0.40100000000000002</v>
      </c>
      <c r="H564" s="2">
        <v>24</v>
      </c>
      <c r="I564" s="2">
        <v>0</v>
      </c>
    </row>
    <row r="565" spans="1:9" x14ac:dyDescent="0.25">
      <c r="A565" s="2">
        <v>6</v>
      </c>
      <c r="B565" s="2">
        <v>99</v>
      </c>
      <c r="C565" s="2">
        <v>60</v>
      </c>
      <c r="D565" s="2">
        <v>19</v>
      </c>
      <c r="E565" s="2">
        <v>54</v>
      </c>
      <c r="F565" s="2">
        <v>26.9</v>
      </c>
      <c r="G565" s="2">
        <v>0.497</v>
      </c>
      <c r="H565" s="2">
        <v>32</v>
      </c>
      <c r="I565" s="2">
        <v>0</v>
      </c>
    </row>
    <row r="566" spans="1:9" x14ac:dyDescent="0.25">
      <c r="A566" s="2">
        <v>0</v>
      </c>
      <c r="B566" s="2">
        <v>91</v>
      </c>
      <c r="C566" s="2">
        <v>80</v>
      </c>
      <c r="D566" s="2">
        <v>0</v>
      </c>
      <c r="E566" s="2">
        <v>0</v>
      </c>
      <c r="F566" s="2">
        <v>32.4</v>
      </c>
      <c r="G566" s="2">
        <v>0.60099999999999998</v>
      </c>
      <c r="H566" s="2">
        <v>27</v>
      </c>
      <c r="I566" s="2">
        <v>0</v>
      </c>
    </row>
    <row r="567" spans="1:9" x14ac:dyDescent="0.25">
      <c r="A567" s="2">
        <v>2</v>
      </c>
      <c r="B567" s="2">
        <v>95</v>
      </c>
      <c r="C567" s="2">
        <v>54</v>
      </c>
      <c r="D567" s="2">
        <v>14</v>
      </c>
      <c r="E567" s="2">
        <v>88</v>
      </c>
      <c r="F567" s="2">
        <v>26.1</v>
      </c>
      <c r="G567" s="2">
        <v>0.748</v>
      </c>
      <c r="H567" s="2">
        <v>22</v>
      </c>
      <c r="I567" s="2">
        <v>0</v>
      </c>
    </row>
    <row r="568" spans="1:9" x14ac:dyDescent="0.25">
      <c r="A568" s="2">
        <v>1</v>
      </c>
      <c r="B568" s="2">
        <v>99</v>
      </c>
      <c r="C568" s="2">
        <v>72</v>
      </c>
      <c r="D568" s="2">
        <v>30</v>
      </c>
      <c r="E568" s="2">
        <v>18</v>
      </c>
      <c r="F568" s="2">
        <v>38.6</v>
      </c>
      <c r="G568" s="2">
        <v>0.41199999999999998</v>
      </c>
      <c r="H568" s="2">
        <v>21</v>
      </c>
      <c r="I568" s="2">
        <v>0</v>
      </c>
    </row>
    <row r="569" spans="1:9" x14ac:dyDescent="0.25">
      <c r="A569" s="2">
        <v>6</v>
      </c>
      <c r="B569" s="2">
        <v>92</v>
      </c>
      <c r="C569" s="2">
        <v>62</v>
      </c>
      <c r="D569" s="2">
        <v>32</v>
      </c>
      <c r="E569" s="2">
        <v>126</v>
      </c>
      <c r="F569" s="2">
        <v>32</v>
      </c>
      <c r="G569" s="2">
        <v>8.5000000000000006E-2</v>
      </c>
      <c r="H569" s="2">
        <v>46</v>
      </c>
      <c r="I569" s="2">
        <v>0</v>
      </c>
    </row>
    <row r="570" spans="1:9" x14ac:dyDescent="0.25">
      <c r="A570" s="2">
        <v>4</v>
      </c>
      <c r="B570" s="2">
        <v>154</v>
      </c>
      <c r="C570" s="2">
        <v>72</v>
      </c>
      <c r="D570" s="2">
        <v>29</v>
      </c>
      <c r="E570" s="2">
        <v>126</v>
      </c>
      <c r="F570" s="2">
        <v>31.3</v>
      </c>
      <c r="G570" s="2">
        <v>0.33800000000000002</v>
      </c>
      <c r="H570" s="2">
        <v>37</v>
      </c>
      <c r="I570" s="2">
        <v>0</v>
      </c>
    </row>
    <row r="571" spans="1:9" x14ac:dyDescent="0.25">
      <c r="A571" s="2">
        <v>0</v>
      </c>
      <c r="B571" s="2">
        <v>121</v>
      </c>
      <c r="C571" s="2">
        <v>66</v>
      </c>
      <c r="D571" s="2">
        <v>30</v>
      </c>
      <c r="E571" s="2">
        <v>165</v>
      </c>
      <c r="F571" s="2">
        <v>34.299999999999997</v>
      </c>
      <c r="G571" s="2">
        <v>0.20300000000000001</v>
      </c>
      <c r="H571" s="2">
        <v>33</v>
      </c>
      <c r="I571" s="2">
        <v>1</v>
      </c>
    </row>
    <row r="572" spans="1:9" x14ac:dyDescent="0.25">
      <c r="A572" s="2">
        <v>3</v>
      </c>
      <c r="B572" s="2">
        <v>78</v>
      </c>
      <c r="C572" s="2">
        <v>70</v>
      </c>
      <c r="D572" s="2">
        <v>0</v>
      </c>
      <c r="E572" s="2">
        <v>0</v>
      </c>
      <c r="F572" s="2">
        <v>32.5</v>
      </c>
      <c r="G572" s="2">
        <v>0.27</v>
      </c>
      <c r="H572" s="2">
        <v>39</v>
      </c>
      <c r="I572" s="2">
        <v>0</v>
      </c>
    </row>
    <row r="573" spans="1:9" x14ac:dyDescent="0.25">
      <c r="A573" s="2">
        <v>2</v>
      </c>
      <c r="B573" s="2">
        <v>130</v>
      </c>
      <c r="C573" s="2">
        <v>96</v>
      </c>
      <c r="D573" s="2">
        <v>0</v>
      </c>
      <c r="E573" s="2">
        <v>0</v>
      </c>
      <c r="F573" s="2">
        <v>22.6</v>
      </c>
      <c r="G573" s="2">
        <v>0.26800000000000002</v>
      </c>
      <c r="H573" s="2">
        <v>21</v>
      </c>
      <c r="I573" s="2">
        <v>0</v>
      </c>
    </row>
    <row r="574" spans="1:9" x14ac:dyDescent="0.25">
      <c r="A574" s="2">
        <v>3</v>
      </c>
      <c r="B574" s="2">
        <v>111</v>
      </c>
      <c r="C574" s="2">
        <v>58</v>
      </c>
      <c r="D574" s="2">
        <v>31</v>
      </c>
      <c r="E574" s="2">
        <v>44</v>
      </c>
      <c r="F574" s="2">
        <v>29.5</v>
      </c>
      <c r="G574" s="2">
        <v>0.43</v>
      </c>
      <c r="H574" s="2">
        <v>22</v>
      </c>
      <c r="I574" s="2">
        <v>0</v>
      </c>
    </row>
    <row r="575" spans="1:9" x14ac:dyDescent="0.25">
      <c r="A575" s="2">
        <v>2</v>
      </c>
      <c r="B575" s="2">
        <v>98</v>
      </c>
      <c r="C575" s="2">
        <v>60</v>
      </c>
      <c r="D575" s="2">
        <v>17</v>
      </c>
      <c r="E575" s="2">
        <v>120</v>
      </c>
      <c r="F575" s="2">
        <v>34.700000000000003</v>
      </c>
      <c r="G575" s="2">
        <v>0.19800000000000001</v>
      </c>
      <c r="H575" s="2">
        <v>22</v>
      </c>
      <c r="I575" s="2">
        <v>0</v>
      </c>
    </row>
    <row r="576" spans="1:9" x14ac:dyDescent="0.25">
      <c r="A576" s="2">
        <v>1</v>
      </c>
      <c r="B576" s="2">
        <v>143</v>
      </c>
      <c r="C576" s="2">
        <v>86</v>
      </c>
      <c r="D576" s="2">
        <v>30</v>
      </c>
      <c r="E576" s="2">
        <v>330</v>
      </c>
      <c r="F576" s="2">
        <v>30.1</v>
      </c>
      <c r="G576" s="2">
        <v>0.89200000000000002</v>
      </c>
      <c r="H576" s="2">
        <v>23</v>
      </c>
      <c r="I576" s="2">
        <v>0</v>
      </c>
    </row>
    <row r="577" spans="1:9" x14ac:dyDescent="0.25">
      <c r="A577" s="2">
        <v>1</v>
      </c>
      <c r="B577" s="2">
        <v>119</v>
      </c>
      <c r="C577" s="2">
        <v>44</v>
      </c>
      <c r="D577" s="2">
        <v>47</v>
      </c>
      <c r="E577" s="2">
        <v>63</v>
      </c>
      <c r="F577" s="2">
        <v>35.5</v>
      </c>
      <c r="G577" s="2">
        <v>0.28000000000000003</v>
      </c>
      <c r="H577" s="2">
        <v>25</v>
      </c>
      <c r="I577" s="2">
        <v>0</v>
      </c>
    </row>
    <row r="578" spans="1:9" x14ac:dyDescent="0.25">
      <c r="A578" s="2">
        <v>6</v>
      </c>
      <c r="B578" s="2">
        <v>108</v>
      </c>
      <c r="C578" s="2">
        <v>44</v>
      </c>
      <c r="D578" s="2">
        <v>20</v>
      </c>
      <c r="E578" s="2">
        <v>130</v>
      </c>
      <c r="F578" s="2">
        <v>24</v>
      </c>
      <c r="G578" s="2">
        <v>0.81299999999999994</v>
      </c>
      <c r="H578" s="2">
        <v>35</v>
      </c>
      <c r="I578" s="2">
        <v>0</v>
      </c>
    </row>
    <row r="579" spans="1:9" x14ac:dyDescent="0.25">
      <c r="A579" s="2">
        <v>2</v>
      </c>
      <c r="B579" s="2">
        <v>118</v>
      </c>
      <c r="C579" s="2">
        <v>80</v>
      </c>
      <c r="D579" s="2">
        <v>0</v>
      </c>
      <c r="E579" s="2">
        <v>0</v>
      </c>
      <c r="F579" s="2">
        <v>42.9</v>
      </c>
      <c r="G579" s="2">
        <v>0.69299999999999995</v>
      </c>
      <c r="H579" s="2">
        <v>21</v>
      </c>
      <c r="I579" s="2">
        <v>1</v>
      </c>
    </row>
    <row r="580" spans="1:9" x14ac:dyDescent="0.25">
      <c r="A580" s="2">
        <v>10</v>
      </c>
      <c r="B580" s="2">
        <v>133</v>
      </c>
      <c r="C580" s="2">
        <v>68</v>
      </c>
      <c r="D580" s="2">
        <v>0</v>
      </c>
      <c r="E580" s="2">
        <v>0</v>
      </c>
      <c r="F580" s="2">
        <v>27</v>
      </c>
      <c r="G580" s="2">
        <v>0.245</v>
      </c>
      <c r="H580" s="2">
        <v>36</v>
      </c>
      <c r="I580" s="2">
        <v>0</v>
      </c>
    </row>
    <row r="581" spans="1:9" x14ac:dyDescent="0.25">
      <c r="A581" s="2">
        <v>2</v>
      </c>
      <c r="B581" s="2">
        <v>197</v>
      </c>
      <c r="C581" s="2">
        <v>70</v>
      </c>
      <c r="D581" s="2">
        <v>99</v>
      </c>
      <c r="E581" s="2">
        <v>0</v>
      </c>
      <c r="F581" s="2">
        <v>34.700000000000003</v>
      </c>
      <c r="G581" s="2">
        <v>0.57499999999999996</v>
      </c>
      <c r="H581" s="2">
        <v>62</v>
      </c>
      <c r="I581" s="2">
        <v>1</v>
      </c>
    </row>
    <row r="582" spans="1:9" x14ac:dyDescent="0.25">
      <c r="A582" s="2">
        <v>0</v>
      </c>
      <c r="B582" s="2">
        <v>151</v>
      </c>
      <c r="C582" s="2">
        <v>90</v>
      </c>
      <c r="D582" s="2">
        <v>46</v>
      </c>
      <c r="E582" s="2">
        <v>0</v>
      </c>
      <c r="F582" s="2">
        <v>42.1</v>
      </c>
      <c r="G582" s="2">
        <v>0.371</v>
      </c>
      <c r="H582" s="2">
        <v>21</v>
      </c>
      <c r="I582" s="2">
        <v>1</v>
      </c>
    </row>
    <row r="583" spans="1:9" x14ac:dyDescent="0.25">
      <c r="A583" s="2">
        <v>6</v>
      </c>
      <c r="B583" s="2">
        <v>109</v>
      </c>
      <c r="C583" s="2">
        <v>60</v>
      </c>
      <c r="D583" s="2">
        <v>27</v>
      </c>
      <c r="E583" s="2">
        <v>0</v>
      </c>
      <c r="F583" s="2">
        <v>25</v>
      </c>
      <c r="G583" s="2">
        <v>0.20599999999999999</v>
      </c>
      <c r="H583" s="2">
        <v>27</v>
      </c>
      <c r="I583" s="2">
        <v>0</v>
      </c>
    </row>
    <row r="584" spans="1:9" x14ac:dyDescent="0.25">
      <c r="A584" s="2">
        <v>12</v>
      </c>
      <c r="B584" s="2">
        <v>121</v>
      </c>
      <c r="C584" s="2">
        <v>78</v>
      </c>
      <c r="D584" s="2">
        <v>17</v>
      </c>
      <c r="E584" s="2">
        <v>0</v>
      </c>
      <c r="F584" s="2">
        <v>26.5</v>
      </c>
      <c r="G584" s="2">
        <v>0.25900000000000001</v>
      </c>
      <c r="H584" s="2">
        <v>62</v>
      </c>
      <c r="I584" s="2">
        <v>0</v>
      </c>
    </row>
    <row r="585" spans="1:9" x14ac:dyDescent="0.25">
      <c r="A585" s="2">
        <v>8</v>
      </c>
      <c r="B585" s="2">
        <v>100</v>
      </c>
      <c r="C585" s="2">
        <v>76</v>
      </c>
      <c r="D585" s="2">
        <v>0</v>
      </c>
      <c r="E585" s="2">
        <v>0</v>
      </c>
      <c r="F585" s="2">
        <v>38.700000000000003</v>
      </c>
      <c r="G585" s="2">
        <v>0.19</v>
      </c>
      <c r="H585" s="2">
        <v>42</v>
      </c>
      <c r="I585" s="2">
        <v>0</v>
      </c>
    </row>
    <row r="586" spans="1:9" x14ac:dyDescent="0.25">
      <c r="A586" s="2">
        <v>8</v>
      </c>
      <c r="B586" s="2">
        <v>124</v>
      </c>
      <c r="C586" s="2">
        <v>76</v>
      </c>
      <c r="D586" s="2">
        <v>24</v>
      </c>
      <c r="E586" s="2">
        <v>600</v>
      </c>
      <c r="F586" s="2">
        <v>28.7</v>
      </c>
      <c r="G586" s="2">
        <v>0.68700000000000006</v>
      </c>
      <c r="H586" s="2">
        <v>52</v>
      </c>
      <c r="I586" s="2">
        <v>1</v>
      </c>
    </row>
    <row r="587" spans="1:9" x14ac:dyDescent="0.25">
      <c r="A587" s="2">
        <v>1</v>
      </c>
      <c r="B587" s="2">
        <v>93</v>
      </c>
      <c r="C587" s="2">
        <v>56</v>
      </c>
      <c r="D587" s="2">
        <v>11</v>
      </c>
      <c r="E587" s="2">
        <v>0</v>
      </c>
      <c r="F587" s="2">
        <v>22.5</v>
      </c>
      <c r="G587" s="2">
        <v>0.41699999999999998</v>
      </c>
      <c r="H587" s="2">
        <v>22</v>
      </c>
      <c r="I587" s="2">
        <v>0</v>
      </c>
    </row>
    <row r="588" spans="1:9" x14ac:dyDescent="0.25">
      <c r="A588" s="2">
        <v>8</v>
      </c>
      <c r="B588" s="2">
        <v>143</v>
      </c>
      <c r="C588" s="2">
        <v>66</v>
      </c>
      <c r="D588" s="2">
        <v>0</v>
      </c>
      <c r="E588" s="2">
        <v>0</v>
      </c>
      <c r="F588" s="2">
        <v>34.9</v>
      </c>
      <c r="G588" s="2">
        <v>0.129</v>
      </c>
      <c r="H588" s="2">
        <v>41</v>
      </c>
      <c r="I588" s="2">
        <v>1</v>
      </c>
    </row>
    <row r="589" spans="1:9" x14ac:dyDescent="0.25">
      <c r="A589" s="2">
        <v>6</v>
      </c>
      <c r="B589" s="2">
        <v>103</v>
      </c>
      <c r="C589" s="2">
        <v>66</v>
      </c>
      <c r="D589" s="2">
        <v>0</v>
      </c>
      <c r="E589" s="2">
        <v>0</v>
      </c>
      <c r="F589" s="2">
        <v>24.3</v>
      </c>
      <c r="G589" s="2">
        <v>0.249</v>
      </c>
      <c r="H589" s="2">
        <v>29</v>
      </c>
      <c r="I589" s="2">
        <v>0</v>
      </c>
    </row>
    <row r="590" spans="1:9" x14ac:dyDescent="0.25">
      <c r="A590" s="2">
        <v>3</v>
      </c>
      <c r="B590" s="2">
        <v>176</v>
      </c>
      <c r="C590" s="2">
        <v>86</v>
      </c>
      <c r="D590" s="2">
        <v>27</v>
      </c>
      <c r="E590" s="2">
        <v>156</v>
      </c>
      <c r="F590" s="2">
        <v>33.299999999999997</v>
      </c>
      <c r="G590" s="2">
        <v>1.1539999999999999</v>
      </c>
      <c r="H590" s="2">
        <v>52</v>
      </c>
      <c r="I590" s="2">
        <v>1</v>
      </c>
    </row>
    <row r="591" spans="1:9" x14ac:dyDescent="0.25">
      <c r="A591" s="2">
        <v>0</v>
      </c>
      <c r="B591" s="2">
        <v>73</v>
      </c>
      <c r="C591" s="2">
        <v>0</v>
      </c>
      <c r="D591" s="2">
        <v>0</v>
      </c>
      <c r="E591" s="2">
        <v>0</v>
      </c>
      <c r="F591" s="2">
        <v>21.1</v>
      </c>
      <c r="G591" s="2">
        <v>0.34200000000000003</v>
      </c>
      <c r="H591" s="2">
        <v>25</v>
      </c>
      <c r="I591" s="2">
        <v>0</v>
      </c>
    </row>
    <row r="592" spans="1:9" x14ac:dyDescent="0.25">
      <c r="A592" s="2">
        <v>11</v>
      </c>
      <c r="B592" s="2">
        <v>111</v>
      </c>
      <c r="C592" s="2">
        <v>84</v>
      </c>
      <c r="D592" s="2">
        <v>40</v>
      </c>
      <c r="E592" s="2">
        <v>0</v>
      </c>
      <c r="F592" s="2">
        <v>46.8</v>
      </c>
      <c r="G592" s="2">
        <v>0.92500000000000004</v>
      </c>
      <c r="H592" s="2">
        <v>45</v>
      </c>
      <c r="I592" s="2">
        <v>1</v>
      </c>
    </row>
    <row r="593" spans="1:9" x14ac:dyDescent="0.25">
      <c r="A593" s="2">
        <v>2</v>
      </c>
      <c r="B593" s="2">
        <v>112</v>
      </c>
      <c r="C593" s="2">
        <v>78</v>
      </c>
      <c r="D593" s="2">
        <v>50</v>
      </c>
      <c r="E593" s="2">
        <v>140</v>
      </c>
      <c r="F593" s="2">
        <v>39.4</v>
      </c>
      <c r="G593" s="2">
        <v>0.17499999999999999</v>
      </c>
      <c r="H593" s="2">
        <v>24</v>
      </c>
      <c r="I593" s="2">
        <v>0</v>
      </c>
    </row>
    <row r="594" spans="1:9" x14ac:dyDescent="0.25">
      <c r="A594" s="2">
        <v>3</v>
      </c>
      <c r="B594" s="2">
        <v>132</v>
      </c>
      <c r="C594" s="2">
        <v>80</v>
      </c>
      <c r="D594" s="2">
        <v>0</v>
      </c>
      <c r="E594" s="2">
        <v>0</v>
      </c>
      <c r="F594" s="2">
        <v>34.4</v>
      </c>
      <c r="G594" s="2">
        <v>0.40200000000000002</v>
      </c>
      <c r="H594" s="2">
        <v>44</v>
      </c>
      <c r="I594" s="2">
        <v>1</v>
      </c>
    </row>
    <row r="595" spans="1:9" x14ac:dyDescent="0.25">
      <c r="A595" s="2">
        <v>2</v>
      </c>
      <c r="B595" s="2">
        <v>82</v>
      </c>
      <c r="C595" s="2">
        <v>52</v>
      </c>
      <c r="D595" s="2">
        <v>22</v>
      </c>
      <c r="E595" s="2">
        <v>115</v>
      </c>
      <c r="F595" s="2">
        <v>28.5</v>
      </c>
      <c r="G595" s="2">
        <v>1.6990000000000001</v>
      </c>
      <c r="H595" s="2">
        <v>25</v>
      </c>
      <c r="I595" s="2">
        <v>0</v>
      </c>
    </row>
    <row r="596" spans="1:9" x14ac:dyDescent="0.25">
      <c r="A596" s="2">
        <v>6</v>
      </c>
      <c r="B596" s="2">
        <v>123</v>
      </c>
      <c r="C596" s="2">
        <v>72</v>
      </c>
      <c r="D596" s="2">
        <v>45</v>
      </c>
      <c r="E596" s="2">
        <v>230</v>
      </c>
      <c r="F596" s="2">
        <v>33.6</v>
      </c>
      <c r="G596" s="2">
        <v>0.73299999999999998</v>
      </c>
      <c r="H596" s="2">
        <v>34</v>
      </c>
      <c r="I596" s="2">
        <v>0</v>
      </c>
    </row>
    <row r="597" spans="1:9" x14ac:dyDescent="0.25">
      <c r="A597" s="2">
        <v>0</v>
      </c>
      <c r="B597" s="2">
        <v>188</v>
      </c>
      <c r="C597" s="2">
        <v>82</v>
      </c>
      <c r="D597" s="2">
        <v>14</v>
      </c>
      <c r="E597" s="2">
        <v>185</v>
      </c>
      <c r="F597" s="2">
        <v>32</v>
      </c>
      <c r="G597" s="2">
        <v>0.68200000000000005</v>
      </c>
      <c r="H597" s="2">
        <v>22</v>
      </c>
      <c r="I597" s="2">
        <v>1</v>
      </c>
    </row>
    <row r="598" spans="1:9" x14ac:dyDescent="0.25">
      <c r="A598" s="2">
        <v>0</v>
      </c>
      <c r="B598" s="2">
        <v>67</v>
      </c>
      <c r="C598" s="2">
        <v>76</v>
      </c>
      <c r="D598" s="2">
        <v>0</v>
      </c>
      <c r="E598" s="2">
        <v>0</v>
      </c>
      <c r="F598" s="2">
        <v>45.3</v>
      </c>
      <c r="G598" s="2">
        <v>0.19400000000000001</v>
      </c>
      <c r="H598" s="2">
        <v>46</v>
      </c>
      <c r="I598" s="2">
        <v>0</v>
      </c>
    </row>
    <row r="599" spans="1:9" x14ac:dyDescent="0.25">
      <c r="A599" s="2">
        <v>1</v>
      </c>
      <c r="B599" s="2">
        <v>89</v>
      </c>
      <c r="C599" s="2">
        <v>24</v>
      </c>
      <c r="D599" s="2">
        <v>19</v>
      </c>
      <c r="E599" s="2">
        <v>25</v>
      </c>
      <c r="F599" s="2">
        <v>27.8</v>
      </c>
      <c r="G599" s="2">
        <v>0.55900000000000005</v>
      </c>
      <c r="H599" s="2">
        <v>21</v>
      </c>
      <c r="I599" s="2">
        <v>0</v>
      </c>
    </row>
    <row r="600" spans="1:9" x14ac:dyDescent="0.25">
      <c r="A600" s="2">
        <v>1</v>
      </c>
      <c r="B600" s="2">
        <v>173</v>
      </c>
      <c r="C600" s="2">
        <v>74</v>
      </c>
      <c r="D600" s="2">
        <v>0</v>
      </c>
      <c r="E600" s="2">
        <v>0</v>
      </c>
      <c r="F600" s="2">
        <v>36.799999999999997</v>
      </c>
      <c r="G600" s="2">
        <v>8.7999999999999995E-2</v>
      </c>
      <c r="H600" s="2">
        <v>38</v>
      </c>
      <c r="I600" s="2">
        <v>1</v>
      </c>
    </row>
    <row r="601" spans="1:9" x14ac:dyDescent="0.25">
      <c r="A601" s="2">
        <v>1</v>
      </c>
      <c r="B601" s="2">
        <v>109</v>
      </c>
      <c r="C601" s="2">
        <v>38</v>
      </c>
      <c r="D601" s="2">
        <v>18</v>
      </c>
      <c r="E601" s="2">
        <v>120</v>
      </c>
      <c r="F601" s="2">
        <v>23.1</v>
      </c>
      <c r="G601" s="2">
        <v>0.40699999999999997</v>
      </c>
      <c r="H601" s="2">
        <v>26</v>
      </c>
      <c r="I601" s="2">
        <v>0</v>
      </c>
    </row>
    <row r="602" spans="1:9" x14ac:dyDescent="0.25">
      <c r="A602" s="2">
        <v>1</v>
      </c>
      <c r="B602" s="2">
        <v>108</v>
      </c>
      <c r="C602" s="2">
        <v>88</v>
      </c>
      <c r="D602" s="2">
        <v>19</v>
      </c>
      <c r="E602" s="2">
        <v>0</v>
      </c>
      <c r="F602" s="2">
        <v>27.1</v>
      </c>
      <c r="G602" s="2">
        <v>0.4</v>
      </c>
      <c r="H602" s="2">
        <v>24</v>
      </c>
      <c r="I602" s="2">
        <v>0</v>
      </c>
    </row>
    <row r="603" spans="1:9" x14ac:dyDescent="0.25">
      <c r="A603" s="2">
        <v>6</v>
      </c>
      <c r="B603" s="2">
        <v>96</v>
      </c>
      <c r="C603" s="2">
        <v>0</v>
      </c>
      <c r="D603" s="2">
        <v>0</v>
      </c>
      <c r="E603" s="2">
        <v>0</v>
      </c>
      <c r="F603" s="2">
        <v>23.7</v>
      </c>
      <c r="G603" s="2">
        <v>0.19</v>
      </c>
      <c r="H603" s="2">
        <v>28</v>
      </c>
      <c r="I603" s="2">
        <v>0</v>
      </c>
    </row>
    <row r="604" spans="1:9" x14ac:dyDescent="0.25">
      <c r="A604" s="2">
        <v>1</v>
      </c>
      <c r="B604" s="2">
        <v>124</v>
      </c>
      <c r="C604" s="2">
        <v>74</v>
      </c>
      <c r="D604" s="2">
        <v>36</v>
      </c>
      <c r="E604" s="2">
        <v>0</v>
      </c>
      <c r="F604" s="2">
        <v>27.8</v>
      </c>
      <c r="G604" s="2">
        <v>0.1</v>
      </c>
      <c r="H604" s="2">
        <v>30</v>
      </c>
      <c r="I604" s="2">
        <v>0</v>
      </c>
    </row>
    <row r="605" spans="1:9" x14ac:dyDescent="0.25">
      <c r="A605" s="2">
        <v>7</v>
      </c>
      <c r="B605" s="2">
        <v>150</v>
      </c>
      <c r="C605" s="2">
        <v>78</v>
      </c>
      <c r="D605" s="2">
        <v>29</v>
      </c>
      <c r="E605" s="2">
        <v>126</v>
      </c>
      <c r="F605" s="2">
        <v>35.200000000000003</v>
      </c>
      <c r="G605" s="2">
        <v>0.69199999999999995</v>
      </c>
      <c r="H605" s="2">
        <v>54</v>
      </c>
      <c r="I605" s="2">
        <v>1</v>
      </c>
    </row>
    <row r="606" spans="1:9" x14ac:dyDescent="0.25">
      <c r="A606" s="2">
        <v>4</v>
      </c>
      <c r="B606" s="2">
        <v>183</v>
      </c>
      <c r="C606" s="2">
        <v>0</v>
      </c>
      <c r="D606" s="2">
        <v>0</v>
      </c>
      <c r="E606" s="2">
        <v>0</v>
      </c>
      <c r="F606" s="2">
        <v>28.4</v>
      </c>
      <c r="G606" s="2">
        <v>0.21199999999999999</v>
      </c>
      <c r="H606" s="2">
        <v>36</v>
      </c>
      <c r="I606" s="2">
        <v>1</v>
      </c>
    </row>
    <row r="607" spans="1:9" x14ac:dyDescent="0.25">
      <c r="A607" s="2">
        <v>1</v>
      </c>
      <c r="B607" s="2">
        <v>124</v>
      </c>
      <c r="C607" s="2">
        <v>60</v>
      </c>
      <c r="D607" s="2">
        <v>32</v>
      </c>
      <c r="E607" s="2">
        <v>0</v>
      </c>
      <c r="F607" s="2">
        <v>35.799999999999997</v>
      </c>
      <c r="G607" s="2">
        <v>0.51400000000000001</v>
      </c>
      <c r="H607" s="2">
        <v>21</v>
      </c>
      <c r="I607" s="2">
        <v>0</v>
      </c>
    </row>
    <row r="608" spans="1:9" x14ac:dyDescent="0.25">
      <c r="A608" s="2">
        <v>1</v>
      </c>
      <c r="B608" s="2">
        <v>181</v>
      </c>
      <c r="C608" s="2">
        <v>78</v>
      </c>
      <c r="D608" s="2">
        <v>42</v>
      </c>
      <c r="E608" s="2">
        <v>293</v>
      </c>
      <c r="F608" s="2">
        <v>40</v>
      </c>
      <c r="G608" s="2">
        <v>1.258</v>
      </c>
      <c r="H608" s="2">
        <v>22</v>
      </c>
      <c r="I608" s="2">
        <v>1</v>
      </c>
    </row>
    <row r="609" spans="1:9" x14ac:dyDescent="0.25">
      <c r="A609" s="2">
        <v>1</v>
      </c>
      <c r="B609" s="2">
        <v>92</v>
      </c>
      <c r="C609" s="2">
        <v>62</v>
      </c>
      <c r="D609" s="2">
        <v>25</v>
      </c>
      <c r="E609" s="2">
        <v>41</v>
      </c>
      <c r="F609" s="2">
        <v>19.5</v>
      </c>
      <c r="G609" s="2">
        <v>0.48199999999999998</v>
      </c>
      <c r="H609" s="2">
        <v>25</v>
      </c>
      <c r="I609" s="2">
        <v>0</v>
      </c>
    </row>
    <row r="610" spans="1:9" x14ac:dyDescent="0.25">
      <c r="A610" s="2">
        <v>0</v>
      </c>
      <c r="B610" s="2">
        <v>152</v>
      </c>
      <c r="C610" s="2">
        <v>82</v>
      </c>
      <c r="D610" s="2">
        <v>39</v>
      </c>
      <c r="E610" s="2">
        <v>272</v>
      </c>
      <c r="F610" s="2">
        <v>41.5</v>
      </c>
      <c r="G610" s="2">
        <v>0.27</v>
      </c>
      <c r="H610" s="2">
        <v>27</v>
      </c>
      <c r="I610" s="2">
        <v>0</v>
      </c>
    </row>
    <row r="611" spans="1:9" x14ac:dyDescent="0.25">
      <c r="A611" s="2">
        <v>1</v>
      </c>
      <c r="B611" s="2">
        <v>111</v>
      </c>
      <c r="C611" s="2">
        <v>62</v>
      </c>
      <c r="D611" s="2">
        <v>13</v>
      </c>
      <c r="E611" s="2">
        <v>182</v>
      </c>
      <c r="F611" s="2">
        <v>24</v>
      </c>
      <c r="G611" s="2">
        <v>0.13800000000000001</v>
      </c>
      <c r="H611" s="2">
        <v>23</v>
      </c>
      <c r="I611" s="2">
        <v>0</v>
      </c>
    </row>
    <row r="612" spans="1:9" x14ac:dyDescent="0.25">
      <c r="A612" s="2">
        <v>3</v>
      </c>
      <c r="B612" s="2">
        <v>106</v>
      </c>
      <c r="C612" s="2">
        <v>54</v>
      </c>
      <c r="D612" s="2">
        <v>21</v>
      </c>
      <c r="E612" s="2">
        <v>158</v>
      </c>
      <c r="F612" s="2">
        <v>30.9</v>
      </c>
      <c r="G612" s="2">
        <v>0.29199999999999998</v>
      </c>
      <c r="H612" s="2">
        <v>24</v>
      </c>
      <c r="I612" s="2">
        <v>0</v>
      </c>
    </row>
    <row r="613" spans="1:9" x14ac:dyDescent="0.25">
      <c r="A613" s="2">
        <v>3</v>
      </c>
      <c r="B613" s="2">
        <v>174</v>
      </c>
      <c r="C613" s="2">
        <v>58</v>
      </c>
      <c r="D613" s="2">
        <v>22</v>
      </c>
      <c r="E613" s="2">
        <v>194</v>
      </c>
      <c r="F613" s="2">
        <v>32.9</v>
      </c>
      <c r="G613" s="2">
        <v>0.59299999999999997</v>
      </c>
      <c r="H613" s="2">
        <v>36</v>
      </c>
      <c r="I613" s="2">
        <v>1</v>
      </c>
    </row>
    <row r="614" spans="1:9" x14ac:dyDescent="0.25">
      <c r="A614" s="2">
        <v>7</v>
      </c>
      <c r="B614" s="2">
        <v>168</v>
      </c>
      <c r="C614" s="2">
        <v>88</v>
      </c>
      <c r="D614" s="2">
        <v>42</v>
      </c>
      <c r="E614" s="2">
        <v>321</v>
      </c>
      <c r="F614" s="2">
        <v>38.200000000000003</v>
      </c>
      <c r="G614" s="2">
        <v>0.78700000000000003</v>
      </c>
      <c r="H614" s="2">
        <v>40</v>
      </c>
      <c r="I614" s="2">
        <v>1</v>
      </c>
    </row>
    <row r="615" spans="1:9" x14ac:dyDescent="0.25">
      <c r="A615" s="2">
        <v>6</v>
      </c>
      <c r="B615" s="2">
        <v>105</v>
      </c>
      <c r="C615" s="2">
        <v>80</v>
      </c>
      <c r="D615" s="2">
        <v>28</v>
      </c>
      <c r="E615" s="2">
        <v>0</v>
      </c>
      <c r="F615" s="2">
        <v>32.5</v>
      </c>
      <c r="G615" s="2">
        <v>0.878</v>
      </c>
      <c r="H615" s="2">
        <v>26</v>
      </c>
      <c r="I615" s="2">
        <v>0</v>
      </c>
    </row>
    <row r="616" spans="1:9" x14ac:dyDescent="0.25">
      <c r="A616" s="2">
        <v>11</v>
      </c>
      <c r="B616" s="2">
        <v>138</v>
      </c>
      <c r="C616" s="2">
        <v>74</v>
      </c>
      <c r="D616" s="2">
        <v>26</v>
      </c>
      <c r="E616" s="2">
        <v>144</v>
      </c>
      <c r="F616" s="2">
        <v>36.1</v>
      </c>
      <c r="G616" s="2">
        <v>0.55700000000000005</v>
      </c>
      <c r="H616" s="2">
        <v>50</v>
      </c>
      <c r="I616" s="2">
        <v>1</v>
      </c>
    </row>
    <row r="617" spans="1:9" x14ac:dyDescent="0.25">
      <c r="A617" s="2">
        <v>3</v>
      </c>
      <c r="B617" s="2">
        <v>106</v>
      </c>
      <c r="C617" s="2">
        <v>72</v>
      </c>
      <c r="D617" s="2">
        <v>0</v>
      </c>
      <c r="E617" s="2">
        <v>0</v>
      </c>
      <c r="F617" s="2">
        <v>25.8</v>
      </c>
      <c r="G617" s="2">
        <v>0.20699999999999999</v>
      </c>
      <c r="H617" s="2">
        <v>27</v>
      </c>
      <c r="I617" s="2">
        <v>0</v>
      </c>
    </row>
    <row r="618" spans="1:9" x14ac:dyDescent="0.25">
      <c r="A618" s="2">
        <v>6</v>
      </c>
      <c r="B618" s="2">
        <v>117</v>
      </c>
      <c r="C618" s="2">
        <v>96</v>
      </c>
      <c r="D618" s="2">
        <v>0</v>
      </c>
      <c r="E618" s="2">
        <v>0</v>
      </c>
      <c r="F618" s="2">
        <v>28.7</v>
      </c>
      <c r="G618" s="2">
        <v>0.157</v>
      </c>
      <c r="H618" s="2">
        <v>30</v>
      </c>
      <c r="I618" s="2">
        <v>0</v>
      </c>
    </row>
    <row r="619" spans="1:9" x14ac:dyDescent="0.25">
      <c r="A619" s="2">
        <v>2</v>
      </c>
      <c r="B619" s="2">
        <v>68</v>
      </c>
      <c r="C619" s="2">
        <v>62</v>
      </c>
      <c r="D619" s="2">
        <v>13</v>
      </c>
      <c r="E619" s="2">
        <v>15</v>
      </c>
      <c r="F619" s="2">
        <v>20.100000000000001</v>
      </c>
      <c r="G619" s="2">
        <v>0.25700000000000001</v>
      </c>
      <c r="H619" s="2">
        <v>23</v>
      </c>
      <c r="I619" s="2">
        <v>0</v>
      </c>
    </row>
    <row r="620" spans="1:9" x14ac:dyDescent="0.25">
      <c r="A620" s="2">
        <v>9</v>
      </c>
      <c r="B620" s="2">
        <v>112</v>
      </c>
      <c r="C620" s="2">
        <v>82</v>
      </c>
      <c r="D620" s="2">
        <v>24</v>
      </c>
      <c r="E620" s="2">
        <v>0</v>
      </c>
      <c r="F620" s="2">
        <v>28.2</v>
      </c>
      <c r="G620" s="2">
        <v>1.282</v>
      </c>
      <c r="H620" s="2">
        <v>50</v>
      </c>
      <c r="I620" s="2">
        <v>1</v>
      </c>
    </row>
    <row r="621" spans="1:9" x14ac:dyDescent="0.25">
      <c r="A621" s="2">
        <v>0</v>
      </c>
      <c r="B621" s="2">
        <v>119</v>
      </c>
      <c r="C621" s="2">
        <v>0</v>
      </c>
      <c r="D621" s="2">
        <v>0</v>
      </c>
      <c r="E621" s="2">
        <v>0</v>
      </c>
      <c r="F621" s="2">
        <v>32.4</v>
      </c>
      <c r="G621" s="2">
        <v>0.14099999999999999</v>
      </c>
      <c r="H621" s="2">
        <v>24</v>
      </c>
      <c r="I621" s="2">
        <v>1</v>
      </c>
    </row>
    <row r="622" spans="1:9" x14ac:dyDescent="0.25">
      <c r="A622" s="2">
        <v>2</v>
      </c>
      <c r="B622" s="2">
        <v>112</v>
      </c>
      <c r="C622" s="2">
        <v>86</v>
      </c>
      <c r="D622" s="2">
        <v>42</v>
      </c>
      <c r="E622" s="2">
        <v>160</v>
      </c>
      <c r="F622" s="2">
        <v>38.4</v>
      </c>
      <c r="G622" s="2">
        <v>0.246</v>
      </c>
      <c r="H622" s="2">
        <v>28</v>
      </c>
      <c r="I622" s="2">
        <v>0</v>
      </c>
    </row>
    <row r="623" spans="1:9" x14ac:dyDescent="0.25">
      <c r="A623" s="2">
        <v>2</v>
      </c>
      <c r="B623" s="2">
        <v>92</v>
      </c>
      <c r="C623" s="2">
        <v>76</v>
      </c>
      <c r="D623" s="2">
        <v>20</v>
      </c>
      <c r="E623" s="2">
        <v>0</v>
      </c>
      <c r="F623" s="2">
        <v>24.2</v>
      </c>
      <c r="G623" s="2">
        <v>1.698</v>
      </c>
      <c r="H623" s="2">
        <v>28</v>
      </c>
      <c r="I623" s="2">
        <v>0</v>
      </c>
    </row>
    <row r="624" spans="1:9" x14ac:dyDescent="0.25">
      <c r="A624" s="2">
        <v>6</v>
      </c>
      <c r="B624" s="2">
        <v>183</v>
      </c>
      <c r="C624" s="2">
        <v>94</v>
      </c>
      <c r="D624" s="2">
        <v>0</v>
      </c>
      <c r="E624" s="2">
        <v>0</v>
      </c>
      <c r="F624" s="2">
        <v>40.799999999999997</v>
      </c>
      <c r="G624" s="2">
        <v>1.4610000000000001</v>
      </c>
      <c r="H624" s="2">
        <v>45</v>
      </c>
      <c r="I624" s="2">
        <v>0</v>
      </c>
    </row>
    <row r="625" spans="1:9" x14ac:dyDescent="0.25">
      <c r="A625" s="2">
        <v>0</v>
      </c>
      <c r="B625" s="2">
        <v>94</v>
      </c>
      <c r="C625" s="2">
        <v>70</v>
      </c>
      <c r="D625" s="2">
        <v>27</v>
      </c>
      <c r="E625" s="2">
        <v>115</v>
      </c>
      <c r="F625" s="2">
        <v>43.5</v>
      </c>
      <c r="G625" s="2">
        <v>0.34699999999999998</v>
      </c>
      <c r="H625" s="2">
        <v>21</v>
      </c>
      <c r="I625" s="2">
        <v>0</v>
      </c>
    </row>
    <row r="626" spans="1:9" x14ac:dyDescent="0.25">
      <c r="A626" s="2">
        <v>2</v>
      </c>
      <c r="B626" s="2">
        <v>108</v>
      </c>
      <c r="C626" s="2">
        <v>64</v>
      </c>
      <c r="D626" s="2">
        <v>0</v>
      </c>
      <c r="E626" s="2">
        <v>0</v>
      </c>
      <c r="F626" s="2">
        <v>30.8</v>
      </c>
      <c r="G626" s="2">
        <v>0.158</v>
      </c>
      <c r="H626" s="2">
        <v>21</v>
      </c>
      <c r="I626" s="2">
        <v>0</v>
      </c>
    </row>
    <row r="627" spans="1:9" x14ac:dyDescent="0.25">
      <c r="A627" s="2">
        <v>4</v>
      </c>
      <c r="B627" s="2">
        <v>90</v>
      </c>
      <c r="C627" s="2">
        <v>88</v>
      </c>
      <c r="D627" s="2">
        <v>47</v>
      </c>
      <c r="E627" s="2">
        <v>54</v>
      </c>
      <c r="F627" s="2">
        <v>37.700000000000003</v>
      </c>
      <c r="G627" s="2">
        <v>0.36199999999999999</v>
      </c>
      <c r="H627" s="2">
        <v>29</v>
      </c>
      <c r="I627" s="2">
        <v>0</v>
      </c>
    </row>
    <row r="628" spans="1:9" x14ac:dyDescent="0.25">
      <c r="A628" s="2">
        <v>0</v>
      </c>
      <c r="B628" s="2">
        <v>125</v>
      </c>
      <c r="C628" s="2">
        <v>68</v>
      </c>
      <c r="D628" s="2">
        <v>0</v>
      </c>
      <c r="E628" s="2">
        <v>0</v>
      </c>
      <c r="F628" s="2">
        <v>24.7</v>
      </c>
      <c r="G628" s="2">
        <v>0.20599999999999999</v>
      </c>
      <c r="H628" s="2">
        <v>21</v>
      </c>
      <c r="I628" s="2">
        <v>0</v>
      </c>
    </row>
    <row r="629" spans="1:9" x14ac:dyDescent="0.25">
      <c r="A629" s="2">
        <v>0</v>
      </c>
      <c r="B629" s="2">
        <v>132</v>
      </c>
      <c r="C629" s="2">
        <v>78</v>
      </c>
      <c r="D629" s="2">
        <v>0</v>
      </c>
      <c r="E629" s="2">
        <v>0</v>
      </c>
      <c r="F629" s="2">
        <v>32.4</v>
      </c>
      <c r="G629" s="2">
        <v>0.39300000000000002</v>
      </c>
      <c r="H629" s="2">
        <v>21</v>
      </c>
      <c r="I629" s="2">
        <v>0</v>
      </c>
    </row>
    <row r="630" spans="1:9" x14ac:dyDescent="0.25">
      <c r="A630" s="2">
        <v>5</v>
      </c>
      <c r="B630" s="2">
        <v>128</v>
      </c>
      <c r="C630" s="2">
        <v>80</v>
      </c>
      <c r="D630" s="2">
        <v>0</v>
      </c>
      <c r="E630" s="2">
        <v>0</v>
      </c>
      <c r="F630" s="2">
        <v>34.6</v>
      </c>
      <c r="G630" s="2">
        <v>0.14399999999999999</v>
      </c>
      <c r="H630" s="2">
        <v>45</v>
      </c>
      <c r="I630" s="2">
        <v>0</v>
      </c>
    </row>
    <row r="631" spans="1:9" x14ac:dyDescent="0.25">
      <c r="A631" s="2">
        <v>4</v>
      </c>
      <c r="B631" s="2">
        <v>94</v>
      </c>
      <c r="C631" s="2">
        <v>65</v>
      </c>
      <c r="D631" s="2">
        <v>22</v>
      </c>
      <c r="E631" s="2">
        <v>0</v>
      </c>
      <c r="F631" s="2">
        <v>24.7</v>
      </c>
      <c r="G631" s="2">
        <v>0.14799999999999999</v>
      </c>
      <c r="H631" s="2">
        <v>21</v>
      </c>
      <c r="I631" s="2">
        <v>0</v>
      </c>
    </row>
    <row r="632" spans="1:9" x14ac:dyDescent="0.25">
      <c r="A632" s="2">
        <v>7</v>
      </c>
      <c r="B632" s="2">
        <v>114</v>
      </c>
      <c r="C632" s="2">
        <v>64</v>
      </c>
      <c r="D632" s="2">
        <v>0</v>
      </c>
      <c r="E632" s="2">
        <v>0</v>
      </c>
      <c r="F632" s="2">
        <v>27.4</v>
      </c>
      <c r="G632" s="2">
        <v>0.73199999999999998</v>
      </c>
      <c r="H632" s="2">
        <v>34</v>
      </c>
      <c r="I632" s="2">
        <v>1</v>
      </c>
    </row>
    <row r="633" spans="1:9" x14ac:dyDescent="0.25">
      <c r="A633" s="2">
        <v>0</v>
      </c>
      <c r="B633" s="2">
        <v>102</v>
      </c>
      <c r="C633" s="2">
        <v>78</v>
      </c>
      <c r="D633" s="2">
        <v>40</v>
      </c>
      <c r="E633" s="2">
        <v>90</v>
      </c>
      <c r="F633" s="2">
        <v>34.5</v>
      </c>
      <c r="G633" s="2">
        <v>0.23799999999999999</v>
      </c>
      <c r="H633" s="2">
        <v>24</v>
      </c>
      <c r="I633" s="2">
        <v>0</v>
      </c>
    </row>
    <row r="634" spans="1:9" x14ac:dyDescent="0.25">
      <c r="A634" s="2">
        <v>2</v>
      </c>
      <c r="B634" s="2">
        <v>111</v>
      </c>
      <c r="C634" s="2">
        <v>60</v>
      </c>
      <c r="D634" s="2">
        <v>0</v>
      </c>
      <c r="E634" s="2">
        <v>0</v>
      </c>
      <c r="F634" s="2">
        <v>26.2</v>
      </c>
      <c r="G634" s="2">
        <v>0.34300000000000003</v>
      </c>
      <c r="H634" s="2">
        <v>23</v>
      </c>
      <c r="I634" s="2">
        <v>0</v>
      </c>
    </row>
    <row r="635" spans="1:9" x14ac:dyDescent="0.25">
      <c r="A635" s="2">
        <v>1</v>
      </c>
      <c r="B635" s="2">
        <v>128</v>
      </c>
      <c r="C635" s="2">
        <v>82</v>
      </c>
      <c r="D635" s="2">
        <v>17</v>
      </c>
      <c r="E635" s="2">
        <v>183</v>
      </c>
      <c r="F635" s="2">
        <v>27.5</v>
      </c>
      <c r="G635" s="2">
        <v>0.115</v>
      </c>
      <c r="H635" s="2">
        <v>22</v>
      </c>
      <c r="I635" s="2">
        <v>0</v>
      </c>
    </row>
    <row r="636" spans="1:9" x14ac:dyDescent="0.25">
      <c r="A636" s="2">
        <v>10</v>
      </c>
      <c r="B636" s="2">
        <v>92</v>
      </c>
      <c r="C636" s="2">
        <v>62</v>
      </c>
      <c r="D636" s="2">
        <v>0</v>
      </c>
      <c r="E636" s="2">
        <v>0</v>
      </c>
      <c r="F636" s="2">
        <v>25.9</v>
      </c>
      <c r="G636" s="2">
        <v>0.16700000000000001</v>
      </c>
      <c r="H636" s="2">
        <v>31</v>
      </c>
      <c r="I636" s="2">
        <v>0</v>
      </c>
    </row>
    <row r="637" spans="1:9" x14ac:dyDescent="0.25">
      <c r="A637" s="2">
        <v>13</v>
      </c>
      <c r="B637" s="2">
        <v>104</v>
      </c>
      <c r="C637" s="2">
        <v>72</v>
      </c>
      <c r="D637" s="2">
        <v>0</v>
      </c>
      <c r="E637" s="2">
        <v>0</v>
      </c>
      <c r="F637" s="2">
        <v>31.2</v>
      </c>
      <c r="G637" s="2">
        <v>0.46500000000000002</v>
      </c>
      <c r="H637" s="2">
        <v>38</v>
      </c>
      <c r="I637" s="2">
        <v>1</v>
      </c>
    </row>
    <row r="638" spans="1:9" x14ac:dyDescent="0.25">
      <c r="A638" s="2">
        <v>5</v>
      </c>
      <c r="B638" s="2">
        <v>104</v>
      </c>
      <c r="C638" s="2">
        <v>74</v>
      </c>
      <c r="D638" s="2">
        <v>0</v>
      </c>
      <c r="E638" s="2">
        <v>0</v>
      </c>
      <c r="F638" s="2">
        <v>28.8</v>
      </c>
      <c r="G638" s="2">
        <v>0.153</v>
      </c>
      <c r="H638" s="2">
        <v>48</v>
      </c>
      <c r="I638" s="2">
        <v>0</v>
      </c>
    </row>
    <row r="639" spans="1:9" x14ac:dyDescent="0.25">
      <c r="A639" s="2">
        <v>2</v>
      </c>
      <c r="B639" s="2">
        <v>94</v>
      </c>
      <c r="C639" s="2">
        <v>76</v>
      </c>
      <c r="D639" s="2">
        <v>18</v>
      </c>
      <c r="E639" s="2">
        <v>66</v>
      </c>
      <c r="F639" s="2">
        <v>31.6</v>
      </c>
      <c r="G639" s="2">
        <v>0.64900000000000002</v>
      </c>
      <c r="H639" s="2">
        <v>23</v>
      </c>
      <c r="I639" s="2">
        <v>0</v>
      </c>
    </row>
    <row r="640" spans="1:9" x14ac:dyDescent="0.25">
      <c r="A640" s="2">
        <v>7</v>
      </c>
      <c r="B640" s="2">
        <v>97</v>
      </c>
      <c r="C640" s="2">
        <v>76</v>
      </c>
      <c r="D640" s="2">
        <v>32</v>
      </c>
      <c r="E640" s="2">
        <v>91</v>
      </c>
      <c r="F640" s="2">
        <v>40.9</v>
      </c>
      <c r="G640" s="2">
        <v>0.871</v>
      </c>
      <c r="H640" s="2">
        <v>32</v>
      </c>
      <c r="I640" s="2">
        <v>1</v>
      </c>
    </row>
    <row r="641" spans="1:9" x14ac:dyDescent="0.25">
      <c r="A641" s="2">
        <v>1</v>
      </c>
      <c r="B641" s="2">
        <v>100</v>
      </c>
      <c r="C641" s="2">
        <v>74</v>
      </c>
      <c r="D641" s="2">
        <v>12</v>
      </c>
      <c r="E641" s="2">
        <v>46</v>
      </c>
      <c r="F641" s="2">
        <v>19.5</v>
      </c>
      <c r="G641" s="2">
        <v>0.14899999999999999</v>
      </c>
      <c r="H641" s="2">
        <v>28</v>
      </c>
      <c r="I641" s="2">
        <v>0</v>
      </c>
    </row>
    <row r="642" spans="1:9" x14ac:dyDescent="0.25">
      <c r="A642" s="2">
        <v>0</v>
      </c>
      <c r="B642" s="2">
        <v>102</v>
      </c>
      <c r="C642" s="2">
        <v>86</v>
      </c>
      <c r="D642" s="2">
        <v>17</v>
      </c>
      <c r="E642" s="2">
        <v>105</v>
      </c>
      <c r="F642" s="2">
        <v>29.3</v>
      </c>
      <c r="G642" s="2">
        <v>0.69499999999999995</v>
      </c>
      <c r="H642" s="2">
        <v>27</v>
      </c>
      <c r="I642" s="2">
        <v>0</v>
      </c>
    </row>
    <row r="643" spans="1:9" x14ac:dyDescent="0.25">
      <c r="A643" s="2">
        <v>4</v>
      </c>
      <c r="B643" s="2">
        <v>128</v>
      </c>
      <c r="C643" s="2">
        <v>70</v>
      </c>
      <c r="D643" s="2">
        <v>0</v>
      </c>
      <c r="E643" s="2">
        <v>0</v>
      </c>
      <c r="F643" s="2">
        <v>34.299999999999997</v>
      </c>
      <c r="G643" s="2">
        <v>0.30299999999999999</v>
      </c>
      <c r="H643" s="2">
        <v>24</v>
      </c>
      <c r="I643" s="2">
        <v>0</v>
      </c>
    </row>
    <row r="644" spans="1:9" x14ac:dyDescent="0.25">
      <c r="A644" s="2">
        <v>6</v>
      </c>
      <c r="B644" s="2">
        <v>147</v>
      </c>
      <c r="C644" s="2">
        <v>80</v>
      </c>
      <c r="D644" s="2">
        <v>0</v>
      </c>
      <c r="E644" s="2">
        <v>0</v>
      </c>
      <c r="F644" s="2">
        <v>29.5</v>
      </c>
      <c r="G644" s="2">
        <v>0.17799999999999999</v>
      </c>
      <c r="H644" s="2">
        <v>50</v>
      </c>
      <c r="I644" s="2">
        <v>1</v>
      </c>
    </row>
    <row r="645" spans="1:9" x14ac:dyDescent="0.25">
      <c r="A645" s="2">
        <v>4</v>
      </c>
      <c r="B645" s="2">
        <v>90</v>
      </c>
      <c r="C645" s="2">
        <v>0</v>
      </c>
      <c r="D645" s="2">
        <v>0</v>
      </c>
      <c r="E645" s="2">
        <v>0</v>
      </c>
      <c r="F645" s="2">
        <v>28</v>
      </c>
      <c r="G645" s="2">
        <v>0.61</v>
      </c>
      <c r="H645" s="2">
        <v>31</v>
      </c>
      <c r="I645" s="2">
        <v>0</v>
      </c>
    </row>
    <row r="646" spans="1:9" x14ac:dyDescent="0.25">
      <c r="A646" s="2">
        <v>3</v>
      </c>
      <c r="B646" s="2">
        <v>103</v>
      </c>
      <c r="C646" s="2">
        <v>72</v>
      </c>
      <c r="D646" s="2">
        <v>30</v>
      </c>
      <c r="E646" s="2">
        <v>152</v>
      </c>
      <c r="F646" s="2">
        <v>27.6</v>
      </c>
      <c r="G646" s="2">
        <v>0.73</v>
      </c>
      <c r="H646" s="2">
        <v>27</v>
      </c>
      <c r="I646" s="2">
        <v>0</v>
      </c>
    </row>
    <row r="647" spans="1:9" x14ac:dyDescent="0.25">
      <c r="A647" s="2">
        <v>2</v>
      </c>
      <c r="B647" s="2">
        <v>157</v>
      </c>
      <c r="C647" s="2">
        <v>74</v>
      </c>
      <c r="D647" s="2">
        <v>35</v>
      </c>
      <c r="E647" s="2">
        <v>440</v>
      </c>
      <c r="F647" s="2">
        <v>39.4</v>
      </c>
      <c r="G647" s="2">
        <v>0.13400000000000001</v>
      </c>
      <c r="H647" s="2">
        <v>30</v>
      </c>
      <c r="I647" s="2">
        <v>0</v>
      </c>
    </row>
    <row r="648" spans="1:9" x14ac:dyDescent="0.25">
      <c r="A648" s="2">
        <v>1</v>
      </c>
      <c r="B648" s="2">
        <v>167</v>
      </c>
      <c r="C648" s="2">
        <v>74</v>
      </c>
      <c r="D648" s="2">
        <v>17</v>
      </c>
      <c r="E648" s="2">
        <v>144</v>
      </c>
      <c r="F648" s="2">
        <v>23.4</v>
      </c>
      <c r="G648" s="2">
        <v>0.44700000000000001</v>
      </c>
      <c r="H648" s="2">
        <v>33</v>
      </c>
      <c r="I648" s="2">
        <v>1</v>
      </c>
    </row>
    <row r="649" spans="1:9" x14ac:dyDescent="0.25">
      <c r="A649" s="2">
        <v>0</v>
      </c>
      <c r="B649" s="2">
        <v>179</v>
      </c>
      <c r="C649" s="2">
        <v>50</v>
      </c>
      <c r="D649" s="2">
        <v>36</v>
      </c>
      <c r="E649" s="2">
        <v>159</v>
      </c>
      <c r="F649" s="2">
        <v>37.799999999999997</v>
      </c>
      <c r="G649" s="2">
        <v>0.45500000000000002</v>
      </c>
      <c r="H649" s="2">
        <v>22</v>
      </c>
      <c r="I649" s="2">
        <v>1</v>
      </c>
    </row>
    <row r="650" spans="1:9" x14ac:dyDescent="0.25">
      <c r="A650" s="2">
        <v>11</v>
      </c>
      <c r="B650" s="2">
        <v>136</v>
      </c>
      <c r="C650" s="2">
        <v>84</v>
      </c>
      <c r="D650" s="2">
        <v>35</v>
      </c>
      <c r="E650" s="2">
        <v>130</v>
      </c>
      <c r="F650" s="2">
        <v>28.3</v>
      </c>
      <c r="G650" s="2">
        <v>0.26</v>
      </c>
      <c r="H650" s="2">
        <v>42</v>
      </c>
      <c r="I650" s="2">
        <v>1</v>
      </c>
    </row>
    <row r="651" spans="1:9" x14ac:dyDescent="0.25">
      <c r="A651" s="2">
        <v>0</v>
      </c>
      <c r="B651" s="2">
        <v>107</v>
      </c>
      <c r="C651" s="2">
        <v>60</v>
      </c>
      <c r="D651" s="2">
        <v>25</v>
      </c>
      <c r="E651" s="2">
        <v>0</v>
      </c>
      <c r="F651" s="2">
        <v>26.4</v>
      </c>
      <c r="G651" s="2">
        <v>0.13300000000000001</v>
      </c>
      <c r="H651" s="2">
        <v>23</v>
      </c>
      <c r="I651" s="2">
        <v>0</v>
      </c>
    </row>
    <row r="652" spans="1:9" x14ac:dyDescent="0.25">
      <c r="A652" s="2">
        <v>1</v>
      </c>
      <c r="B652" s="2">
        <v>91</v>
      </c>
      <c r="C652" s="2">
        <v>54</v>
      </c>
      <c r="D652" s="2">
        <v>25</v>
      </c>
      <c r="E652" s="2">
        <v>100</v>
      </c>
      <c r="F652" s="2">
        <v>25.2</v>
      </c>
      <c r="G652" s="2">
        <v>0.23400000000000001</v>
      </c>
      <c r="H652" s="2">
        <v>23</v>
      </c>
      <c r="I652" s="2">
        <v>0</v>
      </c>
    </row>
    <row r="653" spans="1:9" x14ac:dyDescent="0.25">
      <c r="A653" s="2">
        <v>1</v>
      </c>
      <c r="B653" s="2">
        <v>117</v>
      </c>
      <c r="C653" s="2">
        <v>60</v>
      </c>
      <c r="D653" s="2">
        <v>23</v>
      </c>
      <c r="E653" s="2">
        <v>106</v>
      </c>
      <c r="F653" s="2">
        <v>33.799999999999997</v>
      </c>
      <c r="G653" s="2">
        <v>0.46600000000000003</v>
      </c>
      <c r="H653" s="2">
        <v>27</v>
      </c>
      <c r="I653" s="2">
        <v>0</v>
      </c>
    </row>
    <row r="654" spans="1:9" x14ac:dyDescent="0.25">
      <c r="A654" s="2">
        <v>5</v>
      </c>
      <c r="B654" s="2">
        <v>123</v>
      </c>
      <c r="C654" s="2">
        <v>74</v>
      </c>
      <c r="D654" s="2">
        <v>40</v>
      </c>
      <c r="E654" s="2">
        <v>77</v>
      </c>
      <c r="F654" s="2">
        <v>34.1</v>
      </c>
      <c r="G654" s="2">
        <v>0.26900000000000002</v>
      </c>
      <c r="H654" s="2">
        <v>28</v>
      </c>
      <c r="I654" s="2">
        <v>0</v>
      </c>
    </row>
    <row r="655" spans="1:9" x14ac:dyDescent="0.25">
      <c r="A655" s="2">
        <v>2</v>
      </c>
      <c r="B655" s="2">
        <v>120</v>
      </c>
      <c r="C655" s="2">
        <v>54</v>
      </c>
      <c r="D655" s="2">
        <v>0</v>
      </c>
      <c r="E655" s="2">
        <v>0</v>
      </c>
      <c r="F655" s="2">
        <v>26.8</v>
      </c>
      <c r="G655" s="2">
        <v>0.45500000000000002</v>
      </c>
      <c r="H655" s="2">
        <v>27</v>
      </c>
      <c r="I655" s="2">
        <v>0</v>
      </c>
    </row>
    <row r="656" spans="1:9" x14ac:dyDescent="0.25">
      <c r="A656" s="2">
        <v>1</v>
      </c>
      <c r="B656" s="2">
        <v>106</v>
      </c>
      <c r="C656" s="2">
        <v>70</v>
      </c>
      <c r="D656" s="2">
        <v>28</v>
      </c>
      <c r="E656" s="2">
        <v>135</v>
      </c>
      <c r="F656" s="2">
        <v>34.200000000000003</v>
      </c>
      <c r="G656" s="2">
        <v>0.14199999999999999</v>
      </c>
      <c r="H656" s="2">
        <v>22</v>
      </c>
      <c r="I656" s="2">
        <v>0</v>
      </c>
    </row>
    <row r="657" spans="1:9" x14ac:dyDescent="0.25">
      <c r="A657" s="2">
        <v>2</v>
      </c>
      <c r="B657" s="2">
        <v>155</v>
      </c>
      <c r="C657" s="2">
        <v>52</v>
      </c>
      <c r="D657" s="2">
        <v>27</v>
      </c>
      <c r="E657" s="2">
        <v>540</v>
      </c>
      <c r="F657" s="2">
        <v>38.700000000000003</v>
      </c>
      <c r="G657" s="2">
        <v>0.24</v>
      </c>
      <c r="H657" s="2">
        <v>25</v>
      </c>
      <c r="I657" s="2">
        <v>1</v>
      </c>
    </row>
    <row r="658" spans="1:9" x14ac:dyDescent="0.25">
      <c r="A658" s="2">
        <v>2</v>
      </c>
      <c r="B658" s="2">
        <v>101</v>
      </c>
      <c r="C658" s="2">
        <v>58</v>
      </c>
      <c r="D658" s="2">
        <v>35</v>
      </c>
      <c r="E658" s="2">
        <v>90</v>
      </c>
      <c r="F658" s="2">
        <v>21.8</v>
      </c>
      <c r="G658" s="2">
        <v>0.155</v>
      </c>
      <c r="H658" s="2">
        <v>22</v>
      </c>
      <c r="I658" s="2">
        <v>0</v>
      </c>
    </row>
    <row r="659" spans="1:9" x14ac:dyDescent="0.25">
      <c r="A659" s="2">
        <v>1</v>
      </c>
      <c r="B659" s="2">
        <v>120</v>
      </c>
      <c r="C659" s="2">
        <v>80</v>
      </c>
      <c r="D659" s="2">
        <v>48</v>
      </c>
      <c r="E659" s="2">
        <v>200</v>
      </c>
      <c r="F659" s="2">
        <v>38.9</v>
      </c>
      <c r="G659" s="2">
        <v>1.1619999999999999</v>
      </c>
      <c r="H659" s="2">
        <v>41</v>
      </c>
      <c r="I659" s="2">
        <v>0</v>
      </c>
    </row>
    <row r="660" spans="1:9" x14ac:dyDescent="0.25">
      <c r="A660" s="2">
        <v>11</v>
      </c>
      <c r="B660" s="2">
        <v>127</v>
      </c>
      <c r="C660" s="2">
        <v>106</v>
      </c>
      <c r="D660" s="2">
        <v>0</v>
      </c>
      <c r="E660" s="2">
        <v>0</v>
      </c>
      <c r="F660" s="2">
        <v>39</v>
      </c>
      <c r="G660" s="2">
        <v>0.19</v>
      </c>
      <c r="H660" s="2">
        <v>51</v>
      </c>
      <c r="I660" s="2">
        <v>0</v>
      </c>
    </row>
    <row r="661" spans="1:9" x14ac:dyDescent="0.25">
      <c r="A661" s="2">
        <v>3</v>
      </c>
      <c r="B661" s="2">
        <v>80</v>
      </c>
      <c r="C661" s="2">
        <v>82</v>
      </c>
      <c r="D661" s="2">
        <v>31</v>
      </c>
      <c r="E661" s="2">
        <v>70</v>
      </c>
      <c r="F661" s="2">
        <v>34.200000000000003</v>
      </c>
      <c r="G661" s="2">
        <v>1.292</v>
      </c>
      <c r="H661" s="2">
        <v>27</v>
      </c>
      <c r="I661" s="2">
        <v>1</v>
      </c>
    </row>
    <row r="662" spans="1:9" x14ac:dyDescent="0.25">
      <c r="A662" s="2">
        <v>10</v>
      </c>
      <c r="B662" s="2">
        <v>162</v>
      </c>
      <c r="C662" s="2">
        <v>84</v>
      </c>
      <c r="D662" s="2">
        <v>0</v>
      </c>
      <c r="E662" s="2">
        <v>0</v>
      </c>
      <c r="F662" s="2">
        <v>27.7</v>
      </c>
      <c r="G662" s="2">
        <v>0.182</v>
      </c>
      <c r="H662" s="2">
        <v>54</v>
      </c>
      <c r="I662" s="2">
        <v>0</v>
      </c>
    </row>
    <row r="663" spans="1:9" x14ac:dyDescent="0.25">
      <c r="A663" s="2">
        <v>1</v>
      </c>
      <c r="B663" s="2">
        <v>199</v>
      </c>
      <c r="C663" s="2">
        <v>76</v>
      </c>
      <c r="D663" s="2">
        <v>43</v>
      </c>
      <c r="E663" s="2">
        <v>0</v>
      </c>
      <c r="F663" s="2">
        <v>42.9</v>
      </c>
      <c r="G663" s="2">
        <v>1.3939999999999999</v>
      </c>
      <c r="H663" s="2">
        <v>22</v>
      </c>
      <c r="I663" s="2">
        <v>1</v>
      </c>
    </row>
    <row r="664" spans="1:9" x14ac:dyDescent="0.25">
      <c r="A664" s="2">
        <v>8</v>
      </c>
      <c r="B664" s="2">
        <v>167</v>
      </c>
      <c r="C664" s="2">
        <v>106</v>
      </c>
      <c r="D664" s="2">
        <v>46</v>
      </c>
      <c r="E664" s="2">
        <v>231</v>
      </c>
      <c r="F664" s="2">
        <v>37.6</v>
      </c>
      <c r="G664" s="2">
        <v>0.16500000000000001</v>
      </c>
      <c r="H664" s="2">
        <v>43</v>
      </c>
      <c r="I664" s="2">
        <v>1</v>
      </c>
    </row>
    <row r="665" spans="1:9" x14ac:dyDescent="0.25">
      <c r="A665" s="2">
        <v>9</v>
      </c>
      <c r="B665" s="2">
        <v>145</v>
      </c>
      <c r="C665" s="2">
        <v>80</v>
      </c>
      <c r="D665" s="2">
        <v>46</v>
      </c>
      <c r="E665" s="2">
        <v>130</v>
      </c>
      <c r="F665" s="2">
        <v>37.9</v>
      </c>
      <c r="G665" s="2">
        <v>0.63700000000000001</v>
      </c>
      <c r="H665" s="2">
        <v>40</v>
      </c>
      <c r="I665" s="2">
        <v>1</v>
      </c>
    </row>
    <row r="666" spans="1:9" x14ac:dyDescent="0.25">
      <c r="A666" s="2">
        <v>6</v>
      </c>
      <c r="B666" s="2">
        <v>115</v>
      </c>
      <c r="C666" s="2">
        <v>60</v>
      </c>
      <c r="D666" s="2">
        <v>39</v>
      </c>
      <c r="E666" s="2">
        <v>0</v>
      </c>
      <c r="F666" s="2">
        <v>33.700000000000003</v>
      </c>
      <c r="G666" s="2">
        <v>0.245</v>
      </c>
      <c r="H666" s="2">
        <v>40</v>
      </c>
      <c r="I666" s="2">
        <v>1</v>
      </c>
    </row>
    <row r="667" spans="1:9" x14ac:dyDescent="0.25">
      <c r="A667" s="2">
        <v>1</v>
      </c>
      <c r="B667" s="2">
        <v>112</v>
      </c>
      <c r="C667" s="2">
        <v>80</v>
      </c>
      <c r="D667" s="2">
        <v>45</v>
      </c>
      <c r="E667" s="2">
        <v>132</v>
      </c>
      <c r="F667" s="2">
        <v>34.799999999999997</v>
      </c>
      <c r="G667" s="2">
        <v>0.217</v>
      </c>
      <c r="H667" s="2">
        <v>24</v>
      </c>
      <c r="I667" s="2">
        <v>0</v>
      </c>
    </row>
    <row r="668" spans="1:9" x14ac:dyDescent="0.25">
      <c r="A668" s="2">
        <v>4</v>
      </c>
      <c r="B668" s="2">
        <v>145</v>
      </c>
      <c r="C668" s="2">
        <v>82</v>
      </c>
      <c r="D668" s="2">
        <v>18</v>
      </c>
      <c r="E668" s="2">
        <v>0</v>
      </c>
      <c r="F668" s="2">
        <v>32.5</v>
      </c>
      <c r="G668" s="2">
        <v>0.23499999999999999</v>
      </c>
      <c r="H668" s="2">
        <v>70</v>
      </c>
      <c r="I668" s="2">
        <v>1</v>
      </c>
    </row>
    <row r="669" spans="1:9" x14ac:dyDescent="0.25">
      <c r="A669" s="2">
        <v>10</v>
      </c>
      <c r="B669" s="2">
        <v>111</v>
      </c>
      <c r="C669" s="2">
        <v>70</v>
      </c>
      <c r="D669" s="2">
        <v>27</v>
      </c>
      <c r="E669" s="2">
        <v>0</v>
      </c>
      <c r="F669" s="2">
        <v>27.5</v>
      </c>
      <c r="G669" s="2">
        <v>0.14099999999999999</v>
      </c>
      <c r="H669" s="2">
        <v>40</v>
      </c>
      <c r="I669" s="2">
        <v>1</v>
      </c>
    </row>
    <row r="670" spans="1:9" x14ac:dyDescent="0.25">
      <c r="A670" s="2">
        <v>6</v>
      </c>
      <c r="B670" s="2">
        <v>98</v>
      </c>
      <c r="C670" s="2">
        <v>58</v>
      </c>
      <c r="D670" s="2">
        <v>33</v>
      </c>
      <c r="E670" s="2">
        <v>190</v>
      </c>
      <c r="F670" s="2">
        <v>34</v>
      </c>
      <c r="G670" s="2">
        <v>0.43</v>
      </c>
      <c r="H670" s="2">
        <v>43</v>
      </c>
      <c r="I670" s="2">
        <v>0</v>
      </c>
    </row>
    <row r="671" spans="1:9" x14ac:dyDescent="0.25">
      <c r="A671" s="2">
        <v>9</v>
      </c>
      <c r="B671" s="2">
        <v>154</v>
      </c>
      <c r="C671" s="2">
        <v>78</v>
      </c>
      <c r="D671" s="2">
        <v>30</v>
      </c>
      <c r="E671" s="2">
        <v>100</v>
      </c>
      <c r="F671" s="2">
        <v>30.9</v>
      </c>
      <c r="G671" s="2">
        <v>0.16400000000000001</v>
      </c>
      <c r="H671" s="2">
        <v>45</v>
      </c>
      <c r="I671" s="2">
        <v>0</v>
      </c>
    </row>
    <row r="672" spans="1:9" x14ac:dyDescent="0.25">
      <c r="A672" s="2">
        <v>6</v>
      </c>
      <c r="B672" s="2">
        <v>165</v>
      </c>
      <c r="C672" s="2">
        <v>68</v>
      </c>
      <c r="D672" s="2">
        <v>26</v>
      </c>
      <c r="E672" s="2">
        <v>168</v>
      </c>
      <c r="F672" s="2">
        <v>33.6</v>
      </c>
      <c r="G672" s="2">
        <v>0.63100000000000001</v>
      </c>
      <c r="H672" s="2">
        <v>49</v>
      </c>
      <c r="I672" s="2">
        <v>0</v>
      </c>
    </row>
    <row r="673" spans="1:9" x14ac:dyDescent="0.25">
      <c r="A673" s="2">
        <v>1</v>
      </c>
      <c r="B673" s="2">
        <v>99</v>
      </c>
      <c r="C673" s="2">
        <v>58</v>
      </c>
      <c r="D673" s="2">
        <v>10</v>
      </c>
      <c r="E673" s="2">
        <v>0</v>
      </c>
      <c r="F673" s="2">
        <v>25.4</v>
      </c>
      <c r="G673" s="2">
        <v>0.55100000000000005</v>
      </c>
      <c r="H673" s="2">
        <v>21</v>
      </c>
      <c r="I673" s="2">
        <v>0</v>
      </c>
    </row>
    <row r="674" spans="1:9" x14ac:dyDescent="0.25">
      <c r="A674" s="2">
        <v>10</v>
      </c>
      <c r="B674" s="2">
        <v>68</v>
      </c>
      <c r="C674" s="2">
        <v>106</v>
      </c>
      <c r="D674" s="2">
        <v>23</v>
      </c>
      <c r="E674" s="2">
        <v>49</v>
      </c>
      <c r="F674" s="2">
        <v>35.5</v>
      </c>
      <c r="G674" s="2">
        <v>0.28499999999999998</v>
      </c>
      <c r="H674" s="2">
        <v>47</v>
      </c>
      <c r="I674" s="2">
        <v>0</v>
      </c>
    </row>
    <row r="675" spans="1:9" x14ac:dyDescent="0.25">
      <c r="A675" s="2">
        <v>3</v>
      </c>
      <c r="B675" s="2">
        <v>123</v>
      </c>
      <c r="C675" s="2">
        <v>100</v>
      </c>
      <c r="D675" s="2">
        <v>35</v>
      </c>
      <c r="E675" s="2">
        <v>240</v>
      </c>
      <c r="F675" s="2">
        <v>57.3</v>
      </c>
      <c r="G675" s="2">
        <v>0.88</v>
      </c>
      <c r="H675" s="2">
        <v>22</v>
      </c>
      <c r="I675" s="2">
        <v>0</v>
      </c>
    </row>
    <row r="676" spans="1:9" x14ac:dyDescent="0.25">
      <c r="A676" s="2">
        <v>8</v>
      </c>
      <c r="B676" s="2">
        <v>91</v>
      </c>
      <c r="C676" s="2">
        <v>82</v>
      </c>
      <c r="D676" s="2">
        <v>0</v>
      </c>
      <c r="E676" s="2">
        <v>0</v>
      </c>
      <c r="F676" s="2">
        <v>35.6</v>
      </c>
      <c r="G676" s="2">
        <v>0.58699999999999997</v>
      </c>
      <c r="H676" s="2">
        <v>68</v>
      </c>
      <c r="I676" s="2">
        <v>0</v>
      </c>
    </row>
    <row r="677" spans="1:9" x14ac:dyDescent="0.25">
      <c r="A677" s="2">
        <v>6</v>
      </c>
      <c r="B677" s="2">
        <v>195</v>
      </c>
      <c r="C677" s="2">
        <v>70</v>
      </c>
      <c r="D677" s="2">
        <v>0</v>
      </c>
      <c r="E677" s="2">
        <v>0</v>
      </c>
      <c r="F677" s="2">
        <v>30.9</v>
      </c>
      <c r="G677" s="2">
        <v>0.32800000000000001</v>
      </c>
      <c r="H677" s="2">
        <v>31</v>
      </c>
      <c r="I677" s="2">
        <v>1</v>
      </c>
    </row>
    <row r="678" spans="1:9" x14ac:dyDescent="0.25">
      <c r="A678" s="2">
        <v>9</v>
      </c>
      <c r="B678" s="2">
        <v>156</v>
      </c>
      <c r="C678" s="2">
        <v>86</v>
      </c>
      <c r="D678" s="2">
        <v>0</v>
      </c>
      <c r="E678" s="2">
        <v>0</v>
      </c>
      <c r="F678" s="2">
        <v>24.8</v>
      </c>
      <c r="G678" s="2">
        <v>0.23</v>
      </c>
      <c r="H678" s="2">
        <v>53</v>
      </c>
      <c r="I678" s="2">
        <v>1</v>
      </c>
    </row>
    <row r="679" spans="1:9" x14ac:dyDescent="0.25">
      <c r="A679" s="2">
        <v>0</v>
      </c>
      <c r="B679" s="2">
        <v>93</v>
      </c>
      <c r="C679" s="2">
        <v>60</v>
      </c>
      <c r="D679" s="2">
        <v>0</v>
      </c>
      <c r="E679" s="2">
        <v>0</v>
      </c>
      <c r="F679" s="2">
        <v>35.299999999999997</v>
      </c>
      <c r="G679" s="2">
        <v>0.26300000000000001</v>
      </c>
      <c r="H679" s="2">
        <v>25</v>
      </c>
      <c r="I679" s="2">
        <v>0</v>
      </c>
    </row>
    <row r="680" spans="1:9" x14ac:dyDescent="0.25">
      <c r="A680" s="2">
        <v>3</v>
      </c>
      <c r="B680" s="2">
        <v>121</v>
      </c>
      <c r="C680" s="2">
        <v>52</v>
      </c>
      <c r="D680" s="2">
        <v>0</v>
      </c>
      <c r="E680" s="2">
        <v>0</v>
      </c>
      <c r="F680" s="2">
        <v>36</v>
      </c>
      <c r="G680" s="2">
        <v>0.127</v>
      </c>
      <c r="H680" s="2">
        <v>25</v>
      </c>
      <c r="I680" s="2">
        <v>1</v>
      </c>
    </row>
    <row r="681" spans="1:9" x14ac:dyDescent="0.25">
      <c r="A681" s="2">
        <v>2</v>
      </c>
      <c r="B681" s="2">
        <v>101</v>
      </c>
      <c r="C681" s="2">
        <v>58</v>
      </c>
      <c r="D681" s="2">
        <v>17</v>
      </c>
      <c r="E681" s="2">
        <v>265</v>
      </c>
      <c r="F681" s="2">
        <v>24.2</v>
      </c>
      <c r="G681" s="2">
        <v>0.61399999999999999</v>
      </c>
      <c r="H681" s="2">
        <v>23</v>
      </c>
      <c r="I681" s="2">
        <v>0</v>
      </c>
    </row>
    <row r="682" spans="1:9" x14ac:dyDescent="0.25">
      <c r="A682" s="2">
        <v>2</v>
      </c>
      <c r="B682" s="2">
        <v>56</v>
      </c>
      <c r="C682" s="2">
        <v>56</v>
      </c>
      <c r="D682" s="2">
        <v>28</v>
      </c>
      <c r="E682" s="2">
        <v>45</v>
      </c>
      <c r="F682" s="2">
        <v>24.2</v>
      </c>
      <c r="G682" s="2">
        <v>0.33200000000000002</v>
      </c>
      <c r="H682" s="2">
        <v>22</v>
      </c>
      <c r="I682" s="2">
        <v>0</v>
      </c>
    </row>
    <row r="683" spans="1:9" x14ac:dyDescent="0.25">
      <c r="A683" s="2">
        <v>0</v>
      </c>
      <c r="B683" s="2">
        <v>162</v>
      </c>
      <c r="C683" s="2">
        <v>76</v>
      </c>
      <c r="D683" s="2">
        <v>36</v>
      </c>
      <c r="E683" s="2">
        <v>0</v>
      </c>
      <c r="F683" s="2">
        <v>49.6</v>
      </c>
      <c r="G683" s="2">
        <v>0.36399999999999999</v>
      </c>
      <c r="H683" s="2">
        <v>26</v>
      </c>
      <c r="I683" s="2">
        <v>1</v>
      </c>
    </row>
    <row r="684" spans="1:9" x14ac:dyDescent="0.25">
      <c r="A684" s="2">
        <v>0</v>
      </c>
      <c r="B684" s="2">
        <v>95</v>
      </c>
      <c r="C684" s="2">
        <v>64</v>
      </c>
      <c r="D684" s="2">
        <v>39</v>
      </c>
      <c r="E684" s="2">
        <v>105</v>
      </c>
      <c r="F684" s="2">
        <v>44.6</v>
      </c>
      <c r="G684" s="2">
        <v>0.36599999999999999</v>
      </c>
      <c r="H684" s="2">
        <v>22</v>
      </c>
      <c r="I684" s="2">
        <v>0</v>
      </c>
    </row>
    <row r="685" spans="1:9" x14ac:dyDescent="0.25">
      <c r="A685" s="2">
        <v>4</v>
      </c>
      <c r="B685" s="2">
        <v>125</v>
      </c>
      <c r="C685" s="2">
        <v>80</v>
      </c>
      <c r="D685" s="2">
        <v>0</v>
      </c>
      <c r="E685" s="2">
        <v>0</v>
      </c>
      <c r="F685" s="2">
        <v>32.299999999999997</v>
      </c>
      <c r="G685" s="2">
        <v>0.53600000000000003</v>
      </c>
      <c r="H685" s="2">
        <v>27</v>
      </c>
      <c r="I685" s="2">
        <v>1</v>
      </c>
    </row>
    <row r="686" spans="1:9" x14ac:dyDescent="0.25">
      <c r="A686" s="2">
        <v>5</v>
      </c>
      <c r="B686" s="2">
        <v>136</v>
      </c>
      <c r="C686" s="2">
        <v>82</v>
      </c>
      <c r="D686" s="2">
        <v>0</v>
      </c>
      <c r="E686" s="2">
        <v>0</v>
      </c>
      <c r="F686" s="2">
        <v>0</v>
      </c>
      <c r="G686" s="2">
        <v>0.64</v>
      </c>
      <c r="H686" s="2">
        <v>69</v>
      </c>
      <c r="I686" s="2">
        <v>0</v>
      </c>
    </row>
    <row r="687" spans="1:9" x14ac:dyDescent="0.25">
      <c r="A687" s="2">
        <v>2</v>
      </c>
      <c r="B687" s="2">
        <v>129</v>
      </c>
      <c r="C687" s="2">
        <v>74</v>
      </c>
      <c r="D687" s="2">
        <v>26</v>
      </c>
      <c r="E687" s="2">
        <v>205</v>
      </c>
      <c r="F687" s="2">
        <v>33.200000000000003</v>
      </c>
      <c r="G687" s="2">
        <v>0.59099999999999997</v>
      </c>
      <c r="H687" s="2">
        <v>25</v>
      </c>
      <c r="I687" s="2">
        <v>0</v>
      </c>
    </row>
    <row r="688" spans="1:9" x14ac:dyDescent="0.25">
      <c r="A688" s="2">
        <v>3</v>
      </c>
      <c r="B688" s="2">
        <v>130</v>
      </c>
      <c r="C688" s="2">
        <v>64</v>
      </c>
      <c r="D688" s="2">
        <v>0</v>
      </c>
      <c r="E688" s="2">
        <v>0</v>
      </c>
      <c r="F688" s="2">
        <v>23.1</v>
      </c>
      <c r="G688" s="2">
        <v>0.314</v>
      </c>
      <c r="H688" s="2">
        <v>22</v>
      </c>
      <c r="I688" s="2">
        <v>0</v>
      </c>
    </row>
    <row r="689" spans="1:9" x14ac:dyDescent="0.25">
      <c r="A689" s="2">
        <v>1</v>
      </c>
      <c r="B689" s="2">
        <v>107</v>
      </c>
      <c r="C689" s="2">
        <v>50</v>
      </c>
      <c r="D689" s="2">
        <v>19</v>
      </c>
      <c r="E689" s="2">
        <v>0</v>
      </c>
      <c r="F689" s="2">
        <v>28.3</v>
      </c>
      <c r="G689" s="2">
        <v>0.18099999999999999</v>
      </c>
      <c r="H689" s="2">
        <v>29</v>
      </c>
      <c r="I689" s="2">
        <v>0</v>
      </c>
    </row>
    <row r="690" spans="1:9" x14ac:dyDescent="0.25">
      <c r="A690" s="2">
        <v>1</v>
      </c>
      <c r="B690" s="2">
        <v>140</v>
      </c>
      <c r="C690" s="2">
        <v>74</v>
      </c>
      <c r="D690" s="2">
        <v>26</v>
      </c>
      <c r="E690" s="2">
        <v>180</v>
      </c>
      <c r="F690" s="2">
        <v>24.1</v>
      </c>
      <c r="G690" s="2">
        <v>0.82799999999999996</v>
      </c>
      <c r="H690" s="2">
        <v>23</v>
      </c>
      <c r="I690" s="2">
        <v>0</v>
      </c>
    </row>
    <row r="691" spans="1:9" x14ac:dyDescent="0.25">
      <c r="A691" s="2">
        <v>1</v>
      </c>
      <c r="B691" s="2">
        <v>144</v>
      </c>
      <c r="C691" s="2">
        <v>82</v>
      </c>
      <c r="D691" s="2">
        <v>46</v>
      </c>
      <c r="E691" s="2">
        <v>180</v>
      </c>
      <c r="F691" s="2">
        <v>46.1</v>
      </c>
      <c r="G691" s="2">
        <v>0.33500000000000002</v>
      </c>
      <c r="H691" s="2">
        <v>46</v>
      </c>
      <c r="I691" s="2">
        <v>1</v>
      </c>
    </row>
    <row r="692" spans="1:9" x14ac:dyDescent="0.25">
      <c r="A692" s="2">
        <v>8</v>
      </c>
      <c r="B692" s="2">
        <v>107</v>
      </c>
      <c r="C692" s="2">
        <v>80</v>
      </c>
      <c r="D692" s="2">
        <v>0</v>
      </c>
      <c r="E692" s="2">
        <v>0</v>
      </c>
      <c r="F692" s="2">
        <v>24.6</v>
      </c>
      <c r="G692" s="2">
        <v>0.85599999999999998</v>
      </c>
      <c r="H692" s="2">
        <v>34</v>
      </c>
      <c r="I692" s="2">
        <v>0</v>
      </c>
    </row>
    <row r="693" spans="1:9" x14ac:dyDescent="0.25">
      <c r="A693" s="2">
        <v>13</v>
      </c>
      <c r="B693" s="2">
        <v>158</v>
      </c>
      <c r="C693" s="2">
        <v>114</v>
      </c>
      <c r="D693" s="2">
        <v>0</v>
      </c>
      <c r="E693" s="2">
        <v>0</v>
      </c>
      <c r="F693" s="2">
        <v>42.3</v>
      </c>
      <c r="G693" s="2">
        <v>0.25700000000000001</v>
      </c>
      <c r="H693" s="2">
        <v>44</v>
      </c>
      <c r="I693" s="2">
        <v>1</v>
      </c>
    </row>
    <row r="694" spans="1:9" x14ac:dyDescent="0.25">
      <c r="A694" s="2">
        <v>2</v>
      </c>
      <c r="B694" s="2">
        <v>121</v>
      </c>
      <c r="C694" s="2">
        <v>70</v>
      </c>
      <c r="D694" s="2">
        <v>32</v>
      </c>
      <c r="E694" s="2">
        <v>95</v>
      </c>
      <c r="F694" s="2">
        <v>39.1</v>
      </c>
      <c r="G694" s="2">
        <v>0.88600000000000001</v>
      </c>
      <c r="H694" s="2">
        <v>23</v>
      </c>
      <c r="I694" s="2">
        <v>0</v>
      </c>
    </row>
    <row r="695" spans="1:9" x14ac:dyDescent="0.25">
      <c r="A695" s="2">
        <v>7</v>
      </c>
      <c r="B695" s="2">
        <v>129</v>
      </c>
      <c r="C695" s="2">
        <v>68</v>
      </c>
      <c r="D695" s="2">
        <v>49</v>
      </c>
      <c r="E695" s="2">
        <v>125</v>
      </c>
      <c r="F695" s="2">
        <v>38.5</v>
      </c>
      <c r="G695" s="2">
        <v>0.439</v>
      </c>
      <c r="H695" s="2">
        <v>43</v>
      </c>
      <c r="I695" s="2">
        <v>1</v>
      </c>
    </row>
    <row r="696" spans="1:9" x14ac:dyDescent="0.25">
      <c r="A696" s="2">
        <v>2</v>
      </c>
      <c r="B696" s="2">
        <v>90</v>
      </c>
      <c r="C696" s="2">
        <v>60</v>
      </c>
      <c r="D696" s="2">
        <v>0</v>
      </c>
      <c r="E696" s="2">
        <v>0</v>
      </c>
      <c r="F696" s="2">
        <v>23.5</v>
      </c>
      <c r="G696" s="2">
        <v>0.191</v>
      </c>
      <c r="H696" s="2">
        <v>25</v>
      </c>
      <c r="I696" s="2">
        <v>0</v>
      </c>
    </row>
    <row r="697" spans="1:9" x14ac:dyDescent="0.25">
      <c r="A697" s="2">
        <v>7</v>
      </c>
      <c r="B697" s="2">
        <v>142</v>
      </c>
      <c r="C697" s="2">
        <v>90</v>
      </c>
      <c r="D697" s="2">
        <v>24</v>
      </c>
      <c r="E697" s="2">
        <v>480</v>
      </c>
      <c r="F697" s="2">
        <v>30.4</v>
      </c>
      <c r="G697" s="2">
        <v>0.128</v>
      </c>
      <c r="H697" s="2">
        <v>43</v>
      </c>
      <c r="I697" s="2">
        <v>1</v>
      </c>
    </row>
    <row r="698" spans="1:9" x14ac:dyDescent="0.25">
      <c r="A698" s="2">
        <v>3</v>
      </c>
      <c r="B698" s="2">
        <v>169</v>
      </c>
      <c r="C698" s="2">
        <v>74</v>
      </c>
      <c r="D698" s="2">
        <v>19</v>
      </c>
      <c r="E698" s="2">
        <v>125</v>
      </c>
      <c r="F698" s="2">
        <v>29.9</v>
      </c>
      <c r="G698" s="2">
        <v>0.26800000000000002</v>
      </c>
      <c r="H698" s="2">
        <v>31</v>
      </c>
      <c r="I698" s="2">
        <v>1</v>
      </c>
    </row>
    <row r="699" spans="1:9" x14ac:dyDescent="0.25">
      <c r="A699" s="2">
        <v>0</v>
      </c>
      <c r="B699" s="2">
        <v>99</v>
      </c>
      <c r="C699" s="2">
        <v>0</v>
      </c>
      <c r="D699" s="2">
        <v>0</v>
      </c>
      <c r="E699" s="2">
        <v>0</v>
      </c>
      <c r="F699" s="2">
        <v>25</v>
      </c>
      <c r="G699" s="2">
        <v>0.253</v>
      </c>
      <c r="H699" s="2">
        <v>22</v>
      </c>
      <c r="I699" s="2">
        <v>0</v>
      </c>
    </row>
    <row r="700" spans="1:9" x14ac:dyDescent="0.25">
      <c r="A700" s="2">
        <v>4</v>
      </c>
      <c r="B700" s="2">
        <v>127</v>
      </c>
      <c r="C700" s="2">
        <v>88</v>
      </c>
      <c r="D700" s="2">
        <v>11</v>
      </c>
      <c r="E700" s="2">
        <v>155</v>
      </c>
      <c r="F700" s="2">
        <v>34.5</v>
      </c>
      <c r="G700" s="2">
        <v>0.59799999999999998</v>
      </c>
      <c r="H700" s="2">
        <v>28</v>
      </c>
      <c r="I700" s="2">
        <v>0</v>
      </c>
    </row>
    <row r="701" spans="1:9" x14ac:dyDescent="0.25">
      <c r="A701" s="2">
        <v>4</v>
      </c>
      <c r="B701" s="2">
        <v>118</v>
      </c>
      <c r="C701" s="2">
        <v>70</v>
      </c>
      <c r="D701" s="2">
        <v>0</v>
      </c>
      <c r="E701" s="2">
        <v>0</v>
      </c>
      <c r="F701" s="2">
        <v>44.5</v>
      </c>
      <c r="G701" s="2">
        <v>0.90400000000000003</v>
      </c>
      <c r="H701" s="2">
        <v>26</v>
      </c>
      <c r="I701" s="2">
        <v>0</v>
      </c>
    </row>
    <row r="702" spans="1:9" x14ac:dyDescent="0.25">
      <c r="A702" s="2">
        <v>2</v>
      </c>
      <c r="B702" s="2">
        <v>122</v>
      </c>
      <c r="C702" s="2">
        <v>76</v>
      </c>
      <c r="D702" s="2">
        <v>27</v>
      </c>
      <c r="E702" s="2">
        <v>200</v>
      </c>
      <c r="F702" s="2">
        <v>35.9</v>
      </c>
      <c r="G702" s="2">
        <v>0.48299999999999998</v>
      </c>
      <c r="H702" s="2">
        <v>26</v>
      </c>
      <c r="I702" s="2">
        <v>0</v>
      </c>
    </row>
    <row r="703" spans="1:9" x14ac:dyDescent="0.25">
      <c r="A703" s="2">
        <v>6</v>
      </c>
      <c r="B703" s="2">
        <v>125</v>
      </c>
      <c r="C703" s="2">
        <v>78</v>
      </c>
      <c r="D703" s="2">
        <v>31</v>
      </c>
      <c r="E703" s="2">
        <v>0</v>
      </c>
      <c r="F703" s="2">
        <v>27.6</v>
      </c>
      <c r="G703" s="2">
        <v>0.56499999999999995</v>
      </c>
      <c r="H703" s="2">
        <v>49</v>
      </c>
      <c r="I703" s="2">
        <v>1</v>
      </c>
    </row>
    <row r="704" spans="1:9" x14ac:dyDescent="0.25">
      <c r="A704" s="2">
        <v>1</v>
      </c>
      <c r="B704" s="2">
        <v>168</v>
      </c>
      <c r="C704" s="2">
        <v>88</v>
      </c>
      <c r="D704" s="2">
        <v>29</v>
      </c>
      <c r="E704" s="2">
        <v>0</v>
      </c>
      <c r="F704" s="2">
        <v>35</v>
      </c>
      <c r="G704" s="2">
        <v>0.90500000000000003</v>
      </c>
      <c r="H704" s="2">
        <v>52</v>
      </c>
      <c r="I704" s="2">
        <v>1</v>
      </c>
    </row>
    <row r="705" spans="1:9" x14ac:dyDescent="0.25">
      <c r="A705" s="2">
        <v>2</v>
      </c>
      <c r="B705" s="2">
        <v>129</v>
      </c>
      <c r="C705" s="2">
        <v>0</v>
      </c>
      <c r="D705" s="2">
        <v>0</v>
      </c>
      <c r="E705" s="2">
        <v>0</v>
      </c>
      <c r="F705" s="2">
        <v>38.5</v>
      </c>
      <c r="G705" s="2">
        <v>0.30399999999999999</v>
      </c>
      <c r="H705" s="2">
        <v>41</v>
      </c>
      <c r="I705" s="2">
        <v>0</v>
      </c>
    </row>
    <row r="706" spans="1:9" x14ac:dyDescent="0.25">
      <c r="A706" s="2">
        <v>4</v>
      </c>
      <c r="B706" s="2">
        <v>110</v>
      </c>
      <c r="C706" s="2">
        <v>76</v>
      </c>
      <c r="D706" s="2">
        <v>20</v>
      </c>
      <c r="E706" s="2">
        <v>100</v>
      </c>
      <c r="F706" s="2">
        <v>28.4</v>
      </c>
      <c r="G706" s="2">
        <v>0.11799999999999999</v>
      </c>
      <c r="H706" s="2">
        <v>27</v>
      </c>
      <c r="I706" s="2">
        <v>0</v>
      </c>
    </row>
    <row r="707" spans="1:9" x14ac:dyDescent="0.25">
      <c r="A707" s="2">
        <v>6</v>
      </c>
      <c r="B707" s="2">
        <v>80</v>
      </c>
      <c r="C707" s="2">
        <v>80</v>
      </c>
      <c r="D707" s="2">
        <v>36</v>
      </c>
      <c r="E707" s="2">
        <v>0</v>
      </c>
      <c r="F707" s="2">
        <v>39.799999999999997</v>
      </c>
      <c r="G707" s="2">
        <v>0.17699999999999999</v>
      </c>
      <c r="H707" s="2">
        <v>28</v>
      </c>
      <c r="I707" s="2">
        <v>0</v>
      </c>
    </row>
    <row r="708" spans="1:9" x14ac:dyDescent="0.25">
      <c r="A708" s="2">
        <v>10</v>
      </c>
      <c r="B708" s="2">
        <v>115</v>
      </c>
      <c r="C708" s="2">
        <v>0</v>
      </c>
      <c r="D708" s="2">
        <v>0</v>
      </c>
      <c r="E708" s="2">
        <v>0</v>
      </c>
      <c r="F708" s="2">
        <v>0</v>
      </c>
      <c r="G708" s="2">
        <v>0.26100000000000001</v>
      </c>
      <c r="H708" s="2">
        <v>30</v>
      </c>
      <c r="I708" s="2">
        <v>1</v>
      </c>
    </row>
    <row r="709" spans="1:9" x14ac:dyDescent="0.25">
      <c r="A709" s="2">
        <v>2</v>
      </c>
      <c r="B709" s="2">
        <v>127</v>
      </c>
      <c r="C709" s="2">
        <v>46</v>
      </c>
      <c r="D709" s="2">
        <v>21</v>
      </c>
      <c r="E709" s="2">
        <v>335</v>
      </c>
      <c r="F709" s="2">
        <v>34.4</v>
      </c>
      <c r="G709" s="2">
        <v>0.17599999999999999</v>
      </c>
      <c r="H709" s="2">
        <v>22</v>
      </c>
      <c r="I709" s="2">
        <v>0</v>
      </c>
    </row>
    <row r="710" spans="1:9" x14ac:dyDescent="0.25">
      <c r="A710" s="2">
        <v>9</v>
      </c>
      <c r="B710" s="2">
        <v>164</v>
      </c>
      <c r="C710" s="2">
        <v>78</v>
      </c>
      <c r="D710" s="2">
        <v>0</v>
      </c>
      <c r="E710" s="2">
        <v>0</v>
      </c>
      <c r="F710" s="2">
        <v>32.799999999999997</v>
      </c>
      <c r="G710" s="2">
        <v>0.14799999999999999</v>
      </c>
      <c r="H710" s="2">
        <v>45</v>
      </c>
      <c r="I710" s="2">
        <v>1</v>
      </c>
    </row>
    <row r="711" spans="1:9" x14ac:dyDescent="0.25">
      <c r="A711" s="2">
        <v>2</v>
      </c>
      <c r="B711" s="2">
        <v>93</v>
      </c>
      <c r="C711" s="2">
        <v>64</v>
      </c>
      <c r="D711" s="2">
        <v>32</v>
      </c>
      <c r="E711" s="2">
        <v>160</v>
      </c>
      <c r="F711" s="2">
        <v>38</v>
      </c>
      <c r="G711" s="2">
        <v>0.67400000000000004</v>
      </c>
      <c r="H711" s="2">
        <v>23</v>
      </c>
      <c r="I711" s="2">
        <v>1</v>
      </c>
    </row>
    <row r="712" spans="1:9" x14ac:dyDescent="0.25">
      <c r="A712" s="2">
        <v>3</v>
      </c>
      <c r="B712" s="2">
        <v>158</v>
      </c>
      <c r="C712" s="2">
        <v>64</v>
      </c>
      <c r="D712" s="2">
        <v>13</v>
      </c>
      <c r="E712" s="2">
        <v>387</v>
      </c>
      <c r="F712" s="2">
        <v>31.2</v>
      </c>
      <c r="G712" s="2">
        <v>0.29499999999999998</v>
      </c>
      <c r="H712" s="2">
        <v>24</v>
      </c>
      <c r="I712" s="2">
        <v>0</v>
      </c>
    </row>
    <row r="713" spans="1:9" x14ac:dyDescent="0.25">
      <c r="A713" s="2">
        <v>5</v>
      </c>
      <c r="B713" s="2">
        <v>126</v>
      </c>
      <c r="C713" s="2">
        <v>78</v>
      </c>
      <c r="D713" s="2">
        <v>27</v>
      </c>
      <c r="E713" s="2">
        <v>22</v>
      </c>
      <c r="F713" s="2">
        <v>29.6</v>
      </c>
      <c r="G713" s="2">
        <v>0.439</v>
      </c>
      <c r="H713" s="2">
        <v>40</v>
      </c>
      <c r="I713" s="2">
        <v>0</v>
      </c>
    </row>
    <row r="714" spans="1:9" x14ac:dyDescent="0.25">
      <c r="A714" s="2">
        <v>10</v>
      </c>
      <c r="B714" s="2">
        <v>129</v>
      </c>
      <c r="C714" s="2">
        <v>62</v>
      </c>
      <c r="D714" s="2">
        <v>36</v>
      </c>
      <c r="E714" s="2">
        <v>0</v>
      </c>
      <c r="F714" s="2">
        <v>41.2</v>
      </c>
      <c r="G714" s="2">
        <v>0.441</v>
      </c>
      <c r="H714" s="2">
        <v>38</v>
      </c>
      <c r="I714" s="2">
        <v>1</v>
      </c>
    </row>
    <row r="715" spans="1:9" x14ac:dyDescent="0.25">
      <c r="A715" s="2">
        <v>0</v>
      </c>
      <c r="B715" s="2">
        <v>134</v>
      </c>
      <c r="C715" s="2">
        <v>58</v>
      </c>
      <c r="D715" s="2">
        <v>20</v>
      </c>
      <c r="E715" s="2">
        <v>291</v>
      </c>
      <c r="F715" s="2">
        <v>26.4</v>
      </c>
      <c r="G715" s="2">
        <v>0.35199999999999998</v>
      </c>
      <c r="H715" s="2">
        <v>21</v>
      </c>
      <c r="I715" s="2">
        <v>0</v>
      </c>
    </row>
    <row r="716" spans="1:9" x14ac:dyDescent="0.25">
      <c r="A716" s="2">
        <v>3</v>
      </c>
      <c r="B716" s="2">
        <v>102</v>
      </c>
      <c r="C716" s="2">
        <v>74</v>
      </c>
      <c r="D716" s="2">
        <v>0</v>
      </c>
      <c r="E716" s="2">
        <v>0</v>
      </c>
      <c r="F716" s="2">
        <v>29.5</v>
      </c>
      <c r="G716" s="2">
        <v>0.121</v>
      </c>
      <c r="H716" s="2">
        <v>32</v>
      </c>
      <c r="I716" s="2">
        <v>0</v>
      </c>
    </row>
    <row r="717" spans="1:9" x14ac:dyDescent="0.25">
      <c r="A717" s="2">
        <v>7</v>
      </c>
      <c r="B717" s="2">
        <v>187</v>
      </c>
      <c r="C717" s="2">
        <v>50</v>
      </c>
      <c r="D717" s="2">
        <v>33</v>
      </c>
      <c r="E717" s="2">
        <v>392</v>
      </c>
      <c r="F717" s="2">
        <v>33.9</v>
      </c>
      <c r="G717" s="2">
        <v>0.82599999999999996</v>
      </c>
      <c r="H717" s="2">
        <v>34</v>
      </c>
      <c r="I717" s="2">
        <v>1</v>
      </c>
    </row>
    <row r="718" spans="1:9" x14ac:dyDescent="0.25">
      <c r="A718" s="2">
        <v>3</v>
      </c>
      <c r="B718" s="2">
        <v>173</v>
      </c>
      <c r="C718" s="2">
        <v>78</v>
      </c>
      <c r="D718" s="2">
        <v>39</v>
      </c>
      <c r="E718" s="2">
        <v>185</v>
      </c>
      <c r="F718" s="2">
        <v>33.799999999999997</v>
      </c>
      <c r="G718" s="2">
        <v>0.97</v>
      </c>
      <c r="H718" s="2">
        <v>31</v>
      </c>
      <c r="I718" s="2">
        <v>1</v>
      </c>
    </row>
    <row r="719" spans="1:9" x14ac:dyDescent="0.25">
      <c r="A719" s="2">
        <v>10</v>
      </c>
      <c r="B719" s="2">
        <v>94</v>
      </c>
      <c r="C719" s="2">
        <v>72</v>
      </c>
      <c r="D719" s="2">
        <v>18</v>
      </c>
      <c r="E719" s="2">
        <v>0</v>
      </c>
      <c r="F719" s="2">
        <v>23.1</v>
      </c>
      <c r="G719" s="2">
        <v>0.59499999999999997</v>
      </c>
      <c r="H719" s="2">
        <v>56</v>
      </c>
      <c r="I719" s="2">
        <v>0</v>
      </c>
    </row>
    <row r="720" spans="1:9" x14ac:dyDescent="0.25">
      <c r="A720" s="2">
        <v>1</v>
      </c>
      <c r="B720" s="2">
        <v>108</v>
      </c>
      <c r="C720" s="2">
        <v>60</v>
      </c>
      <c r="D720" s="2">
        <v>46</v>
      </c>
      <c r="E720" s="2">
        <v>178</v>
      </c>
      <c r="F720" s="2">
        <v>35.5</v>
      </c>
      <c r="G720" s="2">
        <v>0.41499999999999998</v>
      </c>
      <c r="H720" s="2">
        <v>24</v>
      </c>
      <c r="I720" s="2">
        <v>0</v>
      </c>
    </row>
    <row r="721" spans="1:9" x14ac:dyDescent="0.25">
      <c r="A721" s="2">
        <v>5</v>
      </c>
      <c r="B721" s="2">
        <v>97</v>
      </c>
      <c r="C721" s="2">
        <v>76</v>
      </c>
      <c r="D721" s="2">
        <v>27</v>
      </c>
      <c r="E721" s="2">
        <v>0</v>
      </c>
      <c r="F721" s="2">
        <v>35.6</v>
      </c>
      <c r="G721" s="2">
        <v>0.378</v>
      </c>
      <c r="H721" s="2">
        <v>52</v>
      </c>
      <c r="I721" s="2">
        <v>1</v>
      </c>
    </row>
    <row r="722" spans="1:9" x14ac:dyDescent="0.25">
      <c r="A722" s="2">
        <v>4</v>
      </c>
      <c r="B722" s="2">
        <v>83</v>
      </c>
      <c r="C722" s="2">
        <v>86</v>
      </c>
      <c r="D722" s="2">
        <v>19</v>
      </c>
      <c r="E722" s="2">
        <v>0</v>
      </c>
      <c r="F722" s="2">
        <v>29.3</v>
      </c>
      <c r="G722" s="2">
        <v>0.317</v>
      </c>
      <c r="H722" s="2">
        <v>34</v>
      </c>
      <c r="I722" s="2">
        <v>0</v>
      </c>
    </row>
    <row r="723" spans="1:9" x14ac:dyDescent="0.25">
      <c r="A723" s="2">
        <v>1</v>
      </c>
      <c r="B723" s="2">
        <v>114</v>
      </c>
      <c r="C723" s="2">
        <v>66</v>
      </c>
      <c r="D723" s="2">
        <v>36</v>
      </c>
      <c r="E723" s="2">
        <v>200</v>
      </c>
      <c r="F723" s="2">
        <v>38.1</v>
      </c>
      <c r="G723" s="2">
        <v>0.28899999999999998</v>
      </c>
      <c r="H723" s="2">
        <v>21</v>
      </c>
      <c r="I723" s="2">
        <v>0</v>
      </c>
    </row>
    <row r="724" spans="1:9" x14ac:dyDescent="0.25">
      <c r="A724" s="2">
        <v>1</v>
      </c>
      <c r="B724" s="2">
        <v>149</v>
      </c>
      <c r="C724" s="2">
        <v>68</v>
      </c>
      <c r="D724" s="2">
        <v>29</v>
      </c>
      <c r="E724" s="2">
        <v>127</v>
      </c>
      <c r="F724" s="2">
        <v>29.3</v>
      </c>
      <c r="G724" s="2">
        <v>0.34899999999999998</v>
      </c>
      <c r="H724" s="2">
        <v>42</v>
      </c>
      <c r="I724" s="2">
        <v>1</v>
      </c>
    </row>
    <row r="725" spans="1:9" x14ac:dyDescent="0.25">
      <c r="A725" s="2">
        <v>5</v>
      </c>
      <c r="B725" s="2">
        <v>117</v>
      </c>
      <c r="C725" s="2">
        <v>86</v>
      </c>
      <c r="D725" s="2">
        <v>30</v>
      </c>
      <c r="E725" s="2">
        <v>105</v>
      </c>
      <c r="F725" s="2">
        <v>39.1</v>
      </c>
      <c r="G725" s="2">
        <v>0.251</v>
      </c>
      <c r="H725" s="2">
        <v>42</v>
      </c>
      <c r="I725" s="2">
        <v>0</v>
      </c>
    </row>
    <row r="726" spans="1:9" x14ac:dyDescent="0.25">
      <c r="A726" s="2">
        <v>1</v>
      </c>
      <c r="B726" s="2">
        <v>111</v>
      </c>
      <c r="C726" s="2">
        <v>94</v>
      </c>
      <c r="D726" s="2">
        <v>0</v>
      </c>
      <c r="E726" s="2">
        <v>0</v>
      </c>
      <c r="F726" s="2">
        <v>32.799999999999997</v>
      </c>
      <c r="G726" s="2">
        <v>0.26500000000000001</v>
      </c>
      <c r="H726" s="2">
        <v>45</v>
      </c>
      <c r="I726" s="2">
        <v>0</v>
      </c>
    </row>
    <row r="727" spans="1:9" x14ac:dyDescent="0.25">
      <c r="A727" s="2">
        <v>4</v>
      </c>
      <c r="B727" s="2">
        <v>112</v>
      </c>
      <c r="C727" s="2">
        <v>78</v>
      </c>
      <c r="D727" s="2">
        <v>40</v>
      </c>
      <c r="E727" s="2">
        <v>0</v>
      </c>
      <c r="F727" s="2">
        <v>39.4</v>
      </c>
      <c r="G727" s="2">
        <v>0.23599999999999999</v>
      </c>
      <c r="H727" s="2">
        <v>38</v>
      </c>
      <c r="I727" s="2">
        <v>0</v>
      </c>
    </row>
    <row r="728" spans="1:9" x14ac:dyDescent="0.25">
      <c r="A728" s="2">
        <v>1</v>
      </c>
      <c r="B728" s="2">
        <v>116</v>
      </c>
      <c r="C728" s="2">
        <v>78</v>
      </c>
      <c r="D728" s="2">
        <v>29</v>
      </c>
      <c r="E728" s="2">
        <v>180</v>
      </c>
      <c r="F728" s="2">
        <v>36.1</v>
      </c>
      <c r="G728" s="2">
        <v>0.496</v>
      </c>
      <c r="H728" s="2">
        <v>25</v>
      </c>
      <c r="I728" s="2">
        <v>0</v>
      </c>
    </row>
    <row r="729" spans="1:9" x14ac:dyDescent="0.25">
      <c r="A729" s="2">
        <v>0</v>
      </c>
      <c r="B729" s="2">
        <v>141</v>
      </c>
      <c r="C729" s="2">
        <v>84</v>
      </c>
      <c r="D729" s="2">
        <v>26</v>
      </c>
      <c r="E729" s="2">
        <v>0</v>
      </c>
      <c r="F729" s="2">
        <v>32.4</v>
      </c>
      <c r="G729" s="2">
        <v>0.433</v>
      </c>
      <c r="H729" s="2">
        <v>22</v>
      </c>
      <c r="I729" s="2">
        <v>0</v>
      </c>
    </row>
    <row r="730" spans="1:9" x14ac:dyDescent="0.25">
      <c r="A730" s="2">
        <v>2</v>
      </c>
      <c r="B730" s="2">
        <v>175</v>
      </c>
      <c r="C730" s="2">
        <v>88</v>
      </c>
      <c r="D730" s="2">
        <v>0</v>
      </c>
      <c r="E730" s="2">
        <v>0</v>
      </c>
      <c r="F730" s="2">
        <v>22.9</v>
      </c>
      <c r="G730" s="2">
        <v>0.32600000000000001</v>
      </c>
      <c r="H730" s="2">
        <v>22</v>
      </c>
      <c r="I730" s="2">
        <v>0</v>
      </c>
    </row>
    <row r="731" spans="1:9" x14ac:dyDescent="0.25">
      <c r="A731" s="2">
        <v>2</v>
      </c>
      <c r="B731" s="2">
        <v>92</v>
      </c>
      <c r="C731" s="2">
        <v>52</v>
      </c>
      <c r="D731" s="2">
        <v>0</v>
      </c>
      <c r="E731" s="2">
        <v>0</v>
      </c>
      <c r="F731" s="2">
        <v>30.1</v>
      </c>
      <c r="G731" s="2">
        <v>0.14099999999999999</v>
      </c>
      <c r="H731" s="2">
        <v>22</v>
      </c>
      <c r="I731" s="2">
        <v>0</v>
      </c>
    </row>
    <row r="732" spans="1:9" x14ac:dyDescent="0.25">
      <c r="A732" s="2">
        <v>3</v>
      </c>
      <c r="B732" s="2">
        <v>130</v>
      </c>
      <c r="C732" s="2">
        <v>78</v>
      </c>
      <c r="D732" s="2">
        <v>23</v>
      </c>
      <c r="E732" s="2">
        <v>79</v>
      </c>
      <c r="F732" s="2">
        <v>28.4</v>
      </c>
      <c r="G732" s="2">
        <v>0.32300000000000001</v>
      </c>
      <c r="H732" s="2">
        <v>34</v>
      </c>
      <c r="I732" s="2">
        <v>1</v>
      </c>
    </row>
    <row r="733" spans="1:9" x14ac:dyDescent="0.25">
      <c r="A733" s="2">
        <v>8</v>
      </c>
      <c r="B733" s="2">
        <v>120</v>
      </c>
      <c r="C733" s="2">
        <v>86</v>
      </c>
      <c r="D733" s="2">
        <v>0</v>
      </c>
      <c r="E733" s="2">
        <v>0</v>
      </c>
      <c r="F733" s="2">
        <v>28.4</v>
      </c>
      <c r="G733" s="2">
        <v>0.25900000000000001</v>
      </c>
      <c r="H733" s="2">
        <v>22</v>
      </c>
      <c r="I733" s="2">
        <v>1</v>
      </c>
    </row>
    <row r="734" spans="1:9" x14ac:dyDescent="0.25">
      <c r="A734" s="2">
        <v>2</v>
      </c>
      <c r="B734" s="2">
        <v>174</v>
      </c>
      <c r="C734" s="2">
        <v>88</v>
      </c>
      <c r="D734" s="2">
        <v>37</v>
      </c>
      <c r="E734" s="2">
        <v>120</v>
      </c>
      <c r="F734" s="2">
        <v>44.5</v>
      </c>
      <c r="G734" s="2">
        <v>0.64600000000000002</v>
      </c>
      <c r="H734" s="2">
        <v>24</v>
      </c>
      <c r="I734" s="2">
        <v>1</v>
      </c>
    </row>
    <row r="735" spans="1:9" x14ac:dyDescent="0.25">
      <c r="A735" s="2">
        <v>2</v>
      </c>
      <c r="B735" s="2">
        <v>106</v>
      </c>
      <c r="C735" s="2">
        <v>56</v>
      </c>
      <c r="D735" s="2">
        <v>27</v>
      </c>
      <c r="E735" s="2">
        <v>165</v>
      </c>
      <c r="F735" s="2">
        <v>29</v>
      </c>
      <c r="G735" s="2">
        <v>0.42599999999999999</v>
      </c>
      <c r="H735" s="2">
        <v>22</v>
      </c>
      <c r="I735" s="2">
        <v>0</v>
      </c>
    </row>
    <row r="736" spans="1:9" x14ac:dyDescent="0.25">
      <c r="A736" s="2">
        <v>2</v>
      </c>
      <c r="B736" s="2">
        <v>105</v>
      </c>
      <c r="C736" s="2">
        <v>75</v>
      </c>
      <c r="D736" s="2">
        <v>0</v>
      </c>
      <c r="E736" s="2">
        <v>0</v>
      </c>
      <c r="F736" s="2">
        <v>23.3</v>
      </c>
      <c r="G736" s="2">
        <v>0.56000000000000005</v>
      </c>
      <c r="H736" s="2">
        <v>53</v>
      </c>
      <c r="I736" s="2">
        <v>0</v>
      </c>
    </row>
    <row r="737" spans="1:9" x14ac:dyDescent="0.25">
      <c r="A737" s="2">
        <v>4</v>
      </c>
      <c r="B737" s="2">
        <v>95</v>
      </c>
      <c r="C737" s="2">
        <v>60</v>
      </c>
      <c r="D737" s="2">
        <v>32</v>
      </c>
      <c r="E737" s="2">
        <v>0</v>
      </c>
      <c r="F737" s="2">
        <v>35.4</v>
      </c>
      <c r="G737" s="2">
        <v>0.28399999999999997</v>
      </c>
      <c r="H737" s="2">
        <v>28</v>
      </c>
      <c r="I737" s="2">
        <v>0</v>
      </c>
    </row>
    <row r="738" spans="1:9" x14ac:dyDescent="0.25">
      <c r="A738" s="2">
        <v>0</v>
      </c>
      <c r="B738" s="2">
        <v>126</v>
      </c>
      <c r="C738" s="2">
        <v>86</v>
      </c>
      <c r="D738" s="2">
        <v>27</v>
      </c>
      <c r="E738" s="2">
        <v>120</v>
      </c>
      <c r="F738" s="2">
        <v>27.4</v>
      </c>
      <c r="G738" s="2">
        <v>0.51500000000000001</v>
      </c>
      <c r="H738" s="2">
        <v>21</v>
      </c>
      <c r="I738" s="2">
        <v>0</v>
      </c>
    </row>
    <row r="739" spans="1:9" x14ac:dyDescent="0.25">
      <c r="A739" s="2">
        <v>8</v>
      </c>
      <c r="B739" s="2">
        <v>65</v>
      </c>
      <c r="C739" s="2">
        <v>72</v>
      </c>
      <c r="D739" s="2">
        <v>23</v>
      </c>
      <c r="E739" s="2">
        <v>0</v>
      </c>
      <c r="F739" s="2">
        <v>32</v>
      </c>
      <c r="G739" s="2">
        <v>0.6</v>
      </c>
      <c r="H739" s="2">
        <v>42</v>
      </c>
      <c r="I739" s="2">
        <v>0</v>
      </c>
    </row>
    <row r="740" spans="1:9" x14ac:dyDescent="0.25">
      <c r="A740" s="2">
        <v>2</v>
      </c>
      <c r="B740" s="2">
        <v>99</v>
      </c>
      <c r="C740" s="2">
        <v>60</v>
      </c>
      <c r="D740" s="2">
        <v>17</v>
      </c>
      <c r="E740" s="2">
        <v>160</v>
      </c>
      <c r="F740" s="2">
        <v>36.6</v>
      </c>
      <c r="G740" s="2">
        <v>0.45300000000000001</v>
      </c>
      <c r="H740" s="2">
        <v>21</v>
      </c>
      <c r="I740" s="2">
        <v>0</v>
      </c>
    </row>
    <row r="741" spans="1:9" x14ac:dyDescent="0.25">
      <c r="A741" s="2">
        <v>1</v>
      </c>
      <c r="B741" s="2">
        <v>102</v>
      </c>
      <c r="C741" s="2">
        <v>74</v>
      </c>
      <c r="D741" s="2">
        <v>0</v>
      </c>
      <c r="E741" s="2">
        <v>0</v>
      </c>
      <c r="F741" s="2">
        <v>39.5</v>
      </c>
      <c r="G741" s="2">
        <v>0.29299999999999998</v>
      </c>
      <c r="H741" s="2">
        <v>42</v>
      </c>
      <c r="I741" s="2">
        <v>1</v>
      </c>
    </row>
    <row r="742" spans="1:9" x14ac:dyDescent="0.25">
      <c r="A742" s="2">
        <v>11</v>
      </c>
      <c r="B742" s="2">
        <v>120</v>
      </c>
      <c r="C742" s="2">
        <v>80</v>
      </c>
      <c r="D742" s="2">
        <v>37</v>
      </c>
      <c r="E742" s="2">
        <v>150</v>
      </c>
      <c r="F742" s="2">
        <v>42.3</v>
      </c>
      <c r="G742" s="2">
        <v>0.78500000000000003</v>
      </c>
      <c r="H742" s="2">
        <v>48</v>
      </c>
      <c r="I742" s="2">
        <v>1</v>
      </c>
    </row>
    <row r="743" spans="1:9" x14ac:dyDescent="0.25">
      <c r="A743" s="2">
        <v>3</v>
      </c>
      <c r="B743" s="2">
        <v>102</v>
      </c>
      <c r="C743" s="2">
        <v>44</v>
      </c>
      <c r="D743" s="2">
        <v>20</v>
      </c>
      <c r="E743" s="2">
        <v>94</v>
      </c>
      <c r="F743" s="2">
        <v>30.8</v>
      </c>
      <c r="G743" s="2">
        <v>0.4</v>
      </c>
      <c r="H743" s="2">
        <v>26</v>
      </c>
      <c r="I743" s="2">
        <v>0</v>
      </c>
    </row>
    <row r="744" spans="1:9" x14ac:dyDescent="0.25">
      <c r="A744" s="2">
        <v>1</v>
      </c>
      <c r="B744" s="2">
        <v>109</v>
      </c>
      <c r="C744" s="2">
        <v>58</v>
      </c>
      <c r="D744" s="2">
        <v>18</v>
      </c>
      <c r="E744" s="2">
        <v>116</v>
      </c>
      <c r="F744" s="2">
        <v>28.5</v>
      </c>
      <c r="G744" s="2">
        <v>0.219</v>
      </c>
      <c r="H744" s="2">
        <v>22</v>
      </c>
      <c r="I744" s="2">
        <v>0</v>
      </c>
    </row>
    <row r="745" spans="1:9" x14ac:dyDescent="0.25">
      <c r="A745" s="2">
        <v>9</v>
      </c>
      <c r="B745" s="2">
        <v>140</v>
      </c>
      <c r="C745" s="2">
        <v>94</v>
      </c>
      <c r="D745" s="2">
        <v>0</v>
      </c>
      <c r="E745" s="2">
        <v>0</v>
      </c>
      <c r="F745" s="2">
        <v>32.700000000000003</v>
      </c>
      <c r="G745" s="2">
        <v>0.73399999999999999</v>
      </c>
      <c r="H745" s="2">
        <v>45</v>
      </c>
      <c r="I745" s="2">
        <v>1</v>
      </c>
    </row>
    <row r="746" spans="1:9" x14ac:dyDescent="0.25">
      <c r="A746" s="2">
        <v>13</v>
      </c>
      <c r="B746" s="2">
        <v>153</v>
      </c>
      <c r="C746" s="2">
        <v>88</v>
      </c>
      <c r="D746" s="2">
        <v>37</v>
      </c>
      <c r="E746" s="2">
        <v>140</v>
      </c>
      <c r="F746" s="2">
        <v>40.6</v>
      </c>
      <c r="G746" s="2">
        <v>1.1739999999999999</v>
      </c>
      <c r="H746" s="2">
        <v>39</v>
      </c>
      <c r="I746" s="2">
        <v>0</v>
      </c>
    </row>
    <row r="747" spans="1:9" x14ac:dyDescent="0.25">
      <c r="A747" s="2">
        <v>12</v>
      </c>
      <c r="B747" s="2">
        <v>100</v>
      </c>
      <c r="C747" s="2">
        <v>84</v>
      </c>
      <c r="D747" s="2">
        <v>33</v>
      </c>
      <c r="E747" s="2">
        <v>105</v>
      </c>
      <c r="F747" s="2">
        <v>30</v>
      </c>
      <c r="G747" s="2">
        <v>0.48799999999999999</v>
      </c>
      <c r="H747" s="2">
        <v>46</v>
      </c>
      <c r="I747" s="2">
        <v>0</v>
      </c>
    </row>
    <row r="748" spans="1:9" x14ac:dyDescent="0.25">
      <c r="A748" s="2">
        <v>1</v>
      </c>
      <c r="B748" s="2">
        <v>147</v>
      </c>
      <c r="C748" s="2">
        <v>94</v>
      </c>
      <c r="D748" s="2">
        <v>41</v>
      </c>
      <c r="E748" s="2">
        <v>0</v>
      </c>
      <c r="F748" s="2">
        <v>49.3</v>
      </c>
      <c r="G748" s="2">
        <v>0.35799999999999998</v>
      </c>
      <c r="H748" s="2">
        <v>27</v>
      </c>
      <c r="I748" s="2">
        <v>1</v>
      </c>
    </row>
    <row r="749" spans="1:9" x14ac:dyDescent="0.25">
      <c r="A749" s="2">
        <v>1</v>
      </c>
      <c r="B749" s="2">
        <v>81</v>
      </c>
      <c r="C749" s="2">
        <v>74</v>
      </c>
      <c r="D749" s="2">
        <v>41</v>
      </c>
      <c r="E749" s="2">
        <v>57</v>
      </c>
      <c r="F749" s="2">
        <v>46.3</v>
      </c>
      <c r="G749" s="2">
        <v>1.0960000000000001</v>
      </c>
      <c r="H749" s="2">
        <v>32</v>
      </c>
      <c r="I749" s="2">
        <v>0</v>
      </c>
    </row>
    <row r="750" spans="1:9" x14ac:dyDescent="0.25">
      <c r="A750" s="2">
        <v>3</v>
      </c>
      <c r="B750" s="2">
        <v>187</v>
      </c>
      <c r="C750" s="2">
        <v>70</v>
      </c>
      <c r="D750" s="2">
        <v>22</v>
      </c>
      <c r="E750" s="2">
        <v>200</v>
      </c>
      <c r="F750" s="2">
        <v>36.4</v>
      </c>
      <c r="G750" s="2">
        <v>0.40799999999999997</v>
      </c>
      <c r="H750" s="2">
        <v>36</v>
      </c>
      <c r="I750" s="2">
        <v>1</v>
      </c>
    </row>
    <row r="751" spans="1:9" x14ac:dyDescent="0.25">
      <c r="A751" s="2">
        <v>6</v>
      </c>
      <c r="B751" s="2">
        <v>162</v>
      </c>
      <c r="C751" s="2">
        <v>62</v>
      </c>
      <c r="D751" s="2">
        <v>0</v>
      </c>
      <c r="E751" s="2">
        <v>0</v>
      </c>
      <c r="F751" s="2">
        <v>24.3</v>
      </c>
      <c r="G751" s="2">
        <v>0.17799999999999999</v>
      </c>
      <c r="H751" s="2">
        <v>50</v>
      </c>
      <c r="I751" s="2">
        <v>1</v>
      </c>
    </row>
    <row r="752" spans="1:9" x14ac:dyDescent="0.25">
      <c r="A752" s="2">
        <v>4</v>
      </c>
      <c r="B752" s="2">
        <v>136</v>
      </c>
      <c r="C752" s="2">
        <v>70</v>
      </c>
      <c r="D752" s="2">
        <v>0</v>
      </c>
      <c r="E752" s="2">
        <v>0</v>
      </c>
      <c r="F752" s="2">
        <v>31.2</v>
      </c>
      <c r="G752" s="2">
        <v>1.1819999999999999</v>
      </c>
      <c r="H752" s="2">
        <v>22</v>
      </c>
      <c r="I752" s="2">
        <v>1</v>
      </c>
    </row>
    <row r="753" spans="1:9" x14ac:dyDescent="0.25">
      <c r="A753" s="2">
        <v>1</v>
      </c>
      <c r="B753" s="2">
        <v>121</v>
      </c>
      <c r="C753" s="2">
        <v>78</v>
      </c>
      <c r="D753" s="2">
        <v>39</v>
      </c>
      <c r="E753" s="2">
        <v>74</v>
      </c>
      <c r="F753" s="2">
        <v>39</v>
      </c>
      <c r="G753" s="2">
        <v>0.26100000000000001</v>
      </c>
      <c r="H753" s="2">
        <v>28</v>
      </c>
      <c r="I753" s="2">
        <v>0</v>
      </c>
    </row>
    <row r="754" spans="1:9" x14ac:dyDescent="0.25">
      <c r="A754" s="2">
        <v>3</v>
      </c>
      <c r="B754" s="2">
        <v>108</v>
      </c>
      <c r="C754" s="2">
        <v>62</v>
      </c>
      <c r="D754" s="2">
        <v>24</v>
      </c>
      <c r="E754" s="2">
        <v>0</v>
      </c>
      <c r="F754" s="2">
        <v>26</v>
      </c>
      <c r="G754" s="2">
        <v>0.223</v>
      </c>
      <c r="H754" s="2">
        <v>25</v>
      </c>
      <c r="I754" s="2">
        <v>0</v>
      </c>
    </row>
    <row r="755" spans="1:9" x14ac:dyDescent="0.25">
      <c r="A755" s="2">
        <v>0</v>
      </c>
      <c r="B755" s="2">
        <v>181</v>
      </c>
      <c r="C755" s="2">
        <v>88</v>
      </c>
      <c r="D755" s="2">
        <v>44</v>
      </c>
      <c r="E755" s="2">
        <v>510</v>
      </c>
      <c r="F755" s="2">
        <v>43.3</v>
      </c>
      <c r="G755" s="2">
        <v>0.222</v>
      </c>
      <c r="H755" s="2">
        <v>26</v>
      </c>
      <c r="I755" s="2">
        <v>1</v>
      </c>
    </row>
    <row r="756" spans="1:9" x14ac:dyDescent="0.25">
      <c r="A756" s="2">
        <v>8</v>
      </c>
      <c r="B756" s="2">
        <v>154</v>
      </c>
      <c r="C756" s="2">
        <v>78</v>
      </c>
      <c r="D756" s="2">
        <v>32</v>
      </c>
      <c r="E756" s="2">
        <v>0</v>
      </c>
      <c r="F756" s="2">
        <v>32.4</v>
      </c>
      <c r="G756" s="2">
        <v>0.443</v>
      </c>
      <c r="H756" s="2">
        <v>45</v>
      </c>
      <c r="I756" s="2">
        <v>1</v>
      </c>
    </row>
    <row r="757" spans="1:9" x14ac:dyDescent="0.25">
      <c r="A757" s="2">
        <v>1</v>
      </c>
      <c r="B757" s="2">
        <v>128</v>
      </c>
      <c r="C757" s="2">
        <v>88</v>
      </c>
      <c r="D757" s="2">
        <v>39</v>
      </c>
      <c r="E757" s="2">
        <v>110</v>
      </c>
      <c r="F757" s="2">
        <v>36.5</v>
      </c>
      <c r="G757" s="2">
        <v>1.0569999999999999</v>
      </c>
      <c r="H757" s="2">
        <v>37</v>
      </c>
      <c r="I757" s="2">
        <v>1</v>
      </c>
    </row>
    <row r="758" spans="1:9" x14ac:dyDescent="0.25">
      <c r="A758" s="2">
        <v>7</v>
      </c>
      <c r="B758" s="2">
        <v>137</v>
      </c>
      <c r="C758" s="2">
        <v>90</v>
      </c>
      <c r="D758" s="2">
        <v>41</v>
      </c>
      <c r="E758" s="2">
        <v>0</v>
      </c>
      <c r="F758" s="2">
        <v>32</v>
      </c>
      <c r="G758" s="2">
        <v>0.39100000000000001</v>
      </c>
      <c r="H758" s="2">
        <v>39</v>
      </c>
      <c r="I758" s="2">
        <v>0</v>
      </c>
    </row>
    <row r="759" spans="1:9" x14ac:dyDescent="0.25">
      <c r="A759" s="2">
        <v>0</v>
      </c>
      <c r="B759" s="2">
        <v>123</v>
      </c>
      <c r="C759" s="2">
        <v>72</v>
      </c>
      <c r="D759" s="2">
        <v>0</v>
      </c>
      <c r="E759" s="2">
        <v>0</v>
      </c>
      <c r="F759" s="2">
        <v>36.299999999999997</v>
      </c>
      <c r="G759" s="2">
        <v>0.25800000000000001</v>
      </c>
      <c r="H759" s="2">
        <v>52</v>
      </c>
      <c r="I759" s="2">
        <v>1</v>
      </c>
    </row>
    <row r="760" spans="1:9" x14ac:dyDescent="0.25">
      <c r="A760" s="2">
        <v>1</v>
      </c>
      <c r="B760" s="2">
        <v>106</v>
      </c>
      <c r="C760" s="2">
        <v>76</v>
      </c>
      <c r="D760" s="2">
        <v>0</v>
      </c>
      <c r="E760" s="2">
        <v>0</v>
      </c>
      <c r="F760" s="2">
        <v>37.5</v>
      </c>
      <c r="G760" s="2">
        <v>0.19700000000000001</v>
      </c>
      <c r="H760" s="2">
        <v>26</v>
      </c>
      <c r="I760" s="2">
        <v>0</v>
      </c>
    </row>
    <row r="761" spans="1:9" x14ac:dyDescent="0.25">
      <c r="A761" s="2">
        <v>6</v>
      </c>
      <c r="B761" s="2">
        <v>190</v>
      </c>
      <c r="C761" s="2">
        <v>92</v>
      </c>
      <c r="D761" s="2">
        <v>0</v>
      </c>
      <c r="E761" s="2">
        <v>0</v>
      </c>
      <c r="F761" s="2">
        <v>35.5</v>
      </c>
      <c r="G761" s="2">
        <v>0.27800000000000002</v>
      </c>
      <c r="H761" s="2">
        <v>66</v>
      </c>
      <c r="I761" s="2">
        <v>1</v>
      </c>
    </row>
    <row r="762" spans="1:9" x14ac:dyDescent="0.25">
      <c r="A762" s="2">
        <v>2</v>
      </c>
      <c r="B762" s="2">
        <v>88</v>
      </c>
      <c r="C762" s="2">
        <v>58</v>
      </c>
      <c r="D762" s="2">
        <v>26</v>
      </c>
      <c r="E762" s="2">
        <v>16</v>
      </c>
      <c r="F762" s="2">
        <v>28.4</v>
      </c>
      <c r="G762" s="2">
        <v>0.76600000000000001</v>
      </c>
      <c r="H762" s="2">
        <v>22</v>
      </c>
      <c r="I762" s="2">
        <v>0</v>
      </c>
    </row>
    <row r="763" spans="1:9" x14ac:dyDescent="0.25">
      <c r="A763" s="2">
        <v>9</v>
      </c>
      <c r="B763" s="2">
        <v>170</v>
      </c>
      <c r="C763" s="2">
        <v>74</v>
      </c>
      <c r="D763" s="2">
        <v>31</v>
      </c>
      <c r="E763" s="2">
        <v>0</v>
      </c>
      <c r="F763" s="2">
        <v>44</v>
      </c>
      <c r="G763" s="2">
        <v>0.40300000000000002</v>
      </c>
      <c r="H763" s="2">
        <v>43</v>
      </c>
      <c r="I763" s="2">
        <v>1</v>
      </c>
    </row>
    <row r="764" spans="1:9" x14ac:dyDescent="0.25">
      <c r="A764" s="2">
        <v>9</v>
      </c>
      <c r="B764" s="2">
        <v>89</v>
      </c>
      <c r="C764" s="2">
        <v>62</v>
      </c>
      <c r="D764" s="2">
        <v>0</v>
      </c>
      <c r="E764" s="2">
        <v>0</v>
      </c>
      <c r="F764" s="2">
        <v>22.5</v>
      </c>
      <c r="G764" s="2">
        <v>0.14199999999999999</v>
      </c>
      <c r="H764" s="2">
        <v>33</v>
      </c>
      <c r="I764" s="2">
        <v>0</v>
      </c>
    </row>
    <row r="765" spans="1:9" x14ac:dyDescent="0.25">
      <c r="A765" s="2">
        <v>10</v>
      </c>
      <c r="B765" s="2">
        <v>101</v>
      </c>
      <c r="C765" s="2">
        <v>76</v>
      </c>
      <c r="D765" s="2">
        <v>48</v>
      </c>
      <c r="E765" s="2">
        <v>180</v>
      </c>
      <c r="F765" s="2">
        <v>32.9</v>
      </c>
      <c r="G765" s="2">
        <v>0.17100000000000001</v>
      </c>
      <c r="H765" s="2">
        <v>63</v>
      </c>
      <c r="I765" s="2">
        <v>0</v>
      </c>
    </row>
    <row r="766" spans="1:9" x14ac:dyDescent="0.25">
      <c r="A766" s="2">
        <v>2</v>
      </c>
      <c r="B766" s="2">
        <v>122</v>
      </c>
      <c r="C766" s="2">
        <v>70</v>
      </c>
      <c r="D766" s="2">
        <v>27</v>
      </c>
      <c r="E766" s="2">
        <v>0</v>
      </c>
      <c r="F766" s="2">
        <v>36.799999999999997</v>
      </c>
      <c r="G766" s="2">
        <v>0.34</v>
      </c>
      <c r="H766" s="2">
        <v>27</v>
      </c>
      <c r="I766" s="2">
        <v>0</v>
      </c>
    </row>
    <row r="767" spans="1:9" x14ac:dyDescent="0.25">
      <c r="A767" s="2">
        <v>5</v>
      </c>
      <c r="B767" s="2">
        <v>121</v>
      </c>
      <c r="C767" s="2">
        <v>72</v>
      </c>
      <c r="D767" s="2">
        <v>23</v>
      </c>
      <c r="E767" s="2">
        <v>112</v>
      </c>
      <c r="F767" s="2">
        <v>26.2</v>
      </c>
      <c r="G767" s="2">
        <v>0.245</v>
      </c>
      <c r="H767" s="2">
        <v>30</v>
      </c>
      <c r="I767" s="2">
        <v>0</v>
      </c>
    </row>
    <row r="768" spans="1:9" x14ac:dyDescent="0.25">
      <c r="A768" s="2">
        <v>1</v>
      </c>
      <c r="B768" s="2">
        <v>126</v>
      </c>
      <c r="C768" s="2">
        <v>60</v>
      </c>
      <c r="D768" s="2">
        <v>0</v>
      </c>
      <c r="E768" s="2">
        <v>0</v>
      </c>
      <c r="F768" s="2">
        <v>30.1</v>
      </c>
      <c r="G768" s="2">
        <v>0.34899999999999998</v>
      </c>
      <c r="H768" s="2">
        <v>47</v>
      </c>
      <c r="I768" s="2">
        <v>1</v>
      </c>
    </row>
    <row r="769" spans="1:9" x14ac:dyDescent="0.25">
      <c r="A769" s="2">
        <v>1</v>
      </c>
      <c r="B769" s="2">
        <v>93</v>
      </c>
      <c r="C769" s="2">
        <v>70</v>
      </c>
      <c r="D769" s="2">
        <v>31</v>
      </c>
      <c r="E769" s="2">
        <v>0</v>
      </c>
      <c r="F769" s="2">
        <v>30.4</v>
      </c>
      <c r="G769" s="2">
        <v>0.315</v>
      </c>
      <c r="H769" s="2">
        <v>23</v>
      </c>
      <c r="I769"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zoomScale="145" zoomScaleNormal="145" workbookViewId="0">
      <selection activeCell="G20" sqref="G20"/>
    </sheetView>
  </sheetViews>
  <sheetFormatPr defaultColWidth="9.140625" defaultRowHeight="14.25" x14ac:dyDescent="0.25"/>
  <cols>
    <col min="1" max="1" width="16.28515625" style="12" customWidth="1"/>
    <col min="2" max="16384" width="9.140625" style="12"/>
  </cols>
  <sheetData>
    <row r="1" spans="1:8" x14ac:dyDescent="0.25">
      <c r="A1" s="55" t="s">
        <v>62</v>
      </c>
    </row>
    <row r="3" spans="1:8" x14ac:dyDescent="0.25">
      <c r="A3" s="69" t="s">
        <v>61</v>
      </c>
      <c r="B3" s="70"/>
      <c r="C3" s="70"/>
      <c r="D3" s="70"/>
      <c r="E3" s="70"/>
      <c r="F3" s="70"/>
      <c r="G3" s="70"/>
      <c r="H3" s="70"/>
    </row>
    <row r="4" spans="1:8" x14ac:dyDescent="0.25">
      <c r="A4" s="70"/>
      <c r="B4" s="70"/>
      <c r="C4" s="70"/>
      <c r="D4" s="70"/>
      <c r="E4" s="70"/>
      <c r="F4" s="70"/>
      <c r="G4" s="70"/>
      <c r="H4" s="70"/>
    </row>
    <row r="5" spans="1:8" x14ac:dyDescent="0.25">
      <c r="A5" s="70"/>
      <c r="B5" s="70"/>
      <c r="C5" s="70"/>
      <c r="D5" s="70"/>
      <c r="E5" s="70"/>
      <c r="F5" s="70"/>
      <c r="G5" s="70"/>
      <c r="H5" s="70"/>
    </row>
    <row r="6" spans="1:8" x14ac:dyDescent="0.25">
      <c r="A6" s="70"/>
      <c r="B6" s="70"/>
      <c r="C6" s="70"/>
      <c r="D6" s="70"/>
      <c r="E6" s="70"/>
      <c r="F6" s="70"/>
      <c r="G6" s="70"/>
      <c r="H6" s="70"/>
    </row>
    <row r="7" spans="1:8" x14ac:dyDescent="0.25">
      <c r="A7" s="70"/>
      <c r="B7" s="70"/>
      <c r="C7" s="70"/>
      <c r="D7" s="70"/>
      <c r="E7" s="70"/>
      <c r="F7" s="70"/>
      <c r="G7" s="70"/>
      <c r="H7" s="70"/>
    </row>
    <row r="8" spans="1:8" x14ac:dyDescent="0.25">
      <c r="A8" s="70"/>
      <c r="B8" s="70"/>
      <c r="C8" s="70"/>
      <c r="D8" s="70"/>
      <c r="E8" s="70"/>
      <c r="F8" s="70"/>
      <c r="G8" s="70"/>
      <c r="H8" s="70"/>
    </row>
    <row r="10" spans="1:8" x14ac:dyDescent="0.25">
      <c r="A10" s="55" t="s">
        <v>63</v>
      </c>
    </row>
    <row r="12" spans="1:8" x14ac:dyDescent="0.25">
      <c r="A12" s="2" t="s">
        <v>0</v>
      </c>
      <c r="B12" s="2" t="s">
        <v>8</v>
      </c>
    </row>
    <row r="13" spans="1:8" x14ac:dyDescent="0.25">
      <c r="A13" s="2" t="s">
        <v>1</v>
      </c>
      <c r="B13" s="2" t="s">
        <v>9</v>
      </c>
    </row>
    <row r="14" spans="1:8" x14ac:dyDescent="0.25">
      <c r="A14" s="2" t="s">
        <v>2</v>
      </c>
      <c r="B14" s="2" t="s">
        <v>10</v>
      </c>
    </row>
    <row r="15" spans="1:8" x14ac:dyDescent="0.25">
      <c r="A15" s="2" t="s">
        <v>3</v>
      </c>
      <c r="B15" s="2" t="s">
        <v>11</v>
      </c>
    </row>
    <row r="16" spans="1:8" x14ac:dyDescent="0.25">
      <c r="A16" s="2" t="s">
        <v>4</v>
      </c>
      <c r="B16" s="2" t="s">
        <v>12</v>
      </c>
    </row>
    <row r="17" spans="1:2" x14ac:dyDescent="0.25">
      <c r="A17" s="2" t="s">
        <v>5</v>
      </c>
      <c r="B17" s="2" t="s">
        <v>13</v>
      </c>
    </row>
    <row r="18" spans="1:2" x14ac:dyDescent="0.25">
      <c r="A18" s="2" t="s">
        <v>25</v>
      </c>
      <c r="B18" s="2" t="s">
        <v>14</v>
      </c>
    </row>
    <row r="19" spans="1:2" x14ac:dyDescent="0.25">
      <c r="A19" s="2" t="s">
        <v>6</v>
      </c>
      <c r="B19" s="47" t="s">
        <v>15</v>
      </c>
    </row>
    <row r="20" spans="1:2" x14ac:dyDescent="0.25">
      <c r="A20" s="2" t="s">
        <v>7</v>
      </c>
      <c r="B20" s="2" t="s">
        <v>138</v>
      </c>
    </row>
    <row r="22" spans="1:2" x14ac:dyDescent="0.25">
      <c r="A22" s="55" t="s">
        <v>139</v>
      </c>
    </row>
    <row r="23" spans="1:2" x14ac:dyDescent="0.25">
      <c r="A23" s="62"/>
    </row>
    <row r="24" spans="1:2" x14ac:dyDescent="0.25">
      <c r="A24" s="12" t="s">
        <v>140</v>
      </c>
    </row>
    <row r="25" spans="1:2" x14ac:dyDescent="0.25">
      <c r="A25" s="63" t="s">
        <v>141</v>
      </c>
    </row>
  </sheetData>
  <mergeCells count="1">
    <mergeCell ref="A3:H8"/>
  </mergeCells>
  <hyperlinks>
    <hyperlink ref="A2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9"/>
  <sheetViews>
    <sheetView zoomScale="145" zoomScaleNormal="145" workbookViewId="0">
      <pane ySplit="1" topLeftCell="A18" activePane="bottomLeft" state="frozen"/>
      <selection pane="bottomLeft" activeCell="C40" sqref="C40"/>
    </sheetView>
  </sheetViews>
  <sheetFormatPr defaultColWidth="9.140625" defaultRowHeight="14.25" x14ac:dyDescent="0.2"/>
  <cols>
    <col min="1" max="1" width="9.140625" style="1"/>
    <col min="2" max="2" width="15.140625" style="2" customWidth="1"/>
    <col min="3" max="3" width="10.28515625" style="2" customWidth="1"/>
    <col min="4" max="4" width="16.5703125" style="2" customWidth="1"/>
    <col min="5" max="5" width="16.140625" style="2" customWidth="1"/>
    <col min="6" max="6" width="11" style="2" customWidth="1"/>
    <col min="7" max="7" width="12.28515625" style="2" customWidth="1"/>
    <col min="8" max="8" width="13.7109375" style="2" customWidth="1"/>
    <col min="9" max="9" width="9.140625" style="2"/>
    <col min="10" max="10" width="12.28515625" style="2" customWidth="1"/>
    <col min="11" max="16384" width="9.140625" style="1"/>
  </cols>
  <sheetData>
    <row r="1" spans="1:10" s="3" customFormat="1" x14ac:dyDescent="0.25">
      <c r="A1" s="3" t="s">
        <v>16</v>
      </c>
      <c r="B1" s="3" t="s">
        <v>0</v>
      </c>
      <c r="C1" s="3" t="s">
        <v>1</v>
      </c>
      <c r="D1" s="3" t="s">
        <v>2</v>
      </c>
      <c r="E1" s="3" t="s">
        <v>3</v>
      </c>
      <c r="F1" s="3" t="s">
        <v>4</v>
      </c>
      <c r="G1" s="3" t="s">
        <v>5</v>
      </c>
      <c r="H1" s="3" t="s">
        <v>26</v>
      </c>
      <c r="I1" s="3" t="s">
        <v>6</v>
      </c>
      <c r="J1" s="3" t="s">
        <v>7</v>
      </c>
    </row>
    <row r="2" spans="1:10" x14ac:dyDescent="0.2">
      <c r="A2" s="1">
        <v>1</v>
      </c>
      <c r="B2" s="2">
        <v>6</v>
      </c>
      <c r="C2" s="2">
        <v>148</v>
      </c>
      <c r="D2" s="2">
        <v>72</v>
      </c>
      <c r="E2" s="2">
        <v>35</v>
      </c>
      <c r="F2" s="2">
        <v>0</v>
      </c>
      <c r="G2" s="2">
        <v>33.6</v>
      </c>
      <c r="H2" s="2">
        <v>0.627</v>
      </c>
      <c r="I2" s="2">
        <v>50</v>
      </c>
      <c r="J2" s="2">
        <v>1</v>
      </c>
    </row>
    <row r="3" spans="1:10" x14ac:dyDescent="0.2">
      <c r="A3" s="1">
        <v>2</v>
      </c>
      <c r="B3" s="2">
        <v>1</v>
      </c>
      <c r="C3" s="2">
        <v>85</v>
      </c>
      <c r="D3" s="2">
        <v>66</v>
      </c>
      <c r="E3" s="2">
        <v>29</v>
      </c>
      <c r="F3" s="2">
        <v>0</v>
      </c>
      <c r="G3" s="2">
        <v>26.6</v>
      </c>
      <c r="H3" s="2">
        <v>0.35099999999999998</v>
      </c>
      <c r="I3" s="2">
        <v>31</v>
      </c>
      <c r="J3" s="2">
        <v>0</v>
      </c>
    </row>
    <row r="4" spans="1:10" x14ac:dyDescent="0.2">
      <c r="A4" s="1">
        <v>3</v>
      </c>
      <c r="B4" s="2">
        <v>8</v>
      </c>
      <c r="C4" s="2">
        <v>183</v>
      </c>
      <c r="D4" s="2">
        <v>64</v>
      </c>
      <c r="E4" s="2">
        <v>0</v>
      </c>
      <c r="F4" s="2">
        <v>0</v>
      </c>
      <c r="G4" s="2">
        <v>23.3</v>
      </c>
      <c r="H4" s="2">
        <v>0.67200000000000004</v>
      </c>
      <c r="I4" s="2">
        <v>32</v>
      </c>
      <c r="J4" s="2">
        <v>1</v>
      </c>
    </row>
    <row r="5" spans="1:10" x14ac:dyDescent="0.2">
      <c r="A5" s="1">
        <v>4</v>
      </c>
      <c r="B5" s="2">
        <v>1</v>
      </c>
      <c r="C5" s="2">
        <v>89</v>
      </c>
      <c r="D5" s="2">
        <v>66</v>
      </c>
      <c r="E5" s="2">
        <v>23</v>
      </c>
      <c r="F5" s="2">
        <v>94</v>
      </c>
      <c r="G5" s="2">
        <v>28.1</v>
      </c>
      <c r="H5" s="2">
        <v>0.16700000000000001</v>
      </c>
      <c r="I5" s="2">
        <v>21</v>
      </c>
      <c r="J5" s="2">
        <v>0</v>
      </c>
    </row>
    <row r="6" spans="1:10" x14ac:dyDescent="0.2">
      <c r="A6" s="1">
        <v>5</v>
      </c>
      <c r="B6" s="2">
        <v>0</v>
      </c>
      <c r="C6" s="2">
        <v>137</v>
      </c>
      <c r="D6" s="2">
        <v>40</v>
      </c>
      <c r="E6" s="2">
        <v>35</v>
      </c>
      <c r="F6" s="2">
        <v>168</v>
      </c>
      <c r="G6" s="2">
        <v>43.1</v>
      </c>
      <c r="H6" s="2">
        <v>2.2879999999999998</v>
      </c>
      <c r="I6" s="2">
        <v>33</v>
      </c>
      <c r="J6" s="2">
        <v>1</v>
      </c>
    </row>
    <row r="7" spans="1:10" x14ac:dyDescent="0.2">
      <c r="A7" s="1">
        <v>6</v>
      </c>
      <c r="B7" s="2">
        <v>5</v>
      </c>
      <c r="C7" s="2">
        <v>116</v>
      </c>
      <c r="D7" s="2">
        <v>74</v>
      </c>
      <c r="E7" s="2">
        <v>0</v>
      </c>
      <c r="F7" s="2">
        <v>0</v>
      </c>
      <c r="G7" s="2">
        <v>25.6</v>
      </c>
      <c r="H7" s="2">
        <v>0.20100000000000001</v>
      </c>
      <c r="I7" s="2">
        <v>30</v>
      </c>
      <c r="J7" s="2">
        <v>0</v>
      </c>
    </row>
    <row r="8" spans="1:10" x14ac:dyDescent="0.2">
      <c r="A8" s="1">
        <v>7</v>
      </c>
      <c r="B8" s="2">
        <v>3</v>
      </c>
      <c r="C8" s="2">
        <v>78</v>
      </c>
      <c r="D8" s="2">
        <v>50</v>
      </c>
      <c r="E8" s="2">
        <v>32</v>
      </c>
      <c r="F8" s="2">
        <v>88</v>
      </c>
      <c r="G8" s="2">
        <v>31</v>
      </c>
      <c r="H8" s="2">
        <v>0.248</v>
      </c>
      <c r="I8" s="2">
        <v>26</v>
      </c>
      <c r="J8" s="2">
        <v>1</v>
      </c>
    </row>
    <row r="9" spans="1:10" x14ac:dyDescent="0.2">
      <c r="A9" s="1">
        <v>8</v>
      </c>
      <c r="B9" s="2">
        <v>10</v>
      </c>
      <c r="C9" s="2">
        <v>115</v>
      </c>
      <c r="D9" s="2">
        <v>0</v>
      </c>
      <c r="E9" s="2">
        <v>0</v>
      </c>
      <c r="F9" s="2">
        <v>0</v>
      </c>
      <c r="G9" s="2">
        <v>35.299999999999997</v>
      </c>
      <c r="H9" s="2">
        <v>0.13400000000000001</v>
      </c>
      <c r="I9" s="2">
        <v>29</v>
      </c>
      <c r="J9" s="2">
        <v>0</v>
      </c>
    </row>
    <row r="10" spans="1:10" x14ac:dyDescent="0.2">
      <c r="A10" s="1">
        <v>9</v>
      </c>
      <c r="B10" s="2">
        <v>2</v>
      </c>
      <c r="C10" s="2">
        <v>197</v>
      </c>
      <c r="D10" s="2">
        <v>70</v>
      </c>
      <c r="E10" s="2">
        <v>45</v>
      </c>
      <c r="F10" s="2">
        <v>543</v>
      </c>
      <c r="G10" s="2">
        <v>30.5</v>
      </c>
      <c r="H10" s="2">
        <v>0.158</v>
      </c>
      <c r="I10" s="2">
        <v>53</v>
      </c>
      <c r="J10" s="2">
        <v>1</v>
      </c>
    </row>
    <row r="11" spans="1:10" x14ac:dyDescent="0.2">
      <c r="A11" s="1">
        <v>10</v>
      </c>
      <c r="B11" s="2">
        <v>8</v>
      </c>
      <c r="C11" s="2">
        <v>125</v>
      </c>
      <c r="D11" s="2">
        <v>96</v>
      </c>
      <c r="E11" s="2">
        <v>0</v>
      </c>
      <c r="F11" s="2">
        <v>0</v>
      </c>
      <c r="G11" s="2">
        <v>0</v>
      </c>
      <c r="H11" s="2">
        <v>0.23200000000000001</v>
      </c>
      <c r="I11" s="2">
        <v>54</v>
      </c>
      <c r="J11" s="2">
        <v>1</v>
      </c>
    </row>
    <row r="12" spans="1:10" x14ac:dyDescent="0.2">
      <c r="A12" s="1">
        <v>11</v>
      </c>
      <c r="B12" s="2">
        <v>4</v>
      </c>
      <c r="C12" s="2">
        <v>110</v>
      </c>
      <c r="D12" s="2">
        <v>92</v>
      </c>
      <c r="E12" s="2">
        <v>0</v>
      </c>
      <c r="F12" s="2">
        <v>0</v>
      </c>
      <c r="G12" s="2">
        <v>37.6</v>
      </c>
      <c r="H12" s="2">
        <v>0.191</v>
      </c>
      <c r="I12" s="2">
        <v>30</v>
      </c>
      <c r="J12" s="2">
        <v>0</v>
      </c>
    </row>
    <row r="13" spans="1:10" x14ac:dyDescent="0.2">
      <c r="A13" s="1">
        <v>12</v>
      </c>
      <c r="B13" s="2">
        <v>10</v>
      </c>
      <c r="C13" s="2">
        <v>168</v>
      </c>
      <c r="D13" s="2">
        <v>74</v>
      </c>
      <c r="E13" s="2">
        <v>0</v>
      </c>
      <c r="F13" s="2">
        <v>0</v>
      </c>
      <c r="G13" s="2">
        <v>38</v>
      </c>
      <c r="H13" s="2">
        <v>0.53700000000000003</v>
      </c>
      <c r="I13" s="2">
        <v>34</v>
      </c>
      <c r="J13" s="2">
        <v>1</v>
      </c>
    </row>
    <row r="14" spans="1:10" x14ac:dyDescent="0.2">
      <c r="A14" s="1">
        <v>13</v>
      </c>
      <c r="B14" s="2">
        <v>10</v>
      </c>
      <c r="C14" s="2">
        <v>139</v>
      </c>
      <c r="D14" s="2">
        <v>80</v>
      </c>
      <c r="E14" s="2">
        <v>0</v>
      </c>
      <c r="F14" s="2">
        <v>0</v>
      </c>
      <c r="G14" s="2">
        <v>27.1</v>
      </c>
      <c r="H14" s="2">
        <v>1.4410000000000001</v>
      </c>
      <c r="I14" s="2">
        <v>57</v>
      </c>
      <c r="J14" s="2">
        <v>0</v>
      </c>
    </row>
    <row r="15" spans="1:10" x14ac:dyDescent="0.2">
      <c r="A15" s="1">
        <v>14</v>
      </c>
      <c r="B15" s="2">
        <v>1</v>
      </c>
      <c r="C15" s="2">
        <v>189</v>
      </c>
      <c r="D15" s="2">
        <v>60</v>
      </c>
      <c r="E15" s="2">
        <v>23</v>
      </c>
      <c r="F15" s="2">
        <v>846</v>
      </c>
      <c r="G15" s="2">
        <v>30.1</v>
      </c>
      <c r="H15" s="2">
        <v>0.39800000000000002</v>
      </c>
      <c r="I15" s="2">
        <v>59</v>
      </c>
      <c r="J15" s="2">
        <v>1</v>
      </c>
    </row>
    <row r="16" spans="1:10" x14ac:dyDescent="0.2">
      <c r="A16" s="1">
        <v>15</v>
      </c>
      <c r="B16" s="2">
        <v>5</v>
      </c>
      <c r="C16" s="2">
        <v>166</v>
      </c>
      <c r="D16" s="2">
        <v>72</v>
      </c>
      <c r="E16" s="2">
        <v>19</v>
      </c>
      <c r="F16" s="2">
        <v>175</v>
      </c>
      <c r="G16" s="2">
        <v>25.8</v>
      </c>
      <c r="H16" s="2">
        <v>0.58699999999999997</v>
      </c>
      <c r="I16" s="2">
        <v>51</v>
      </c>
      <c r="J16" s="2">
        <v>1</v>
      </c>
    </row>
    <row r="17" spans="1:10" x14ac:dyDescent="0.2">
      <c r="A17" s="1">
        <v>16</v>
      </c>
      <c r="B17" s="2">
        <v>7</v>
      </c>
      <c r="C17" s="2">
        <v>100</v>
      </c>
      <c r="D17" s="2">
        <v>0</v>
      </c>
      <c r="E17" s="2">
        <v>0</v>
      </c>
      <c r="F17" s="2">
        <v>0</v>
      </c>
      <c r="G17" s="2">
        <v>30</v>
      </c>
      <c r="H17" s="2">
        <v>0.48399999999999999</v>
      </c>
      <c r="I17" s="2">
        <v>32</v>
      </c>
      <c r="J17" s="2">
        <v>1</v>
      </c>
    </row>
    <row r="18" spans="1:10" x14ac:dyDescent="0.2">
      <c r="A18" s="1">
        <v>17</v>
      </c>
      <c r="B18" s="2">
        <v>0</v>
      </c>
      <c r="C18" s="2">
        <v>118</v>
      </c>
      <c r="D18" s="2">
        <v>84</v>
      </c>
      <c r="E18" s="2">
        <v>47</v>
      </c>
      <c r="F18" s="2">
        <v>230</v>
      </c>
      <c r="G18" s="2">
        <v>45.8</v>
      </c>
      <c r="H18" s="2">
        <v>0.55100000000000005</v>
      </c>
      <c r="I18" s="2">
        <v>31</v>
      </c>
      <c r="J18" s="2">
        <v>1</v>
      </c>
    </row>
    <row r="19" spans="1:10" x14ac:dyDescent="0.2">
      <c r="A19" s="1">
        <v>18</v>
      </c>
      <c r="B19" s="2">
        <v>7</v>
      </c>
      <c r="C19" s="2">
        <v>107</v>
      </c>
      <c r="D19" s="2">
        <v>74</v>
      </c>
      <c r="E19" s="2">
        <v>0</v>
      </c>
      <c r="F19" s="2">
        <v>0</v>
      </c>
      <c r="G19" s="2">
        <v>29.6</v>
      </c>
      <c r="H19" s="2">
        <v>0.254</v>
      </c>
      <c r="I19" s="2">
        <v>31</v>
      </c>
      <c r="J19" s="2">
        <v>1</v>
      </c>
    </row>
    <row r="20" spans="1:10" x14ac:dyDescent="0.2">
      <c r="A20" s="1">
        <v>19</v>
      </c>
      <c r="B20" s="2">
        <v>1</v>
      </c>
      <c r="C20" s="2">
        <v>103</v>
      </c>
      <c r="D20" s="2">
        <v>30</v>
      </c>
      <c r="E20" s="2">
        <v>38</v>
      </c>
      <c r="F20" s="2">
        <v>83</v>
      </c>
      <c r="G20" s="2">
        <v>43.3</v>
      </c>
      <c r="H20" s="2">
        <v>0.183</v>
      </c>
      <c r="I20" s="2">
        <v>33</v>
      </c>
      <c r="J20" s="2">
        <v>0</v>
      </c>
    </row>
    <row r="21" spans="1:10" x14ac:dyDescent="0.2">
      <c r="A21" s="1">
        <v>20</v>
      </c>
      <c r="B21" s="2">
        <v>1</v>
      </c>
      <c r="C21" s="2">
        <v>115</v>
      </c>
      <c r="D21" s="2">
        <v>70</v>
      </c>
      <c r="E21" s="2">
        <v>30</v>
      </c>
      <c r="F21" s="2">
        <v>96</v>
      </c>
      <c r="G21" s="2">
        <v>34.6</v>
      </c>
      <c r="H21" s="2">
        <v>0.52900000000000003</v>
      </c>
      <c r="I21" s="2">
        <v>32</v>
      </c>
      <c r="J21" s="2">
        <v>1</v>
      </c>
    </row>
    <row r="22" spans="1:10" x14ac:dyDescent="0.2">
      <c r="A22" s="1">
        <v>21</v>
      </c>
      <c r="B22" s="2">
        <v>3</v>
      </c>
      <c r="C22" s="2">
        <v>126</v>
      </c>
      <c r="D22" s="2">
        <v>88</v>
      </c>
      <c r="E22" s="2">
        <v>41</v>
      </c>
      <c r="F22" s="2">
        <v>235</v>
      </c>
      <c r="G22" s="2">
        <v>39.299999999999997</v>
      </c>
      <c r="H22" s="2">
        <v>0.70399999999999996</v>
      </c>
      <c r="I22" s="2">
        <v>27</v>
      </c>
      <c r="J22" s="2">
        <v>0</v>
      </c>
    </row>
    <row r="23" spans="1:10" x14ac:dyDescent="0.2">
      <c r="A23" s="1">
        <v>22</v>
      </c>
      <c r="B23" s="2">
        <v>8</v>
      </c>
      <c r="C23" s="2">
        <v>99</v>
      </c>
      <c r="D23" s="2">
        <v>84</v>
      </c>
      <c r="E23" s="2">
        <v>0</v>
      </c>
      <c r="F23" s="2">
        <v>0</v>
      </c>
      <c r="G23" s="2">
        <v>35.4</v>
      </c>
      <c r="H23" s="2">
        <v>0.38800000000000001</v>
      </c>
      <c r="I23" s="2">
        <v>50</v>
      </c>
      <c r="J23" s="2">
        <v>0</v>
      </c>
    </row>
    <row r="24" spans="1:10" x14ac:dyDescent="0.2">
      <c r="A24" s="1">
        <v>23</v>
      </c>
      <c r="B24" s="2">
        <v>7</v>
      </c>
      <c r="C24" s="2">
        <v>196</v>
      </c>
      <c r="D24" s="2">
        <v>90</v>
      </c>
      <c r="E24" s="2">
        <v>0</v>
      </c>
      <c r="F24" s="2">
        <v>0</v>
      </c>
      <c r="G24" s="2">
        <v>39.799999999999997</v>
      </c>
      <c r="H24" s="2">
        <v>0.45100000000000001</v>
      </c>
      <c r="I24" s="2">
        <v>41</v>
      </c>
      <c r="J24" s="2">
        <v>1</v>
      </c>
    </row>
    <row r="25" spans="1:10" x14ac:dyDescent="0.2">
      <c r="A25" s="1">
        <v>24</v>
      </c>
      <c r="B25" s="2">
        <v>9</v>
      </c>
      <c r="C25" s="2">
        <v>119</v>
      </c>
      <c r="D25" s="2">
        <v>80</v>
      </c>
      <c r="E25" s="2">
        <v>35</v>
      </c>
      <c r="F25" s="2">
        <v>0</v>
      </c>
      <c r="G25" s="2">
        <v>29</v>
      </c>
      <c r="H25" s="2">
        <v>0.26300000000000001</v>
      </c>
      <c r="I25" s="2">
        <v>29</v>
      </c>
      <c r="J25" s="2">
        <v>1</v>
      </c>
    </row>
    <row r="26" spans="1:10" x14ac:dyDescent="0.2">
      <c r="A26" s="1">
        <v>25</v>
      </c>
      <c r="B26" s="2">
        <v>11</v>
      </c>
      <c r="C26" s="2">
        <v>143</v>
      </c>
      <c r="D26" s="2">
        <v>94</v>
      </c>
      <c r="E26" s="2">
        <v>33</v>
      </c>
      <c r="F26" s="2">
        <v>146</v>
      </c>
      <c r="G26" s="2">
        <v>36.6</v>
      </c>
      <c r="H26" s="2">
        <v>0.254</v>
      </c>
      <c r="I26" s="2">
        <v>51</v>
      </c>
      <c r="J26" s="2">
        <v>1</v>
      </c>
    </row>
    <row r="27" spans="1:10" x14ac:dyDescent="0.2">
      <c r="A27" s="1">
        <v>26</v>
      </c>
      <c r="B27" s="2">
        <v>10</v>
      </c>
      <c r="C27" s="2">
        <v>125</v>
      </c>
      <c r="D27" s="2">
        <v>70</v>
      </c>
      <c r="E27" s="2">
        <v>26</v>
      </c>
      <c r="F27" s="2">
        <v>115</v>
      </c>
      <c r="G27" s="2">
        <v>31.1</v>
      </c>
      <c r="H27" s="2">
        <v>0.20499999999999999</v>
      </c>
      <c r="I27" s="2">
        <v>41</v>
      </c>
      <c r="J27" s="2">
        <v>1</v>
      </c>
    </row>
    <row r="28" spans="1:10" x14ac:dyDescent="0.2">
      <c r="A28" s="1">
        <v>27</v>
      </c>
      <c r="B28" s="2">
        <v>7</v>
      </c>
      <c r="C28" s="2">
        <v>147</v>
      </c>
      <c r="D28" s="2">
        <v>76</v>
      </c>
      <c r="E28" s="2">
        <v>0</v>
      </c>
      <c r="F28" s="2">
        <v>0</v>
      </c>
      <c r="G28" s="2">
        <v>39.4</v>
      </c>
      <c r="H28" s="2">
        <v>0.25700000000000001</v>
      </c>
      <c r="I28" s="2">
        <v>43</v>
      </c>
      <c r="J28" s="2">
        <v>1</v>
      </c>
    </row>
    <row r="29" spans="1:10" x14ac:dyDescent="0.2">
      <c r="A29" s="1">
        <v>28</v>
      </c>
      <c r="B29" s="2">
        <v>1</v>
      </c>
      <c r="C29" s="2">
        <v>97</v>
      </c>
      <c r="D29" s="2">
        <v>66</v>
      </c>
      <c r="E29" s="2">
        <v>15</v>
      </c>
      <c r="F29" s="2">
        <v>140</v>
      </c>
      <c r="G29" s="2">
        <v>23.2</v>
      </c>
      <c r="H29" s="2">
        <v>0.48699999999999999</v>
      </c>
      <c r="I29" s="2">
        <v>22</v>
      </c>
      <c r="J29" s="2">
        <v>0</v>
      </c>
    </row>
    <row r="30" spans="1:10" x14ac:dyDescent="0.2">
      <c r="A30" s="1">
        <v>29</v>
      </c>
      <c r="B30" s="2">
        <v>13</v>
      </c>
      <c r="C30" s="2">
        <v>145</v>
      </c>
      <c r="D30" s="2">
        <v>82</v>
      </c>
      <c r="E30" s="2">
        <v>19</v>
      </c>
      <c r="F30" s="2">
        <v>110</v>
      </c>
      <c r="G30" s="2">
        <v>22.2</v>
      </c>
      <c r="H30" s="2">
        <v>0.245</v>
      </c>
      <c r="I30" s="2">
        <v>57</v>
      </c>
      <c r="J30" s="2">
        <v>0</v>
      </c>
    </row>
    <row r="31" spans="1:10" x14ac:dyDescent="0.2">
      <c r="A31" s="1">
        <v>30</v>
      </c>
      <c r="B31" s="2">
        <v>5</v>
      </c>
      <c r="C31" s="2">
        <v>117</v>
      </c>
      <c r="D31" s="2">
        <v>92</v>
      </c>
      <c r="E31" s="2">
        <v>0</v>
      </c>
      <c r="F31" s="2">
        <v>0</v>
      </c>
      <c r="G31" s="2">
        <v>34.1</v>
      </c>
      <c r="H31" s="2">
        <v>0.33700000000000002</v>
      </c>
      <c r="I31" s="2">
        <v>38</v>
      </c>
      <c r="J31" s="2">
        <v>0</v>
      </c>
    </row>
    <row r="32" spans="1:10" x14ac:dyDescent="0.2">
      <c r="A32" s="1">
        <v>31</v>
      </c>
      <c r="B32" s="2">
        <v>5</v>
      </c>
      <c r="C32" s="2">
        <v>109</v>
      </c>
      <c r="D32" s="2">
        <v>75</v>
      </c>
      <c r="E32" s="2">
        <v>26</v>
      </c>
      <c r="F32" s="2">
        <v>0</v>
      </c>
      <c r="G32" s="2">
        <v>36</v>
      </c>
      <c r="H32" s="2">
        <v>0.54600000000000004</v>
      </c>
      <c r="I32" s="2">
        <v>60</v>
      </c>
      <c r="J32" s="2">
        <v>0</v>
      </c>
    </row>
    <row r="33" spans="1:10" x14ac:dyDescent="0.2">
      <c r="A33" s="1">
        <v>32</v>
      </c>
      <c r="B33" s="2">
        <v>3</v>
      </c>
      <c r="C33" s="2">
        <v>158</v>
      </c>
      <c r="D33" s="2">
        <v>76</v>
      </c>
      <c r="E33" s="2">
        <v>36</v>
      </c>
      <c r="F33" s="2">
        <v>245</v>
      </c>
      <c r="G33" s="2">
        <v>31.6</v>
      </c>
      <c r="H33" s="2">
        <v>0.85099999999999998</v>
      </c>
      <c r="I33" s="2">
        <v>28</v>
      </c>
      <c r="J33" s="2">
        <v>1</v>
      </c>
    </row>
    <row r="34" spans="1:10" x14ac:dyDescent="0.2">
      <c r="A34" s="1">
        <v>33</v>
      </c>
      <c r="B34" s="2">
        <v>3</v>
      </c>
      <c r="C34" s="2">
        <v>88</v>
      </c>
      <c r="D34" s="2">
        <v>58</v>
      </c>
      <c r="E34" s="2">
        <v>11</v>
      </c>
      <c r="F34" s="2">
        <v>54</v>
      </c>
      <c r="G34" s="2">
        <v>24.8</v>
      </c>
      <c r="H34" s="2">
        <v>0.26700000000000002</v>
      </c>
      <c r="I34" s="2">
        <v>22</v>
      </c>
      <c r="J34" s="2">
        <v>0</v>
      </c>
    </row>
    <row r="35" spans="1:10" x14ac:dyDescent="0.2">
      <c r="A35" s="1">
        <v>34</v>
      </c>
      <c r="B35" s="2">
        <v>6</v>
      </c>
      <c r="C35" s="2">
        <v>92</v>
      </c>
      <c r="D35" s="2">
        <v>92</v>
      </c>
      <c r="E35" s="2">
        <v>0</v>
      </c>
      <c r="F35" s="2">
        <v>0</v>
      </c>
      <c r="G35" s="2">
        <v>19.899999999999999</v>
      </c>
      <c r="H35" s="2">
        <v>0.188</v>
      </c>
      <c r="I35" s="2">
        <v>28</v>
      </c>
      <c r="J35" s="2">
        <v>0</v>
      </c>
    </row>
    <row r="36" spans="1:10" x14ac:dyDescent="0.2">
      <c r="A36" s="1">
        <v>35</v>
      </c>
      <c r="B36" s="2">
        <v>10</v>
      </c>
      <c r="C36" s="2">
        <v>122</v>
      </c>
      <c r="D36" s="2">
        <v>78</v>
      </c>
      <c r="E36" s="2">
        <v>31</v>
      </c>
      <c r="F36" s="2">
        <v>0</v>
      </c>
      <c r="G36" s="2">
        <v>27.6</v>
      </c>
      <c r="H36" s="2">
        <v>0.51200000000000001</v>
      </c>
      <c r="I36" s="2">
        <v>45</v>
      </c>
      <c r="J36" s="2">
        <v>0</v>
      </c>
    </row>
    <row r="37" spans="1:10" x14ac:dyDescent="0.2">
      <c r="A37" s="1">
        <v>36</v>
      </c>
      <c r="B37" s="2">
        <v>4</v>
      </c>
      <c r="C37" s="2">
        <v>103</v>
      </c>
      <c r="D37" s="2">
        <v>60</v>
      </c>
      <c r="E37" s="2">
        <v>33</v>
      </c>
      <c r="F37" s="2">
        <v>192</v>
      </c>
      <c r="G37" s="2">
        <v>24</v>
      </c>
      <c r="H37" s="2">
        <v>0.96599999999999997</v>
      </c>
      <c r="I37" s="2">
        <v>33</v>
      </c>
      <c r="J37" s="2">
        <v>0</v>
      </c>
    </row>
    <row r="38" spans="1:10" x14ac:dyDescent="0.2">
      <c r="A38" s="1">
        <v>37</v>
      </c>
      <c r="B38" s="2">
        <v>11</v>
      </c>
      <c r="C38" s="2">
        <v>138</v>
      </c>
      <c r="D38" s="2">
        <v>76</v>
      </c>
      <c r="E38" s="2">
        <v>0</v>
      </c>
      <c r="F38" s="2">
        <v>0</v>
      </c>
      <c r="G38" s="2">
        <v>33.200000000000003</v>
      </c>
      <c r="H38" s="2">
        <v>0.42</v>
      </c>
      <c r="I38" s="2">
        <v>35</v>
      </c>
      <c r="J38" s="2">
        <v>0</v>
      </c>
    </row>
    <row r="39" spans="1:10" x14ac:dyDescent="0.2">
      <c r="A39" s="1">
        <v>38</v>
      </c>
      <c r="B39" s="2">
        <v>9</v>
      </c>
      <c r="C39" s="2">
        <v>102</v>
      </c>
      <c r="D39" s="2">
        <v>76</v>
      </c>
      <c r="E39" s="2">
        <v>37</v>
      </c>
      <c r="F39" s="2">
        <v>0</v>
      </c>
      <c r="G39" s="2">
        <v>32.9</v>
      </c>
      <c r="H39" s="2">
        <v>0.66500000000000004</v>
      </c>
      <c r="I39" s="2">
        <v>46</v>
      </c>
      <c r="J39" s="2">
        <v>1</v>
      </c>
    </row>
    <row r="40" spans="1:10" x14ac:dyDescent="0.2">
      <c r="A40" s="1">
        <v>39</v>
      </c>
      <c r="B40" s="2">
        <v>2</v>
      </c>
      <c r="C40" s="2">
        <v>90</v>
      </c>
      <c r="D40" s="2">
        <v>68</v>
      </c>
      <c r="E40" s="2">
        <v>42</v>
      </c>
      <c r="F40" s="2">
        <v>0</v>
      </c>
      <c r="G40" s="2">
        <v>38.200000000000003</v>
      </c>
      <c r="H40" s="2">
        <v>0.503</v>
      </c>
      <c r="I40" s="2">
        <v>27</v>
      </c>
      <c r="J40" s="2">
        <v>1</v>
      </c>
    </row>
    <row r="41" spans="1:10" x14ac:dyDescent="0.2">
      <c r="A41" s="1">
        <v>40</v>
      </c>
      <c r="B41" s="2">
        <v>4</v>
      </c>
      <c r="C41" s="2">
        <v>111</v>
      </c>
      <c r="D41" s="2">
        <v>72</v>
      </c>
      <c r="E41" s="2">
        <v>47</v>
      </c>
      <c r="F41" s="2">
        <v>207</v>
      </c>
      <c r="G41" s="2">
        <v>37.1</v>
      </c>
      <c r="H41" s="2">
        <v>1.39</v>
      </c>
      <c r="I41" s="2">
        <v>56</v>
      </c>
      <c r="J41" s="2">
        <v>1</v>
      </c>
    </row>
    <row r="42" spans="1:10" x14ac:dyDescent="0.2">
      <c r="A42" s="1">
        <v>41</v>
      </c>
      <c r="B42" s="2">
        <v>3</v>
      </c>
      <c r="C42" s="2">
        <v>180</v>
      </c>
      <c r="D42" s="2">
        <v>64</v>
      </c>
      <c r="E42" s="2">
        <v>25</v>
      </c>
      <c r="F42" s="2">
        <v>70</v>
      </c>
      <c r="G42" s="2">
        <v>34</v>
      </c>
      <c r="H42" s="2">
        <v>0.27100000000000002</v>
      </c>
      <c r="I42" s="2">
        <v>26</v>
      </c>
      <c r="J42" s="2">
        <v>0</v>
      </c>
    </row>
    <row r="43" spans="1:10" x14ac:dyDescent="0.2">
      <c r="A43" s="1">
        <v>42</v>
      </c>
      <c r="B43" s="2">
        <v>7</v>
      </c>
      <c r="C43" s="2">
        <v>133</v>
      </c>
      <c r="D43" s="2">
        <v>84</v>
      </c>
      <c r="E43" s="2">
        <v>0</v>
      </c>
      <c r="F43" s="2">
        <v>0</v>
      </c>
      <c r="G43" s="2">
        <v>40.200000000000003</v>
      </c>
      <c r="H43" s="2">
        <v>0.69599999999999995</v>
      </c>
      <c r="I43" s="2">
        <v>37</v>
      </c>
      <c r="J43" s="2">
        <v>0</v>
      </c>
    </row>
    <row r="44" spans="1:10" x14ac:dyDescent="0.2">
      <c r="A44" s="1">
        <v>43</v>
      </c>
      <c r="B44" s="2">
        <v>7</v>
      </c>
      <c r="C44" s="2">
        <v>106</v>
      </c>
      <c r="D44" s="2">
        <v>92</v>
      </c>
      <c r="E44" s="2">
        <v>18</v>
      </c>
      <c r="F44" s="2">
        <v>0</v>
      </c>
      <c r="G44" s="2">
        <v>22.7</v>
      </c>
      <c r="H44" s="2">
        <v>0.23499999999999999</v>
      </c>
      <c r="I44" s="2">
        <v>48</v>
      </c>
      <c r="J44" s="2">
        <v>0</v>
      </c>
    </row>
    <row r="45" spans="1:10" x14ac:dyDescent="0.2">
      <c r="A45" s="1">
        <v>44</v>
      </c>
      <c r="B45" s="2">
        <v>9</v>
      </c>
      <c r="C45" s="2">
        <v>171</v>
      </c>
      <c r="D45" s="2">
        <v>110</v>
      </c>
      <c r="E45" s="2">
        <v>24</v>
      </c>
      <c r="F45" s="2">
        <v>240</v>
      </c>
      <c r="G45" s="2">
        <v>45.4</v>
      </c>
      <c r="H45" s="2">
        <v>0.72099999999999997</v>
      </c>
      <c r="I45" s="2">
        <v>54</v>
      </c>
      <c r="J45" s="2">
        <v>1</v>
      </c>
    </row>
    <row r="46" spans="1:10" x14ac:dyDescent="0.2">
      <c r="A46" s="1">
        <v>45</v>
      </c>
      <c r="B46" s="2">
        <v>7</v>
      </c>
      <c r="C46" s="2">
        <v>159</v>
      </c>
      <c r="D46" s="2">
        <v>64</v>
      </c>
      <c r="E46" s="2">
        <v>0</v>
      </c>
      <c r="F46" s="2">
        <v>0</v>
      </c>
      <c r="G46" s="2">
        <v>27.4</v>
      </c>
      <c r="H46" s="2">
        <v>0.29399999999999998</v>
      </c>
      <c r="I46" s="2">
        <v>40</v>
      </c>
      <c r="J46" s="2">
        <v>0</v>
      </c>
    </row>
    <row r="47" spans="1:10" x14ac:dyDescent="0.2">
      <c r="A47" s="1">
        <v>46</v>
      </c>
      <c r="B47" s="2">
        <v>0</v>
      </c>
      <c r="C47" s="2">
        <v>180</v>
      </c>
      <c r="D47" s="2">
        <v>66</v>
      </c>
      <c r="E47" s="2">
        <v>39</v>
      </c>
      <c r="F47" s="2">
        <v>0</v>
      </c>
      <c r="G47" s="2">
        <v>42</v>
      </c>
      <c r="H47" s="2">
        <v>1.893</v>
      </c>
      <c r="I47" s="2">
        <v>25</v>
      </c>
      <c r="J47" s="2">
        <v>1</v>
      </c>
    </row>
    <row r="48" spans="1:10" x14ac:dyDescent="0.2">
      <c r="A48" s="1">
        <v>47</v>
      </c>
      <c r="B48" s="2">
        <v>1</v>
      </c>
      <c r="C48" s="2">
        <v>146</v>
      </c>
      <c r="D48" s="2">
        <v>56</v>
      </c>
      <c r="E48" s="2">
        <v>0</v>
      </c>
      <c r="F48" s="2">
        <v>0</v>
      </c>
      <c r="G48" s="2">
        <v>29.7</v>
      </c>
      <c r="H48" s="2">
        <v>0.56399999999999995</v>
      </c>
      <c r="I48" s="2">
        <v>29</v>
      </c>
      <c r="J48" s="2">
        <v>0</v>
      </c>
    </row>
    <row r="49" spans="1:10" x14ac:dyDescent="0.2">
      <c r="A49" s="1">
        <v>48</v>
      </c>
      <c r="B49" s="2">
        <v>2</v>
      </c>
      <c r="C49" s="2">
        <v>71</v>
      </c>
      <c r="D49" s="2">
        <v>70</v>
      </c>
      <c r="E49" s="2">
        <v>27</v>
      </c>
      <c r="F49" s="2">
        <v>0</v>
      </c>
      <c r="G49" s="2">
        <v>28</v>
      </c>
      <c r="H49" s="2">
        <v>0.58599999999999997</v>
      </c>
      <c r="I49" s="2">
        <v>22</v>
      </c>
      <c r="J49" s="2">
        <v>0</v>
      </c>
    </row>
    <row r="50" spans="1:10" x14ac:dyDescent="0.2">
      <c r="A50" s="1">
        <v>49</v>
      </c>
      <c r="B50" s="2">
        <v>7</v>
      </c>
      <c r="C50" s="2">
        <v>103</v>
      </c>
      <c r="D50" s="2">
        <v>66</v>
      </c>
      <c r="E50" s="2">
        <v>32</v>
      </c>
      <c r="F50" s="2">
        <v>0</v>
      </c>
      <c r="G50" s="2">
        <v>39.1</v>
      </c>
      <c r="H50" s="2">
        <v>0.34399999999999997</v>
      </c>
      <c r="I50" s="2">
        <v>31</v>
      </c>
      <c r="J50" s="2">
        <v>1</v>
      </c>
    </row>
    <row r="51" spans="1:10" x14ac:dyDescent="0.2">
      <c r="A51" s="1">
        <v>50</v>
      </c>
      <c r="B51" s="2">
        <v>7</v>
      </c>
      <c r="C51" s="2">
        <v>105</v>
      </c>
      <c r="D51" s="2">
        <v>0</v>
      </c>
      <c r="E51" s="2">
        <v>0</v>
      </c>
      <c r="F51" s="2">
        <v>0</v>
      </c>
      <c r="G51" s="2">
        <v>0</v>
      </c>
      <c r="H51" s="2">
        <v>0.30499999999999999</v>
      </c>
      <c r="I51" s="2">
        <v>24</v>
      </c>
      <c r="J51" s="2">
        <v>0</v>
      </c>
    </row>
    <row r="52" spans="1:10" x14ac:dyDescent="0.2">
      <c r="A52" s="1">
        <v>51</v>
      </c>
      <c r="B52" s="2">
        <v>1</v>
      </c>
      <c r="C52" s="2">
        <v>103</v>
      </c>
      <c r="D52" s="2">
        <v>80</v>
      </c>
      <c r="E52" s="2">
        <v>11</v>
      </c>
      <c r="F52" s="2">
        <v>82</v>
      </c>
      <c r="G52" s="2">
        <v>19.399999999999999</v>
      </c>
      <c r="H52" s="2">
        <v>0.49099999999999999</v>
      </c>
      <c r="I52" s="2">
        <v>22</v>
      </c>
      <c r="J52" s="2">
        <v>0</v>
      </c>
    </row>
    <row r="53" spans="1:10" x14ac:dyDescent="0.2">
      <c r="A53" s="1">
        <v>52</v>
      </c>
      <c r="B53" s="2">
        <v>1</v>
      </c>
      <c r="C53" s="2">
        <v>101</v>
      </c>
      <c r="D53" s="2">
        <v>50</v>
      </c>
      <c r="E53" s="2">
        <v>15</v>
      </c>
      <c r="F53" s="2">
        <v>36</v>
      </c>
      <c r="G53" s="2">
        <v>24.2</v>
      </c>
      <c r="H53" s="2">
        <v>0.52600000000000002</v>
      </c>
      <c r="I53" s="2">
        <v>26</v>
      </c>
      <c r="J53" s="2">
        <v>0</v>
      </c>
    </row>
    <row r="54" spans="1:10" x14ac:dyDescent="0.2">
      <c r="A54" s="1">
        <v>53</v>
      </c>
      <c r="B54" s="2">
        <v>5</v>
      </c>
      <c r="C54" s="2">
        <v>88</v>
      </c>
      <c r="D54" s="2">
        <v>66</v>
      </c>
      <c r="E54" s="2">
        <v>21</v>
      </c>
      <c r="F54" s="2">
        <v>23</v>
      </c>
      <c r="G54" s="2">
        <v>24.4</v>
      </c>
      <c r="H54" s="2">
        <v>0.34200000000000003</v>
      </c>
      <c r="I54" s="2">
        <v>30</v>
      </c>
      <c r="J54" s="2">
        <v>0</v>
      </c>
    </row>
    <row r="55" spans="1:10" x14ac:dyDescent="0.2">
      <c r="A55" s="1">
        <v>54</v>
      </c>
      <c r="B55" s="2">
        <v>8</v>
      </c>
      <c r="C55" s="2">
        <v>176</v>
      </c>
      <c r="D55" s="2">
        <v>90</v>
      </c>
      <c r="E55" s="2">
        <v>34</v>
      </c>
      <c r="F55" s="2">
        <v>300</v>
      </c>
      <c r="G55" s="2">
        <v>33.700000000000003</v>
      </c>
      <c r="H55" s="2">
        <v>0.46700000000000003</v>
      </c>
      <c r="I55" s="2">
        <v>58</v>
      </c>
      <c r="J55" s="2">
        <v>1</v>
      </c>
    </row>
    <row r="56" spans="1:10" x14ac:dyDescent="0.2">
      <c r="A56" s="1">
        <v>55</v>
      </c>
      <c r="B56" s="2">
        <v>7</v>
      </c>
      <c r="C56" s="2">
        <v>150</v>
      </c>
      <c r="D56" s="2">
        <v>66</v>
      </c>
      <c r="E56" s="2">
        <v>42</v>
      </c>
      <c r="F56" s="2">
        <v>342</v>
      </c>
      <c r="G56" s="2">
        <v>34.700000000000003</v>
      </c>
      <c r="H56" s="2">
        <v>0.71799999999999997</v>
      </c>
      <c r="I56" s="2">
        <v>42</v>
      </c>
      <c r="J56" s="2">
        <v>0</v>
      </c>
    </row>
    <row r="57" spans="1:10" x14ac:dyDescent="0.2">
      <c r="A57" s="1">
        <v>56</v>
      </c>
      <c r="B57" s="2">
        <v>1</v>
      </c>
      <c r="C57" s="2">
        <v>73</v>
      </c>
      <c r="D57" s="2">
        <v>50</v>
      </c>
      <c r="E57" s="2">
        <v>10</v>
      </c>
      <c r="F57" s="2">
        <v>0</v>
      </c>
      <c r="G57" s="2">
        <v>23</v>
      </c>
      <c r="H57" s="2">
        <v>0.248</v>
      </c>
      <c r="I57" s="2">
        <v>21</v>
      </c>
      <c r="J57" s="2">
        <v>0</v>
      </c>
    </row>
    <row r="58" spans="1:10" x14ac:dyDescent="0.2">
      <c r="A58" s="1">
        <v>57</v>
      </c>
      <c r="B58" s="2">
        <v>7</v>
      </c>
      <c r="C58" s="2">
        <v>187</v>
      </c>
      <c r="D58" s="2">
        <v>68</v>
      </c>
      <c r="E58" s="2">
        <v>39</v>
      </c>
      <c r="F58" s="2">
        <v>304</v>
      </c>
      <c r="G58" s="2">
        <v>37.700000000000003</v>
      </c>
      <c r="H58" s="2">
        <v>0.254</v>
      </c>
      <c r="I58" s="2">
        <v>41</v>
      </c>
      <c r="J58" s="2">
        <v>1</v>
      </c>
    </row>
    <row r="59" spans="1:10" x14ac:dyDescent="0.2">
      <c r="A59" s="1">
        <v>58</v>
      </c>
      <c r="B59" s="2">
        <v>0</v>
      </c>
      <c r="C59" s="2">
        <v>100</v>
      </c>
      <c r="D59" s="2">
        <v>88</v>
      </c>
      <c r="E59" s="2">
        <v>60</v>
      </c>
      <c r="F59" s="2">
        <v>110</v>
      </c>
      <c r="G59" s="2">
        <v>46.8</v>
      </c>
      <c r="H59" s="2">
        <v>0.96199999999999997</v>
      </c>
      <c r="I59" s="2">
        <v>31</v>
      </c>
      <c r="J59" s="2">
        <v>0</v>
      </c>
    </row>
    <row r="60" spans="1:10" x14ac:dyDescent="0.2">
      <c r="A60" s="1">
        <v>59</v>
      </c>
      <c r="B60" s="2">
        <v>0</v>
      </c>
      <c r="C60" s="2">
        <v>146</v>
      </c>
      <c r="D60" s="2">
        <v>82</v>
      </c>
      <c r="E60" s="2">
        <v>0</v>
      </c>
      <c r="F60" s="2">
        <v>0</v>
      </c>
      <c r="G60" s="2">
        <v>40.5</v>
      </c>
      <c r="H60" s="2">
        <v>1.7809999999999999</v>
      </c>
      <c r="I60" s="2">
        <v>44</v>
      </c>
      <c r="J60" s="2">
        <v>0</v>
      </c>
    </row>
    <row r="61" spans="1:10" x14ac:dyDescent="0.2">
      <c r="A61" s="1">
        <v>60</v>
      </c>
      <c r="B61" s="2">
        <v>0</v>
      </c>
      <c r="C61" s="2">
        <v>105</v>
      </c>
      <c r="D61" s="2">
        <v>64</v>
      </c>
      <c r="E61" s="2">
        <v>41</v>
      </c>
      <c r="F61" s="2">
        <v>142</v>
      </c>
      <c r="G61" s="2">
        <v>41.5</v>
      </c>
      <c r="H61" s="2">
        <v>0.17299999999999999</v>
      </c>
      <c r="I61" s="2">
        <v>22</v>
      </c>
      <c r="J61" s="2">
        <v>0</v>
      </c>
    </row>
    <row r="62" spans="1:10" x14ac:dyDescent="0.2">
      <c r="A62" s="1">
        <v>61</v>
      </c>
      <c r="B62" s="2">
        <v>2</v>
      </c>
      <c r="C62" s="2">
        <v>84</v>
      </c>
      <c r="D62" s="2">
        <v>0</v>
      </c>
      <c r="E62" s="2">
        <v>0</v>
      </c>
      <c r="F62" s="2">
        <v>0</v>
      </c>
      <c r="G62" s="2">
        <v>0</v>
      </c>
      <c r="H62" s="2">
        <v>0.30399999999999999</v>
      </c>
      <c r="I62" s="2">
        <v>21</v>
      </c>
      <c r="J62" s="2">
        <v>0</v>
      </c>
    </row>
    <row r="63" spans="1:10" x14ac:dyDescent="0.2">
      <c r="A63" s="1">
        <v>62</v>
      </c>
      <c r="B63" s="2">
        <v>8</v>
      </c>
      <c r="C63" s="2">
        <v>133</v>
      </c>
      <c r="D63" s="2">
        <v>72</v>
      </c>
      <c r="E63" s="2">
        <v>0</v>
      </c>
      <c r="F63" s="2">
        <v>0</v>
      </c>
      <c r="G63" s="2">
        <v>32.9</v>
      </c>
      <c r="H63" s="2">
        <v>0.27</v>
      </c>
      <c r="I63" s="2">
        <v>39</v>
      </c>
      <c r="J63" s="2">
        <v>1</v>
      </c>
    </row>
    <row r="64" spans="1:10" x14ac:dyDescent="0.2">
      <c r="A64" s="1">
        <v>63</v>
      </c>
      <c r="B64" s="2">
        <v>5</v>
      </c>
      <c r="C64" s="2">
        <v>44</v>
      </c>
      <c r="D64" s="2">
        <v>62</v>
      </c>
      <c r="E64" s="2">
        <v>0</v>
      </c>
      <c r="F64" s="2">
        <v>0</v>
      </c>
      <c r="G64" s="2">
        <v>25</v>
      </c>
      <c r="H64" s="2">
        <v>0.58699999999999997</v>
      </c>
      <c r="I64" s="2">
        <v>36</v>
      </c>
      <c r="J64" s="2">
        <v>0</v>
      </c>
    </row>
    <row r="65" spans="1:10" x14ac:dyDescent="0.2">
      <c r="A65" s="1">
        <v>64</v>
      </c>
      <c r="B65" s="2">
        <v>2</v>
      </c>
      <c r="C65" s="2">
        <v>141</v>
      </c>
      <c r="D65" s="2">
        <v>58</v>
      </c>
      <c r="E65" s="2">
        <v>34</v>
      </c>
      <c r="F65" s="2">
        <v>128</v>
      </c>
      <c r="G65" s="2">
        <v>25.4</v>
      </c>
      <c r="H65" s="2">
        <v>0.69899999999999995</v>
      </c>
      <c r="I65" s="2">
        <v>24</v>
      </c>
      <c r="J65" s="2">
        <v>0</v>
      </c>
    </row>
    <row r="66" spans="1:10" x14ac:dyDescent="0.2">
      <c r="A66" s="1">
        <v>65</v>
      </c>
      <c r="B66" s="2">
        <v>7</v>
      </c>
      <c r="C66" s="2">
        <v>114</v>
      </c>
      <c r="D66" s="2">
        <v>66</v>
      </c>
      <c r="E66" s="2">
        <v>0</v>
      </c>
      <c r="F66" s="2">
        <v>0</v>
      </c>
      <c r="G66" s="2">
        <v>32.799999999999997</v>
      </c>
      <c r="H66" s="2">
        <v>0.25800000000000001</v>
      </c>
      <c r="I66" s="2">
        <v>42</v>
      </c>
      <c r="J66" s="2">
        <v>1</v>
      </c>
    </row>
    <row r="67" spans="1:10" x14ac:dyDescent="0.2">
      <c r="A67" s="1">
        <v>66</v>
      </c>
      <c r="B67" s="2">
        <v>5</v>
      </c>
      <c r="C67" s="2">
        <v>99</v>
      </c>
      <c r="D67" s="2">
        <v>74</v>
      </c>
      <c r="E67" s="2">
        <v>27</v>
      </c>
      <c r="F67" s="2">
        <v>0</v>
      </c>
      <c r="G67" s="2">
        <v>29</v>
      </c>
      <c r="H67" s="2">
        <v>0.20300000000000001</v>
      </c>
      <c r="I67" s="2">
        <v>32</v>
      </c>
      <c r="J67" s="2">
        <v>0</v>
      </c>
    </row>
    <row r="68" spans="1:10" x14ac:dyDescent="0.2">
      <c r="A68" s="1">
        <v>67</v>
      </c>
      <c r="B68" s="2">
        <v>0</v>
      </c>
      <c r="C68" s="2">
        <v>109</v>
      </c>
      <c r="D68" s="2">
        <v>88</v>
      </c>
      <c r="E68" s="2">
        <v>30</v>
      </c>
      <c r="F68" s="2">
        <v>0</v>
      </c>
      <c r="G68" s="2">
        <v>32.5</v>
      </c>
      <c r="H68" s="2">
        <v>0.85499999999999998</v>
      </c>
      <c r="I68" s="2">
        <v>38</v>
      </c>
      <c r="J68" s="2">
        <v>1</v>
      </c>
    </row>
    <row r="69" spans="1:10" x14ac:dyDescent="0.2">
      <c r="A69" s="1">
        <v>68</v>
      </c>
      <c r="B69" s="2">
        <v>2</v>
      </c>
      <c r="C69" s="2">
        <v>109</v>
      </c>
      <c r="D69" s="2">
        <v>92</v>
      </c>
      <c r="E69" s="2">
        <v>0</v>
      </c>
      <c r="F69" s="2">
        <v>0</v>
      </c>
      <c r="G69" s="2">
        <v>42.7</v>
      </c>
      <c r="H69" s="2">
        <v>0.84499999999999997</v>
      </c>
      <c r="I69" s="2">
        <v>54</v>
      </c>
      <c r="J69" s="2">
        <v>0</v>
      </c>
    </row>
    <row r="70" spans="1:10" x14ac:dyDescent="0.2">
      <c r="A70" s="1">
        <v>69</v>
      </c>
      <c r="B70" s="2">
        <v>1</v>
      </c>
      <c r="C70" s="2">
        <v>95</v>
      </c>
      <c r="D70" s="2">
        <v>66</v>
      </c>
      <c r="E70" s="2">
        <v>13</v>
      </c>
      <c r="F70" s="2">
        <v>38</v>
      </c>
      <c r="G70" s="2">
        <v>19.600000000000001</v>
      </c>
      <c r="H70" s="2">
        <v>0.33400000000000002</v>
      </c>
      <c r="I70" s="2">
        <v>25</v>
      </c>
      <c r="J70" s="2">
        <v>0</v>
      </c>
    </row>
    <row r="71" spans="1:10" x14ac:dyDescent="0.2">
      <c r="A71" s="1">
        <v>70</v>
      </c>
      <c r="B71" s="2">
        <v>4</v>
      </c>
      <c r="C71" s="2">
        <v>146</v>
      </c>
      <c r="D71" s="2">
        <v>85</v>
      </c>
      <c r="E71" s="2">
        <v>27</v>
      </c>
      <c r="F71" s="2">
        <v>100</v>
      </c>
      <c r="G71" s="2">
        <v>28.9</v>
      </c>
      <c r="H71" s="2">
        <v>0.189</v>
      </c>
      <c r="I71" s="2">
        <v>27</v>
      </c>
      <c r="J71" s="2">
        <v>0</v>
      </c>
    </row>
    <row r="72" spans="1:10" x14ac:dyDescent="0.2">
      <c r="A72" s="1">
        <v>71</v>
      </c>
      <c r="B72" s="2">
        <v>2</v>
      </c>
      <c r="C72" s="2">
        <v>100</v>
      </c>
      <c r="D72" s="2">
        <v>66</v>
      </c>
      <c r="E72" s="2">
        <v>20</v>
      </c>
      <c r="F72" s="2">
        <v>90</v>
      </c>
      <c r="G72" s="2">
        <v>32.9</v>
      </c>
      <c r="H72" s="2">
        <v>0.86699999999999999</v>
      </c>
      <c r="I72" s="2">
        <v>28</v>
      </c>
      <c r="J72" s="2">
        <v>1</v>
      </c>
    </row>
    <row r="73" spans="1:10" x14ac:dyDescent="0.2">
      <c r="A73" s="1">
        <v>72</v>
      </c>
      <c r="B73" s="2">
        <v>5</v>
      </c>
      <c r="C73" s="2">
        <v>139</v>
      </c>
      <c r="D73" s="2">
        <v>64</v>
      </c>
      <c r="E73" s="2">
        <v>35</v>
      </c>
      <c r="F73" s="2">
        <v>140</v>
      </c>
      <c r="G73" s="2">
        <v>28.6</v>
      </c>
      <c r="H73" s="2">
        <v>0.41099999999999998</v>
      </c>
      <c r="I73" s="2">
        <v>26</v>
      </c>
      <c r="J73" s="2">
        <v>0</v>
      </c>
    </row>
    <row r="74" spans="1:10" x14ac:dyDescent="0.2">
      <c r="A74" s="1">
        <v>73</v>
      </c>
      <c r="B74" s="2">
        <v>13</v>
      </c>
      <c r="C74" s="2">
        <v>126</v>
      </c>
      <c r="D74" s="2">
        <v>90</v>
      </c>
      <c r="E74" s="2">
        <v>0</v>
      </c>
      <c r="F74" s="2">
        <v>0</v>
      </c>
      <c r="G74" s="2">
        <v>43.4</v>
      </c>
      <c r="H74" s="2">
        <v>0.58299999999999996</v>
      </c>
      <c r="I74" s="2">
        <v>42</v>
      </c>
      <c r="J74" s="2">
        <v>1</v>
      </c>
    </row>
    <row r="75" spans="1:10" x14ac:dyDescent="0.2">
      <c r="A75" s="1">
        <v>74</v>
      </c>
      <c r="B75" s="2">
        <v>4</v>
      </c>
      <c r="C75" s="2">
        <v>129</v>
      </c>
      <c r="D75" s="2">
        <v>86</v>
      </c>
      <c r="E75" s="2">
        <v>20</v>
      </c>
      <c r="F75" s="2">
        <v>270</v>
      </c>
      <c r="G75" s="2">
        <v>35.1</v>
      </c>
      <c r="H75" s="2">
        <v>0.23100000000000001</v>
      </c>
      <c r="I75" s="2">
        <v>23</v>
      </c>
      <c r="J75" s="2">
        <v>0</v>
      </c>
    </row>
    <row r="76" spans="1:10" x14ac:dyDescent="0.2">
      <c r="A76" s="1">
        <v>75</v>
      </c>
      <c r="B76" s="2">
        <v>1</v>
      </c>
      <c r="C76" s="2">
        <v>79</v>
      </c>
      <c r="D76" s="2">
        <v>75</v>
      </c>
      <c r="E76" s="2">
        <v>30</v>
      </c>
      <c r="F76" s="2">
        <v>0</v>
      </c>
      <c r="G76" s="2">
        <v>32</v>
      </c>
      <c r="H76" s="2">
        <v>0.39600000000000002</v>
      </c>
      <c r="I76" s="2">
        <v>22</v>
      </c>
      <c r="J76" s="2">
        <v>0</v>
      </c>
    </row>
    <row r="77" spans="1:10" x14ac:dyDescent="0.2">
      <c r="A77" s="1">
        <v>76</v>
      </c>
      <c r="B77" s="2">
        <v>1</v>
      </c>
      <c r="C77" s="2">
        <v>0</v>
      </c>
      <c r="D77" s="2">
        <v>48</v>
      </c>
      <c r="E77" s="2">
        <v>20</v>
      </c>
      <c r="F77" s="2">
        <v>0</v>
      </c>
      <c r="G77" s="2">
        <v>24.7</v>
      </c>
      <c r="H77" s="2">
        <v>0.14000000000000001</v>
      </c>
      <c r="I77" s="2">
        <v>22</v>
      </c>
      <c r="J77" s="2">
        <v>0</v>
      </c>
    </row>
    <row r="78" spans="1:10" x14ac:dyDescent="0.2">
      <c r="A78" s="1">
        <v>77</v>
      </c>
      <c r="B78" s="2">
        <v>7</v>
      </c>
      <c r="C78" s="2">
        <v>62</v>
      </c>
      <c r="D78" s="2">
        <v>78</v>
      </c>
      <c r="E78" s="2">
        <v>0</v>
      </c>
      <c r="F78" s="2">
        <v>0</v>
      </c>
      <c r="G78" s="2">
        <v>32.6</v>
      </c>
      <c r="H78" s="2">
        <v>0.39100000000000001</v>
      </c>
      <c r="I78" s="2">
        <v>41</v>
      </c>
      <c r="J78" s="2">
        <v>0</v>
      </c>
    </row>
    <row r="79" spans="1:10" x14ac:dyDescent="0.2">
      <c r="A79" s="1">
        <v>78</v>
      </c>
      <c r="B79" s="2">
        <v>5</v>
      </c>
      <c r="C79" s="2">
        <v>95</v>
      </c>
      <c r="D79" s="2">
        <v>72</v>
      </c>
      <c r="E79" s="2">
        <v>33</v>
      </c>
      <c r="F79" s="2">
        <v>0</v>
      </c>
      <c r="G79" s="2">
        <v>37.700000000000003</v>
      </c>
      <c r="H79" s="2">
        <v>0.37</v>
      </c>
      <c r="I79" s="2">
        <v>27</v>
      </c>
      <c r="J79" s="2">
        <v>0</v>
      </c>
    </row>
    <row r="80" spans="1:10" x14ac:dyDescent="0.2">
      <c r="A80" s="1">
        <v>79</v>
      </c>
      <c r="B80" s="2">
        <v>0</v>
      </c>
      <c r="C80" s="2">
        <v>131</v>
      </c>
      <c r="D80" s="2">
        <v>0</v>
      </c>
      <c r="E80" s="2">
        <v>0</v>
      </c>
      <c r="F80" s="2">
        <v>0</v>
      </c>
      <c r="G80" s="2">
        <v>43.2</v>
      </c>
      <c r="H80" s="2">
        <v>0.27</v>
      </c>
      <c r="I80" s="2">
        <v>26</v>
      </c>
      <c r="J80" s="2">
        <v>1</v>
      </c>
    </row>
    <row r="81" spans="1:10" x14ac:dyDescent="0.2">
      <c r="A81" s="1">
        <v>80</v>
      </c>
      <c r="B81" s="2">
        <v>2</v>
      </c>
      <c r="C81" s="2">
        <v>112</v>
      </c>
      <c r="D81" s="2">
        <v>66</v>
      </c>
      <c r="E81" s="2">
        <v>22</v>
      </c>
      <c r="F81" s="2">
        <v>0</v>
      </c>
      <c r="G81" s="2">
        <v>25</v>
      </c>
      <c r="H81" s="2">
        <v>0.307</v>
      </c>
      <c r="I81" s="2">
        <v>24</v>
      </c>
      <c r="J81" s="2">
        <v>0</v>
      </c>
    </row>
    <row r="82" spans="1:10" x14ac:dyDescent="0.2">
      <c r="A82" s="1">
        <v>81</v>
      </c>
      <c r="B82" s="2">
        <v>3</v>
      </c>
      <c r="C82" s="2">
        <v>113</v>
      </c>
      <c r="D82" s="2">
        <v>44</v>
      </c>
      <c r="E82" s="2">
        <v>13</v>
      </c>
      <c r="F82" s="2">
        <v>0</v>
      </c>
      <c r="G82" s="2">
        <v>22.4</v>
      </c>
      <c r="H82" s="2">
        <v>0.14000000000000001</v>
      </c>
      <c r="I82" s="2">
        <v>22</v>
      </c>
      <c r="J82" s="2">
        <v>0</v>
      </c>
    </row>
    <row r="83" spans="1:10" x14ac:dyDescent="0.2">
      <c r="A83" s="1">
        <v>82</v>
      </c>
      <c r="B83" s="2">
        <v>2</v>
      </c>
      <c r="C83" s="2">
        <v>74</v>
      </c>
      <c r="D83" s="2">
        <v>0</v>
      </c>
      <c r="E83" s="2">
        <v>0</v>
      </c>
      <c r="F83" s="2">
        <v>0</v>
      </c>
      <c r="G83" s="2">
        <v>0</v>
      </c>
      <c r="H83" s="2">
        <v>0.10199999999999999</v>
      </c>
      <c r="I83" s="2">
        <v>22</v>
      </c>
      <c r="J83" s="2">
        <v>0</v>
      </c>
    </row>
    <row r="84" spans="1:10" x14ac:dyDescent="0.2">
      <c r="A84" s="1">
        <v>83</v>
      </c>
      <c r="B84" s="2">
        <v>7</v>
      </c>
      <c r="C84" s="2">
        <v>83</v>
      </c>
      <c r="D84" s="2">
        <v>78</v>
      </c>
      <c r="E84" s="2">
        <v>26</v>
      </c>
      <c r="F84" s="2">
        <v>71</v>
      </c>
      <c r="G84" s="2">
        <v>29.3</v>
      </c>
      <c r="H84" s="2">
        <v>0.76700000000000002</v>
      </c>
      <c r="I84" s="2">
        <v>36</v>
      </c>
      <c r="J84" s="2">
        <v>0</v>
      </c>
    </row>
    <row r="85" spans="1:10" x14ac:dyDescent="0.2">
      <c r="A85" s="1">
        <v>84</v>
      </c>
      <c r="B85" s="2">
        <v>0</v>
      </c>
      <c r="C85" s="2">
        <v>101</v>
      </c>
      <c r="D85" s="2">
        <v>65</v>
      </c>
      <c r="E85" s="2">
        <v>28</v>
      </c>
      <c r="F85" s="2">
        <v>0</v>
      </c>
      <c r="G85" s="2">
        <v>24.6</v>
      </c>
      <c r="H85" s="2">
        <v>0.23699999999999999</v>
      </c>
      <c r="I85" s="2">
        <v>22</v>
      </c>
      <c r="J85" s="2">
        <v>0</v>
      </c>
    </row>
    <row r="86" spans="1:10" x14ac:dyDescent="0.2">
      <c r="A86" s="1">
        <v>85</v>
      </c>
      <c r="B86" s="2">
        <v>5</v>
      </c>
      <c r="C86" s="2">
        <v>137</v>
      </c>
      <c r="D86" s="2">
        <v>108</v>
      </c>
      <c r="E86" s="2">
        <v>0</v>
      </c>
      <c r="F86" s="2">
        <v>0</v>
      </c>
      <c r="G86" s="2">
        <v>48.8</v>
      </c>
      <c r="H86" s="2">
        <v>0.22700000000000001</v>
      </c>
      <c r="I86" s="2">
        <v>37</v>
      </c>
      <c r="J86" s="2">
        <v>1</v>
      </c>
    </row>
    <row r="87" spans="1:10" x14ac:dyDescent="0.2">
      <c r="A87" s="1">
        <v>86</v>
      </c>
      <c r="B87" s="2">
        <v>2</v>
      </c>
      <c r="C87" s="2">
        <v>110</v>
      </c>
      <c r="D87" s="2">
        <v>74</v>
      </c>
      <c r="E87" s="2">
        <v>29</v>
      </c>
      <c r="F87" s="2">
        <v>125</v>
      </c>
      <c r="G87" s="2">
        <v>32.4</v>
      </c>
      <c r="H87" s="2">
        <v>0.69799999999999995</v>
      </c>
      <c r="I87" s="2">
        <v>27</v>
      </c>
      <c r="J87" s="2">
        <v>0</v>
      </c>
    </row>
    <row r="88" spans="1:10" x14ac:dyDescent="0.2">
      <c r="A88" s="1">
        <v>87</v>
      </c>
      <c r="B88" s="2">
        <v>13</v>
      </c>
      <c r="C88" s="2">
        <v>106</v>
      </c>
      <c r="D88" s="2">
        <v>72</v>
      </c>
      <c r="E88" s="2">
        <v>54</v>
      </c>
      <c r="F88" s="2">
        <v>0</v>
      </c>
      <c r="G88" s="2">
        <v>36.6</v>
      </c>
      <c r="H88" s="2">
        <v>0.17799999999999999</v>
      </c>
      <c r="I88" s="2">
        <v>45</v>
      </c>
      <c r="J88" s="2">
        <v>0</v>
      </c>
    </row>
    <row r="89" spans="1:10" x14ac:dyDescent="0.2">
      <c r="A89" s="1">
        <v>88</v>
      </c>
      <c r="B89" s="2">
        <v>2</v>
      </c>
      <c r="C89" s="2">
        <v>100</v>
      </c>
      <c r="D89" s="2">
        <v>68</v>
      </c>
      <c r="E89" s="2">
        <v>25</v>
      </c>
      <c r="F89" s="2">
        <v>71</v>
      </c>
      <c r="G89" s="2">
        <v>38.5</v>
      </c>
      <c r="H89" s="2">
        <v>0.32400000000000001</v>
      </c>
      <c r="I89" s="2">
        <v>26</v>
      </c>
      <c r="J89" s="2">
        <v>0</v>
      </c>
    </row>
    <row r="90" spans="1:10" x14ac:dyDescent="0.2">
      <c r="A90" s="1">
        <v>89</v>
      </c>
      <c r="B90" s="2">
        <v>15</v>
      </c>
      <c r="C90" s="2">
        <v>136</v>
      </c>
      <c r="D90" s="2">
        <v>70</v>
      </c>
      <c r="E90" s="2">
        <v>32</v>
      </c>
      <c r="F90" s="2">
        <v>110</v>
      </c>
      <c r="G90" s="2">
        <v>37.1</v>
      </c>
      <c r="H90" s="2">
        <v>0.153</v>
      </c>
      <c r="I90" s="2">
        <v>43</v>
      </c>
      <c r="J90" s="2">
        <v>1</v>
      </c>
    </row>
    <row r="91" spans="1:10" x14ac:dyDescent="0.2">
      <c r="A91" s="1">
        <v>90</v>
      </c>
      <c r="B91" s="2">
        <v>1</v>
      </c>
      <c r="C91" s="2">
        <v>107</v>
      </c>
      <c r="D91" s="2">
        <v>68</v>
      </c>
      <c r="E91" s="2">
        <v>19</v>
      </c>
      <c r="F91" s="2">
        <v>0</v>
      </c>
      <c r="G91" s="2">
        <v>26.5</v>
      </c>
      <c r="H91" s="2">
        <v>0.16500000000000001</v>
      </c>
      <c r="I91" s="2">
        <v>24</v>
      </c>
      <c r="J91" s="2">
        <v>0</v>
      </c>
    </row>
    <row r="92" spans="1:10" x14ac:dyDescent="0.2">
      <c r="A92" s="1">
        <v>91</v>
      </c>
      <c r="B92" s="2">
        <v>1</v>
      </c>
      <c r="C92" s="2">
        <v>80</v>
      </c>
      <c r="D92" s="2">
        <v>55</v>
      </c>
      <c r="E92" s="2">
        <v>0</v>
      </c>
      <c r="F92" s="2">
        <v>0</v>
      </c>
      <c r="G92" s="2">
        <v>19.100000000000001</v>
      </c>
      <c r="H92" s="2">
        <v>0.25800000000000001</v>
      </c>
      <c r="I92" s="2">
        <v>21</v>
      </c>
      <c r="J92" s="2">
        <v>0</v>
      </c>
    </row>
    <row r="93" spans="1:10" x14ac:dyDescent="0.2">
      <c r="A93" s="1">
        <v>92</v>
      </c>
      <c r="B93" s="2">
        <v>4</v>
      </c>
      <c r="C93" s="2">
        <v>123</v>
      </c>
      <c r="D93" s="2">
        <v>80</v>
      </c>
      <c r="E93" s="2">
        <v>15</v>
      </c>
      <c r="F93" s="2">
        <v>176</v>
      </c>
      <c r="G93" s="2">
        <v>32</v>
      </c>
      <c r="H93" s="2">
        <v>0.443</v>
      </c>
      <c r="I93" s="2">
        <v>34</v>
      </c>
      <c r="J93" s="2">
        <v>0</v>
      </c>
    </row>
    <row r="94" spans="1:10" x14ac:dyDescent="0.2">
      <c r="A94" s="1">
        <v>93</v>
      </c>
      <c r="B94" s="2">
        <v>7</v>
      </c>
      <c r="C94" s="2">
        <v>81</v>
      </c>
      <c r="D94" s="2">
        <v>78</v>
      </c>
      <c r="E94" s="2">
        <v>40</v>
      </c>
      <c r="F94" s="2">
        <v>48</v>
      </c>
      <c r="G94" s="2">
        <v>46.7</v>
      </c>
      <c r="H94" s="2">
        <v>0.26100000000000001</v>
      </c>
      <c r="I94" s="2">
        <v>42</v>
      </c>
      <c r="J94" s="2">
        <v>0</v>
      </c>
    </row>
    <row r="95" spans="1:10" x14ac:dyDescent="0.2">
      <c r="A95" s="1">
        <v>94</v>
      </c>
      <c r="B95" s="2">
        <v>4</v>
      </c>
      <c r="C95" s="2">
        <v>134</v>
      </c>
      <c r="D95" s="2">
        <v>72</v>
      </c>
      <c r="E95" s="2">
        <v>0</v>
      </c>
      <c r="F95" s="2">
        <v>0</v>
      </c>
      <c r="G95" s="2">
        <v>23.8</v>
      </c>
      <c r="H95" s="2">
        <v>0.27700000000000002</v>
      </c>
      <c r="I95" s="2">
        <v>60</v>
      </c>
      <c r="J95" s="2">
        <v>1</v>
      </c>
    </row>
    <row r="96" spans="1:10" x14ac:dyDescent="0.2">
      <c r="A96" s="1">
        <v>95</v>
      </c>
      <c r="B96" s="2">
        <v>2</v>
      </c>
      <c r="C96" s="2">
        <v>142</v>
      </c>
      <c r="D96" s="2">
        <v>82</v>
      </c>
      <c r="E96" s="2">
        <v>18</v>
      </c>
      <c r="F96" s="2">
        <v>64</v>
      </c>
      <c r="G96" s="2">
        <v>24.7</v>
      </c>
      <c r="H96" s="2">
        <v>0.76100000000000001</v>
      </c>
      <c r="I96" s="2">
        <v>21</v>
      </c>
      <c r="J96" s="2">
        <v>0</v>
      </c>
    </row>
    <row r="97" spans="1:10" x14ac:dyDescent="0.2">
      <c r="A97" s="1">
        <v>96</v>
      </c>
      <c r="B97" s="2">
        <v>6</v>
      </c>
      <c r="C97" s="2">
        <v>144</v>
      </c>
      <c r="D97" s="2">
        <v>72</v>
      </c>
      <c r="E97" s="2">
        <v>27</v>
      </c>
      <c r="F97" s="2">
        <v>228</v>
      </c>
      <c r="G97" s="2">
        <v>33.9</v>
      </c>
      <c r="H97" s="2">
        <v>0.255</v>
      </c>
      <c r="I97" s="2">
        <v>40</v>
      </c>
      <c r="J97" s="2">
        <v>0</v>
      </c>
    </row>
    <row r="98" spans="1:10" x14ac:dyDescent="0.2">
      <c r="A98" s="1">
        <v>97</v>
      </c>
      <c r="B98" s="2">
        <v>2</v>
      </c>
      <c r="C98" s="2">
        <v>92</v>
      </c>
      <c r="D98" s="2">
        <v>62</v>
      </c>
      <c r="E98" s="2">
        <v>28</v>
      </c>
      <c r="F98" s="2">
        <v>0</v>
      </c>
      <c r="G98" s="2">
        <v>31.6</v>
      </c>
      <c r="H98" s="2">
        <v>0.13</v>
      </c>
      <c r="I98" s="2">
        <v>24</v>
      </c>
      <c r="J98" s="2">
        <v>0</v>
      </c>
    </row>
    <row r="99" spans="1:10" x14ac:dyDescent="0.2">
      <c r="A99" s="1">
        <v>98</v>
      </c>
      <c r="B99" s="2">
        <v>1</v>
      </c>
      <c r="C99" s="2">
        <v>71</v>
      </c>
      <c r="D99" s="2">
        <v>48</v>
      </c>
      <c r="E99" s="2">
        <v>18</v>
      </c>
      <c r="F99" s="2">
        <v>76</v>
      </c>
      <c r="G99" s="2">
        <v>20.399999999999999</v>
      </c>
      <c r="H99" s="2">
        <v>0.32300000000000001</v>
      </c>
      <c r="I99" s="2">
        <v>22</v>
      </c>
      <c r="J99" s="2">
        <v>0</v>
      </c>
    </row>
    <row r="100" spans="1:10" x14ac:dyDescent="0.2">
      <c r="A100" s="1">
        <v>99</v>
      </c>
      <c r="B100" s="2">
        <v>6</v>
      </c>
      <c r="C100" s="2">
        <v>93</v>
      </c>
      <c r="D100" s="2">
        <v>50</v>
      </c>
      <c r="E100" s="2">
        <v>30</v>
      </c>
      <c r="F100" s="2">
        <v>64</v>
      </c>
      <c r="G100" s="2">
        <v>28.7</v>
      </c>
      <c r="H100" s="2">
        <v>0.35599999999999998</v>
      </c>
      <c r="I100" s="2">
        <v>23</v>
      </c>
      <c r="J100" s="2">
        <v>0</v>
      </c>
    </row>
    <row r="101" spans="1:10" x14ac:dyDescent="0.2">
      <c r="A101" s="1">
        <v>100</v>
      </c>
      <c r="B101" s="2">
        <v>1</v>
      </c>
      <c r="C101" s="2">
        <v>122</v>
      </c>
      <c r="D101" s="2">
        <v>90</v>
      </c>
      <c r="E101" s="2">
        <v>51</v>
      </c>
      <c r="F101" s="2">
        <v>220</v>
      </c>
      <c r="G101" s="2">
        <v>49.7</v>
      </c>
      <c r="H101" s="2">
        <v>0.32500000000000001</v>
      </c>
      <c r="I101" s="2">
        <v>31</v>
      </c>
      <c r="J101" s="2">
        <v>1</v>
      </c>
    </row>
    <row r="102" spans="1:10" x14ac:dyDescent="0.2">
      <c r="A102" s="1">
        <v>101</v>
      </c>
      <c r="B102" s="2">
        <v>1</v>
      </c>
      <c r="C102" s="2">
        <v>163</v>
      </c>
      <c r="D102" s="2">
        <v>72</v>
      </c>
      <c r="E102" s="2">
        <v>0</v>
      </c>
      <c r="F102" s="2">
        <v>0</v>
      </c>
      <c r="G102" s="2">
        <v>39</v>
      </c>
      <c r="H102" s="2">
        <v>1.222</v>
      </c>
      <c r="I102" s="2">
        <v>33</v>
      </c>
      <c r="J102" s="2">
        <v>1</v>
      </c>
    </row>
    <row r="103" spans="1:10" x14ac:dyDescent="0.2">
      <c r="A103" s="1">
        <v>102</v>
      </c>
      <c r="B103" s="2">
        <v>1</v>
      </c>
      <c r="C103" s="2">
        <v>151</v>
      </c>
      <c r="D103" s="2">
        <v>60</v>
      </c>
      <c r="E103" s="2">
        <v>0</v>
      </c>
      <c r="F103" s="2">
        <v>0</v>
      </c>
      <c r="G103" s="2">
        <v>26.1</v>
      </c>
      <c r="H103" s="2">
        <v>0.17899999999999999</v>
      </c>
      <c r="I103" s="2">
        <v>22</v>
      </c>
      <c r="J103" s="2">
        <v>0</v>
      </c>
    </row>
    <row r="104" spans="1:10" x14ac:dyDescent="0.2">
      <c r="A104" s="1">
        <v>103</v>
      </c>
      <c r="B104" s="2">
        <v>0</v>
      </c>
      <c r="C104" s="2">
        <v>125</v>
      </c>
      <c r="D104" s="2">
        <v>96</v>
      </c>
      <c r="E104" s="2">
        <v>0</v>
      </c>
      <c r="F104" s="2">
        <v>0</v>
      </c>
      <c r="G104" s="2">
        <v>22.5</v>
      </c>
      <c r="H104" s="2">
        <v>0.26200000000000001</v>
      </c>
      <c r="I104" s="2">
        <v>21</v>
      </c>
      <c r="J104" s="2">
        <v>0</v>
      </c>
    </row>
    <row r="105" spans="1:10" x14ac:dyDescent="0.2">
      <c r="A105" s="1">
        <v>104</v>
      </c>
      <c r="B105" s="2">
        <v>1</v>
      </c>
      <c r="C105" s="2">
        <v>81</v>
      </c>
      <c r="D105" s="2">
        <v>72</v>
      </c>
      <c r="E105" s="2">
        <v>18</v>
      </c>
      <c r="F105" s="2">
        <v>40</v>
      </c>
      <c r="G105" s="2">
        <v>26.6</v>
      </c>
      <c r="H105" s="2">
        <v>0.28299999999999997</v>
      </c>
      <c r="I105" s="2">
        <v>24</v>
      </c>
      <c r="J105" s="2">
        <v>0</v>
      </c>
    </row>
    <row r="106" spans="1:10" x14ac:dyDescent="0.2">
      <c r="A106" s="1">
        <v>105</v>
      </c>
      <c r="B106" s="2">
        <v>2</v>
      </c>
      <c r="C106" s="2">
        <v>85</v>
      </c>
      <c r="D106" s="2">
        <v>65</v>
      </c>
      <c r="E106" s="2">
        <v>0</v>
      </c>
      <c r="F106" s="2">
        <v>0</v>
      </c>
      <c r="G106" s="2">
        <v>39.6</v>
      </c>
      <c r="H106" s="2">
        <v>0.93</v>
      </c>
      <c r="I106" s="2">
        <v>27</v>
      </c>
      <c r="J106" s="2">
        <v>0</v>
      </c>
    </row>
    <row r="107" spans="1:10" x14ac:dyDescent="0.2">
      <c r="A107" s="1">
        <v>106</v>
      </c>
      <c r="B107" s="2">
        <v>1</v>
      </c>
      <c r="C107" s="2">
        <v>126</v>
      </c>
      <c r="D107" s="2">
        <v>56</v>
      </c>
      <c r="E107" s="2">
        <v>29</v>
      </c>
      <c r="F107" s="2">
        <v>152</v>
      </c>
      <c r="G107" s="2">
        <v>28.7</v>
      </c>
      <c r="H107" s="2">
        <v>0.80100000000000005</v>
      </c>
      <c r="I107" s="2">
        <v>21</v>
      </c>
      <c r="J107" s="2">
        <v>0</v>
      </c>
    </row>
    <row r="108" spans="1:10" x14ac:dyDescent="0.2">
      <c r="A108" s="1">
        <v>107</v>
      </c>
      <c r="B108" s="2">
        <v>1</v>
      </c>
      <c r="C108" s="2">
        <v>96</v>
      </c>
      <c r="D108" s="2">
        <v>122</v>
      </c>
      <c r="E108" s="2">
        <v>0</v>
      </c>
      <c r="F108" s="2">
        <v>0</v>
      </c>
      <c r="G108" s="2">
        <v>22.4</v>
      </c>
      <c r="H108" s="2">
        <v>0.20699999999999999</v>
      </c>
      <c r="I108" s="2">
        <v>27</v>
      </c>
      <c r="J108" s="2">
        <v>0</v>
      </c>
    </row>
    <row r="109" spans="1:10" x14ac:dyDescent="0.2">
      <c r="A109" s="1">
        <v>108</v>
      </c>
      <c r="B109" s="2">
        <v>4</v>
      </c>
      <c r="C109" s="2">
        <v>144</v>
      </c>
      <c r="D109" s="2">
        <v>58</v>
      </c>
      <c r="E109" s="2">
        <v>28</v>
      </c>
      <c r="F109" s="2">
        <v>140</v>
      </c>
      <c r="G109" s="2">
        <v>29.5</v>
      </c>
      <c r="H109" s="2">
        <v>0.28699999999999998</v>
      </c>
      <c r="I109" s="2">
        <v>37</v>
      </c>
      <c r="J109" s="2">
        <v>0</v>
      </c>
    </row>
    <row r="110" spans="1:10" x14ac:dyDescent="0.2">
      <c r="A110" s="1">
        <v>109</v>
      </c>
      <c r="B110" s="2">
        <v>3</v>
      </c>
      <c r="C110" s="2">
        <v>83</v>
      </c>
      <c r="D110" s="2">
        <v>58</v>
      </c>
      <c r="E110" s="2">
        <v>31</v>
      </c>
      <c r="F110" s="2">
        <v>18</v>
      </c>
      <c r="G110" s="2">
        <v>34.299999999999997</v>
      </c>
      <c r="H110" s="2">
        <v>0.33600000000000002</v>
      </c>
      <c r="I110" s="2">
        <v>25</v>
      </c>
      <c r="J110" s="2">
        <v>0</v>
      </c>
    </row>
    <row r="111" spans="1:10" x14ac:dyDescent="0.2">
      <c r="A111" s="1">
        <v>110</v>
      </c>
      <c r="B111" s="2">
        <v>0</v>
      </c>
      <c r="C111" s="2">
        <v>95</v>
      </c>
      <c r="D111" s="2">
        <v>85</v>
      </c>
      <c r="E111" s="2">
        <v>25</v>
      </c>
      <c r="F111" s="2">
        <v>36</v>
      </c>
      <c r="G111" s="2">
        <v>37.4</v>
      </c>
      <c r="H111" s="2">
        <v>0.247</v>
      </c>
      <c r="I111" s="2">
        <v>24</v>
      </c>
      <c r="J111" s="2">
        <v>1</v>
      </c>
    </row>
    <row r="112" spans="1:10" x14ac:dyDescent="0.2">
      <c r="A112" s="1">
        <v>111</v>
      </c>
      <c r="B112" s="2">
        <v>3</v>
      </c>
      <c r="C112" s="2">
        <v>171</v>
      </c>
      <c r="D112" s="2">
        <v>72</v>
      </c>
      <c r="E112" s="2">
        <v>33</v>
      </c>
      <c r="F112" s="2">
        <v>135</v>
      </c>
      <c r="G112" s="2">
        <v>33.299999999999997</v>
      </c>
      <c r="H112" s="2">
        <v>0.19900000000000001</v>
      </c>
      <c r="I112" s="2">
        <v>24</v>
      </c>
      <c r="J112" s="2">
        <v>1</v>
      </c>
    </row>
    <row r="113" spans="1:10" x14ac:dyDescent="0.2">
      <c r="A113" s="1">
        <v>112</v>
      </c>
      <c r="B113" s="2">
        <v>8</v>
      </c>
      <c r="C113" s="2">
        <v>155</v>
      </c>
      <c r="D113" s="2">
        <v>62</v>
      </c>
      <c r="E113" s="2">
        <v>26</v>
      </c>
      <c r="F113" s="2">
        <v>495</v>
      </c>
      <c r="G113" s="2">
        <v>34</v>
      </c>
      <c r="H113" s="2">
        <v>0.54300000000000004</v>
      </c>
      <c r="I113" s="2">
        <v>46</v>
      </c>
      <c r="J113" s="2">
        <v>1</v>
      </c>
    </row>
    <row r="114" spans="1:10" x14ac:dyDescent="0.2">
      <c r="A114" s="1">
        <v>113</v>
      </c>
      <c r="B114" s="2">
        <v>1</v>
      </c>
      <c r="C114" s="2">
        <v>89</v>
      </c>
      <c r="D114" s="2">
        <v>76</v>
      </c>
      <c r="E114" s="2">
        <v>34</v>
      </c>
      <c r="F114" s="2">
        <v>37</v>
      </c>
      <c r="G114" s="2">
        <v>31.2</v>
      </c>
      <c r="H114" s="2">
        <v>0.192</v>
      </c>
      <c r="I114" s="2">
        <v>23</v>
      </c>
      <c r="J114" s="2">
        <v>0</v>
      </c>
    </row>
    <row r="115" spans="1:10" x14ac:dyDescent="0.2">
      <c r="A115" s="1">
        <v>114</v>
      </c>
      <c r="B115" s="2">
        <v>4</v>
      </c>
      <c r="C115" s="2">
        <v>76</v>
      </c>
      <c r="D115" s="2">
        <v>62</v>
      </c>
      <c r="E115" s="2">
        <v>0</v>
      </c>
      <c r="F115" s="2">
        <v>0</v>
      </c>
      <c r="G115" s="2">
        <v>34</v>
      </c>
      <c r="H115" s="2">
        <v>0.39100000000000001</v>
      </c>
      <c r="I115" s="2">
        <v>25</v>
      </c>
      <c r="J115" s="2">
        <v>0</v>
      </c>
    </row>
    <row r="116" spans="1:10" x14ac:dyDescent="0.2">
      <c r="A116" s="1">
        <v>115</v>
      </c>
      <c r="B116" s="2">
        <v>7</v>
      </c>
      <c r="C116" s="2">
        <v>160</v>
      </c>
      <c r="D116" s="2">
        <v>54</v>
      </c>
      <c r="E116" s="2">
        <v>32</v>
      </c>
      <c r="F116" s="2">
        <v>175</v>
      </c>
      <c r="G116" s="2">
        <v>30.5</v>
      </c>
      <c r="H116" s="2">
        <v>0.58799999999999997</v>
      </c>
      <c r="I116" s="2">
        <v>39</v>
      </c>
      <c r="J116" s="2">
        <v>1</v>
      </c>
    </row>
    <row r="117" spans="1:10" x14ac:dyDescent="0.2">
      <c r="A117" s="1">
        <v>116</v>
      </c>
      <c r="B117" s="2">
        <v>4</v>
      </c>
      <c r="C117" s="2">
        <v>146</v>
      </c>
      <c r="D117" s="2">
        <v>92</v>
      </c>
      <c r="E117" s="2">
        <v>0</v>
      </c>
      <c r="F117" s="2">
        <v>0</v>
      </c>
      <c r="G117" s="2">
        <v>31.2</v>
      </c>
      <c r="H117" s="2">
        <v>0.53900000000000003</v>
      </c>
      <c r="I117" s="2">
        <v>61</v>
      </c>
      <c r="J117" s="2">
        <v>1</v>
      </c>
    </row>
    <row r="118" spans="1:10" x14ac:dyDescent="0.2">
      <c r="A118" s="1">
        <v>117</v>
      </c>
      <c r="B118" s="2">
        <v>5</v>
      </c>
      <c r="C118" s="2">
        <v>124</v>
      </c>
      <c r="D118" s="2">
        <v>74</v>
      </c>
      <c r="E118" s="2">
        <v>0</v>
      </c>
      <c r="F118" s="2">
        <v>0</v>
      </c>
      <c r="G118" s="2">
        <v>34</v>
      </c>
      <c r="H118" s="2">
        <v>0.22</v>
      </c>
      <c r="I118" s="2">
        <v>38</v>
      </c>
      <c r="J118" s="2">
        <v>1</v>
      </c>
    </row>
    <row r="119" spans="1:10" x14ac:dyDescent="0.2">
      <c r="A119" s="1">
        <v>118</v>
      </c>
      <c r="B119" s="2">
        <v>5</v>
      </c>
      <c r="C119" s="2">
        <v>78</v>
      </c>
      <c r="D119" s="2">
        <v>48</v>
      </c>
      <c r="E119" s="2">
        <v>0</v>
      </c>
      <c r="F119" s="2">
        <v>0</v>
      </c>
      <c r="G119" s="2">
        <v>33.700000000000003</v>
      </c>
      <c r="H119" s="2">
        <v>0.65400000000000003</v>
      </c>
      <c r="I119" s="2">
        <v>25</v>
      </c>
      <c r="J119" s="2">
        <v>0</v>
      </c>
    </row>
    <row r="120" spans="1:10" x14ac:dyDescent="0.2">
      <c r="A120" s="1">
        <v>119</v>
      </c>
      <c r="B120" s="2">
        <v>4</v>
      </c>
      <c r="C120" s="2">
        <v>97</v>
      </c>
      <c r="D120" s="2">
        <v>60</v>
      </c>
      <c r="E120" s="2">
        <v>23</v>
      </c>
      <c r="F120" s="2">
        <v>0</v>
      </c>
      <c r="G120" s="2">
        <v>28.2</v>
      </c>
      <c r="H120" s="2">
        <v>0.443</v>
      </c>
      <c r="I120" s="2">
        <v>22</v>
      </c>
      <c r="J120" s="2">
        <v>0</v>
      </c>
    </row>
    <row r="121" spans="1:10" x14ac:dyDescent="0.2">
      <c r="A121" s="1">
        <v>120</v>
      </c>
      <c r="B121" s="2">
        <v>4</v>
      </c>
      <c r="C121" s="2">
        <v>99</v>
      </c>
      <c r="D121" s="2">
        <v>76</v>
      </c>
      <c r="E121" s="2">
        <v>15</v>
      </c>
      <c r="F121" s="2">
        <v>51</v>
      </c>
      <c r="G121" s="2">
        <v>23.2</v>
      </c>
      <c r="H121" s="2">
        <v>0.223</v>
      </c>
      <c r="I121" s="2">
        <v>21</v>
      </c>
      <c r="J121" s="2">
        <v>0</v>
      </c>
    </row>
    <row r="122" spans="1:10" x14ac:dyDescent="0.2">
      <c r="A122" s="1">
        <v>121</v>
      </c>
      <c r="B122" s="2">
        <v>0</v>
      </c>
      <c r="C122" s="2">
        <v>162</v>
      </c>
      <c r="D122" s="2">
        <v>76</v>
      </c>
      <c r="E122" s="2">
        <v>56</v>
      </c>
      <c r="F122" s="2">
        <v>100</v>
      </c>
      <c r="G122" s="2">
        <v>53.2</v>
      </c>
      <c r="H122" s="2">
        <v>0.75900000000000001</v>
      </c>
      <c r="I122" s="2">
        <v>25</v>
      </c>
      <c r="J122" s="2">
        <v>1</v>
      </c>
    </row>
    <row r="123" spans="1:10" x14ac:dyDescent="0.2">
      <c r="A123" s="1">
        <v>122</v>
      </c>
      <c r="B123" s="2">
        <v>6</v>
      </c>
      <c r="C123" s="2">
        <v>111</v>
      </c>
      <c r="D123" s="2">
        <v>64</v>
      </c>
      <c r="E123" s="2">
        <v>39</v>
      </c>
      <c r="F123" s="2">
        <v>0</v>
      </c>
      <c r="G123" s="2">
        <v>34.200000000000003</v>
      </c>
      <c r="H123" s="2">
        <v>0.26</v>
      </c>
      <c r="I123" s="2">
        <v>24</v>
      </c>
      <c r="J123" s="2">
        <v>0</v>
      </c>
    </row>
    <row r="124" spans="1:10" x14ac:dyDescent="0.2">
      <c r="A124" s="1">
        <v>123</v>
      </c>
      <c r="B124" s="2">
        <v>2</v>
      </c>
      <c r="C124" s="2">
        <v>107</v>
      </c>
      <c r="D124" s="2">
        <v>74</v>
      </c>
      <c r="E124" s="2">
        <v>30</v>
      </c>
      <c r="F124" s="2">
        <v>100</v>
      </c>
      <c r="G124" s="2">
        <v>33.6</v>
      </c>
      <c r="H124" s="2">
        <v>0.40400000000000003</v>
      </c>
      <c r="I124" s="2">
        <v>23</v>
      </c>
      <c r="J124" s="2">
        <v>0</v>
      </c>
    </row>
    <row r="125" spans="1:10" x14ac:dyDescent="0.2">
      <c r="A125" s="1">
        <v>124</v>
      </c>
      <c r="B125" s="2">
        <v>5</v>
      </c>
      <c r="C125" s="2">
        <v>132</v>
      </c>
      <c r="D125" s="2">
        <v>80</v>
      </c>
      <c r="E125" s="2">
        <v>0</v>
      </c>
      <c r="F125" s="2">
        <v>0</v>
      </c>
      <c r="G125" s="2">
        <v>26.8</v>
      </c>
      <c r="H125" s="2">
        <v>0.186</v>
      </c>
      <c r="I125" s="2">
        <v>69</v>
      </c>
      <c r="J125" s="2">
        <v>0</v>
      </c>
    </row>
    <row r="126" spans="1:10" x14ac:dyDescent="0.2">
      <c r="A126" s="1">
        <v>125</v>
      </c>
      <c r="B126" s="2">
        <v>0</v>
      </c>
      <c r="C126" s="2">
        <v>113</v>
      </c>
      <c r="D126" s="2">
        <v>76</v>
      </c>
      <c r="E126" s="2">
        <v>0</v>
      </c>
      <c r="F126" s="2">
        <v>0</v>
      </c>
      <c r="G126" s="2">
        <v>33.299999999999997</v>
      </c>
      <c r="H126" s="2">
        <v>0.27800000000000002</v>
      </c>
      <c r="I126" s="2">
        <v>23</v>
      </c>
      <c r="J126" s="2">
        <v>1</v>
      </c>
    </row>
    <row r="127" spans="1:10" x14ac:dyDescent="0.2">
      <c r="A127" s="1">
        <v>126</v>
      </c>
      <c r="B127" s="2">
        <v>1</v>
      </c>
      <c r="C127" s="2">
        <v>88</v>
      </c>
      <c r="D127" s="2">
        <v>30</v>
      </c>
      <c r="E127" s="2">
        <v>42</v>
      </c>
      <c r="F127" s="2">
        <v>99</v>
      </c>
      <c r="G127" s="2">
        <v>55</v>
      </c>
      <c r="H127" s="2">
        <v>0.496</v>
      </c>
      <c r="I127" s="2">
        <v>26</v>
      </c>
      <c r="J127" s="2">
        <v>1</v>
      </c>
    </row>
    <row r="128" spans="1:10" x14ac:dyDescent="0.2">
      <c r="A128" s="1">
        <v>127</v>
      </c>
      <c r="B128" s="2">
        <v>3</v>
      </c>
      <c r="C128" s="2">
        <v>120</v>
      </c>
      <c r="D128" s="2">
        <v>70</v>
      </c>
      <c r="E128" s="2">
        <v>30</v>
      </c>
      <c r="F128" s="2">
        <v>135</v>
      </c>
      <c r="G128" s="2">
        <v>42.9</v>
      </c>
      <c r="H128" s="2">
        <v>0.45200000000000001</v>
      </c>
      <c r="I128" s="2">
        <v>30</v>
      </c>
      <c r="J128" s="2">
        <v>0</v>
      </c>
    </row>
    <row r="129" spans="1:10" x14ac:dyDescent="0.2">
      <c r="A129" s="1">
        <v>128</v>
      </c>
      <c r="B129" s="2">
        <v>1</v>
      </c>
      <c r="C129" s="2">
        <v>118</v>
      </c>
      <c r="D129" s="2">
        <v>58</v>
      </c>
      <c r="E129" s="2">
        <v>36</v>
      </c>
      <c r="F129" s="2">
        <v>94</v>
      </c>
      <c r="G129" s="2">
        <v>33.299999999999997</v>
      </c>
      <c r="H129" s="2">
        <v>0.26100000000000001</v>
      </c>
      <c r="I129" s="2">
        <v>23</v>
      </c>
      <c r="J129" s="2">
        <v>0</v>
      </c>
    </row>
    <row r="130" spans="1:10" x14ac:dyDescent="0.2">
      <c r="A130" s="1">
        <v>129</v>
      </c>
      <c r="B130" s="2">
        <v>1</v>
      </c>
      <c r="C130" s="2">
        <v>117</v>
      </c>
      <c r="D130" s="2">
        <v>88</v>
      </c>
      <c r="E130" s="2">
        <v>24</v>
      </c>
      <c r="F130" s="2">
        <v>145</v>
      </c>
      <c r="G130" s="2">
        <v>34.5</v>
      </c>
      <c r="H130" s="2">
        <v>0.40300000000000002</v>
      </c>
      <c r="I130" s="2">
        <v>40</v>
      </c>
      <c r="J130" s="2">
        <v>1</v>
      </c>
    </row>
    <row r="131" spans="1:10" x14ac:dyDescent="0.2">
      <c r="A131" s="1">
        <v>130</v>
      </c>
      <c r="B131" s="2">
        <v>0</v>
      </c>
      <c r="C131" s="2">
        <v>105</v>
      </c>
      <c r="D131" s="2">
        <v>84</v>
      </c>
      <c r="E131" s="2">
        <v>0</v>
      </c>
      <c r="F131" s="2">
        <v>0</v>
      </c>
      <c r="G131" s="2">
        <v>27.9</v>
      </c>
      <c r="H131" s="2">
        <v>0.74099999999999999</v>
      </c>
      <c r="I131" s="2">
        <v>62</v>
      </c>
      <c r="J131" s="2">
        <v>1</v>
      </c>
    </row>
    <row r="132" spans="1:10" x14ac:dyDescent="0.2">
      <c r="A132" s="1">
        <v>131</v>
      </c>
      <c r="B132" s="2">
        <v>4</v>
      </c>
      <c r="C132" s="2">
        <v>173</v>
      </c>
      <c r="D132" s="2">
        <v>70</v>
      </c>
      <c r="E132" s="2">
        <v>14</v>
      </c>
      <c r="F132" s="2">
        <v>168</v>
      </c>
      <c r="G132" s="2">
        <v>29.7</v>
      </c>
      <c r="H132" s="2">
        <v>0.36099999999999999</v>
      </c>
      <c r="I132" s="2">
        <v>33</v>
      </c>
      <c r="J132" s="2">
        <v>1</v>
      </c>
    </row>
    <row r="133" spans="1:10" x14ac:dyDescent="0.2">
      <c r="A133" s="1">
        <v>132</v>
      </c>
      <c r="B133" s="2">
        <v>9</v>
      </c>
      <c r="C133" s="2">
        <v>122</v>
      </c>
      <c r="D133" s="2">
        <v>56</v>
      </c>
      <c r="E133" s="2">
        <v>0</v>
      </c>
      <c r="F133" s="2">
        <v>0</v>
      </c>
      <c r="G133" s="2">
        <v>33.299999999999997</v>
      </c>
      <c r="H133" s="2">
        <v>1.1140000000000001</v>
      </c>
      <c r="I133" s="2">
        <v>33</v>
      </c>
      <c r="J133" s="2">
        <v>1</v>
      </c>
    </row>
    <row r="134" spans="1:10" x14ac:dyDescent="0.2">
      <c r="A134" s="1">
        <v>133</v>
      </c>
      <c r="B134" s="2">
        <v>3</v>
      </c>
      <c r="C134" s="2">
        <v>170</v>
      </c>
      <c r="D134" s="2">
        <v>64</v>
      </c>
      <c r="E134" s="2">
        <v>37</v>
      </c>
      <c r="F134" s="2">
        <v>225</v>
      </c>
      <c r="G134" s="2">
        <v>34.5</v>
      </c>
      <c r="H134" s="2">
        <v>0.35599999999999998</v>
      </c>
      <c r="I134" s="2">
        <v>30</v>
      </c>
      <c r="J134" s="2">
        <v>1</v>
      </c>
    </row>
    <row r="135" spans="1:10" x14ac:dyDescent="0.2">
      <c r="A135" s="1">
        <v>134</v>
      </c>
      <c r="B135" s="2">
        <v>8</v>
      </c>
      <c r="C135" s="2">
        <v>84</v>
      </c>
      <c r="D135" s="2">
        <v>74</v>
      </c>
      <c r="E135" s="2">
        <v>31</v>
      </c>
      <c r="F135" s="2">
        <v>0</v>
      </c>
      <c r="G135" s="2">
        <v>38.299999999999997</v>
      </c>
      <c r="H135" s="2">
        <v>0.45700000000000002</v>
      </c>
      <c r="I135" s="2">
        <v>39</v>
      </c>
      <c r="J135" s="2">
        <v>0</v>
      </c>
    </row>
    <row r="136" spans="1:10" x14ac:dyDescent="0.2">
      <c r="A136" s="1">
        <v>135</v>
      </c>
      <c r="B136" s="2">
        <v>2</v>
      </c>
      <c r="C136" s="2">
        <v>96</v>
      </c>
      <c r="D136" s="2">
        <v>68</v>
      </c>
      <c r="E136" s="2">
        <v>13</v>
      </c>
      <c r="F136" s="2">
        <v>49</v>
      </c>
      <c r="G136" s="2">
        <v>21.1</v>
      </c>
      <c r="H136" s="2">
        <v>0.64700000000000002</v>
      </c>
      <c r="I136" s="2">
        <v>26</v>
      </c>
      <c r="J136" s="2">
        <v>0</v>
      </c>
    </row>
    <row r="137" spans="1:10" x14ac:dyDescent="0.2">
      <c r="A137" s="1">
        <v>136</v>
      </c>
      <c r="B137" s="2">
        <v>2</v>
      </c>
      <c r="C137" s="2">
        <v>125</v>
      </c>
      <c r="D137" s="2">
        <v>60</v>
      </c>
      <c r="E137" s="2">
        <v>20</v>
      </c>
      <c r="F137" s="2">
        <v>140</v>
      </c>
      <c r="G137" s="2">
        <v>33.799999999999997</v>
      </c>
      <c r="H137" s="2">
        <v>8.7999999999999995E-2</v>
      </c>
      <c r="I137" s="2">
        <v>31</v>
      </c>
      <c r="J137" s="2">
        <v>0</v>
      </c>
    </row>
    <row r="138" spans="1:10" x14ac:dyDescent="0.2">
      <c r="A138" s="1">
        <v>137</v>
      </c>
      <c r="B138" s="2">
        <v>0</v>
      </c>
      <c r="C138" s="2">
        <v>100</v>
      </c>
      <c r="D138" s="2">
        <v>70</v>
      </c>
      <c r="E138" s="2">
        <v>26</v>
      </c>
      <c r="F138" s="2">
        <v>50</v>
      </c>
      <c r="G138" s="2">
        <v>30.8</v>
      </c>
      <c r="H138" s="2">
        <v>0.59699999999999998</v>
      </c>
      <c r="I138" s="2">
        <v>21</v>
      </c>
      <c r="J138" s="2">
        <v>0</v>
      </c>
    </row>
    <row r="139" spans="1:10" x14ac:dyDescent="0.2">
      <c r="A139" s="1">
        <v>138</v>
      </c>
      <c r="B139" s="2">
        <v>0</v>
      </c>
      <c r="C139" s="2">
        <v>93</v>
      </c>
      <c r="D139" s="2">
        <v>60</v>
      </c>
      <c r="E139" s="2">
        <v>25</v>
      </c>
      <c r="F139" s="2">
        <v>92</v>
      </c>
      <c r="G139" s="2">
        <v>28.7</v>
      </c>
      <c r="H139" s="2">
        <v>0.53200000000000003</v>
      </c>
      <c r="I139" s="2">
        <v>22</v>
      </c>
      <c r="J139" s="2">
        <v>0</v>
      </c>
    </row>
    <row r="140" spans="1:10" x14ac:dyDescent="0.2">
      <c r="A140" s="1">
        <v>139</v>
      </c>
      <c r="B140" s="2">
        <v>0</v>
      </c>
      <c r="C140" s="2">
        <v>129</v>
      </c>
      <c r="D140" s="2">
        <v>80</v>
      </c>
      <c r="E140" s="2">
        <v>0</v>
      </c>
      <c r="F140" s="2">
        <v>0</v>
      </c>
      <c r="G140" s="2">
        <v>31.2</v>
      </c>
      <c r="H140" s="2">
        <v>0.70299999999999996</v>
      </c>
      <c r="I140" s="2">
        <v>29</v>
      </c>
      <c r="J140" s="2">
        <v>0</v>
      </c>
    </row>
    <row r="141" spans="1:10" x14ac:dyDescent="0.2">
      <c r="A141" s="1">
        <v>140</v>
      </c>
      <c r="B141" s="2">
        <v>5</v>
      </c>
      <c r="C141" s="2">
        <v>105</v>
      </c>
      <c r="D141" s="2">
        <v>72</v>
      </c>
      <c r="E141" s="2">
        <v>29</v>
      </c>
      <c r="F141" s="2">
        <v>325</v>
      </c>
      <c r="G141" s="2">
        <v>36.9</v>
      </c>
      <c r="H141" s="2">
        <v>0.159</v>
      </c>
      <c r="I141" s="2">
        <v>28</v>
      </c>
      <c r="J141" s="2">
        <v>0</v>
      </c>
    </row>
    <row r="142" spans="1:10" x14ac:dyDescent="0.2">
      <c r="A142" s="1">
        <v>141</v>
      </c>
      <c r="B142" s="2">
        <v>3</v>
      </c>
      <c r="C142" s="2">
        <v>128</v>
      </c>
      <c r="D142" s="2">
        <v>78</v>
      </c>
      <c r="E142" s="2">
        <v>0</v>
      </c>
      <c r="F142" s="2">
        <v>0</v>
      </c>
      <c r="G142" s="2">
        <v>21.1</v>
      </c>
      <c r="H142" s="2">
        <v>0.26800000000000002</v>
      </c>
      <c r="I142" s="2">
        <v>55</v>
      </c>
      <c r="J142" s="2">
        <v>0</v>
      </c>
    </row>
    <row r="143" spans="1:10" x14ac:dyDescent="0.2">
      <c r="A143" s="1">
        <v>142</v>
      </c>
      <c r="B143" s="2">
        <v>5</v>
      </c>
      <c r="C143" s="2">
        <v>106</v>
      </c>
      <c r="D143" s="2">
        <v>82</v>
      </c>
      <c r="E143" s="2">
        <v>30</v>
      </c>
      <c r="F143" s="2">
        <v>0</v>
      </c>
      <c r="G143" s="2">
        <v>39.5</v>
      </c>
      <c r="H143" s="2">
        <v>0.28599999999999998</v>
      </c>
      <c r="I143" s="2">
        <v>38</v>
      </c>
      <c r="J143" s="2">
        <v>0</v>
      </c>
    </row>
    <row r="144" spans="1:10" x14ac:dyDescent="0.2">
      <c r="A144" s="1">
        <v>143</v>
      </c>
      <c r="B144" s="2">
        <v>2</v>
      </c>
      <c r="C144" s="2">
        <v>108</v>
      </c>
      <c r="D144" s="2">
        <v>52</v>
      </c>
      <c r="E144" s="2">
        <v>26</v>
      </c>
      <c r="F144" s="2">
        <v>63</v>
      </c>
      <c r="G144" s="2">
        <v>32.5</v>
      </c>
      <c r="H144" s="2">
        <v>0.318</v>
      </c>
      <c r="I144" s="2">
        <v>22</v>
      </c>
      <c r="J144" s="2">
        <v>0</v>
      </c>
    </row>
    <row r="145" spans="1:10" x14ac:dyDescent="0.2">
      <c r="A145" s="1">
        <v>144</v>
      </c>
      <c r="B145" s="2">
        <v>10</v>
      </c>
      <c r="C145" s="2">
        <v>108</v>
      </c>
      <c r="D145" s="2">
        <v>66</v>
      </c>
      <c r="E145" s="2">
        <v>0</v>
      </c>
      <c r="F145" s="2">
        <v>0</v>
      </c>
      <c r="G145" s="2">
        <v>32.4</v>
      </c>
      <c r="H145" s="2">
        <v>0.27200000000000002</v>
      </c>
      <c r="I145" s="2">
        <v>42</v>
      </c>
      <c r="J145" s="2">
        <v>1</v>
      </c>
    </row>
    <row r="146" spans="1:10" x14ac:dyDescent="0.2">
      <c r="A146" s="1">
        <v>145</v>
      </c>
      <c r="B146" s="2">
        <v>4</v>
      </c>
      <c r="C146" s="2">
        <v>154</v>
      </c>
      <c r="D146" s="2">
        <v>62</v>
      </c>
      <c r="E146" s="2">
        <v>31</v>
      </c>
      <c r="F146" s="2">
        <v>284</v>
      </c>
      <c r="G146" s="2">
        <v>32.799999999999997</v>
      </c>
      <c r="H146" s="2">
        <v>0.23699999999999999</v>
      </c>
      <c r="I146" s="2">
        <v>23</v>
      </c>
      <c r="J146" s="2">
        <v>0</v>
      </c>
    </row>
    <row r="147" spans="1:10" x14ac:dyDescent="0.2">
      <c r="A147" s="1">
        <v>146</v>
      </c>
      <c r="B147" s="2">
        <v>0</v>
      </c>
      <c r="C147" s="2">
        <v>102</v>
      </c>
      <c r="D147" s="2">
        <v>75</v>
      </c>
      <c r="E147" s="2">
        <v>23</v>
      </c>
      <c r="F147" s="2">
        <v>0</v>
      </c>
      <c r="G147" s="2">
        <v>0</v>
      </c>
      <c r="H147" s="2">
        <v>0.57199999999999995</v>
      </c>
      <c r="I147" s="2">
        <v>21</v>
      </c>
      <c r="J147" s="2">
        <v>0</v>
      </c>
    </row>
    <row r="148" spans="1:10" x14ac:dyDescent="0.2">
      <c r="A148" s="1">
        <v>147</v>
      </c>
      <c r="B148" s="2">
        <v>9</v>
      </c>
      <c r="C148" s="2">
        <v>57</v>
      </c>
      <c r="D148" s="2">
        <v>80</v>
      </c>
      <c r="E148" s="2">
        <v>37</v>
      </c>
      <c r="F148" s="2">
        <v>0</v>
      </c>
      <c r="G148" s="2">
        <v>32.799999999999997</v>
      </c>
      <c r="H148" s="2">
        <v>9.6000000000000002E-2</v>
      </c>
      <c r="I148" s="2">
        <v>41</v>
      </c>
      <c r="J148" s="2">
        <v>0</v>
      </c>
    </row>
    <row r="149" spans="1:10" x14ac:dyDescent="0.2">
      <c r="A149" s="1">
        <v>148</v>
      </c>
      <c r="B149" s="2">
        <v>2</v>
      </c>
      <c r="C149" s="2">
        <v>106</v>
      </c>
      <c r="D149" s="2">
        <v>64</v>
      </c>
      <c r="E149" s="2">
        <v>35</v>
      </c>
      <c r="F149" s="2">
        <v>119</v>
      </c>
      <c r="G149" s="2">
        <v>30.5</v>
      </c>
      <c r="H149" s="2">
        <v>1.4</v>
      </c>
      <c r="I149" s="2">
        <v>34</v>
      </c>
      <c r="J149" s="2">
        <v>0</v>
      </c>
    </row>
    <row r="150" spans="1:10" x14ac:dyDescent="0.2">
      <c r="A150" s="1">
        <v>149</v>
      </c>
      <c r="B150" s="2">
        <v>5</v>
      </c>
      <c r="C150" s="2">
        <v>147</v>
      </c>
      <c r="D150" s="2">
        <v>78</v>
      </c>
      <c r="E150" s="2">
        <v>0</v>
      </c>
      <c r="F150" s="2">
        <v>0</v>
      </c>
      <c r="G150" s="2">
        <v>33.700000000000003</v>
      </c>
      <c r="H150" s="2">
        <v>0.218</v>
      </c>
      <c r="I150" s="2">
        <v>65</v>
      </c>
      <c r="J150" s="2">
        <v>0</v>
      </c>
    </row>
    <row r="151" spans="1:10" x14ac:dyDescent="0.2">
      <c r="A151" s="1">
        <v>150</v>
      </c>
      <c r="B151" s="2">
        <v>2</v>
      </c>
      <c r="C151" s="2">
        <v>90</v>
      </c>
      <c r="D151" s="2">
        <v>70</v>
      </c>
      <c r="E151" s="2">
        <v>17</v>
      </c>
      <c r="F151" s="2">
        <v>0</v>
      </c>
      <c r="G151" s="2">
        <v>27.3</v>
      </c>
      <c r="H151" s="2">
        <v>8.5000000000000006E-2</v>
      </c>
      <c r="I151" s="2">
        <v>22</v>
      </c>
      <c r="J151" s="2">
        <v>0</v>
      </c>
    </row>
    <row r="152" spans="1:10" x14ac:dyDescent="0.2">
      <c r="A152" s="1">
        <v>151</v>
      </c>
      <c r="B152" s="2">
        <v>1</v>
      </c>
      <c r="C152" s="2">
        <v>136</v>
      </c>
      <c r="D152" s="2">
        <v>74</v>
      </c>
      <c r="E152" s="2">
        <v>50</v>
      </c>
      <c r="F152" s="2">
        <v>204</v>
      </c>
      <c r="G152" s="2">
        <v>37.4</v>
      </c>
      <c r="H152" s="2">
        <v>0.39900000000000002</v>
      </c>
      <c r="I152" s="2">
        <v>24</v>
      </c>
      <c r="J152" s="2">
        <v>0</v>
      </c>
    </row>
    <row r="153" spans="1:10" x14ac:dyDescent="0.2">
      <c r="A153" s="1">
        <v>152</v>
      </c>
      <c r="B153" s="2">
        <v>4</v>
      </c>
      <c r="C153" s="2">
        <v>114</v>
      </c>
      <c r="D153" s="2">
        <v>65</v>
      </c>
      <c r="E153" s="2">
        <v>0</v>
      </c>
      <c r="F153" s="2">
        <v>0</v>
      </c>
      <c r="G153" s="2">
        <v>21.9</v>
      </c>
      <c r="H153" s="2">
        <v>0.432</v>
      </c>
      <c r="I153" s="2">
        <v>37</v>
      </c>
      <c r="J153" s="2">
        <v>0</v>
      </c>
    </row>
    <row r="154" spans="1:10" x14ac:dyDescent="0.2">
      <c r="A154" s="1">
        <v>153</v>
      </c>
      <c r="B154" s="2">
        <v>9</v>
      </c>
      <c r="C154" s="2">
        <v>156</v>
      </c>
      <c r="D154" s="2">
        <v>86</v>
      </c>
      <c r="E154" s="2">
        <v>28</v>
      </c>
      <c r="F154" s="2">
        <v>155</v>
      </c>
      <c r="G154" s="2">
        <v>34.299999999999997</v>
      </c>
      <c r="H154" s="2">
        <v>1.1890000000000001</v>
      </c>
      <c r="I154" s="2">
        <v>42</v>
      </c>
      <c r="J154" s="2">
        <v>1</v>
      </c>
    </row>
    <row r="155" spans="1:10" x14ac:dyDescent="0.2">
      <c r="A155" s="1">
        <v>154</v>
      </c>
      <c r="B155" s="2">
        <v>1</v>
      </c>
      <c r="C155" s="2">
        <v>153</v>
      </c>
      <c r="D155" s="2">
        <v>82</v>
      </c>
      <c r="E155" s="2">
        <v>42</v>
      </c>
      <c r="F155" s="2">
        <v>485</v>
      </c>
      <c r="G155" s="2">
        <v>40.6</v>
      </c>
      <c r="H155" s="2">
        <v>0.68700000000000006</v>
      </c>
      <c r="I155" s="2">
        <v>23</v>
      </c>
      <c r="J155" s="2">
        <v>0</v>
      </c>
    </row>
    <row r="156" spans="1:10" x14ac:dyDescent="0.2">
      <c r="A156" s="1">
        <v>155</v>
      </c>
      <c r="B156" s="2">
        <v>8</v>
      </c>
      <c r="C156" s="2">
        <v>188</v>
      </c>
      <c r="D156" s="2">
        <v>78</v>
      </c>
      <c r="E156" s="2">
        <v>0</v>
      </c>
      <c r="F156" s="2">
        <v>0</v>
      </c>
      <c r="G156" s="2">
        <v>47.9</v>
      </c>
      <c r="H156" s="2">
        <v>0.13700000000000001</v>
      </c>
      <c r="I156" s="2">
        <v>43</v>
      </c>
      <c r="J156" s="2">
        <v>1</v>
      </c>
    </row>
    <row r="157" spans="1:10" x14ac:dyDescent="0.2">
      <c r="A157" s="1">
        <v>156</v>
      </c>
      <c r="B157" s="2">
        <v>7</v>
      </c>
      <c r="C157" s="2">
        <v>152</v>
      </c>
      <c r="D157" s="2">
        <v>88</v>
      </c>
      <c r="E157" s="2">
        <v>44</v>
      </c>
      <c r="F157" s="2">
        <v>0</v>
      </c>
      <c r="G157" s="2">
        <v>50</v>
      </c>
      <c r="H157" s="2">
        <v>0.33700000000000002</v>
      </c>
      <c r="I157" s="2">
        <v>36</v>
      </c>
      <c r="J157" s="2">
        <v>1</v>
      </c>
    </row>
    <row r="158" spans="1:10" x14ac:dyDescent="0.2">
      <c r="A158" s="1">
        <v>157</v>
      </c>
      <c r="B158" s="2">
        <v>2</v>
      </c>
      <c r="C158" s="2">
        <v>99</v>
      </c>
      <c r="D158" s="2">
        <v>52</v>
      </c>
      <c r="E158" s="2">
        <v>15</v>
      </c>
      <c r="F158" s="2">
        <v>94</v>
      </c>
      <c r="G158" s="2">
        <v>24.6</v>
      </c>
      <c r="H158" s="2">
        <v>0.63700000000000001</v>
      </c>
      <c r="I158" s="2">
        <v>21</v>
      </c>
      <c r="J158" s="2">
        <v>0</v>
      </c>
    </row>
    <row r="159" spans="1:10" x14ac:dyDescent="0.2">
      <c r="A159" s="1">
        <v>158</v>
      </c>
      <c r="B159" s="2">
        <v>1</v>
      </c>
      <c r="C159" s="2">
        <v>109</v>
      </c>
      <c r="D159" s="2">
        <v>56</v>
      </c>
      <c r="E159" s="2">
        <v>21</v>
      </c>
      <c r="F159" s="2">
        <v>135</v>
      </c>
      <c r="G159" s="2">
        <v>25.2</v>
      </c>
      <c r="H159" s="2">
        <v>0.83299999999999996</v>
      </c>
      <c r="I159" s="2">
        <v>23</v>
      </c>
      <c r="J159" s="2">
        <v>0</v>
      </c>
    </row>
    <row r="160" spans="1:10" x14ac:dyDescent="0.2">
      <c r="A160" s="1">
        <v>159</v>
      </c>
      <c r="B160" s="2">
        <v>2</v>
      </c>
      <c r="C160" s="2">
        <v>88</v>
      </c>
      <c r="D160" s="2">
        <v>74</v>
      </c>
      <c r="E160" s="2">
        <v>19</v>
      </c>
      <c r="F160" s="2">
        <v>53</v>
      </c>
      <c r="G160" s="2">
        <v>29</v>
      </c>
      <c r="H160" s="2">
        <v>0.22900000000000001</v>
      </c>
      <c r="I160" s="2">
        <v>22</v>
      </c>
      <c r="J160" s="2">
        <v>0</v>
      </c>
    </row>
    <row r="161" spans="1:10" x14ac:dyDescent="0.2">
      <c r="A161" s="1">
        <v>160</v>
      </c>
      <c r="B161" s="2">
        <v>17</v>
      </c>
      <c r="C161" s="2">
        <v>163</v>
      </c>
      <c r="D161" s="2">
        <v>72</v>
      </c>
      <c r="E161" s="2">
        <v>41</v>
      </c>
      <c r="F161" s="2">
        <v>114</v>
      </c>
      <c r="G161" s="2">
        <v>40.9</v>
      </c>
      <c r="H161" s="2">
        <v>0.81699999999999995</v>
      </c>
      <c r="I161" s="2">
        <v>47</v>
      </c>
      <c r="J161" s="2">
        <v>1</v>
      </c>
    </row>
    <row r="162" spans="1:10" x14ac:dyDescent="0.2">
      <c r="A162" s="1">
        <v>161</v>
      </c>
      <c r="B162" s="2">
        <v>4</v>
      </c>
      <c r="C162" s="2">
        <v>151</v>
      </c>
      <c r="D162" s="2">
        <v>90</v>
      </c>
      <c r="E162" s="2">
        <v>38</v>
      </c>
      <c r="F162" s="2">
        <v>0</v>
      </c>
      <c r="G162" s="2">
        <v>29.7</v>
      </c>
      <c r="H162" s="2">
        <v>0.29399999999999998</v>
      </c>
      <c r="I162" s="2">
        <v>36</v>
      </c>
      <c r="J162" s="2">
        <v>0</v>
      </c>
    </row>
    <row r="163" spans="1:10" x14ac:dyDescent="0.2">
      <c r="A163" s="1">
        <v>162</v>
      </c>
      <c r="B163" s="2">
        <v>7</v>
      </c>
      <c r="C163" s="2">
        <v>102</v>
      </c>
      <c r="D163" s="2">
        <v>74</v>
      </c>
      <c r="E163" s="2">
        <v>40</v>
      </c>
      <c r="F163" s="2">
        <v>105</v>
      </c>
      <c r="G163" s="2">
        <v>37.200000000000003</v>
      </c>
      <c r="H163" s="2">
        <v>0.20399999999999999</v>
      </c>
      <c r="I163" s="2">
        <v>45</v>
      </c>
      <c r="J163" s="2">
        <v>0</v>
      </c>
    </row>
    <row r="164" spans="1:10" x14ac:dyDescent="0.2">
      <c r="A164" s="1">
        <v>163</v>
      </c>
      <c r="B164" s="2">
        <v>0</v>
      </c>
      <c r="C164" s="2">
        <v>114</v>
      </c>
      <c r="D164" s="2">
        <v>80</v>
      </c>
      <c r="E164" s="2">
        <v>34</v>
      </c>
      <c r="F164" s="2">
        <v>285</v>
      </c>
      <c r="G164" s="2">
        <v>44.2</v>
      </c>
      <c r="H164" s="2">
        <v>0.16700000000000001</v>
      </c>
      <c r="I164" s="2">
        <v>27</v>
      </c>
      <c r="J164" s="2">
        <v>0</v>
      </c>
    </row>
    <row r="165" spans="1:10" x14ac:dyDescent="0.2">
      <c r="A165" s="1">
        <v>164</v>
      </c>
      <c r="B165" s="2">
        <v>2</v>
      </c>
      <c r="C165" s="2">
        <v>100</v>
      </c>
      <c r="D165" s="2">
        <v>64</v>
      </c>
      <c r="E165" s="2">
        <v>23</v>
      </c>
      <c r="F165" s="2">
        <v>0</v>
      </c>
      <c r="G165" s="2">
        <v>29.7</v>
      </c>
      <c r="H165" s="2">
        <v>0.36799999999999999</v>
      </c>
      <c r="I165" s="2">
        <v>21</v>
      </c>
      <c r="J165" s="2">
        <v>0</v>
      </c>
    </row>
    <row r="166" spans="1:10" x14ac:dyDescent="0.2">
      <c r="A166" s="1">
        <v>165</v>
      </c>
      <c r="B166" s="2">
        <v>0</v>
      </c>
      <c r="C166" s="2">
        <v>131</v>
      </c>
      <c r="D166" s="2">
        <v>88</v>
      </c>
      <c r="E166" s="2">
        <v>0</v>
      </c>
      <c r="F166" s="2">
        <v>0</v>
      </c>
      <c r="G166" s="2">
        <v>31.6</v>
      </c>
      <c r="H166" s="2">
        <v>0.74299999999999999</v>
      </c>
      <c r="I166" s="2">
        <v>32</v>
      </c>
      <c r="J166" s="2">
        <v>1</v>
      </c>
    </row>
    <row r="167" spans="1:10" x14ac:dyDescent="0.2">
      <c r="A167" s="1">
        <v>166</v>
      </c>
      <c r="B167" s="2">
        <v>6</v>
      </c>
      <c r="C167" s="2">
        <v>104</v>
      </c>
      <c r="D167" s="2">
        <v>74</v>
      </c>
      <c r="E167" s="2">
        <v>18</v>
      </c>
      <c r="F167" s="2">
        <v>156</v>
      </c>
      <c r="G167" s="2">
        <v>29.9</v>
      </c>
      <c r="H167" s="2">
        <v>0.72199999999999998</v>
      </c>
      <c r="I167" s="2">
        <v>41</v>
      </c>
      <c r="J167" s="2">
        <v>1</v>
      </c>
    </row>
    <row r="168" spans="1:10" x14ac:dyDescent="0.2">
      <c r="A168" s="1">
        <v>167</v>
      </c>
      <c r="B168" s="2">
        <v>3</v>
      </c>
      <c r="C168" s="2">
        <v>148</v>
      </c>
      <c r="D168" s="2">
        <v>66</v>
      </c>
      <c r="E168" s="2">
        <v>25</v>
      </c>
      <c r="F168" s="2">
        <v>0</v>
      </c>
      <c r="G168" s="2">
        <v>32.5</v>
      </c>
      <c r="H168" s="2">
        <v>0.25600000000000001</v>
      </c>
      <c r="I168" s="2">
        <v>22</v>
      </c>
      <c r="J168" s="2">
        <v>0</v>
      </c>
    </row>
    <row r="169" spans="1:10" x14ac:dyDescent="0.2">
      <c r="A169" s="1">
        <v>168</v>
      </c>
      <c r="B169" s="2">
        <v>4</v>
      </c>
      <c r="C169" s="2">
        <v>120</v>
      </c>
      <c r="D169" s="2">
        <v>68</v>
      </c>
      <c r="E169" s="2">
        <v>0</v>
      </c>
      <c r="F169" s="2">
        <v>0</v>
      </c>
      <c r="G169" s="2">
        <v>29.6</v>
      </c>
      <c r="H169" s="2">
        <v>0.70899999999999996</v>
      </c>
      <c r="I169" s="2">
        <v>34</v>
      </c>
      <c r="J169" s="2">
        <v>0</v>
      </c>
    </row>
    <row r="170" spans="1:10" x14ac:dyDescent="0.2">
      <c r="A170" s="1">
        <v>169</v>
      </c>
      <c r="B170" s="2">
        <v>4</v>
      </c>
      <c r="C170" s="2">
        <v>110</v>
      </c>
      <c r="D170" s="2">
        <v>66</v>
      </c>
      <c r="E170" s="2">
        <v>0</v>
      </c>
      <c r="F170" s="2">
        <v>0</v>
      </c>
      <c r="G170" s="2">
        <v>31.9</v>
      </c>
      <c r="H170" s="2">
        <v>0.47099999999999997</v>
      </c>
      <c r="I170" s="2">
        <v>29</v>
      </c>
      <c r="J170" s="2">
        <v>0</v>
      </c>
    </row>
    <row r="171" spans="1:10" x14ac:dyDescent="0.2">
      <c r="A171" s="1">
        <v>170</v>
      </c>
      <c r="B171" s="2">
        <v>3</v>
      </c>
      <c r="C171" s="2">
        <v>111</v>
      </c>
      <c r="D171" s="2">
        <v>90</v>
      </c>
      <c r="E171" s="2">
        <v>12</v>
      </c>
      <c r="F171" s="2">
        <v>78</v>
      </c>
      <c r="G171" s="2">
        <v>28.4</v>
      </c>
      <c r="H171" s="2">
        <v>0.495</v>
      </c>
      <c r="I171" s="2">
        <v>29</v>
      </c>
      <c r="J171" s="2">
        <v>0</v>
      </c>
    </row>
    <row r="172" spans="1:10" x14ac:dyDescent="0.2">
      <c r="A172" s="1">
        <v>171</v>
      </c>
      <c r="B172" s="2">
        <v>6</v>
      </c>
      <c r="C172" s="2">
        <v>102</v>
      </c>
      <c r="D172" s="2">
        <v>82</v>
      </c>
      <c r="E172" s="2">
        <v>0</v>
      </c>
      <c r="F172" s="2">
        <v>0</v>
      </c>
      <c r="G172" s="2">
        <v>30.8</v>
      </c>
      <c r="H172" s="2">
        <v>0.18</v>
      </c>
      <c r="I172" s="2">
        <v>36</v>
      </c>
      <c r="J172" s="2">
        <v>1</v>
      </c>
    </row>
    <row r="173" spans="1:10" x14ac:dyDescent="0.2">
      <c r="A173" s="1">
        <v>172</v>
      </c>
      <c r="B173" s="2">
        <v>6</v>
      </c>
      <c r="C173" s="2">
        <v>134</v>
      </c>
      <c r="D173" s="2">
        <v>70</v>
      </c>
      <c r="E173" s="2">
        <v>23</v>
      </c>
      <c r="F173" s="2">
        <v>130</v>
      </c>
      <c r="G173" s="2">
        <v>35.4</v>
      </c>
      <c r="H173" s="2">
        <v>0.54200000000000004</v>
      </c>
      <c r="I173" s="2">
        <v>29</v>
      </c>
      <c r="J173" s="2">
        <v>1</v>
      </c>
    </row>
    <row r="174" spans="1:10" x14ac:dyDescent="0.2">
      <c r="A174" s="1">
        <v>173</v>
      </c>
      <c r="B174" s="2">
        <v>2</v>
      </c>
      <c r="C174" s="2">
        <v>87</v>
      </c>
      <c r="D174" s="2">
        <v>0</v>
      </c>
      <c r="E174" s="2">
        <v>23</v>
      </c>
      <c r="F174" s="2">
        <v>0</v>
      </c>
      <c r="G174" s="2">
        <v>28.9</v>
      </c>
      <c r="H174" s="2">
        <v>0.77300000000000002</v>
      </c>
      <c r="I174" s="2">
        <v>25</v>
      </c>
      <c r="J174" s="2">
        <v>0</v>
      </c>
    </row>
    <row r="175" spans="1:10" x14ac:dyDescent="0.2">
      <c r="A175" s="1">
        <v>174</v>
      </c>
      <c r="B175" s="2">
        <v>1</v>
      </c>
      <c r="C175" s="2">
        <v>79</v>
      </c>
      <c r="D175" s="2">
        <v>60</v>
      </c>
      <c r="E175" s="2">
        <v>42</v>
      </c>
      <c r="F175" s="2">
        <v>48</v>
      </c>
      <c r="G175" s="2">
        <v>43.5</v>
      </c>
      <c r="H175" s="2">
        <v>0.67800000000000005</v>
      </c>
      <c r="I175" s="2">
        <v>23</v>
      </c>
      <c r="J175" s="2">
        <v>0</v>
      </c>
    </row>
    <row r="176" spans="1:10" x14ac:dyDescent="0.2">
      <c r="A176" s="1">
        <v>175</v>
      </c>
      <c r="B176" s="2">
        <v>2</v>
      </c>
      <c r="C176" s="2">
        <v>75</v>
      </c>
      <c r="D176" s="2">
        <v>64</v>
      </c>
      <c r="E176" s="2">
        <v>24</v>
      </c>
      <c r="F176" s="2">
        <v>55</v>
      </c>
      <c r="G176" s="2">
        <v>29.7</v>
      </c>
      <c r="H176" s="2">
        <v>0.37</v>
      </c>
      <c r="I176" s="2">
        <v>33</v>
      </c>
      <c r="J176" s="2">
        <v>0</v>
      </c>
    </row>
    <row r="177" spans="1:10" x14ac:dyDescent="0.2">
      <c r="A177" s="1">
        <v>176</v>
      </c>
      <c r="B177" s="2">
        <v>8</v>
      </c>
      <c r="C177" s="2">
        <v>179</v>
      </c>
      <c r="D177" s="2">
        <v>72</v>
      </c>
      <c r="E177" s="2">
        <v>42</v>
      </c>
      <c r="F177" s="2">
        <v>130</v>
      </c>
      <c r="G177" s="2">
        <v>32.700000000000003</v>
      </c>
      <c r="H177" s="2">
        <v>0.71899999999999997</v>
      </c>
      <c r="I177" s="2">
        <v>36</v>
      </c>
      <c r="J177" s="2">
        <v>1</v>
      </c>
    </row>
    <row r="178" spans="1:10" x14ac:dyDescent="0.2">
      <c r="A178" s="1">
        <v>177</v>
      </c>
      <c r="B178" s="2">
        <v>6</v>
      </c>
      <c r="C178" s="2">
        <v>85</v>
      </c>
      <c r="D178" s="2">
        <v>78</v>
      </c>
      <c r="E178" s="2">
        <v>0</v>
      </c>
      <c r="F178" s="2">
        <v>0</v>
      </c>
      <c r="G178" s="2">
        <v>31.2</v>
      </c>
      <c r="H178" s="2">
        <v>0.38200000000000001</v>
      </c>
      <c r="I178" s="2">
        <v>42</v>
      </c>
      <c r="J178" s="2">
        <v>0</v>
      </c>
    </row>
    <row r="179" spans="1:10" x14ac:dyDescent="0.2">
      <c r="A179" s="1">
        <v>178</v>
      </c>
      <c r="B179" s="2">
        <v>0</v>
      </c>
      <c r="C179" s="2">
        <v>129</v>
      </c>
      <c r="D179" s="2">
        <v>110</v>
      </c>
      <c r="E179" s="2">
        <v>46</v>
      </c>
      <c r="F179" s="2">
        <v>130</v>
      </c>
      <c r="G179" s="2">
        <v>67.099999999999994</v>
      </c>
      <c r="H179" s="2">
        <v>0.31900000000000001</v>
      </c>
      <c r="I179" s="2">
        <v>26</v>
      </c>
      <c r="J179" s="2">
        <v>1</v>
      </c>
    </row>
    <row r="180" spans="1:10" x14ac:dyDescent="0.2">
      <c r="A180" s="1">
        <v>179</v>
      </c>
      <c r="B180" s="2">
        <v>5</v>
      </c>
      <c r="C180" s="2">
        <v>143</v>
      </c>
      <c r="D180" s="2">
        <v>78</v>
      </c>
      <c r="E180" s="2">
        <v>0</v>
      </c>
      <c r="F180" s="2">
        <v>0</v>
      </c>
      <c r="G180" s="2">
        <v>45</v>
      </c>
      <c r="H180" s="2">
        <v>0.19</v>
      </c>
      <c r="I180" s="2">
        <v>47</v>
      </c>
      <c r="J180" s="2">
        <v>0</v>
      </c>
    </row>
    <row r="181" spans="1:10" x14ac:dyDescent="0.2">
      <c r="A181" s="1">
        <v>180</v>
      </c>
      <c r="B181" s="2">
        <v>5</v>
      </c>
      <c r="C181" s="2">
        <v>130</v>
      </c>
      <c r="D181" s="2">
        <v>82</v>
      </c>
      <c r="E181" s="2">
        <v>0</v>
      </c>
      <c r="F181" s="2">
        <v>0</v>
      </c>
      <c r="G181" s="2">
        <v>39.1</v>
      </c>
      <c r="H181" s="2">
        <v>0.95599999999999996</v>
      </c>
      <c r="I181" s="2">
        <v>37</v>
      </c>
      <c r="J181" s="2">
        <v>1</v>
      </c>
    </row>
    <row r="182" spans="1:10" x14ac:dyDescent="0.2">
      <c r="A182" s="1">
        <v>181</v>
      </c>
      <c r="B182" s="2">
        <v>6</v>
      </c>
      <c r="C182" s="2">
        <v>87</v>
      </c>
      <c r="D182" s="2">
        <v>80</v>
      </c>
      <c r="E182" s="2">
        <v>0</v>
      </c>
      <c r="F182" s="2">
        <v>0</v>
      </c>
      <c r="G182" s="2">
        <v>23.2</v>
      </c>
      <c r="H182" s="2">
        <v>8.4000000000000005E-2</v>
      </c>
      <c r="I182" s="2">
        <v>32</v>
      </c>
      <c r="J182" s="2">
        <v>0</v>
      </c>
    </row>
    <row r="183" spans="1:10" x14ac:dyDescent="0.2">
      <c r="A183" s="1">
        <v>182</v>
      </c>
      <c r="B183" s="2">
        <v>0</v>
      </c>
      <c r="C183" s="2">
        <v>119</v>
      </c>
      <c r="D183" s="2">
        <v>64</v>
      </c>
      <c r="E183" s="2">
        <v>18</v>
      </c>
      <c r="F183" s="2">
        <v>92</v>
      </c>
      <c r="G183" s="2">
        <v>34.9</v>
      </c>
      <c r="H183" s="2">
        <v>0.72499999999999998</v>
      </c>
      <c r="I183" s="2">
        <v>23</v>
      </c>
      <c r="J183" s="2">
        <v>0</v>
      </c>
    </row>
    <row r="184" spans="1:10" x14ac:dyDescent="0.2">
      <c r="A184" s="1">
        <v>183</v>
      </c>
      <c r="B184" s="2">
        <v>1</v>
      </c>
      <c r="C184" s="2">
        <v>0</v>
      </c>
      <c r="D184" s="2">
        <v>74</v>
      </c>
      <c r="E184" s="2">
        <v>20</v>
      </c>
      <c r="F184" s="2">
        <v>23</v>
      </c>
      <c r="G184" s="2">
        <v>27.7</v>
      </c>
      <c r="H184" s="2">
        <v>0.29899999999999999</v>
      </c>
      <c r="I184" s="2">
        <v>21</v>
      </c>
      <c r="J184" s="2">
        <v>0</v>
      </c>
    </row>
    <row r="185" spans="1:10" x14ac:dyDescent="0.2">
      <c r="A185" s="1">
        <v>184</v>
      </c>
      <c r="B185" s="2">
        <v>5</v>
      </c>
      <c r="C185" s="2">
        <v>73</v>
      </c>
      <c r="D185" s="2">
        <v>60</v>
      </c>
      <c r="E185" s="2">
        <v>0</v>
      </c>
      <c r="F185" s="2">
        <v>0</v>
      </c>
      <c r="G185" s="2">
        <v>26.8</v>
      </c>
      <c r="H185" s="2">
        <v>0.26800000000000002</v>
      </c>
      <c r="I185" s="2">
        <v>27</v>
      </c>
      <c r="J185" s="2">
        <v>0</v>
      </c>
    </row>
    <row r="186" spans="1:10" x14ac:dyDescent="0.2">
      <c r="A186" s="1">
        <v>185</v>
      </c>
      <c r="B186" s="2">
        <v>4</v>
      </c>
      <c r="C186" s="2">
        <v>141</v>
      </c>
      <c r="D186" s="2">
        <v>74</v>
      </c>
      <c r="E186" s="2">
        <v>0</v>
      </c>
      <c r="F186" s="2">
        <v>0</v>
      </c>
      <c r="G186" s="2">
        <v>27.6</v>
      </c>
      <c r="H186" s="2">
        <v>0.24399999999999999</v>
      </c>
      <c r="I186" s="2">
        <v>40</v>
      </c>
      <c r="J186" s="2">
        <v>0</v>
      </c>
    </row>
    <row r="187" spans="1:10" x14ac:dyDescent="0.2">
      <c r="A187" s="1">
        <v>186</v>
      </c>
      <c r="B187" s="2">
        <v>7</v>
      </c>
      <c r="C187" s="2">
        <v>194</v>
      </c>
      <c r="D187" s="2">
        <v>68</v>
      </c>
      <c r="E187" s="2">
        <v>28</v>
      </c>
      <c r="F187" s="2">
        <v>0</v>
      </c>
      <c r="G187" s="2">
        <v>35.9</v>
      </c>
      <c r="H187" s="2">
        <v>0.745</v>
      </c>
      <c r="I187" s="2">
        <v>41</v>
      </c>
      <c r="J187" s="2">
        <v>1</v>
      </c>
    </row>
    <row r="188" spans="1:10" x14ac:dyDescent="0.2">
      <c r="A188" s="1">
        <v>187</v>
      </c>
      <c r="B188" s="2">
        <v>8</v>
      </c>
      <c r="C188" s="2">
        <v>181</v>
      </c>
      <c r="D188" s="2">
        <v>68</v>
      </c>
      <c r="E188" s="2">
        <v>36</v>
      </c>
      <c r="F188" s="2">
        <v>495</v>
      </c>
      <c r="G188" s="2">
        <v>30.1</v>
      </c>
      <c r="H188" s="2">
        <v>0.61499999999999999</v>
      </c>
      <c r="I188" s="2">
        <v>60</v>
      </c>
      <c r="J188" s="2">
        <v>1</v>
      </c>
    </row>
    <row r="189" spans="1:10" x14ac:dyDescent="0.2">
      <c r="A189" s="1">
        <v>188</v>
      </c>
      <c r="B189" s="2">
        <v>1</v>
      </c>
      <c r="C189" s="2">
        <v>128</v>
      </c>
      <c r="D189" s="2">
        <v>98</v>
      </c>
      <c r="E189" s="2">
        <v>41</v>
      </c>
      <c r="F189" s="2">
        <v>58</v>
      </c>
      <c r="G189" s="2">
        <v>32</v>
      </c>
      <c r="H189" s="2">
        <v>1.321</v>
      </c>
      <c r="I189" s="2">
        <v>33</v>
      </c>
      <c r="J189" s="2">
        <v>1</v>
      </c>
    </row>
    <row r="190" spans="1:10" x14ac:dyDescent="0.2">
      <c r="A190" s="1">
        <v>189</v>
      </c>
      <c r="B190" s="2">
        <v>8</v>
      </c>
      <c r="C190" s="2">
        <v>109</v>
      </c>
      <c r="D190" s="2">
        <v>76</v>
      </c>
      <c r="E190" s="2">
        <v>39</v>
      </c>
      <c r="F190" s="2">
        <v>114</v>
      </c>
      <c r="G190" s="2">
        <v>27.9</v>
      </c>
      <c r="H190" s="2">
        <v>0.64</v>
      </c>
      <c r="I190" s="2">
        <v>31</v>
      </c>
      <c r="J190" s="2">
        <v>1</v>
      </c>
    </row>
    <row r="191" spans="1:10" x14ac:dyDescent="0.2">
      <c r="A191" s="1">
        <v>190</v>
      </c>
      <c r="B191" s="2">
        <v>5</v>
      </c>
      <c r="C191" s="2">
        <v>139</v>
      </c>
      <c r="D191" s="2">
        <v>80</v>
      </c>
      <c r="E191" s="2">
        <v>35</v>
      </c>
      <c r="F191" s="2">
        <v>160</v>
      </c>
      <c r="G191" s="2">
        <v>31.6</v>
      </c>
      <c r="H191" s="2">
        <v>0.36099999999999999</v>
      </c>
      <c r="I191" s="2">
        <v>25</v>
      </c>
      <c r="J191" s="2">
        <v>1</v>
      </c>
    </row>
    <row r="192" spans="1:10" x14ac:dyDescent="0.2">
      <c r="A192" s="1">
        <v>191</v>
      </c>
      <c r="B192" s="2">
        <v>3</v>
      </c>
      <c r="C192" s="2">
        <v>111</v>
      </c>
      <c r="D192" s="2">
        <v>62</v>
      </c>
      <c r="E192" s="2">
        <v>0</v>
      </c>
      <c r="F192" s="2">
        <v>0</v>
      </c>
      <c r="G192" s="2">
        <v>22.6</v>
      </c>
      <c r="H192" s="2">
        <v>0.14199999999999999</v>
      </c>
      <c r="I192" s="2">
        <v>21</v>
      </c>
      <c r="J192" s="2">
        <v>0</v>
      </c>
    </row>
    <row r="193" spans="1:10" x14ac:dyDescent="0.2">
      <c r="A193" s="1">
        <v>192</v>
      </c>
      <c r="B193" s="2">
        <v>9</v>
      </c>
      <c r="C193" s="2">
        <v>123</v>
      </c>
      <c r="D193" s="2">
        <v>70</v>
      </c>
      <c r="E193" s="2">
        <v>44</v>
      </c>
      <c r="F193" s="2">
        <v>94</v>
      </c>
      <c r="G193" s="2">
        <v>33.1</v>
      </c>
      <c r="H193" s="2">
        <v>0.374</v>
      </c>
      <c r="I193" s="2">
        <v>40</v>
      </c>
      <c r="J193" s="2">
        <v>0</v>
      </c>
    </row>
    <row r="194" spans="1:10" x14ac:dyDescent="0.2">
      <c r="A194" s="1">
        <v>193</v>
      </c>
      <c r="B194" s="2">
        <v>7</v>
      </c>
      <c r="C194" s="2">
        <v>159</v>
      </c>
      <c r="D194" s="2">
        <v>66</v>
      </c>
      <c r="E194" s="2">
        <v>0</v>
      </c>
      <c r="F194" s="2">
        <v>0</v>
      </c>
      <c r="G194" s="2">
        <v>30.4</v>
      </c>
      <c r="H194" s="2">
        <v>0.38300000000000001</v>
      </c>
      <c r="I194" s="2">
        <v>36</v>
      </c>
      <c r="J194" s="2">
        <v>1</v>
      </c>
    </row>
    <row r="195" spans="1:10" x14ac:dyDescent="0.2">
      <c r="A195" s="1">
        <v>194</v>
      </c>
      <c r="B195" s="2">
        <v>11</v>
      </c>
      <c r="C195" s="2">
        <v>135</v>
      </c>
      <c r="D195" s="2">
        <v>0</v>
      </c>
      <c r="E195" s="2">
        <v>0</v>
      </c>
      <c r="F195" s="2">
        <v>0</v>
      </c>
      <c r="G195" s="2">
        <v>52.3</v>
      </c>
      <c r="H195" s="2">
        <v>0.57799999999999996</v>
      </c>
      <c r="I195" s="2">
        <v>40</v>
      </c>
      <c r="J195" s="2">
        <v>1</v>
      </c>
    </row>
    <row r="196" spans="1:10" x14ac:dyDescent="0.2">
      <c r="A196" s="1">
        <v>195</v>
      </c>
      <c r="B196" s="2">
        <v>8</v>
      </c>
      <c r="C196" s="2">
        <v>85</v>
      </c>
      <c r="D196" s="2">
        <v>55</v>
      </c>
      <c r="E196" s="2">
        <v>20</v>
      </c>
      <c r="F196" s="2">
        <v>0</v>
      </c>
      <c r="G196" s="2">
        <v>24.4</v>
      </c>
      <c r="H196" s="2">
        <v>0.13600000000000001</v>
      </c>
      <c r="I196" s="2">
        <v>42</v>
      </c>
      <c r="J196" s="2">
        <v>0</v>
      </c>
    </row>
    <row r="197" spans="1:10" x14ac:dyDescent="0.2">
      <c r="A197" s="1">
        <v>196</v>
      </c>
      <c r="B197" s="2">
        <v>5</v>
      </c>
      <c r="C197" s="2">
        <v>158</v>
      </c>
      <c r="D197" s="2">
        <v>84</v>
      </c>
      <c r="E197" s="2">
        <v>41</v>
      </c>
      <c r="F197" s="2">
        <v>210</v>
      </c>
      <c r="G197" s="2">
        <v>39.4</v>
      </c>
      <c r="H197" s="2">
        <v>0.39500000000000002</v>
      </c>
      <c r="I197" s="2">
        <v>29</v>
      </c>
      <c r="J197" s="2">
        <v>1</v>
      </c>
    </row>
    <row r="198" spans="1:10" x14ac:dyDescent="0.2">
      <c r="A198" s="1">
        <v>197</v>
      </c>
      <c r="B198" s="2">
        <v>1</v>
      </c>
      <c r="C198" s="2">
        <v>105</v>
      </c>
      <c r="D198" s="2">
        <v>58</v>
      </c>
      <c r="E198" s="2">
        <v>0</v>
      </c>
      <c r="F198" s="2">
        <v>0</v>
      </c>
      <c r="G198" s="2">
        <v>24.3</v>
      </c>
      <c r="H198" s="2">
        <v>0.187</v>
      </c>
      <c r="I198" s="2">
        <v>21</v>
      </c>
      <c r="J198" s="2">
        <v>0</v>
      </c>
    </row>
    <row r="199" spans="1:10" x14ac:dyDescent="0.2">
      <c r="A199" s="1">
        <v>198</v>
      </c>
      <c r="B199" s="2">
        <v>3</v>
      </c>
      <c r="C199" s="2">
        <v>107</v>
      </c>
      <c r="D199" s="2">
        <v>62</v>
      </c>
      <c r="E199" s="2">
        <v>13</v>
      </c>
      <c r="F199" s="2">
        <v>48</v>
      </c>
      <c r="G199" s="2">
        <v>22.9</v>
      </c>
      <c r="H199" s="2">
        <v>0.67800000000000005</v>
      </c>
      <c r="I199" s="2">
        <v>23</v>
      </c>
      <c r="J199" s="2">
        <v>1</v>
      </c>
    </row>
    <row r="200" spans="1:10" x14ac:dyDescent="0.2">
      <c r="A200" s="1">
        <v>199</v>
      </c>
      <c r="B200" s="2">
        <v>4</v>
      </c>
      <c r="C200" s="2">
        <v>109</v>
      </c>
      <c r="D200" s="2">
        <v>64</v>
      </c>
      <c r="E200" s="2">
        <v>44</v>
      </c>
      <c r="F200" s="2">
        <v>99</v>
      </c>
      <c r="G200" s="2">
        <v>34.799999999999997</v>
      </c>
      <c r="H200" s="2">
        <v>0.90500000000000003</v>
      </c>
      <c r="I200" s="2">
        <v>26</v>
      </c>
      <c r="J200" s="2">
        <v>1</v>
      </c>
    </row>
    <row r="201" spans="1:10" x14ac:dyDescent="0.2">
      <c r="A201" s="1">
        <v>200</v>
      </c>
      <c r="B201" s="2">
        <v>4</v>
      </c>
      <c r="C201" s="2">
        <v>148</v>
      </c>
      <c r="D201" s="2">
        <v>60</v>
      </c>
      <c r="E201" s="2">
        <v>27</v>
      </c>
      <c r="F201" s="2">
        <v>318</v>
      </c>
      <c r="G201" s="2">
        <v>30.9</v>
      </c>
      <c r="H201" s="2">
        <v>0.15</v>
      </c>
      <c r="I201" s="2">
        <v>29</v>
      </c>
      <c r="J201" s="2">
        <v>1</v>
      </c>
    </row>
    <row r="202" spans="1:10" x14ac:dyDescent="0.2">
      <c r="A202" s="1">
        <v>201</v>
      </c>
      <c r="B202" s="2">
        <v>0</v>
      </c>
      <c r="C202" s="2">
        <v>113</v>
      </c>
      <c r="D202" s="2">
        <v>80</v>
      </c>
      <c r="E202" s="2">
        <v>16</v>
      </c>
      <c r="F202" s="2">
        <v>0</v>
      </c>
      <c r="G202" s="2">
        <v>31</v>
      </c>
      <c r="H202" s="2">
        <v>0.874</v>
      </c>
      <c r="I202" s="2">
        <v>21</v>
      </c>
      <c r="J202" s="2">
        <v>0</v>
      </c>
    </row>
    <row r="203" spans="1:10" x14ac:dyDescent="0.2">
      <c r="A203" s="1">
        <v>202</v>
      </c>
      <c r="B203" s="2">
        <v>1</v>
      </c>
      <c r="C203" s="2">
        <v>138</v>
      </c>
      <c r="D203" s="2">
        <v>82</v>
      </c>
      <c r="E203" s="2">
        <v>0</v>
      </c>
      <c r="F203" s="2">
        <v>0</v>
      </c>
      <c r="G203" s="2">
        <v>40.1</v>
      </c>
      <c r="H203" s="2">
        <v>0.23599999999999999</v>
      </c>
      <c r="I203" s="2">
        <v>28</v>
      </c>
      <c r="J203" s="2">
        <v>0</v>
      </c>
    </row>
    <row r="204" spans="1:10" x14ac:dyDescent="0.2">
      <c r="A204" s="1">
        <v>203</v>
      </c>
      <c r="B204" s="2">
        <v>0</v>
      </c>
      <c r="C204" s="2">
        <v>108</v>
      </c>
      <c r="D204" s="2">
        <v>68</v>
      </c>
      <c r="E204" s="2">
        <v>20</v>
      </c>
      <c r="F204" s="2">
        <v>0</v>
      </c>
      <c r="G204" s="2">
        <v>27.3</v>
      </c>
      <c r="H204" s="2">
        <v>0.78700000000000003</v>
      </c>
      <c r="I204" s="2">
        <v>32</v>
      </c>
      <c r="J204" s="2">
        <v>0</v>
      </c>
    </row>
    <row r="205" spans="1:10" x14ac:dyDescent="0.2">
      <c r="A205" s="1">
        <v>204</v>
      </c>
      <c r="B205" s="2">
        <v>2</v>
      </c>
      <c r="C205" s="2">
        <v>99</v>
      </c>
      <c r="D205" s="2">
        <v>70</v>
      </c>
      <c r="E205" s="2">
        <v>16</v>
      </c>
      <c r="F205" s="2">
        <v>44</v>
      </c>
      <c r="G205" s="2">
        <v>20.399999999999999</v>
      </c>
      <c r="H205" s="2">
        <v>0.23499999999999999</v>
      </c>
      <c r="I205" s="2">
        <v>27</v>
      </c>
      <c r="J205" s="2">
        <v>0</v>
      </c>
    </row>
    <row r="206" spans="1:10" x14ac:dyDescent="0.2">
      <c r="A206" s="1">
        <v>205</v>
      </c>
      <c r="B206" s="2">
        <v>6</v>
      </c>
      <c r="C206" s="2">
        <v>103</v>
      </c>
      <c r="D206" s="2">
        <v>72</v>
      </c>
      <c r="E206" s="2">
        <v>32</v>
      </c>
      <c r="F206" s="2">
        <v>190</v>
      </c>
      <c r="G206" s="2">
        <v>37.700000000000003</v>
      </c>
      <c r="H206" s="2">
        <v>0.32400000000000001</v>
      </c>
      <c r="I206" s="2">
        <v>55</v>
      </c>
      <c r="J206" s="2">
        <v>0</v>
      </c>
    </row>
    <row r="207" spans="1:10" x14ac:dyDescent="0.2">
      <c r="A207" s="1">
        <v>206</v>
      </c>
      <c r="B207" s="2">
        <v>5</v>
      </c>
      <c r="C207" s="2">
        <v>111</v>
      </c>
      <c r="D207" s="2">
        <v>72</v>
      </c>
      <c r="E207" s="2">
        <v>28</v>
      </c>
      <c r="F207" s="2">
        <v>0</v>
      </c>
      <c r="G207" s="2">
        <v>23.9</v>
      </c>
      <c r="H207" s="2">
        <v>0.40699999999999997</v>
      </c>
      <c r="I207" s="2">
        <v>27</v>
      </c>
      <c r="J207" s="2">
        <v>0</v>
      </c>
    </row>
    <row r="208" spans="1:10" x14ac:dyDescent="0.2">
      <c r="A208" s="1">
        <v>207</v>
      </c>
      <c r="B208" s="2">
        <v>8</v>
      </c>
      <c r="C208" s="2">
        <v>196</v>
      </c>
      <c r="D208" s="2">
        <v>76</v>
      </c>
      <c r="E208" s="2">
        <v>29</v>
      </c>
      <c r="F208" s="2">
        <v>280</v>
      </c>
      <c r="G208" s="2">
        <v>37.5</v>
      </c>
      <c r="H208" s="2">
        <v>0.60499999999999998</v>
      </c>
      <c r="I208" s="2">
        <v>57</v>
      </c>
      <c r="J208" s="2">
        <v>1</v>
      </c>
    </row>
    <row r="209" spans="1:10" x14ac:dyDescent="0.2">
      <c r="A209" s="1">
        <v>208</v>
      </c>
      <c r="B209" s="2">
        <v>5</v>
      </c>
      <c r="C209" s="2">
        <v>162</v>
      </c>
      <c r="D209" s="2">
        <v>104</v>
      </c>
      <c r="E209" s="2">
        <v>0</v>
      </c>
      <c r="F209" s="2">
        <v>0</v>
      </c>
      <c r="G209" s="2">
        <v>37.700000000000003</v>
      </c>
      <c r="H209" s="2">
        <v>0.151</v>
      </c>
      <c r="I209" s="2">
        <v>52</v>
      </c>
      <c r="J209" s="2">
        <v>1</v>
      </c>
    </row>
    <row r="210" spans="1:10" x14ac:dyDescent="0.2">
      <c r="A210" s="1">
        <v>209</v>
      </c>
      <c r="B210" s="2">
        <v>1</v>
      </c>
      <c r="C210" s="2">
        <v>96</v>
      </c>
      <c r="D210" s="2">
        <v>64</v>
      </c>
      <c r="E210" s="2">
        <v>27</v>
      </c>
      <c r="F210" s="2">
        <v>87</v>
      </c>
      <c r="G210" s="2">
        <v>33.200000000000003</v>
      </c>
      <c r="H210" s="2">
        <v>0.28899999999999998</v>
      </c>
      <c r="I210" s="2">
        <v>21</v>
      </c>
      <c r="J210" s="2">
        <v>0</v>
      </c>
    </row>
    <row r="211" spans="1:10" x14ac:dyDescent="0.2">
      <c r="A211" s="1">
        <v>210</v>
      </c>
      <c r="B211" s="2">
        <v>7</v>
      </c>
      <c r="C211" s="2">
        <v>184</v>
      </c>
      <c r="D211" s="2">
        <v>84</v>
      </c>
      <c r="E211" s="2">
        <v>33</v>
      </c>
      <c r="F211" s="2">
        <v>0</v>
      </c>
      <c r="G211" s="2">
        <v>35.5</v>
      </c>
      <c r="H211" s="2">
        <v>0.35499999999999998</v>
      </c>
      <c r="I211" s="2">
        <v>41</v>
      </c>
      <c r="J211" s="2">
        <v>1</v>
      </c>
    </row>
    <row r="212" spans="1:10" x14ac:dyDescent="0.2">
      <c r="A212" s="1">
        <v>211</v>
      </c>
      <c r="B212" s="2">
        <v>2</v>
      </c>
      <c r="C212" s="2">
        <v>81</v>
      </c>
      <c r="D212" s="2">
        <v>60</v>
      </c>
      <c r="E212" s="2">
        <v>22</v>
      </c>
      <c r="F212" s="2">
        <v>0</v>
      </c>
      <c r="G212" s="2">
        <v>27.7</v>
      </c>
      <c r="H212" s="2">
        <v>0.28999999999999998</v>
      </c>
      <c r="I212" s="2">
        <v>25</v>
      </c>
      <c r="J212" s="2">
        <v>0</v>
      </c>
    </row>
    <row r="213" spans="1:10" x14ac:dyDescent="0.2">
      <c r="A213" s="1">
        <v>212</v>
      </c>
      <c r="B213" s="2">
        <v>0</v>
      </c>
      <c r="C213" s="2">
        <v>147</v>
      </c>
      <c r="D213" s="2">
        <v>85</v>
      </c>
      <c r="E213" s="2">
        <v>54</v>
      </c>
      <c r="F213" s="2">
        <v>0</v>
      </c>
      <c r="G213" s="2">
        <v>42.8</v>
      </c>
      <c r="H213" s="2">
        <v>0.375</v>
      </c>
      <c r="I213" s="2">
        <v>24</v>
      </c>
      <c r="J213" s="2">
        <v>0</v>
      </c>
    </row>
    <row r="214" spans="1:10" x14ac:dyDescent="0.2">
      <c r="A214" s="1">
        <v>213</v>
      </c>
      <c r="B214" s="2">
        <v>7</v>
      </c>
      <c r="C214" s="2">
        <v>179</v>
      </c>
      <c r="D214" s="2">
        <v>95</v>
      </c>
      <c r="E214" s="2">
        <v>31</v>
      </c>
      <c r="F214" s="2">
        <v>0</v>
      </c>
      <c r="G214" s="2">
        <v>34.200000000000003</v>
      </c>
      <c r="H214" s="2">
        <v>0.16400000000000001</v>
      </c>
      <c r="I214" s="2">
        <v>60</v>
      </c>
      <c r="J214" s="2">
        <v>0</v>
      </c>
    </row>
    <row r="215" spans="1:10" x14ac:dyDescent="0.2">
      <c r="A215" s="1">
        <v>214</v>
      </c>
      <c r="B215" s="2">
        <v>0</v>
      </c>
      <c r="C215" s="2">
        <v>140</v>
      </c>
      <c r="D215" s="2">
        <v>65</v>
      </c>
      <c r="E215" s="2">
        <v>26</v>
      </c>
      <c r="F215" s="2">
        <v>130</v>
      </c>
      <c r="G215" s="2">
        <v>42.6</v>
      </c>
      <c r="H215" s="2">
        <v>0.43099999999999999</v>
      </c>
      <c r="I215" s="2">
        <v>24</v>
      </c>
      <c r="J215" s="2">
        <v>1</v>
      </c>
    </row>
    <row r="216" spans="1:10" x14ac:dyDescent="0.2">
      <c r="A216" s="1">
        <v>215</v>
      </c>
      <c r="B216" s="2">
        <v>9</v>
      </c>
      <c r="C216" s="2">
        <v>112</v>
      </c>
      <c r="D216" s="2">
        <v>82</v>
      </c>
      <c r="E216" s="2">
        <v>32</v>
      </c>
      <c r="F216" s="2">
        <v>175</v>
      </c>
      <c r="G216" s="2">
        <v>34.200000000000003</v>
      </c>
      <c r="H216" s="2">
        <v>0.26</v>
      </c>
      <c r="I216" s="2">
        <v>36</v>
      </c>
      <c r="J216" s="2">
        <v>1</v>
      </c>
    </row>
    <row r="217" spans="1:10" x14ac:dyDescent="0.2">
      <c r="A217" s="1">
        <v>216</v>
      </c>
      <c r="B217" s="2">
        <v>12</v>
      </c>
      <c r="C217" s="2">
        <v>151</v>
      </c>
      <c r="D217" s="2">
        <v>70</v>
      </c>
      <c r="E217" s="2">
        <v>40</v>
      </c>
      <c r="F217" s="2">
        <v>271</v>
      </c>
      <c r="G217" s="2">
        <v>41.8</v>
      </c>
      <c r="H217" s="2">
        <v>0.74199999999999999</v>
      </c>
      <c r="I217" s="2">
        <v>38</v>
      </c>
      <c r="J217" s="2">
        <v>1</v>
      </c>
    </row>
    <row r="218" spans="1:10" x14ac:dyDescent="0.2">
      <c r="A218" s="1">
        <v>217</v>
      </c>
      <c r="B218" s="2">
        <v>5</v>
      </c>
      <c r="C218" s="2">
        <v>109</v>
      </c>
      <c r="D218" s="2">
        <v>62</v>
      </c>
      <c r="E218" s="2">
        <v>41</v>
      </c>
      <c r="F218" s="2">
        <v>129</v>
      </c>
      <c r="G218" s="2">
        <v>35.799999999999997</v>
      </c>
      <c r="H218" s="2">
        <v>0.51400000000000001</v>
      </c>
      <c r="I218" s="2">
        <v>25</v>
      </c>
      <c r="J218" s="2">
        <v>1</v>
      </c>
    </row>
    <row r="219" spans="1:10" x14ac:dyDescent="0.2">
      <c r="A219" s="1">
        <v>218</v>
      </c>
      <c r="B219" s="2">
        <v>6</v>
      </c>
      <c r="C219" s="2">
        <v>125</v>
      </c>
      <c r="D219" s="2">
        <v>68</v>
      </c>
      <c r="E219" s="2">
        <v>30</v>
      </c>
      <c r="F219" s="2">
        <v>120</v>
      </c>
      <c r="G219" s="2">
        <v>30</v>
      </c>
      <c r="H219" s="2">
        <v>0.46400000000000002</v>
      </c>
      <c r="I219" s="2">
        <v>32</v>
      </c>
      <c r="J219" s="2">
        <v>0</v>
      </c>
    </row>
    <row r="220" spans="1:10" x14ac:dyDescent="0.2">
      <c r="A220" s="1">
        <v>219</v>
      </c>
      <c r="B220" s="2">
        <v>5</v>
      </c>
      <c r="C220" s="2">
        <v>85</v>
      </c>
      <c r="D220" s="2">
        <v>74</v>
      </c>
      <c r="E220" s="2">
        <v>22</v>
      </c>
      <c r="F220" s="2">
        <v>0</v>
      </c>
      <c r="G220" s="2">
        <v>29</v>
      </c>
      <c r="H220" s="2">
        <v>1.224</v>
      </c>
      <c r="I220" s="2">
        <v>32</v>
      </c>
      <c r="J220" s="2">
        <v>1</v>
      </c>
    </row>
    <row r="221" spans="1:10" x14ac:dyDescent="0.2">
      <c r="A221" s="1">
        <v>220</v>
      </c>
      <c r="B221" s="2">
        <v>5</v>
      </c>
      <c r="C221" s="2">
        <v>112</v>
      </c>
      <c r="D221" s="2">
        <v>66</v>
      </c>
      <c r="E221" s="2">
        <v>0</v>
      </c>
      <c r="F221" s="2">
        <v>0</v>
      </c>
      <c r="G221" s="2">
        <v>37.799999999999997</v>
      </c>
      <c r="H221" s="2">
        <v>0.26100000000000001</v>
      </c>
      <c r="I221" s="2">
        <v>41</v>
      </c>
      <c r="J221" s="2">
        <v>1</v>
      </c>
    </row>
    <row r="222" spans="1:10" x14ac:dyDescent="0.2">
      <c r="A222" s="1">
        <v>221</v>
      </c>
      <c r="B222" s="2">
        <v>0</v>
      </c>
      <c r="C222" s="2">
        <v>177</v>
      </c>
      <c r="D222" s="2">
        <v>60</v>
      </c>
      <c r="E222" s="2">
        <v>29</v>
      </c>
      <c r="F222" s="2">
        <v>478</v>
      </c>
      <c r="G222" s="2">
        <v>34.6</v>
      </c>
      <c r="H222" s="2">
        <v>1.0720000000000001</v>
      </c>
      <c r="I222" s="2">
        <v>21</v>
      </c>
      <c r="J222" s="2">
        <v>1</v>
      </c>
    </row>
    <row r="223" spans="1:10" x14ac:dyDescent="0.2">
      <c r="A223" s="1">
        <v>222</v>
      </c>
      <c r="B223" s="2">
        <v>2</v>
      </c>
      <c r="C223" s="2">
        <v>158</v>
      </c>
      <c r="D223" s="2">
        <v>90</v>
      </c>
      <c r="E223" s="2">
        <v>0</v>
      </c>
      <c r="F223" s="2">
        <v>0</v>
      </c>
      <c r="G223" s="2">
        <v>31.6</v>
      </c>
      <c r="H223" s="2">
        <v>0.80500000000000005</v>
      </c>
      <c r="I223" s="2">
        <v>66</v>
      </c>
      <c r="J223" s="2">
        <v>1</v>
      </c>
    </row>
    <row r="224" spans="1:10" x14ac:dyDescent="0.2">
      <c r="A224" s="1">
        <v>223</v>
      </c>
      <c r="B224" s="2">
        <v>7</v>
      </c>
      <c r="C224" s="2">
        <v>119</v>
      </c>
      <c r="D224" s="2">
        <v>0</v>
      </c>
      <c r="E224" s="2">
        <v>0</v>
      </c>
      <c r="F224" s="2">
        <v>0</v>
      </c>
      <c r="G224" s="2">
        <v>25.2</v>
      </c>
      <c r="H224" s="2">
        <v>0.20899999999999999</v>
      </c>
      <c r="I224" s="2">
        <v>37</v>
      </c>
      <c r="J224" s="2">
        <v>0</v>
      </c>
    </row>
    <row r="225" spans="1:10" x14ac:dyDescent="0.2">
      <c r="A225" s="1">
        <v>224</v>
      </c>
      <c r="B225" s="2">
        <v>7</v>
      </c>
      <c r="C225" s="2">
        <v>142</v>
      </c>
      <c r="D225" s="2">
        <v>60</v>
      </c>
      <c r="E225" s="2">
        <v>33</v>
      </c>
      <c r="F225" s="2">
        <v>190</v>
      </c>
      <c r="G225" s="2">
        <v>28.8</v>
      </c>
      <c r="H225" s="2">
        <v>0.68700000000000006</v>
      </c>
      <c r="I225" s="2">
        <v>61</v>
      </c>
      <c r="J225" s="2">
        <v>0</v>
      </c>
    </row>
    <row r="226" spans="1:10" x14ac:dyDescent="0.2">
      <c r="A226" s="1">
        <v>225</v>
      </c>
      <c r="B226" s="2">
        <v>1</v>
      </c>
      <c r="C226" s="2">
        <v>100</v>
      </c>
      <c r="D226" s="2">
        <v>66</v>
      </c>
      <c r="E226" s="2">
        <v>15</v>
      </c>
      <c r="F226" s="2">
        <v>56</v>
      </c>
      <c r="G226" s="2">
        <v>23.6</v>
      </c>
      <c r="H226" s="2">
        <v>0.66600000000000004</v>
      </c>
      <c r="I226" s="2">
        <v>26</v>
      </c>
      <c r="J226" s="2">
        <v>0</v>
      </c>
    </row>
    <row r="227" spans="1:10" x14ac:dyDescent="0.2">
      <c r="A227" s="1">
        <v>226</v>
      </c>
      <c r="B227" s="2">
        <v>1</v>
      </c>
      <c r="C227" s="2">
        <v>87</v>
      </c>
      <c r="D227" s="2">
        <v>78</v>
      </c>
      <c r="E227" s="2">
        <v>27</v>
      </c>
      <c r="F227" s="2">
        <v>32</v>
      </c>
      <c r="G227" s="2">
        <v>34.6</v>
      </c>
      <c r="H227" s="2">
        <v>0.10100000000000001</v>
      </c>
      <c r="I227" s="2">
        <v>22</v>
      </c>
      <c r="J227" s="2">
        <v>0</v>
      </c>
    </row>
    <row r="228" spans="1:10" x14ac:dyDescent="0.2">
      <c r="A228" s="1">
        <v>227</v>
      </c>
      <c r="B228" s="2">
        <v>0</v>
      </c>
      <c r="C228" s="2">
        <v>101</v>
      </c>
      <c r="D228" s="2">
        <v>76</v>
      </c>
      <c r="E228" s="2">
        <v>0</v>
      </c>
      <c r="F228" s="2">
        <v>0</v>
      </c>
      <c r="G228" s="2">
        <v>35.700000000000003</v>
      </c>
      <c r="H228" s="2">
        <v>0.19800000000000001</v>
      </c>
      <c r="I228" s="2">
        <v>26</v>
      </c>
      <c r="J228" s="2">
        <v>0</v>
      </c>
    </row>
    <row r="229" spans="1:10" x14ac:dyDescent="0.2">
      <c r="A229" s="1">
        <v>228</v>
      </c>
      <c r="B229" s="2">
        <v>3</v>
      </c>
      <c r="C229" s="2">
        <v>162</v>
      </c>
      <c r="D229" s="2">
        <v>52</v>
      </c>
      <c r="E229" s="2">
        <v>38</v>
      </c>
      <c r="F229" s="2">
        <v>0</v>
      </c>
      <c r="G229" s="2">
        <v>37.200000000000003</v>
      </c>
      <c r="H229" s="2">
        <v>0.65200000000000002</v>
      </c>
      <c r="I229" s="2">
        <v>24</v>
      </c>
      <c r="J229" s="2">
        <v>1</v>
      </c>
    </row>
    <row r="230" spans="1:10" x14ac:dyDescent="0.2">
      <c r="A230" s="1">
        <v>229</v>
      </c>
      <c r="B230" s="2">
        <v>4</v>
      </c>
      <c r="C230" s="2">
        <v>197</v>
      </c>
      <c r="D230" s="2">
        <v>70</v>
      </c>
      <c r="E230" s="2">
        <v>39</v>
      </c>
      <c r="F230" s="2">
        <v>744</v>
      </c>
      <c r="G230" s="2">
        <v>36.700000000000003</v>
      </c>
      <c r="H230" s="2">
        <v>2.3290000000000002</v>
      </c>
      <c r="I230" s="2">
        <v>31</v>
      </c>
      <c r="J230" s="2">
        <v>0</v>
      </c>
    </row>
    <row r="231" spans="1:10" x14ac:dyDescent="0.2">
      <c r="A231" s="1">
        <v>230</v>
      </c>
      <c r="B231" s="2">
        <v>0</v>
      </c>
      <c r="C231" s="2">
        <v>117</v>
      </c>
      <c r="D231" s="2">
        <v>80</v>
      </c>
      <c r="E231" s="2">
        <v>31</v>
      </c>
      <c r="F231" s="2">
        <v>53</v>
      </c>
      <c r="G231" s="2">
        <v>45.2</v>
      </c>
      <c r="H231" s="2">
        <v>8.8999999999999996E-2</v>
      </c>
      <c r="I231" s="2">
        <v>24</v>
      </c>
      <c r="J231" s="2">
        <v>0</v>
      </c>
    </row>
    <row r="232" spans="1:10" x14ac:dyDescent="0.2">
      <c r="A232" s="1">
        <v>231</v>
      </c>
      <c r="B232" s="2">
        <v>4</v>
      </c>
      <c r="C232" s="2">
        <v>142</v>
      </c>
      <c r="D232" s="2">
        <v>86</v>
      </c>
      <c r="E232" s="2">
        <v>0</v>
      </c>
      <c r="F232" s="2">
        <v>0</v>
      </c>
      <c r="G232" s="2">
        <v>44</v>
      </c>
      <c r="H232" s="2">
        <v>0.64500000000000002</v>
      </c>
      <c r="I232" s="2">
        <v>22</v>
      </c>
      <c r="J232" s="2">
        <v>1</v>
      </c>
    </row>
    <row r="233" spans="1:10" x14ac:dyDescent="0.2">
      <c r="A233" s="1">
        <v>232</v>
      </c>
      <c r="B233" s="2">
        <v>6</v>
      </c>
      <c r="C233" s="2">
        <v>134</v>
      </c>
      <c r="D233" s="2">
        <v>80</v>
      </c>
      <c r="E233" s="2">
        <v>37</v>
      </c>
      <c r="F233" s="2">
        <v>370</v>
      </c>
      <c r="G233" s="2">
        <v>46.2</v>
      </c>
      <c r="H233" s="2">
        <v>0.23799999999999999</v>
      </c>
      <c r="I233" s="2">
        <v>46</v>
      </c>
      <c r="J233" s="2">
        <v>1</v>
      </c>
    </row>
    <row r="234" spans="1:10" x14ac:dyDescent="0.2">
      <c r="A234" s="1">
        <v>233</v>
      </c>
      <c r="B234" s="2">
        <v>1</v>
      </c>
      <c r="C234" s="2">
        <v>79</v>
      </c>
      <c r="D234" s="2">
        <v>80</v>
      </c>
      <c r="E234" s="2">
        <v>25</v>
      </c>
      <c r="F234" s="2">
        <v>37</v>
      </c>
      <c r="G234" s="2">
        <v>25.4</v>
      </c>
      <c r="H234" s="2">
        <v>0.58299999999999996</v>
      </c>
      <c r="I234" s="2">
        <v>22</v>
      </c>
      <c r="J234" s="2">
        <v>0</v>
      </c>
    </row>
    <row r="235" spans="1:10" x14ac:dyDescent="0.2">
      <c r="A235" s="1">
        <v>234</v>
      </c>
      <c r="B235" s="2">
        <v>4</v>
      </c>
      <c r="C235" s="2">
        <v>122</v>
      </c>
      <c r="D235" s="2">
        <v>68</v>
      </c>
      <c r="E235" s="2">
        <v>0</v>
      </c>
      <c r="F235" s="2">
        <v>0</v>
      </c>
      <c r="G235" s="2">
        <v>35</v>
      </c>
      <c r="H235" s="2">
        <v>0.39400000000000002</v>
      </c>
      <c r="I235" s="2">
        <v>29</v>
      </c>
      <c r="J235" s="2">
        <v>0</v>
      </c>
    </row>
    <row r="236" spans="1:10" x14ac:dyDescent="0.2">
      <c r="A236" s="1">
        <v>235</v>
      </c>
      <c r="B236" s="2">
        <v>3</v>
      </c>
      <c r="C236" s="2">
        <v>74</v>
      </c>
      <c r="D236" s="2">
        <v>68</v>
      </c>
      <c r="E236" s="2">
        <v>28</v>
      </c>
      <c r="F236" s="2">
        <v>45</v>
      </c>
      <c r="G236" s="2">
        <v>29.7</v>
      </c>
      <c r="H236" s="2">
        <v>0.29299999999999998</v>
      </c>
      <c r="I236" s="2">
        <v>23</v>
      </c>
      <c r="J236" s="2">
        <v>0</v>
      </c>
    </row>
    <row r="237" spans="1:10" x14ac:dyDescent="0.2">
      <c r="A237" s="1">
        <v>236</v>
      </c>
      <c r="B237" s="2">
        <v>4</v>
      </c>
      <c r="C237" s="2">
        <v>171</v>
      </c>
      <c r="D237" s="2">
        <v>72</v>
      </c>
      <c r="E237" s="2">
        <v>0</v>
      </c>
      <c r="F237" s="2">
        <v>0</v>
      </c>
      <c r="G237" s="2">
        <v>43.6</v>
      </c>
      <c r="H237" s="2">
        <v>0.47899999999999998</v>
      </c>
      <c r="I237" s="2">
        <v>26</v>
      </c>
      <c r="J237" s="2">
        <v>1</v>
      </c>
    </row>
    <row r="238" spans="1:10" x14ac:dyDescent="0.2">
      <c r="A238" s="1">
        <v>237</v>
      </c>
      <c r="B238" s="2">
        <v>7</v>
      </c>
      <c r="C238" s="2">
        <v>181</v>
      </c>
      <c r="D238" s="2">
        <v>84</v>
      </c>
      <c r="E238" s="2">
        <v>21</v>
      </c>
      <c r="F238" s="2">
        <v>192</v>
      </c>
      <c r="G238" s="2">
        <v>35.9</v>
      </c>
      <c r="H238" s="2">
        <v>0.58599999999999997</v>
      </c>
      <c r="I238" s="2">
        <v>51</v>
      </c>
      <c r="J238" s="2">
        <v>1</v>
      </c>
    </row>
    <row r="239" spans="1:10" x14ac:dyDescent="0.2">
      <c r="A239" s="1">
        <v>238</v>
      </c>
      <c r="B239" s="2">
        <v>0</v>
      </c>
      <c r="C239" s="2">
        <v>179</v>
      </c>
      <c r="D239" s="2">
        <v>90</v>
      </c>
      <c r="E239" s="2">
        <v>27</v>
      </c>
      <c r="F239" s="2">
        <v>0</v>
      </c>
      <c r="G239" s="2">
        <v>44.1</v>
      </c>
      <c r="H239" s="2">
        <v>0.68600000000000005</v>
      </c>
      <c r="I239" s="2">
        <v>23</v>
      </c>
      <c r="J239" s="2">
        <v>1</v>
      </c>
    </row>
    <row r="240" spans="1:10" x14ac:dyDescent="0.2">
      <c r="A240" s="1">
        <v>239</v>
      </c>
      <c r="B240" s="2">
        <v>9</v>
      </c>
      <c r="C240" s="2">
        <v>164</v>
      </c>
      <c r="D240" s="2">
        <v>84</v>
      </c>
      <c r="E240" s="2">
        <v>21</v>
      </c>
      <c r="F240" s="2">
        <v>0</v>
      </c>
      <c r="G240" s="2">
        <v>30.8</v>
      </c>
      <c r="H240" s="2">
        <v>0.83099999999999996</v>
      </c>
      <c r="I240" s="2">
        <v>32</v>
      </c>
      <c r="J240" s="2">
        <v>1</v>
      </c>
    </row>
    <row r="241" spans="1:10" x14ac:dyDescent="0.2">
      <c r="A241" s="1">
        <v>240</v>
      </c>
      <c r="B241" s="2">
        <v>0</v>
      </c>
      <c r="C241" s="2">
        <v>104</v>
      </c>
      <c r="D241" s="2">
        <v>76</v>
      </c>
      <c r="E241" s="2">
        <v>0</v>
      </c>
      <c r="F241" s="2">
        <v>0</v>
      </c>
      <c r="G241" s="2">
        <v>18.399999999999999</v>
      </c>
      <c r="H241" s="2">
        <v>0.58199999999999996</v>
      </c>
      <c r="I241" s="2">
        <v>27</v>
      </c>
      <c r="J241" s="2">
        <v>0</v>
      </c>
    </row>
    <row r="242" spans="1:10" x14ac:dyDescent="0.2">
      <c r="A242" s="1">
        <v>241</v>
      </c>
      <c r="B242" s="2">
        <v>1</v>
      </c>
      <c r="C242" s="2">
        <v>91</v>
      </c>
      <c r="D242" s="2">
        <v>64</v>
      </c>
      <c r="E242" s="2">
        <v>24</v>
      </c>
      <c r="F242" s="2">
        <v>0</v>
      </c>
      <c r="G242" s="2">
        <v>29.2</v>
      </c>
      <c r="H242" s="2">
        <v>0.192</v>
      </c>
      <c r="I242" s="2">
        <v>21</v>
      </c>
      <c r="J242" s="2">
        <v>0</v>
      </c>
    </row>
    <row r="243" spans="1:10" x14ac:dyDescent="0.2">
      <c r="A243" s="1">
        <v>242</v>
      </c>
      <c r="B243" s="2">
        <v>4</v>
      </c>
      <c r="C243" s="2">
        <v>91</v>
      </c>
      <c r="D243" s="2">
        <v>70</v>
      </c>
      <c r="E243" s="2">
        <v>32</v>
      </c>
      <c r="F243" s="2">
        <v>88</v>
      </c>
      <c r="G243" s="2">
        <v>33.1</v>
      </c>
      <c r="H243" s="2">
        <v>0.44600000000000001</v>
      </c>
      <c r="I243" s="2">
        <v>22</v>
      </c>
      <c r="J243" s="2">
        <v>0</v>
      </c>
    </row>
    <row r="244" spans="1:10" x14ac:dyDescent="0.2">
      <c r="A244" s="1">
        <v>243</v>
      </c>
      <c r="B244" s="2">
        <v>3</v>
      </c>
      <c r="C244" s="2">
        <v>139</v>
      </c>
      <c r="D244" s="2">
        <v>54</v>
      </c>
      <c r="E244" s="2">
        <v>0</v>
      </c>
      <c r="F244" s="2">
        <v>0</v>
      </c>
      <c r="G244" s="2">
        <v>25.6</v>
      </c>
      <c r="H244" s="2">
        <v>0.40200000000000002</v>
      </c>
      <c r="I244" s="2">
        <v>22</v>
      </c>
      <c r="J244" s="2">
        <v>1</v>
      </c>
    </row>
    <row r="245" spans="1:10" x14ac:dyDescent="0.2">
      <c r="A245" s="1">
        <v>244</v>
      </c>
      <c r="B245" s="2">
        <v>6</v>
      </c>
      <c r="C245" s="2">
        <v>119</v>
      </c>
      <c r="D245" s="2">
        <v>50</v>
      </c>
      <c r="E245" s="2">
        <v>22</v>
      </c>
      <c r="F245" s="2">
        <v>176</v>
      </c>
      <c r="G245" s="2">
        <v>27.1</v>
      </c>
      <c r="H245" s="2">
        <v>1.3180000000000001</v>
      </c>
      <c r="I245" s="2">
        <v>33</v>
      </c>
      <c r="J245" s="2">
        <v>1</v>
      </c>
    </row>
    <row r="246" spans="1:10" x14ac:dyDescent="0.2">
      <c r="A246" s="1">
        <v>245</v>
      </c>
      <c r="B246" s="2">
        <v>2</v>
      </c>
      <c r="C246" s="2">
        <v>146</v>
      </c>
      <c r="D246" s="2">
        <v>76</v>
      </c>
      <c r="E246" s="2">
        <v>35</v>
      </c>
      <c r="F246" s="2">
        <v>194</v>
      </c>
      <c r="G246" s="2">
        <v>38.200000000000003</v>
      </c>
      <c r="H246" s="2">
        <v>0.32900000000000001</v>
      </c>
      <c r="I246" s="2">
        <v>29</v>
      </c>
      <c r="J246" s="2">
        <v>0</v>
      </c>
    </row>
    <row r="247" spans="1:10" x14ac:dyDescent="0.2">
      <c r="A247" s="1">
        <v>246</v>
      </c>
      <c r="B247" s="2">
        <v>9</v>
      </c>
      <c r="C247" s="2">
        <v>184</v>
      </c>
      <c r="D247" s="2">
        <v>85</v>
      </c>
      <c r="E247" s="2">
        <v>15</v>
      </c>
      <c r="F247" s="2">
        <v>0</v>
      </c>
      <c r="G247" s="2">
        <v>30</v>
      </c>
      <c r="H247" s="2">
        <v>1.2130000000000001</v>
      </c>
      <c r="I247" s="2">
        <v>49</v>
      </c>
      <c r="J247" s="2">
        <v>1</v>
      </c>
    </row>
    <row r="248" spans="1:10" x14ac:dyDescent="0.2">
      <c r="A248" s="1">
        <v>247</v>
      </c>
      <c r="B248" s="2">
        <v>10</v>
      </c>
      <c r="C248" s="2">
        <v>122</v>
      </c>
      <c r="D248" s="2">
        <v>68</v>
      </c>
      <c r="E248" s="2">
        <v>0</v>
      </c>
      <c r="F248" s="2">
        <v>0</v>
      </c>
      <c r="G248" s="2">
        <v>31.2</v>
      </c>
      <c r="H248" s="2">
        <v>0.25800000000000001</v>
      </c>
      <c r="I248" s="2">
        <v>41</v>
      </c>
      <c r="J248" s="2">
        <v>0</v>
      </c>
    </row>
    <row r="249" spans="1:10" x14ac:dyDescent="0.2">
      <c r="A249" s="1">
        <v>248</v>
      </c>
      <c r="B249" s="2">
        <v>0</v>
      </c>
      <c r="C249" s="2">
        <v>165</v>
      </c>
      <c r="D249" s="2">
        <v>90</v>
      </c>
      <c r="E249" s="2">
        <v>33</v>
      </c>
      <c r="F249" s="2">
        <v>680</v>
      </c>
      <c r="G249" s="2">
        <v>52.3</v>
      </c>
      <c r="H249" s="2">
        <v>0.42699999999999999</v>
      </c>
      <c r="I249" s="2">
        <v>23</v>
      </c>
      <c r="J249" s="2">
        <v>0</v>
      </c>
    </row>
    <row r="250" spans="1:10" x14ac:dyDescent="0.2">
      <c r="A250" s="1">
        <v>249</v>
      </c>
      <c r="B250" s="2">
        <v>9</v>
      </c>
      <c r="C250" s="2">
        <v>124</v>
      </c>
      <c r="D250" s="2">
        <v>70</v>
      </c>
      <c r="E250" s="2">
        <v>33</v>
      </c>
      <c r="F250" s="2">
        <v>402</v>
      </c>
      <c r="G250" s="2">
        <v>35.4</v>
      </c>
      <c r="H250" s="2">
        <v>0.28199999999999997</v>
      </c>
      <c r="I250" s="2">
        <v>34</v>
      </c>
      <c r="J250" s="2">
        <v>0</v>
      </c>
    </row>
    <row r="251" spans="1:10" x14ac:dyDescent="0.2">
      <c r="A251" s="1">
        <v>250</v>
      </c>
      <c r="B251" s="2">
        <v>1</v>
      </c>
      <c r="C251" s="2">
        <v>111</v>
      </c>
      <c r="D251" s="2">
        <v>86</v>
      </c>
      <c r="E251" s="2">
        <v>19</v>
      </c>
      <c r="F251" s="2">
        <v>0</v>
      </c>
      <c r="G251" s="2">
        <v>30.1</v>
      </c>
      <c r="H251" s="2">
        <v>0.14299999999999999</v>
      </c>
      <c r="I251" s="2">
        <v>23</v>
      </c>
      <c r="J251" s="2">
        <v>0</v>
      </c>
    </row>
    <row r="252" spans="1:10" x14ac:dyDescent="0.2">
      <c r="A252" s="1">
        <v>251</v>
      </c>
      <c r="B252" s="2">
        <v>9</v>
      </c>
      <c r="C252" s="2">
        <v>106</v>
      </c>
      <c r="D252" s="2">
        <v>52</v>
      </c>
      <c r="E252" s="2">
        <v>0</v>
      </c>
      <c r="F252" s="2">
        <v>0</v>
      </c>
      <c r="G252" s="2">
        <v>31.2</v>
      </c>
      <c r="H252" s="2">
        <v>0.38</v>
      </c>
      <c r="I252" s="2">
        <v>42</v>
      </c>
      <c r="J252" s="2">
        <v>0</v>
      </c>
    </row>
    <row r="253" spans="1:10" x14ac:dyDescent="0.2">
      <c r="A253" s="1">
        <v>252</v>
      </c>
      <c r="B253" s="2">
        <v>2</v>
      </c>
      <c r="C253" s="2">
        <v>129</v>
      </c>
      <c r="D253" s="2">
        <v>84</v>
      </c>
      <c r="E253" s="2">
        <v>0</v>
      </c>
      <c r="F253" s="2">
        <v>0</v>
      </c>
      <c r="G253" s="2">
        <v>28</v>
      </c>
      <c r="H253" s="2">
        <v>0.28399999999999997</v>
      </c>
      <c r="I253" s="2">
        <v>27</v>
      </c>
      <c r="J253" s="2">
        <v>0</v>
      </c>
    </row>
    <row r="254" spans="1:10" x14ac:dyDescent="0.2">
      <c r="A254" s="1">
        <v>253</v>
      </c>
      <c r="B254" s="2">
        <v>2</v>
      </c>
      <c r="C254" s="2">
        <v>90</v>
      </c>
      <c r="D254" s="2">
        <v>80</v>
      </c>
      <c r="E254" s="2">
        <v>14</v>
      </c>
      <c r="F254" s="2">
        <v>55</v>
      </c>
      <c r="G254" s="2">
        <v>24.4</v>
      </c>
      <c r="H254" s="2">
        <v>0.249</v>
      </c>
      <c r="I254" s="2">
        <v>24</v>
      </c>
      <c r="J254" s="2">
        <v>0</v>
      </c>
    </row>
    <row r="255" spans="1:10" x14ac:dyDescent="0.2">
      <c r="A255" s="1">
        <v>254</v>
      </c>
      <c r="B255" s="2">
        <v>0</v>
      </c>
      <c r="C255" s="2">
        <v>86</v>
      </c>
      <c r="D255" s="2">
        <v>68</v>
      </c>
      <c r="E255" s="2">
        <v>32</v>
      </c>
      <c r="F255" s="2">
        <v>0</v>
      </c>
      <c r="G255" s="2">
        <v>35.799999999999997</v>
      </c>
      <c r="H255" s="2">
        <v>0.23799999999999999</v>
      </c>
      <c r="I255" s="2">
        <v>25</v>
      </c>
      <c r="J255" s="2">
        <v>0</v>
      </c>
    </row>
    <row r="256" spans="1:10" x14ac:dyDescent="0.2">
      <c r="A256" s="1">
        <v>255</v>
      </c>
      <c r="B256" s="2">
        <v>12</v>
      </c>
      <c r="C256" s="2">
        <v>92</v>
      </c>
      <c r="D256" s="2">
        <v>62</v>
      </c>
      <c r="E256" s="2">
        <v>7</v>
      </c>
      <c r="F256" s="2">
        <v>258</v>
      </c>
      <c r="G256" s="2">
        <v>27.6</v>
      </c>
      <c r="H256" s="2">
        <v>0.92600000000000005</v>
      </c>
      <c r="I256" s="2">
        <v>44</v>
      </c>
      <c r="J256" s="2">
        <v>1</v>
      </c>
    </row>
    <row r="257" spans="1:10" x14ac:dyDescent="0.2">
      <c r="A257" s="1">
        <v>256</v>
      </c>
      <c r="B257" s="2">
        <v>1</v>
      </c>
      <c r="C257" s="2">
        <v>113</v>
      </c>
      <c r="D257" s="2">
        <v>64</v>
      </c>
      <c r="E257" s="2">
        <v>35</v>
      </c>
      <c r="F257" s="2">
        <v>0</v>
      </c>
      <c r="G257" s="2">
        <v>33.6</v>
      </c>
      <c r="H257" s="2">
        <v>0.54300000000000004</v>
      </c>
      <c r="I257" s="2">
        <v>21</v>
      </c>
      <c r="J257" s="2">
        <v>1</v>
      </c>
    </row>
    <row r="258" spans="1:10" x14ac:dyDescent="0.2">
      <c r="A258" s="1">
        <v>257</v>
      </c>
      <c r="B258" s="2">
        <v>3</v>
      </c>
      <c r="C258" s="2">
        <v>111</v>
      </c>
      <c r="D258" s="2">
        <v>56</v>
      </c>
      <c r="E258" s="2">
        <v>39</v>
      </c>
      <c r="F258" s="2">
        <v>0</v>
      </c>
      <c r="G258" s="2">
        <v>30.1</v>
      </c>
      <c r="H258" s="2">
        <v>0.55700000000000005</v>
      </c>
      <c r="I258" s="2">
        <v>30</v>
      </c>
      <c r="J258" s="2">
        <v>0</v>
      </c>
    </row>
    <row r="259" spans="1:10" x14ac:dyDescent="0.2">
      <c r="A259" s="1">
        <v>258</v>
      </c>
      <c r="B259" s="2">
        <v>2</v>
      </c>
      <c r="C259" s="2">
        <v>114</v>
      </c>
      <c r="D259" s="2">
        <v>68</v>
      </c>
      <c r="E259" s="2">
        <v>22</v>
      </c>
      <c r="F259" s="2">
        <v>0</v>
      </c>
      <c r="G259" s="2">
        <v>28.7</v>
      </c>
      <c r="H259" s="2">
        <v>9.1999999999999998E-2</v>
      </c>
      <c r="I259" s="2">
        <v>25</v>
      </c>
      <c r="J259" s="2">
        <v>0</v>
      </c>
    </row>
    <row r="260" spans="1:10" x14ac:dyDescent="0.2">
      <c r="A260" s="1">
        <v>259</v>
      </c>
      <c r="B260" s="2">
        <v>1</v>
      </c>
      <c r="C260" s="2">
        <v>193</v>
      </c>
      <c r="D260" s="2">
        <v>50</v>
      </c>
      <c r="E260" s="2">
        <v>16</v>
      </c>
      <c r="F260" s="2">
        <v>375</v>
      </c>
      <c r="G260" s="2">
        <v>25.9</v>
      </c>
      <c r="H260" s="2">
        <v>0.65500000000000003</v>
      </c>
      <c r="I260" s="2">
        <v>24</v>
      </c>
      <c r="J260" s="2">
        <v>0</v>
      </c>
    </row>
    <row r="261" spans="1:10" x14ac:dyDescent="0.2">
      <c r="A261" s="1">
        <v>260</v>
      </c>
      <c r="B261" s="2">
        <v>11</v>
      </c>
      <c r="C261" s="2">
        <v>155</v>
      </c>
      <c r="D261" s="2">
        <v>76</v>
      </c>
      <c r="E261" s="2">
        <v>28</v>
      </c>
      <c r="F261" s="2">
        <v>150</v>
      </c>
      <c r="G261" s="2">
        <v>33.299999999999997</v>
      </c>
      <c r="H261" s="2">
        <v>1.353</v>
      </c>
      <c r="I261" s="2">
        <v>51</v>
      </c>
      <c r="J261" s="2">
        <v>1</v>
      </c>
    </row>
    <row r="262" spans="1:10" x14ac:dyDescent="0.2">
      <c r="A262" s="1">
        <v>261</v>
      </c>
      <c r="B262" s="2">
        <v>3</v>
      </c>
      <c r="C262" s="2">
        <v>191</v>
      </c>
      <c r="D262" s="2">
        <v>68</v>
      </c>
      <c r="E262" s="2">
        <v>15</v>
      </c>
      <c r="F262" s="2">
        <v>130</v>
      </c>
      <c r="G262" s="2">
        <v>30.9</v>
      </c>
      <c r="H262" s="2">
        <v>0.29899999999999999</v>
      </c>
      <c r="I262" s="2">
        <v>34</v>
      </c>
      <c r="J262" s="2">
        <v>0</v>
      </c>
    </row>
    <row r="263" spans="1:10" x14ac:dyDescent="0.2">
      <c r="A263" s="1">
        <v>262</v>
      </c>
      <c r="B263" s="2">
        <v>3</v>
      </c>
      <c r="C263" s="2">
        <v>141</v>
      </c>
      <c r="D263" s="2">
        <v>0</v>
      </c>
      <c r="E263" s="2">
        <v>0</v>
      </c>
      <c r="F263" s="2">
        <v>0</v>
      </c>
      <c r="G263" s="2">
        <v>30</v>
      </c>
      <c r="H263" s="2">
        <v>0.76100000000000001</v>
      </c>
      <c r="I263" s="2">
        <v>27</v>
      </c>
      <c r="J263" s="2">
        <v>1</v>
      </c>
    </row>
    <row r="264" spans="1:10" x14ac:dyDescent="0.2">
      <c r="A264" s="1">
        <v>263</v>
      </c>
      <c r="B264" s="2">
        <v>4</v>
      </c>
      <c r="C264" s="2">
        <v>95</v>
      </c>
      <c r="D264" s="2">
        <v>70</v>
      </c>
      <c r="E264" s="2">
        <v>32</v>
      </c>
      <c r="F264" s="2">
        <v>0</v>
      </c>
      <c r="G264" s="2">
        <v>32.1</v>
      </c>
      <c r="H264" s="2">
        <v>0.61199999999999999</v>
      </c>
      <c r="I264" s="2">
        <v>24</v>
      </c>
      <c r="J264" s="2">
        <v>0</v>
      </c>
    </row>
    <row r="265" spans="1:10" x14ac:dyDescent="0.2">
      <c r="A265" s="1">
        <v>264</v>
      </c>
      <c r="B265" s="2">
        <v>3</v>
      </c>
      <c r="C265" s="2">
        <v>142</v>
      </c>
      <c r="D265" s="2">
        <v>80</v>
      </c>
      <c r="E265" s="2">
        <v>15</v>
      </c>
      <c r="F265" s="2">
        <v>0</v>
      </c>
      <c r="G265" s="2">
        <v>32.4</v>
      </c>
      <c r="H265" s="2">
        <v>0.2</v>
      </c>
      <c r="I265" s="2">
        <v>63</v>
      </c>
      <c r="J265" s="2">
        <v>0</v>
      </c>
    </row>
    <row r="266" spans="1:10" x14ac:dyDescent="0.2">
      <c r="A266" s="1">
        <v>265</v>
      </c>
      <c r="B266" s="2">
        <v>4</v>
      </c>
      <c r="C266" s="2">
        <v>123</v>
      </c>
      <c r="D266" s="2">
        <v>62</v>
      </c>
      <c r="E266" s="2">
        <v>0</v>
      </c>
      <c r="F266" s="2">
        <v>0</v>
      </c>
      <c r="G266" s="2">
        <v>32</v>
      </c>
      <c r="H266" s="2">
        <v>0.22600000000000001</v>
      </c>
      <c r="I266" s="2">
        <v>35</v>
      </c>
      <c r="J266" s="2">
        <v>1</v>
      </c>
    </row>
    <row r="267" spans="1:10" x14ac:dyDescent="0.2">
      <c r="A267" s="1">
        <v>266</v>
      </c>
      <c r="B267" s="2">
        <v>5</v>
      </c>
      <c r="C267" s="2">
        <v>96</v>
      </c>
      <c r="D267" s="2">
        <v>74</v>
      </c>
      <c r="E267" s="2">
        <v>18</v>
      </c>
      <c r="F267" s="2">
        <v>67</v>
      </c>
      <c r="G267" s="2">
        <v>33.6</v>
      </c>
      <c r="H267" s="2">
        <v>0.997</v>
      </c>
      <c r="I267" s="2">
        <v>43</v>
      </c>
      <c r="J267" s="2">
        <v>0</v>
      </c>
    </row>
    <row r="268" spans="1:10" x14ac:dyDescent="0.2">
      <c r="A268" s="1">
        <v>267</v>
      </c>
      <c r="B268" s="2">
        <v>0</v>
      </c>
      <c r="C268" s="2">
        <v>138</v>
      </c>
      <c r="D268" s="2">
        <v>0</v>
      </c>
      <c r="E268" s="2">
        <v>0</v>
      </c>
      <c r="F268" s="2">
        <v>0</v>
      </c>
      <c r="G268" s="2">
        <v>36.299999999999997</v>
      </c>
      <c r="H268" s="2">
        <v>0.93300000000000005</v>
      </c>
      <c r="I268" s="2">
        <v>25</v>
      </c>
      <c r="J268" s="2">
        <v>1</v>
      </c>
    </row>
    <row r="269" spans="1:10" x14ac:dyDescent="0.2">
      <c r="A269" s="1">
        <v>268</v>
      </c>
      <c r="B269" s="2">
        <v>2</v>
      </c>
      <c r="C269" s="2">
        <v>128</v>
      </c>
      <c r="D269" s="2">
        <v>64</v>
      </c>
      <c r="E269" s="2">
        <v>42</v>
      </c>
      <c r="F269" s="2">
        <v>0</v>
      </c>
      <c r="G269" s="2">
        <v>40</v>
      </c>
      <c r="H269" s="2">
        <v>1.101</v>
      </c>
      <c r="I269" s="2">
        <v>24</v>
      </c>
      <c r="J269" s="2">
        <v>0</v>
      </c>
    </row>
    <row r="270" spans="1:10" x14ac:dyDescent="0.2">
      <c r="A270" s="1">
        <v>269</v>
      </c>
      <c r="B270" s="2">
        <v>0</v>
      </c>
      <c r="C270" s="2">
        <v>102</v>
      </c>
      <c r="D270" s="2">
        <v>52</v>
      </c>
      <c r="E270" s="2">
        <v>0</v>
      </c>
      <c r="F270" s="2">
        <v>0</v>
      </c>
      <c r="G270" s="2">
        <v>25.1</v>
      </c>
      <c r="H270" s="2">
        <v>7.8E-2</v>
      </c>
      <c r="I270" s="2">
        <v>21</v>
      </c>
      <c r="J270" s="2">
        <v>0</v>
      </c>
    </row>
    <row r="271" spans="1:10" x14ac:dyDescent="0.2">
      <c r="A271" s="1">
        <v>270</v>
      </c>
      <c r="B271" s="2">
        <v>2</v>
      </c>
      <c r="C271" s="2">
        <v>146</v>
      </c>
      <c r="D271" s="2">
        <v>0</v>
      </c>
      <c r="E271" s="2">
        <v>0</v>
      </c>
      <c r="F271" s="2">
        <v>0</v>
      </c>
      <c r="G271" s="2">
        <v>27.5</v>
      </c>
      <c r="H271" s="2">
        <v>0.24</v>
      </c>
      <c r="I271" s="2">
        <v>28</v>
      </c>
      <c r="J271" s="2">
        <v>1</v>
      </c>
    </row>
    <row r="272" spans="1:10" x14ac:dyDescent="0.2">
      <c r="A272" s="1">
        <v>271</v>
      </c>
      <c r="B272" s="2">
        <v>10</v>
      </c>
      <c r="C272" s="2">
        <v>101</v>
      </c>
      <c r="D272" s="2">
        <v>86</v>
      </c>
      <c r="E272" s="2">
        <v>37</v>
      </c>
      <c r="F272" s="2">
        <v>0</v>
      </c>
      <c r="G272" s="2">
        <v>45.6</v>
      </c>
      <c r="H272" s="2">
        <v>1.1359999999999999</v>
      </c>
      <c r="I272" s="2">
        <v>38</v>
      </c>
      <c r="J272" s="2">
        <v>1</v>
      </c>
    </row>
    <row r="273" spans="1:10" x14ac:dyDescent="0.2">
      <c r="A273" s="1">
        <v>272</v>
      </c>
      <c r="B273" s="2">
        <v>2</v>
      </c>
      <c r="C273" s="2">
        <v>108</v>
      </c>
      <c r="D273" s="2">
        <v>62</v>
      </c>
      <c r="E273" s="2">
        <v>32</v>
      </c>
      <c r="F273" s="2">
        <v>56</v>
      </c>
      <c r="G273" s="2">
        <v>25.2</v>
      </c>
      <c r="H273" s="2">
        <v>0.128</v>
      </c>
      <c r="I273" s="2">
        <v>21</v>
      </c>
      <c r="J273" s="2">
        <v>0</v>
      </c>
    </row>
    <row r="274" spans="1:10" x14ac:dyDescent="0.2">
      <c r="A274" s="1">
        <v>273</v>
      </c>
      <c r="B274" s="2">
        <v>3</v>
      </c>
      <c r="C274" s="2">
        <v>122</v>
      </c>
      <c r="D274" s="2">
        <v>78</v>
      </c>
      <c r="E274" s="2">
        <v>0</v>
      </c>
      <c r="F274" s="2">
        <v>0</v>
      </c>
      <c r="G274" s="2">
        <v>23</v>
      </c>
      <c r="H274" s="2">
        <v>0.254</v>
      </c>
      <c r="I274" s="2">
        <v>40</v>
      </c>
      <c r="J274" s="2">
        <v>0</v>
      </c>
    </row>
    <row r="275" spans="1:10" x14ac:dyDescent="0.2">
      <c r="A275" s="1">
        <v>274</v>
      </c>
      <c r="B275" s="2">
        <v>1</v>
      </c>
      <c r="C275" s="2">
        <v>71</v>
      </c>
      <c r="D275" s="2">
        <v>78</v>
      </c>
      <c r="E275" s="2">
        <v>50</v>
      </c>
      <c r="F275" s="2">
        <v>45</v>
      </c>
      <c r="G275" s="2">
        <v>33.200000000000003</v>
      </c>
      <c r="H275" s="2">
        <v>0.42199999999999999</v>
      </c>
      <c r="I275" s="2">
        <v>21</v>
      </c>
      <c r="J275" s="2">
        <v>0</v>
      </c>
    </row>
    <row r="276" spans="1:10" x14ac:dyDescent="0.2">
      <c r="A276" s="1">
        <v>275</v>
      </c>
      <c r="B276" s="2">
        <v>13</v>
      </c>
      <c r="C276" s="2">
        <v>106</v>
      </c>
      <c r="D276" s="2">
        <v>70</v>
      </c>
      <c r="E276" s="2">
        <v>0</v>
      </c>
      <c r="F276" s="2">
        <v>0</v>
      </c>
      <c r="G276" s="2">
        <v>34.200000000000003</v>
      </c>
      <c r="H276" s="2">
        <v>0.251</v>
      </c>
      <c r="I276" s="2">
        <v>52</v>
      </c>
      <c r="J276" s="2">
        <v>0</v>
      </c>
    </row>
    <row r="277" spans="1:10" x14ac:dyDescent="0.2">
      <c r="A277" s="1">
        <v>276</v>
      </c>
      <c r="B277" s="2">
        <v>2</v>
      </c>
      <c r="C277" s="2">
        <v>100</v>
      </c>
      <c r="D277" s="2">
        <v>70</v>
      </c>
      <c r="E277" s="2">
        <v>52</v>
      </c>
      <c r="F277" s="2">
        <v>57</v>
      </c>
      <c r="G277" s="2">
        <v>40.5</v>
      </c>
      <c r="H277" s="2">
        <v>0.67700000000000005</v>
      </c>
      <c r="I277" s="2">
        <v>25</v>
      </c>
      <c r="J277" s="2">
        <v>0</v>
      </c>
    </row>
    <row r="278" spans="1:10" x14ac:dyDescent="0.2">
      <c r="A278" s="1">
        <v>277</v>
      </c>
      <c r="B278" s="2">
        <v>7</v>
      </c>
      <c r="C278" s="2">
        <v>106</v>
      </c>
      <c r="D278" s="2">
        <v>60</v>
      </c>
      <c r="E278" s="2">
        <v>24</v>
      </c>
      <c r="F278" s="2">
        <v>0</v>
      </c>
      <c r="G278" s="2">
        <v>26.5</v>
      </c>
      <c r="H278" s="2">
        <v>0.29599999999999999</v>
      </c>
      <c r="I278" s="2">
        <v>29</v>
      </c>
      <c r="J278" s="2">
        <v>1</v>
      </c>
    </row>
    <row r="279" spans="1:10" x14ac:dyDescent="0.2">
      <c r="A279" s="1">
        <v>278</v>
      </c>
      <c r="B279" s="2">
        <v>0</v>
      </c>
      <c r="C279" s="2">
        <v>104</v>
      </c>
      <c r="D279" s="2">
        <v>64</v>
      </c>
      <c r="E279" s="2">
        <v>23</v>
      </c>
      <c r="F279" s="2">
        <v>116</v>
      </c>
      <c r="G279" s="2">
        <v>27.8</v>
      </c>
      <c r="H279" s="2">
        <v>0.45400000000000001</v>
      </c>
      <c r="I279" s="2">
        <v>23</v>
      </c>
      <c r="J279" s="2">
        <v>0</v>
      </c>
    </row>
    <row r="280" spans="1:10" x14ac:dyDescent="0.2">
      <c r="A280" s="1">
        <v>279</v>
      </c>
      <c r="B280" s="2">
        <v>5</v>
      </c>
      <c r="C280" s="2">
        <v>114</v>
      </c>
      <c r="D280" s="2">
        <v>74</v>
      </c>
      <c r="E280" s="2">
        <v>0</v>
      </c>
      <c r="F280" s="2">
        <v>0</v>
      </c>
      <c r="G280" s="2">
        <v>24.9</v>
      </c>
      <c r="H280" s="2">
        <v>0.74399999999999999</v>
      </c>
      <c r="I280" s="2">
        <v>57</v>
      </c>
      <c r="J280" s="2">
        <v>0</v>
      </c>
    </row>
    <row r="281" spans="1:10" x14ac:dyDescent="0.2">
      <c r="A281" s="1">
        <v>280</v>
      </c>
      <c r="B281" s="2">
        <v>2</v>
      </c>
      <c r="C281" s="2">
        <v>108</v>
      </c>
      <c r="D281" s="2">
        <v>62</v>
      </c>
      <c r="E281" s="2">
        <v>10</v>
      </c>
      <c r="F281" s="2">
        <v>278</v>
      </c>
      <c r="G281" s="2">
        <v>25.3</v>
      </c>
      <c r="H281" s="2">
        <v>0.88100000000000001</v>
      </c>
      <c r="I281" s="2">
        <v>22</v>
      </c>
      <c r="J281" s="2">
        <v>0</v>
      </c>
    </row>
    <row r="282" spans="1:10" x14ac:dyDescent="0.2">
      <c r="A282" s="1">
        <v>281</v>
      </c>
      <c r="B282" s="2">
        <v>0</v>
      </c>
      <c r="C282" s="2">
        <v>146</v>
      </c>
      <c r="D282" s="2">
        <v>70</v>
      </c>
      <c r="E282" s="2">
        <v>0</v>
      </c>
      <c r="F282" s="2">
        <v>0</v>
      </c>
      <c r="G282" s="2">
        <v>37.9</v>
      </c>
      <c r="H282" s="2">
        <v>0.33400000000000002</v>
      </c>
      <c r="I282" s="2">
        <v>28</v>
      </c>
      <c r="J282" s="2">
        <v>1</v>
      </c>
    </row>
    <row r="283" spans="1:10" x14ac:dyDescent="0.2">
      <c r="A283" s="1">
        <v>282</v>
      </c>
      <c r="B283" s="2">
        <v>10</v>
      </c>
      <c r="C283" s="2">
        <v>129</v>
      </c>
      <c r="D283" s="2">
        <v>76</v>
      </c>
      <c r="E283" s="2">
        <v>28</v>
      </c>
      <c r="F283" s="2">
        <v>122</v>
      </c>
      <c r="G283" s="2">
        <v>35.9</v>
      </c>
      <c r="H283" s="2">
        <v>0.28000000000000003</v>
      </c>
      <c r="I283" s="2">
        <v>39</v>
      </c>
      <c r="J283" s="2">
        <v>0</v>
      </c>
    </row>
    <row r="284" spans="1:10" x14ac:dyDescent="0.2">
      <c r="A284" s="1">
        <v>283</v>
      </c>
      <c r="B284" s="2">
        <v>7</v>
      </c>
      <c r="C284" s="2">
        <v>133</v>
      </c>
      <c r="D284" s="2">
        <v>88</v>
      </c>
      <c r="E284" s="2">
        <v>15</v>
      </c>
      <c r="F284" s="2">
        <v>155</v>
      </c>
      <c r="G284" s="2">
        <v>32.4</v>
      </c>
      <c r="H284" s="2">
        <v>0.26200000000000001</v>
      </c>
      <c r="I284" s="2">
        <v>37</v>
      </c>
      <c r="J284" s="2">
        <v>0</v>
      </c>
    </row>
    <row r="285" spans="1:10" x14ac:dyDescent="0.2">
      <c r="A285" s="1">
        <v>284</v>
      </c>
      <c r="B285" s="2">
        <v>7</v>
      </c>
      <c r="C285" s="2">
        <v>161</v>
      </c>
      <c r="D285" s="2">
        <v>86</v>
      </c>
      <c r="E285" s="2">
        <v>0</v>
      </c>
      <c r="F285" s="2">
        <v>0</v>
      </c>
      <c r="G285" s="2">
        <v>30.4</v>
      </c>
      <c r="H285" s="2">
        <v>0.16500000000000001</v>
      </c>
      <c r="I285" s="2">
        <v>47</v>
      </c>
      <c r="J285" s="2">
        <v>1</v>
      </c>
    </row>
    <row r="286" spans="1:10" x14ac:dyDescent="0.2">
      <c r="A286" s="1">
        <v>285</v>
      </c>
      <c r="B286" s="2">
        <v>2</v>
      </c>
      <c r="C286" s="2">
        <v>108</v>
      </c>
      <c r="D286" s="2">
        <v>80</v>
      </c>
      <c r="E286" s="2">
        <v>0</v>
      </c>
      <c r="F286" s="2">
        <v>0</v>
      </c>
      <c r="G286" s="2">
        <v>27</v>
      </c>
      <c r="H286" s="2">
        <v>0.25900000000000001</v>
      </c>
      <c r="I286" s="2">
        <v>52</v>
      </c>
      <c r="J286" s="2">
        <v>1</v>
      </c>
    </row>
    <row r="287" spans="1:10" x14ac:dyDescent="0.2">
      <c r="A287" s="1">
        <v>286</v>
      </c>
      <c r="B287" s="2">
        <v>7</v>
      </c>
      <c r="C287" s="2">
        <v>136</v>
      </c>
      <c r="D287" s="2">
        <v>74</v>
      </c>
      <c r="E287" s="2">
        <v>26</v>
      </c>
      <c r="F287" s="2">
        <v>135</v>
      </c>
      <c r="G287" s="2">
        <v>26</v>
      </c>
      <c r="H287" s="2">
        <v>0.64700000000000002</v>
      </c>
      <c r="I287" s="2">
        <v>51</v>
      </c>
      <c r="J287" s="2">
        <v>0</v>
      </c>
    </row>
    <row r="288" spans="1:10" x14ac:dyDescent="0.2">
      <c r="A288" s="1">
        <v>287</v>
      </c>
      <c r="B288" s="2">
        <v>5</v>
      </c>
      <c r="C288" s="2">
        <v>155</v>
      </c>
      <c r="D288" s="2">
        <v>84</v>
      </c>
      <c r="E288" s="2">
        <v>44</v>
      </c>
      <c r="F288" s="2">
        <v>545</v>
      </c>
      <c r="G288" s="2">
        <v>38.700000000000003</v>
      </c>
      <c r="H288" s="2">
        <v>0.61899999999999999</v>
      </c>
      <c r="I288" s="2">
        <v>34</v>
      </c>
      <c r="J288" s="2">
        <v>0</v>
      </c>
    </row>
    <row r="289" spans="1:10" x14ac:dyDescent="0.2">
      <c r="A289" s="1">
        <v>288</v>
      </c>
      <c r="B289" s="2">
        <v>1</v>
      </c>
      <c r="C289" s="2">
        <v>119</v>
      </c>
      <c r="D289" s="2">
        <v>86</v>
      </c>
      <c r="E289" s="2">
        <v>39</v>
      </c>
      <c r="F289" s="2">
        <v>220</v>
      </c>
      <c r="G289" s="2">
        <v>45.6</v>
      </c>
      <c r="H289" s="2">
        <v>0.80800000000000005</v>
      </c>
      <c r="I289" s="2">
        <v>29</v>
      </c>
      <c r="J289" s="2">
        <v>1</v>
      </c>
    </row>
    <row r="290" spans="1:10" x14ac:dyDescent="0.2">
      <c r="A290" s="1">
        <v>289</v>
      </c>
      <c r="B290" s="2">
        <v>4</v>
      </c>
      <c r="C290" s="2">
        <v>96</v>
      </c>
      <c r="D290" s="2">
        <v>56</v>
      </c>
      <c r="E290" s="2">
        <v>17</v>
      </c>
      <c r="F290" s="2">
        <v>49</v>
      </c>
      <c r="G290" s="2">
        <v>20.8</v>
      </c>
      <c r="H290" s="2">
        <v>0.34</v>
      </c>
      <c r="I290" s="2">
        <v>26</v>
      </c>
      <c r="J290" s="2">
        <v>0</v>
      </c>
    </row>
    <row r="291" spans="1:10" x14ac:dyDescent="0.2">
      <c r="A291" s="1">
        <v>290</v>
      </c>
      <c r="B291" s="2">
        <v>5</v>
      </c>
      <c r="C291" s="2">
        <v>108</v>
      </c>
      <c r="D291" s="2">
        <v>72</v>
      </c>
      <c r="E291" s="2">
        <v>43</v>
      </c>
      <c r="F291" s="2">
        <v>75</v>
      </c>
      <c r="G291" s="2">
        <v>36.1</v>
      </c>
      <c r="H291" s="2">
        <v>0.26300000000000001</v>
      </c>
      <c r="I291" s="2">
        <v>33</v>
      </c>
      <c r="J291" s="2">
        <v>0</v>
      </c>
    </row>
    <row r="292" spans="1:10" x14ac:dyDescent="0.2">
      <c r="A292" s="1">
        <v>291</v>
      </c>
      <c r="B292" s="2">
        <v>0</v>
      </c>
      <c r="C292" s="2">
        <v>78</v>
      </c>
      <c r="D292" s="2">
        <v>88</v>
      </c>
      <c r="E292" s="2">
        <v>29</v>
      </c>
      <c r="F292" s="2">
        <v>40</v>
      </c>
      <c r="G292" s="2">
        <v>36.9</v>
      </c>
      <c r="H292" s="2">
        <v>0.434</v>
      </c>
      <c r="I292" s="2">
        <v>21</v>
      </c>
      <c r="J292" s="2">
        <v>0</v>
      </c>
    </row>
    <row r="293" spans="1:10" x14ac:dyDescent="0.2">
      <c r="A293" s="1">
        <v>292</v>
      </c>
      <c r="B293" s="2">
        <v>0</v>
      </c>
      <c r="C293" s="2">
        <v>107</v>
      </c>
      <c r="D293" s="2">
        <v>62</v>
      </c>
      <c r="E293" s="2">
        <v>30</v>
      </c>
      <c r="F293" s="2">
        <v>74</v>
      </c>
      <c r="G293" s="2">
        <v>36.6</v>
      </c>
      <c r="H293" s="2">
        <v>0.75700000000000001</v>
      </c>
      <c r="I293" s="2">
        <v>25</v>
      </c>
      <c r="J293" s="2">
        <v>1</v>
      </c>
    </row>
    <row r="294" spans="1:10" x14ac:dyDescent="0.2">
      <c r="A294" s="1">
        <v>293</v>
      </c>
      <c r="B294" s="2">
        <v>2</v>
      </c>
      <c r="C294" s="2">
        <v>128</v>
      </c>
      <c r="D294" s="2">
        <v>78</v>
      </c>
      <c r="E294" s="2">
        <v>37</v>
      </c>
      <c r="F294" s="2">
        <v>182</v>
      </c>
      <c r="G294" s="2">
        <v>43.3</v>
      </c>
      <c r="H294" s="2">
        <v>1.224</v>
      </c>
      <c r="I294" s="2">
        <v>31</v>
      </c>
      <c r="J294" s="2">
        <v>1</v>
      </c>
    </row>
    <row r="295" spans="1:10" x14ac:dyDescent="0.2">
      <c r="A295" s="1">
        <v>294</v>
      </c>
      <c r="B295" s="2">
        <v>1</v>
      </c>
      <c r="C295" s="2">
        <v>128</v>
      </c>
      <c r="D295" s="2">
        <v>48</v>
      </c>
      <c r="E295" s="2">
        <v>45</v>
      </c>
      <c r="F295" s="2">
        <v>194</v>
      </c>
      <c r="G295" s="2">
        <v>40.5</v>
      </c>
      <c r="H295" s="2">
        <v>0.61299999999999999</v>
      </c>
      <c r="I295" s="2">
        <v>24</v>
      </c>
      <c r="J295" s="2">
        <v>1</v>
      </c>
    </row>
    <row r="296" spans="1:10" x14ac:dyDescent="0.2">
      <c r="A296" s="1">
        <v>295</v>
      </c>
      <c r="B296" s="2">
        <v>0</v>
      </c>
      <c r="C296" s="2">
        <v>161</v>
      </c>
      <c r="D296" s="2">
        <v>50</v>
      </c>
      <c r="E296" s="2">
        <v>0</v>
      </c>
      <c r="F296" s="2">
        <v>0</v>
      </c>
      <c r="G296" s="2">
        <v>21.9</v>
      </c>
      <c r="H296" s="2">
        <v>0.254</v>
      </c>
      <c r="I296" s="2">
        <v>65</v>
      </c>
      <c r="J296" s="2">
        <v>0</v>
      </c>
    </row>
    <row r="297" spans="1:10" x14ac:dyDescent="0.2">
      <c r="A297" s="1">
        <v>296</v>
      </c>
      <c r="B297" s="2">
        <v>6</v>
      </c>
      <c r="C297" s="2">
        <v>151</v>
      </c>
      <c r="D297" s="2">
        <v>62</v>
      </c>
      <c r="E297" s="2">
        <v>31</v>
      </c>
      <c r="F297" s="2">
        <v>120</v>
      </c>
      <c r="G297" s="2">
        <v>35.5</v>
      </c>
      <c r="H297" s="2">
        <v>0.69199999999999995</v>
      </c>
      <c r="I297" s="2">
        <v>28</v>
      </c>
      <c r="J297" s="2">
        <v>0</v>
      </c>
    </row>
    <row r="298" spans="1:10" x14ac:dyDescent="0.2">
      <c r="A298" s="1">
        <v>297</v>
      </c>
      <c r="B298" s="2">
        <v>2</v>
      </c>
      <c r="C298" s="2">
        <v>146</v>
      </c>
      <c r="D298" s="2">
        <v>70</v>
      </c>
      <c r="E298" s="2">
        <v>38</v>
      </c>
      <c r="F298" s="2">
        <v>360</v>
      </c>
      <c r="G298" s="2">
        <v>28</v>
      </c>
      <c r="H298" s="2">
        <v>0.33700000000000002</v>
      </c>
      <c r="I298" s="2">
        <v>29</v>
      </c>
      <c r="J298" s="2">
        <v>1</v>
      </c>
    </row>
    <row r="299" spans="1:10" x14ac:dyDescent="0.2">
      <c r="A299" s="1">
        <v>298</v>
      </c>
      <c r="B299" s="2">
        <v>0</v>
      </c>
      <c r="C299" s="2">
        <v>126</v>
      </c>
      <c r="D299" s="2">
        <v>84</v>
      </c>
      <c r="E299" s="2">
        <v>29</v>
      </c>
      <c r="F299" s="2">
        <v>215</v>
      </c>
      <c r="G299" s="2">
        <v>30.7</v>
      </c>
      <c r="H299" s="2">
        <v>0.52</v>
      </c>
      <c r="I299" s="2">
        <v>24</v>
      </c>
      <c r="J299" s="2">
        <v>0</v>
      </c>
    </row>
    <row r="300" spans="1:10" x14ac:dyDescent="0.2">
      <c r="A300" s="1">
        <v>299</v>
      </c>
      <c r="B300" s="2">
        <v>14</v>
      </c>
      <c r="C300" s="2">
        <v>100</v>
      </c>
      <c r="D300" s="2">
        <v>78</v>
      </c>
      <c r="E300" s="2">
        <v>25</v>
      </c>
      <c r="F300" s="2">
        <v>184</v>
      </c>
      <c r="G300" s="2">
        <v>36.6</v>
      </c>
      <c r="H300" s="2">
        <v>0.41199999999999998</v>
      </c>
      <c r="I300" s="2">
        <v>46</v>
      </c>
      <c r="J300" s="2">
        <v>1</v>
      </c>
    </row>
    <row r="301" spans="1:10" x14ac:dyDescent="0.2">
      <c r="A301" s="1">
        <v>300</v>
      </c>
      <c r="B301" s="2">
        <v>8</v>
      </c>
      <c r="C301" s="2">
        <v>112</v>
      </c>
      <c r="D301" s="2">
        <v>72</v>
      </c>
      <c r="E301" s="2">
        <v>0</v>
      </c>
      <c r="F301" s="2">
        <v>0</v>
      </c>
      <c r="G301" s="2">
        <v>23.6</v>
      </c>
      <c r="H301" s="2">
        <v>0.84</v>
      </c>
      <c r="I301" s="2">
        <v>58</v>
      </c>
      <c r="J301" s="2">
        <v>0</v>
      </c>
    </row>
    <row r="302" spans="1:10" x14ac:dyDescent="0.2">
      <c r="A302" s="1">
        <v>301</v>
      </c>
      <c r="B302" s="2">
        <v>0</v>
      </c>
      <c r="C302" s="2">
        <v>167</v>
      </c>
      <c r="D302" s="2">
        <v>0</v>
      </c>
      <c r="E302" s="2">
        <v>0</v>
      </c>
      <c r="F302" s="2">
        <v>0</v>
      </c>
      <c r="G302" s="2">
        <v>32.299999999999997</v>
      </c>
      <c r="H302" s="2">
        <v>0.83899999999999997</v>
      </c>
      <c r="I302" s="2">
        <v>30</v>
      </c>
      <c r="J302" s="2">
        <v>1</v>
      </c>
    </row>
    <row r="303" spans="1:10" x14ac:dyDescent="0.2">
      <c r="A303" s="1">
        <v>302</v>
      </c>
      <c r="B303" s="2">
        <v>2</v>
      </c>
      <c r="C303" s="2">
        <v>144</v>
      </c>
      <c r="D303" s="2">
        <v>58</v>
      </c>
      <c r="E303" s="2">
        <v>33</v>
      </c>
      <c r="F303" s="2">
        <v>135</v>
      </c>
      <c r="G303" s="2">
        <v>31.6</v>
      </c>
      <c r="H303" s="2">
        <v>0.42199999999999999</v>
      </c>
      <c r="I303" s="2">
        <v>25</v>
      </c>
      <c r="J303" s="2">
        <v>1</v>
      </c>
    </row>
    <row r="304" spans="1:10" x14ac:dyDescent="0.2">
      <c r="A304" s="1">
        <v>303</v>
      </c>
      <c r="B304" s="2">
        <v>5</v>
      </c>
      <c r="C304" s="2">
        <v>77</v>
      </c>
      <c r="D304" s="2">
        <v>82</v>
      </c>
      <c r="E304" s="2">
        <v>41</v>
      </c>
      <c r="F304" s="2">
        <v>42</v>
      </c>
      <c r="G304" s="2">
        <v>35.799999999999997</v>
      </c>
      <c r="H304" s="2">
        <v>0.156</v>
      </c>
      <c r="I304" s="2">
        <v>35</v>
      </c>
      <c r="J304" s="2">
        <v>0</v>
      </c>
    </row>
    <row r="305" spans="1:10" x14ac:dyDescent="0.2">
      <c r="A305" s="1">
        <v>304</v>
      </c>
      <c r="B305" s="2">
        <v>5</v>
      </c>
      <c r="C305" s="2">
        <v>115</v>
      </c>
      <c r="D305" s="2">
        <v>98</v>
      </c>
      <c r="E305" s="2">
        <v>0</v>
      </c>
      <c r="F305" s="2">
        <v>0</v>
      </c>
      <c r="G305" s="2">
        <v>52.9</v>
      </c>
      <c r="H305" s="2">
        <v>0.20899999999999999</v>
      </c>
      <c r="I305" s="2">
        <v>28</v>
      </c>
      <c r="J305" s="2">
        <v>1</v>
      </c>
    </row>
    <row r="306" spans="1:10" x14ac:dyDescent="0.2">
      <c r="A306" s="1">
        <v>305</v>
      </c>
      <c r="B306" s="2">
        <v>3</v>
      </c>
      <c r="C306" s="2">
        <v>150</v>
      </c>
      <c r="D306" s="2">
        <v>76</v>
      </c>
      <c r="E306" s="2">
        <v>0</v>
      </c>
      <c r="F306" s="2">
        <v>0</v>
      </c>
      <c r="G306" s="2">
        <v>21</v>
      </c>
      <c r="H306" s="2">
        <v>0.20699999999999999</v>
      </c>
      <c r="I306" s="2">
        <v>37</v>
      </c>
      <c r="J306" s="2">
        <v>0</v>
      </c>
    </row>
    <row r="307" spans="1:10" x14ac:dyDescent="0.2">
      <c r="A307" s="1">
        <v>306</v>
      </c>
      <c r="B307" s="2">
        <v>2</v>
      </c>
      <c r="C307" s="2">
        <v>120</v>
      </c>
      <c r="D307" s="2">
        <v>76</v>
      </c>
      <c r="E307" s="2">
        <v>37</v>
      </c>
      <c r="F307" s="2">
        <v>105</v>
      </c>
      <c r="G307" s="2">
        <v>39.700000000000003</v>
      </c>
      <c r="H307" s="2">
        <v>0.215</v>
      </c>
      <c r="I307" s="2">
        <v>29</v>
      </c>
      <c r="J307" s="2">
        <v>0</v>
      </c>
    </row>
    <row r="308" spans="1:10" x14ac:dyDescent="0.2">
      <c r="A308" s="1">
        <v>307</v>
      </c>
      <c r="B308" s="2">
        <v>10</v>
      </c>
      <c r="C308" s="2">
        <v>161</v>
      </c>
      <c r="D308" s="2">
        <v>68</v>
      </c>
      <c r="E308" s="2">
        <v>23</v>
      </c>
      <c r="F308" s="2">
        <v>132</v>
      </c>
      <c r="G308" s="2">
        <v>25.5</v>
      </c>
      <c r="H308" s="2">
        <v>0.32600000000000001</v>
      </c>
      <c r="I308" s="2">
        <v>47</v>
      </c>
      <c r="J308" s="2">
        <v>1</v>
      </c>
    </row>
    <row r="309" spans="1:10" x14ac:dyDescent="0.2">
      <c r="A309" s="1">
        <v>308</v>
      </c>
      <c r="B309" s="2">
        <v>0</v>
      </c>
      <c r="C309" s="2">
        <v>137</v>
      </c>
      <c r="D309" s="2">
        <v>68</v>
      </c>
      <c r="E309" s="2">
        <v>14</v>
      </c>
      <c r="F309" s="2">
        <v>148</v>
      </c>
      <c r="G309" s="2">
        <v>24.8</v>
      </c>
      <c r="H309" s="2">
        <v>0.14299999999999999</v>
      </c>
      <c r="I309" s="2">
        <v>21</v>
      </c>
      <c r="J309" s="2">
        <v>0</v>
      </c>
    </row>
    <row r="310" spans="1:10" x14ac:dyDescent="0.2">
      <c r="A310" s="1">
        <v>309</v>
      </c>
      <c r="B310" s="2">
        <v>0</v>
      </c>
      <c r="C310" s="2">
        <v>128</v>
      </c>
      <c r="D310" s="2">
        <v>68</v>
      </c>
      <c r="E310" s="2">
        <v>19</v>
      </c>
      <c r="F310" s="2">
        <v>180</v>
      </c>
      <c r="G310" s="2">
        <v>30.5</v>
      </c>
      <c r="H310" s="2">
        <v>1.391</v>
      </c>
      <c r="I310" s="2">
        <v>25</v>
      </c>
      <c r="J310" s="2">
        <v>1</v>
      </c>
    </row>
    <row r="311" spans="1:10" x14ac:dyDescent="0.2">
      <c r="A311" s="1">
        <v>310</v>
      </c>
      <c r="B311" s="2">
        <v>2</v>
      </c>
      <c r="C311" s="2">
        <v>124</v>
      </c>
      <c r="D311" s="2">
        <v>68</v>
      </c>
      <c r="E311" s="2">
        <v>28</v>
      </c>
      <c r="F311" s="2">
        <v>205</v>
      </c>
      <c r="G311" s="2">
        <v>32.9</v>
      </c>
      <c r="H311" s="2">
        <v>0.875</v>
      </c>
      <c r="I311" s="2">
        <v>30</v>
      </c>
      <c r="J311" s="2">
        <v>1</v>
      </c>
    </row>
    <row r="312" spans="1:10" x14ac:dyDescent="0.2">
      <c r="A312" s="1">
        <v>311</v>
      </c>
      <c r="B312" s="2">
        <v>6</v>
      </c>
      <c r="C312" s="2">
        <v>80</v>
      </c>
      <c r="D312" s="2">
        <v>66</v>
      </c>
      <c r="E312" s="2">
        <v>30</v>
      </c>
      <c r="F312" s="2">
        <v>0</v>
      </c>
      <c r="G312" s="2">
        <v>26.2</v>
      </c>
      <c r="H312" s="2">
        <v>0.313</v>
      </c>
      <c r="I312" s="2">
        <v>41</v>
      </c>
      <c r="J312" s="2">
        <v>0</v>
      </c>
    </row>
    <row r="313" spans="1:10" x14ac:dyDescent="0.2">
      <c r="A313" s="1">
        <v>312</v>
      </c>
      <c r="B313" s="2">
        <v>0</v>
      </c>
      <c r="C313" s="2">
        <v>106</v>
      </c>
      <c r="D313" s="2">
        <v>70</v>
      </c>
      <c r="E313" s="2">
        <v>37</v>
      </c>
      <c r="F313" s="2">
        <v>148</v>
      </c>
      <c r="G313" s="2">
        <v>39.4</v>
      </c>
      <c r="H313" s="2">
        <v>0.60499999999999998</v>
      </c>
      <c r="I313" s="2">
        <v>22</v>
      </c>
      <c r="J313" s="2">
        <v>0</v>
      </c>
    </row>
    <row r="314" spans="1:10" x14ac:dyDescent="0.2">
      <c r="A314" s="1">
        <v>313</v>
      </c>
      <c r="B314" s="2">
        <v>2</v>
      </c>
      <c r="C314" s="2">
        <v>155</v>
      </c>
      <c r="D314" s="2">
        <v>74</v>
      </c>
      <c r="E314" s="2">
        <v>17</v>
      </c>
      <c r="F314" s="2">
        <v>96</v>
      </c>
      <c r="G314" s="2">
        <v>26.6</v>
      </c>
      <c r="H314" s="2">
        <v>0.433</v>
      </c>
      <c r="I314" s="2">
        <v>27</v>
      </c>
      <c r="J314" s="2">
        <v>1</v>
      </c>
    </row>
    <row r="315" spans="1:10" x14ac:dyDescent="0.2">
      <c r="A315" s="1">
        <v>314</v>
      </c>
      <c r="B315" s="2">
        <v>3</v>
      </c>
      <c r="C315" s="2">
        <v>113</v>
      </c>
      <c r="D315" s="2">
        <v>50</v>
      </c>
      <c r="E315" s="2">
        <v>10</v>
      </c>
      <c r="F315" s="2">
        <v>85</v>
      </c>
      <c r="G315" s="2">
        <v>29.5</v>
      </c>
      <c r="H315" s="2">
        <v>0.626</v>
      </c>
      <c r="I315" s="2">
        <v>25</v>
      </c>
      <c r="J315" s="2">
        <v>0</v>
      </c>
    </row>
    <row r="316" spans="1:10" x14ac:dyDescent="0.2">
      <c r="A316" s="1">
        <v>315</v>
      </c>
      <c r="B316" s="2">
        <v>7</v>
      </c>
      <c r="C316" s="2">
        <v>109</v>
      </c>
      <c r="D316" s="2">
        <v>80</v>
      </c>
      <c r="E316" s="2">
        <v>31</v>
      </c>
      <c r="F316" s="2">
        <v>0</v>
      </c>
      <c r="G316" s="2">
        <v>35.9</v>
      </c>
      <c r="H316" s="2">
        <v>1.127</v>
      </c>
      <c r="I316" s="2">
        <v>43</v>
      </c>
      <c r="J316" s="2">
        <v>1</v>
      </c>
    </row>
    <row r="317" spans="1:10" x14ac:dyDescent="0.2">
      <c r="A317" s="1">
        <v>316</v>
      </c>
      <c r="B317" s="2">
        <v>2</v>
      </c>
      <c r="C317" s="2">
        <v>112</v>
      </c>
      <c r="D317" s="2">
        <v>68</v>
      </c>
      <c r="E317" s="2">
        <v>22</v>
      </c>
      <c r="F317" s="2">
        <v>94</v>
      </c>
      <c r="G317" s="2">
        <v>34.1</v>
      </c>
      <c r="H317" s="2">
        <v>0.315</v>
      </c>
      <c r="I317" s="2">
        <v>26</v>
      </c>
      <c r="J317" s="2">
        <v>0</v>
      </c>
    </row>
    <row r="318" spans="1:10" x14ac:dyDescent="0.2">
      <c r="A318" s="1">
        <v>317</v>
      </c>
      <c r="B318" s="2">
        <v>3</v>
      </c>
      <c r="C318" s="2">
        <v>99</v>
      </c>
      <c r="D318" s="2">
        <v>80</v>
      </c>
      <c r="E318" s="2">
        <v>11</v>
      </c>
      <c r="F318" s="2">
        <v>64</v>
      </c>
      <c r="G318" s="2">
        <v>19.3</v>
      </c>
      <c r="H318" s="2">
        <v>0.28399999999999997</v>
      </c>
      <c r="I318" s="2">
        <v>30</v>
      </c>
      <c r="J318" s="2">
        <v>0</v>
      </c>
    </row>
    <row r="319" spans="1:10" x14ac:dyDescent="0.2">
      <c r="A319" s="1">
        <v>318</v>
      </c>
      <c r="B319" s="2">
        <v>3</v>
      </c>
      <c r="C319" s="2">
        <v>182</v>
      </c>
      <c r="D319" s="2">
        <v>74</v>
      </c>
      <c r="E319" s="2">
        <v>0</v>
      </c>
      <c r="F319" s="2">
        <v>0</v>
      </c>
      <c r="G319" s="2">
        <v>30.5</v>
      </c>
      <c r="H319" s="2">
        <v>0.34499999999999997</v>
      </c>
      <c r="I319" s="2">
        <v>29</v>
      </c>
      <c r="J319" s="2">
        <v>1</v>
      </c>
    </row>
    <row r="320" spans="1:10" x14ac:dyDescent="0.2">
      <c r="A320" s="1">
        <v>319</v>
      </c>
      <c r="B320" s="2">
        <v>3</v>
      </c>
      <c r="C320" s="2">
        <v>115</v>
      </c>
      <c r="D320" s="2">
        <v>66</v>
      </c>
      <c r="E320" s="2">
        <v>39</v>
      </c>
      <c r="F320" s="2">
        <v>140</v>
      </c>
      <c r="G320" s="2">
        <v>38.1</v>
      </c>
      <c r="H320" s="2">
        <v>0.15</v>
      </c>
      <c r="I320" s="2">
        <v>28</v>
      </c>
      <c r="J320" s="2">
        <v>0</v>
      </c>
    </row>
    <row r="321" spans="1:10" x14ac:dyDescent="0.2">
      <c r="A321" s="1">
        <v>320</v>
      </c>
      <c r="B321" s="2">
        <v>6</v>
      </c>
      <c r="C321" s="2">
        <v>194</v>
      </c>
      <c r="D321" s="2">
        <v>78</v>
      </c>
      <c r="E321" s="2">
        <v>0</v>
      </c>
      <c r="F321" s="2">
        <v>0</v>
      </c>
      <c r="G321" s="2">
        <v>23.5</v>
      </c>
      <c r="H321" s="2">
        <v>0.129</v>
      </c>
      <c r="I321" s="2">
        <v>59</v>
      </c>
      <c r="J321" s="2">
        <v>1</v>
      </c>
    </row>
    <row r="322" spans="1:10" x14ac:dyDescent="0.2">
      <c r="A322" s="1">
        <v>321</v>
      </c>
      <c r="B322" s="2">
        <v>4</v>
      </c>
      <c r="C322" s="2">
        <v>129</v>
      </c>
      <c r="D322" s="2">
        <v>60</v>
      </c>
      <c r="E322" s="2">
        <v>12</v>
      </c>
      <c r="F322" s="2">
        <v>231</v>
      </c>
      <c r="G322" s="2">
        <v>27.5</v>
      </c>
      <c r="H322" s="2">
        <v>0.52700000000000002</v>
      </c>
      <c r="I322" s="2">
        <v>31</v>
      </c>
      <c r="J322" s="2">
        <v>0</v>
      </c>
    </row>
    <row r="323" spans="1:10" x14ac:dyDescent="0.2">
      <c r="A323" s="1">
        <v>322</v>
      </c>
      <c r="B323" s="2">
        <v>3</v>
      </c>
      <c r="C323" s="2">
        <v>112</v>
      </c>
      <c r="D323" s="2">
        <v>74</v>
      </c>
      <c r="E323" s="2">
        <v>30</v>
      </c>
      <c r="F323" s="2">
        <v>0</v>
      </c>
      <c r="G323" s="2">
        <v>31.6</v>
      </c>
      <c r="H323" s="2">
        <v>0.19700000000000001</v>
      </c>
      <c r="I323" s="2">
        <v>25</v>
      </c>
      <c r="J323" s="2">
        <v>1</v>
      </c>
    </row>
    <row r="324" spans="1:10" x14ac:dyDescent="0.2">
      <c r="A324" s="1">
        <v>323</v>
      </c>
      <c r="B324" s="2">
        <v>0</v>
      </c>
      <c r="C324" s="2">
        <v>124</v>
      </c>
      <c r="D324" s="2">
        <v>70</v>
      </c>
      <c r="E324" s="2">
        <v>20</v>
      </c>
      <c r="F324" s="2">
        <v>0</v>
      </c>
      <c r="G324" s="2">
        <v>27.4</v>
      </c>
      <c r="H324" s="2">
        <v>0.254</v>
      </c>
      <c r="I324" s="2">
        <v>36</v>
      </c>
      <c r="J324" s="2">
        <v>1</v>
      </c>
    </row>
    <row r="325" spans="1:10" x14ac:dyDescent="0.2">
      <c r="A325" s="1">
        <v>324</v>
      </c>
      <c r="B325" s="2">
        <v>13</v>
      </c>
      <c r="C325" s="2">
        <v>152</v>
      </c>
      <c r="D325" s="2">
        <v>90</v>
      </c>
      <c r="E325" s="2">
        <v>33</v>
      </c>
      <c r="F325" s="2">
        <v>29</v>
      </c>
      <c r="G325" s="2">
        <v>26.8</v>
      </c>
      <c r="H325" s="2">
        <v>0.73099999999999998</v>
      </c>
      <c r="I325" s="2">
        <v>43</v>
      </c>
      <c r="J325" s="2">
        <v>1</v>
      </c>
    </row>
    <row r="326" spans="1:10" x14ac:dyDescent="0.2">
      <c r="A326" s="1">
        <v>325</v>
      </c>
      <c r="B326" s="2">
        <v>2</v>
      </c>
      <c r="C326" s="2">
        <v>112</v>
      </c>
      <c r="D326" s="2">
        <v>75</v>
      </c>
      <c r="E326" s="2">
        <v>32</v>
      </c>
      <c r="F326" s="2">
        <v>0</v>
      </c>
      <c r="G326" s="2">
        <v>35.700000000000003</v>
      </c>
      <c r="H326" s="2">
        <v>0.14799999999999999</v>
      </c>
      <c r="I326" s="2">
        <v>21</v>
      </c>
      <c r="J326" s="2">
        <v>0</v>
      </c>
    </row>
    <row r="327" spans="1:10" x14ac:dyDescent="0.2">
      <c r="A327" s="1">
        <v>326</v>
      </c>
      <c r="B327" s="2">
        <v>1</v>
      </c>
      <c r="C327" s="2">
        <v>157</v>
      </c>
      <c r="D327" s="2">
        <v>72</v>
      </c>
      <c r="E327" s="2">
        <v>21</v>
      </c>
      <c r="F327" s="2">
        <v>168</v>
      </c>
      <c r="G327" s="2">
        <v>25.6</v>
      </c>
      <c r="H327" s="2">
        <v>0.123</v>
      </c>
      <c r="I327" s="2">
        <v>24</v>
      </c>
      <c r="J327" s="2">
        <v>0</v>
      </c>
    </row>
    <row r="328" spans="1:10" x14ac:dyDescent="0.2">
      <c r="A328" s="1">
        <v>327</v>
      </c>
      <c r="B328" s="2">
        <v>1</v>
      </c>
      <c r="C328" s="2">
        <v>122</v>
      </c>
      <c r="D328" s="2">
        <v>64</v>
      </c>
      <c r="E328" s="2">
        <v>32</v>
      </c>
      <c r="F328" s="2">
        <v>156</v>
      </c>
      <c r="G328" s="2">
        <v>35.1</v>
      </c>
      <c r="H328" s="2">
        <v>0.69199999999999995</v>
      </c>
      <c r="I328" s="2">
        <v>30</v>
      </c>
      <c r="J328" s="2">
        <v>1</v>
      </c>
    </row>
    <row r="329" spans="1:10" x14ac:dyDescent="0.2">
      <c r="A329" s="1">
        <v>328</v>
      </c>
      <c r="B329" s="2">
        <v>10</v>
      </c>
      <c r="C329" s="2">
        <v>179</v>
      </c>
      <c r="D329" s="2">
        <v>70</v>
      </c>
      <c r="E329" s="2">
        <v>0</v>
      </c>
      <c r="F329" s="2">
        <v>0</v>
      </c>
      <c r="G329" s="2">
        <v>35.1</v>
      </c>
      <c r="H329" s="2">
        <v>0.2</v>
      </c>
      <c r="I329" s="2">
        <v>37</v>
      </c>
      <c r="J329" s="2">
        <v>0</v>
      </c>
    </row>
    <row r="330" spans="1:10" x14ac:dyDescent="0.2">
      <c r="A330" s="1">
        <v>329</v>
      </c>
      <c r="B330" s="2">
        <v>2</v>
      </c>
      <c r="C330" s="2">
        <v>102</v>
      </c>
      <c r="D330" s="2">
        <v>86</v>
      </c>
      <c r="E330" s="2">
        <v>36</v>
      </c>
      <c r="F330" s="2">
        <v>120</v>
      </c>
      <c r="G330" s="2">
        <v>45.5</v>
      </c>
      <c r="H330" s="2">
        <v>0.127</v>
      </c>
      <c r="I330" s="2">
        <v>23</v>
      </c>
      <c r="J330" s="2">
        <v>1</v>
      </c>
    </row>
    <row r="331" spans="1:10" x14ac:dyDescent="0.2">
      <c r="A331" s="1">
        <v>330</v>
      </c>
      <c r="B331" s="2">
        <v>6</v>
      </c>
      <c r="C331" s="2">
        <v>105</v>
      </c>
      <c r="D331" s="2">
        <v>70</v>
      </c>
      <c r="E331" s="2">
        <v>32</v>
      </c>
      <c r="F331" s="2">
        <v>68</v>
      </c>
      <c r="G331" s="2">
        <v>30.8</v>
      </c>
      <c r="H331" s="2">
        <v>0.122</v>
      </c>
      <c r="I331" s="2">
        <v>37</v>
      </c>
      <c r="J331" s="2">
        <v>0</v>
      </c>
    </row>
    <row r="332" spans="1:10" x14ac:dyDescent="0.2">
      <c r="A332" s="1">
        <v>331</v>
      </c>
      <c r="B332" s="2">
        <v>8</v>
      </c>
      <c r="C332" s="2">
        <v>118</v>
      </c>
      <c r="D332" s="2">
        <v>72</v>
      </c>
      <c r="E332" s="2">
        <v>19</v>
      </c>
      <c r="F332" s="2">
        <v>0</v>
      </c>
      <c r="G332" s="2">
        <v>23.1</v>
      </c>
      <c r="H332" s="2">
        <v>1.476</v>
      </c>
      <c r="I332" s="2">
        <v>46</v>
      </c>
      <c r="J332" s="2">
        <v>0</v>
      </c>
    </row>
    <row r="333" spans="1:10" x14ac:dyDescent="0.2">
      <c r="A333" s="1">
        <v>332</v>
      </c>
      <c r="B333" s="2">
        <v>2</v>
      </c>
      <c r="C333" s="2">
        <v>87</v>
      </c>
      <c r="D333" s="2">
        <v>58</v>
      </c>
      <c r="E333" s="2">
        <v>16</v>
      </c>
      <c r="F333" s="2">
        <v>52</v>
      </c>
      <c r="G333" s="2">
        <v>32.700000000000003</v>
      </c>
      <c r="H333" s="2">
        <v>0.16600000000000001</v>
      </c>
      <c r="I333" s="2">
        <v>25</v>
      </c>
      <c r="J333" s="2">
        <v>0</v>
      </c>
    </row>
    <row r="334" spans="1:10" x14ac:dyDescent="0.2">
      <c r="A334" s="1">
        <v>333</v>
      </c>
      <c r="B334" s="2">
        <v>1</v>
      </c>
      <c r="C334" s="2">
        <v>180</v>
      </c>
      <c r="D334" s="2">
        <v>0</v>
      </c>
      <c r="E334" s="2">
        <v>0</v>
      </c>
      <c r="F334" s="2">
        <v>0</v>
      </c>
      <c r="G334" s="2">
        <v>43.3</v>
      </c>
      <c r="H334" s="2">
        <v>0.28199999999999997</v>
      </c>
      <c r="I334" s="2">
        <v>41</v>
      </c>
      <c r="J334" s="2">
        <v>1</v>
      </c>
    </row>
    <row r="335" spans="1:10" x14ac:dyDescent="0.2">
      <c r="A335" s="1">
        <v>334</v>
      </c>
      <c r="B335" s="2">
        <v>12</v>
      </c>
      <c r="C335" s="2">
        <v>106</v>
      </c>
      <c r="D335" s="2">
        <v>80</v>
      </c>
      <c r="E335" s="2">
        <v>0</v>
      </c>
      <c r="F335" s="2">
        <v>0</v>
      </c>
      <c r="G335" s="2">
        <v>23.6</v>
      </c>
      <c r="H335" s="2">
        <v>0.13700000000000001</v>
      </c>
      <c r="I335" s="2">
        <v>44</v>
      </c>
      <c r="J335" s="2">
        <v>0</v>
      </c>
    </row>
    <row r="336" spans="1:10" x14ac:dyDescent="0.2">
      <c r="A336" s="1">
        <v>335</v>
      </c>
      <c r="B336" s="2">
        <v>1</v>
      </c>
      <c r="C336" s="2">
        <v>95</v>
      </c>
      <c r="D336" s="2">
        <v>60</v>
      </c>
      <c r="E336" s="2">
        <v>18</v>
      </c>
      <c r="F336" s="2">
        <v>58</v>
      </c>
      <c r="G336" s="2">
        <v>23.9</v>
      </c>
      <c r="H336" s="2">
        <v>0.26</v>
      </c>
      <c r="I336" s="2">
        <v>22</v>
      </c>
      <c r="J336" s="2">
        <v>0</v>
      </c>
    </row>
    <row r="337" spans="1:10" x14ac:dyDescent="0.2">
      <c r="A337" s="1">
        <v>336</v>
      </c>
      <c r="B337" s="2">
        <v>0</v>
      </c>
      <c r="C337" s="2">
        <v>165</v>
      </c>
      <c r="D337" s="2">
        <v>76</v>
      </c>
      <c r="E337" s="2">
        <v>43</v>
      </c>
      <c r="F337" s="2">
        <v>255</v>
      </c>
      <c r="G337" s="2">
        <v>47.9</v>
      </c>
      <c r="H337" s="2">
        <v>0.25900000000000001</v>
      </c>
      <c r="I337" s="2">
        <v>26</v>
      </c>
      <c r="J337" s="2">
        <v>0</v>
      </c>
    </row>
    <row r="338" spans="1:10" x14ac:dyDescent="0.2">
      <c r="A338" s="1">
        <v>337</v>
      </c>
      <c r="B338" s="2">
        <v>0</v>
      </c>
      <c r="C338" s="2">
        <v>117</v>
      </c>
      <c r="D338" s="2">
        <v>0</v>
      </c>
      <c r="E338" s="2">
        <v>0</v>
      </c>
      <c r="F338" s="2">
        <v>0</v>
      </c>
      <c r="G338" s="2">
        <v>33.799999999999997</v>
      </c>
      <c r="H338" s="2">
        <v>0.93200000000000005</v>
      </c>
      <c r="I338" s="2">
        <v>44</v>
      </c>
      <c r="J338" s="2">
        <v>0</v>
      </c>
    </row>
    <row r="339" spans="1:10" x14ac:dyDescent="0.2">
      <c r="A339" s="1">
        <v>338</v>
      </c>
      <c r="B339" s="2">
        <v>5</v>
      </c>
      <c r="C339" s="2">
        <v>115</v>
      </c>
      <c r="D339" s="2">
        <v>76</v>
      </c>
      <c r="E339" s="2">
        <v>0</v>
      </c>
      <c r="F339" s="2">
        <v>0</v>
      </c>
      <c r="G339" s="2">
        <v>31.2</v>
      </c>
      <c r="H339" s="2">
        <v>0.34300000000000003</v>
      </c>
      <c r="I339" s="2">
        <v>44</v>
      </c>
      <c r="J339" s="2">
        <v>1</v>
      </c>
    </row>
    <row r="340" spans="1:10" x14ac:dyDescent="0.2">
      <c r="A340" s="1">
        <v>339</v>
      </c>
      <c r="B340" s="2">
        <v>9</v>
      </c>
      <c r="C340" s="2">
        <v>152</v>
      </c>
      <c r="D340" s="2">
        <v>78</v>
      </c>
      <c r="E340" s="2">
        <v>34</v>
      </c>
      <c r="F340" s="2">
        <v>171</v>
      </c>
      <c r="G340" s="2">
        <v>34.200000000000003</v>
      </c>
      <c r="H340" s="2">
        <v>0.89300000000000002</v>
      </c>
      <c r="I340" s="2">
        <v>33</v>
      </c>
      <c r="J340" s="2">
        <v>1</v>
      </c>
    </row>
    <row r="341" spans="1:10" x14ac:dyDescent="0.2">
      <c r="A341" s="1">
        <v>340</v>
      </c>
      <c r="B341" s="2">
        <v>7</v>
      </c>
      <c r="C341" s="2">
        <v>178</v>
      </c>
      <c r="D341" s="2">
        <v>84</v>
      </c>
      <c r="E341" s="2">
        <v>0</v>
      </c>
      <c r="F341" s="2">
        <v>0</v>
      </c>
      <c r="G341" s="2">
        <v>39.9</v>
      </c>
      <c r="H341" s="2">
        <v>0.33100000000000002</v>
      </c>
      <c r="I341" s="2">
        <v>41</v>
      </c>
      <c r="J341" s="2">
        <v>1</v>
      </c>
    </row>
    <row r="342" spans="1:10" x14ac:dyDescent="0.2">
      <c r="A342" s="1">
        <v>341</v>
      </c>
      <c r="B342" s="2">
        <v>1</v>
      </c>
      <c r="C342" s="2">
        <v>130</v>
      </c>
      <c r="D342" s="2">
        <v>70</v>
      </c>
      <c r="E342" s="2">
        <v>13</v>
      </c>
      <c r="F342" s="2">
        <v>105</v>
      </c>
      <c r="G342" s="2">
        <v>25.9</v>
      </c>
      <c r="H342" s="2">
        <v>0.47199999999999998</v>
      </c>
      <c r="I342" s="2">
        <v>22</v>
      </c>
      <c r="J342" s="2">
        <v>0</v>
      </c>
    </row>
    <row r="343" spans="1:10" x14ac:dyDescent="0.2">
      <c r="A343" s="1">
        <v>342</v>
      </c>
      <c r="B343" s="2">
        <v>1</v>
      </c>
      <c r="C343" s="2">
        <v>95</v>
      </c>
      <c r="D343" s="2">
        <v>74</v>
      </c>
      <c r="E343" s="2">
        <v>21</v>
      </c>
      <c r="F343" s="2">
        <v>73</v>
      </c>
      <c r="G343" s="2">
        <v>25.9</v>
      </c>
      <c r="H343" s="2">
        <v>0.67300000000000004</v>
      </c>
      <c r="I343" s="2">
        <v>36</v>
      </c>
      <c r="J343" s="2">
        <v>0</v>
      </c>
    </row>
    <row r="344" spans="1:10" x14ac:dyDescent="0.2">
      <c r="A344" s="1">
        <v>343</v>
      </c>
      <c r="B344" s="2">
        <v>1</v>
      </c>
      <c r="C344" s="2">
        <v>0</v>
      </c>
      <c r="D344" s="2">
        <v>68</v>
      </c>
      <c r="E344" s="2">
        <v>35</v>
      </c>
      <c r="F344" s="2">
        <v>0</v>
      </c>
      <c r="G344" s="2">
        <v>32</v>
      </c>
      <c r="H344" s="2">
        <v>0.38900000000000001</v>
      </c>
      <c r="I344" s="2">
        <v>22</v>
      </c>
      <c r="J344" s="2">
        <v>0</v>
      </c>
    </row>
    <row r="345" spans="1:10" x14ac:dyDescent="0.2">
      <c r="A345" s="1">
        <v>344</v>
      </c>
      <c r="B345" s="2">
        <v>5</v>
      </c>
      <c r="C345" s="2">
        <v>122</v>
      </c>
      <c r="D345" s="2">
        <v>86</v>
      </c>
      <c r="E345" s="2">
        <v>0</v>
      </c>
      <c r="F345" s="2">
        <v>0</v>
      </c>
      <c r="G345" s="2">
        <v>34.700000000000003</v>
      </c>
      <c r="H345" s="2">
        <v>0.28999999999999998</v>
      </c>
      <c r="I345" s="2">
        <v>33</v>
      </c>
      <c r="J345" s="2">
        <v>0</v>
      </c>
    </row>
    <row r="346" spans="1:10" x14ac:dyDescent="0.2">
      <c r="A346" s="1">
        <v>345</v>
      </c>
      <c r="B346" s="2">
        <v>8</v>
      </c>
      <c r="C346" s="2">
        <v>95</v>
      </c>
      <c r="D346" s="2">
        <v>72</v>
      </c>
      <c r="E346" s="2">
        <v>0</v>
      </c>
      <c r="F346" s="2">
        <v>0</v>
      </c>
      <c r="G346" s="2">
        <v>36.799999999999997</v>
      </c>
      <c r="H346" s="2">
        <v>0.48499999999999999</v>
      </c>
      <c r="I346" s="2">
        <v>57</v>
      </c>
      <c r="J346" s="2">
        <v>0</v>
      </c>
    </row>
    <row r="347" spans="1:10" x14ac:dyDescent="0.2">
      <c r="A347" s="1">
        <v>346</v>
      </c>
      <c r="B347" s="2">
        <v>8</v>
      </c>
      <c r="C347" s="2">
        <v>126</v>
      </c>
      <c r="D347" s="2">
        <v>88</v>
      </c>
      <c r="E347" s="2">
        <v>36</v>
      </c>
      <c r="F347" s="2">
        <v>108</v>
      </c>
      <c r="G347" s="2">
        <v>38.5</v>
      </c>
      <c r="H347" s="2">
        <v>0.34899999999999998</v>
      </c>
      <c r="I347" s="2">
        <v>49</v>
      </c>
      <c r="J347" s="2">
        <v>0</v>
      </c>
    </row>
    <row r="348" spans="1:10" x14ac:dyDescent="0.2">
      <c r="A348" s="1">
        <v>347</v>
      </c>
      <c r="B348" s="2">
        <v>1</v>
      </c>
      <c r="C348" s="2">
        <v>139</v>
      </c>
      <c r="D348" s="2">
        <v>46</v>
      </c>
      <c r="E348" s="2">
        <v>19</v>
      </c>
      <c r="F348" s="2">
        <v>83</v>
      </c>
      <c r="G348" s="2">
        <v>28.7</v>
      </c>
      <c r="H348" s="2">
        <v>0.65400000000000003</v>
      </c>
      <c r="I348" s="2">
        <v>22</v>
      </c>
      <c r="J348" s="2">
        <v>0</v>
      </c>
    </row>
    <row r="349" spans="1:10" x14ac:dyDescent="0.2">
      <c r="A349" s="1">
        <v>348</v>
      </c>
      <c r="B349" s="2">
        <v>3</v>
      </c>
      <c r="C349" s="2">
        <v>116</v>
      </c>
      <c r="D349" s="2">
        <v>0</v>
      </c>
      <c r="E349" s="2">
        <v>0</v>
      </c>
      <c r="F349" s="2">
        <v>0</v>
      </c>
      <c r="G349" s="2">
        <v>23.5</v>
      </c>
      <c r="H349" s="2">
        <v>0.187</v>
      </c>
      <c r="I349" s="2">
        <v>23</v>
      </c>
      <c r="J349" s="2">
        <v>0</v>
      </c>
    </row>
    <row r="350" spans="1:10" x14ac:dyDescent="0.2">
      <c r="A350" s="1">
        <v>349</v>
      </c>
      <c r="B350" s="2">
        <v>3</v>
      </c>
      <c r="C350" s="2">
        <v>99</v>
      </c>
      <c r="D350" s="2">
        <v>62</v>
      </c>
      <c r="E350" s="2">
        <v>19</v>
      </c>
      <c r="F350" s="2">
        <v>74</v>
      </c>
      <c r="G350" s="2">
        <v>21.8</v>
      </c>
      <c r="H350" s="2">
        <v>0.27900000000000003</v>
      </c>
      <c r="I350" s="2">
        <v>26</v>
      </c>
      <c r="J350" s="2">
        <v>0</v>
      </c>
    </row>
    <row r="351" spans="1:10" x14ac:dyDescent="0.2">
      <c r="A351" s="1">
        <v>350</v>
      </c>
      <c r="B351" s="2">
        <v>5</v>
      </c>
      <c r="C351" s="2">
        <v>0</v>
      </c>
      <c r="D351" s="2">
        <v>80</v>
      </c>
      <c r="E351" s="2">
        <v>32</v>
      </c>
      <c r="F351" s="2">
        <v>0</v>
      </c>
      <c r="G351" s="2">
        <v>41</v>
      </c>
      <c r="H351" s="2">
        <v>0.34599999999999997</v>
      </c>
      <c r="I351" s="2">
        <v>37</v>
      </c>
      <c r="J351" s="2">
        <v>1</v>
      </c>
    </row>
    <row r="352" spans="1:10" x14ac:dyDescent="0.2">
      <c r="A352" s="1">
        <v>351</v>
      </c>
      <c r="B352" s="2">
        <v>4</v>
      </c>
      <c r="C352" s="2">
        <v>92</v>
      </c>
      <c r="D352" s="2">
        <v>80</v>
      </c>
      <c r="E352" s="2">
        <v>0</v>
      </c>
      <c r="F352" s="2">
        <v>0</v>
      </c>
      <c r="G352" s="2">
        <v>42.2</v>
      </c>
      <c r="H352" s="2">
        <v>0.23699999999999999</v>
      </c>
      <c r="I352" s="2">
        <v>29</v>
      </c>
      <c r="J352" s="2">
        <v>0</v>
      </c>
    </row>
    <row r="353" spans="1:10" x14ac:dyDescent="0.2">
      <c r="A353" s="1">
        <v>352</v>
      </c>
      <c r="B353" s="2">
        <v>4</v>
      </c>
      <c r="C353" s="2">
        <v>137</v>
      </c>
      <c r="D353" s="2">
        <v>84</v>
      </c>
      <c r="E353" s="2">
        <v>0</v>
      </c>
      <c r="F353" s="2">
        <v>0</v>
      </c>
      <c r="G353" s="2">
        <v>31.2</v>
      </c>
      <c r="H353" s="2">
        <v>0.252</v>
      </c>
      <c r="I353" s="2">
        <v>30</v>
      </c>
      <c r="J353" s="2">
        <v>0</v>
      </c>
    </row>
    <row r="354" spans="1:10" x14ac:dyDescent="0.2">
      <c r="A354" s="1">
        <v>353</v>
      </c>
      <c r="B354" s="2">
        <v>3</v>
      </c>
      <c r="C354" s="2">
        <v>61</v>
      </c>
      <c r="D354" s="2">
        <v>82</v>
      </c>
      <c r="E354" s="2">
        <v>28</v>
      </c>
      <c r="F354" s="2">
        <v>0</v>
      </c>
      <c r="G354" s="2">
        <v>34.4</v>
      </c>
      <c r="H354" s="2">
        <v>0.24299999999999999</v>
      </c>
      <c r="I354" s="2">
        <v>46</v>
      </c>
      <c r="J354" s="2">
        <v>0</v>
      </c>
    </row>
    <row r="355" spans="1:10" x14ac:dyDescent="0.2">
      <c r="A355" s="1">
        <v>354</v>
      </c>
      <c r="B355" s="2">
        <v>1</v>
      </c>
      <c r="C355" s="2">
        <v>90</v>
      </c>
      <c r="D355" s="2">
        <v>62</v>
      </c>
      <c r="E355" s="2">
        <v>12</v>
      </c>
      <c r="F355" s="2">
        <v>43</v>
      </c>
      <c r="G355" s="2">
        <v>27.2</v>
      </c>
      <c r="H355" s="2">
        <v>0.57999999999999996</v>
      </c>
      <c r="I355" s="2">
        <v>24</v>
      </c>
      <c r="J355" s="2">
        <v>0</v>
      </c>
    </row>
    <row r="356" spans="1:10" x14ac:dyDescent="0.2">
      <c r="A356" s="1">
        <v>355</v>
      </c>
      <c r="B356" s="2">
        <v>3</v>
      </c>
      <c r="C356" s="2">
        <v>90</v>
      </c>
      <c r="D356" s="2">
        <v>78</v>
      </c>
      <c r="E356" s="2">
        <v>0</v>
      </c>
      <c r="F356" s="2">
        <v>0</v>
      </c>
      <c r="G356" s="2">
        <v>42.7</v>
      </c>
      <c r="H356" s="2">
        <v>0.55900000000000005</v>
      </c>
      <c r="I356" s="2">
        <v>21</v>
      </c>
      <c r="J356" s="2">
        <v>0</v>
      </c>
    </row>
    <row r="357" spans="1:10" x14ac:dyDescent="0.2">
      <c r="A357" s="1">
        <v>356</v>
      </c>
      <c r="B357" s="2">
        <v>9</v>
      </c>
      <c r="C357" s="2">
        <v>165</v>
      </c>
      <c r="D357" s="2">
        <v>88</v>
      </c>
      <c r="E357" s="2">
        <v>0</v>
      </c>
      <c r="F357" s="2">
        <v>0</v>
      </c>
      <c r="G357" s="2">
        <v>30.4</v>
      </c>
      <c r="H357" s="2">
        <v>0.30199999999999999</v>
      </c>
      <c r="I357" s="2">
        <v>49</v>
      </c>
      <c r="J357" s="2">
        <v>1</v>
      </c>
    </row>
    <row r="358" spans="1:10" x14ac:dyDescent="0.2">
      <c r="A358" s="1">
        <v>357</v>
      </c>
      <c r="B358" s="2">
        <v>1</v>
      </c>
      <c r="C358" s="2">
        <v>125</v>
      </c>
      <c r="D358" s="2">
        <v>50</v>
      </c>
      <c r="E358" s="2">
        <v>40</v>
      </c>
      <c r="F358" s="2">
        <v>167</v>
      </c>
      <c r="G358" s="2">
        <v>33.299999999999997</v>
      </c>
      <c r="H358" s="2">
        <v>0.96199999999999997</v>
      </c>
      <c r="I358" s="2">
        <v>28</v>
      </c>
      <c r="J358" s="2">
        <v>1</v>
      </c>
    </row>
    <row r="359" spans="1:10" x14ac:dyDescent="0.2">
      <c r="A359" s="1">
        <v>358</v>
      </c>
      <c r="B359" s="2">
        <v>13</v>
      </c>
      <c r="C359" s="2">
        <v>129</v>
      </c>
      <c r="D359" s="2">
        <v>0</v>
      </c>
      <c r="E359" s="2">
        <v>30</v>
      </c>
      <c r="F359" s="2">
        <v>0</v>
      </c>
      <c r="G359" s="2">
        <v>39.9</v>
      </c>
      <c r="H359" s="2">
        <v>0.56899999999999995</v>
      </c>
      <c r="I359" s="2">
        <v>44</v>
      </c>
      <c r="J359" s="2">
        <v>1</v>
      </c>
    </row>
    <row r="360" spans="1:10" x14ac:dyDescent="0.2">
      <c r="A360" s="1">
        <v>359</v>
      </c>
      <c r="B360" s="2">
        <v>12</v>
      </c>
      <c r="C360" s="2">
        <v>88</v>
      </c>
      <c r="D360" s="2">
        <v>74</v>
      </c>
      <c r="E360" s="2">
        <v>40</v>
      </c>
      <c r="F360" s="2">
        <v>54</v>
      </c>
      <c r="G360" s="2">
        <v>35.299999999999997</v>
      </c>
      <c r="H360" s="2">
        <v>0.378</v>
      </c>
      <c r="I360" s="2">
        <v>48</v>
      </c>
      <c r="J360" s="2">
        <v>0</v>
      </c>
    </row>
    <row r="361" spans="1:10" x14ac:dyDescent="0.2">
      <c r="A361" s="1">
        <v>360</v>
      </c>
      <c r="B361" s="2">
        <v>1</v>
      </c>
      <c r="C361" s="2">
        <v>196</v>
      </c>
      <c r="D361" s="2">
        <v>76</v>
      </c>
      <c r="E361" s="2">
        <v>36</v>
      </c>
      <c r="F361" s="2">
        <v>249</v>
      </c>
      <c r="G361" s="2">
        <v>36.5</v>
      </c>
      <c r="H361" s="2">
        <v>0.875</v>
      </c>
      <c r="I361" s="2">
        <v>29</v>
      </c>
      <c r="J361" s="2">
        <v>1</v>
      </c>
    </row>
    <row r="362" spans="1:10" x14ac:dyDescent="0.2">
      <c r="A362" s="1">
        <v>361</v>
      </c>
      <c r="B362" s="2">
        <v>5</v>
      </c>
      <c r="C362" s="2">
        <v>189</v>
      </c>
      <c r="D362" s="2">
        <v>64</v>
      </c>
      <c r="E362" s="2">
        <v>33</v>
      </c>
      <c r="F362" s="2">
        <v>325</v>
      </c>
      <c r="G362" s="2">
        <v>31.2</v>
      </c>
      <c r="H362" s="2">
        <v>0.58299999999999996</v>
      </c>
      <c r="I362" s="2">
        <v>29</v>
      </c>
      <c r="J362" s="2">
        <v>1</v>
      </c>
    </row>
    <row r="363" spans="1:10" x14ac:dyDescent="0.2">
      <c r="A363" s="1">
        <v>362</v>
      </c>
      <c r="B363" s="2">
        <v>5</v>
      </c>
      <c r="C363" s="2">
        <v>158</v>
      </c>
      <c r="D363" s="2">
        <v>70</v>
      </c>
      <c r="E363" s="2">
        <v>0</v>
      </c>
      <c r="F363" s="2">
        <v>0</v>
      </c>
      <c r="G363" s="2">
        <v>29.8</v>
      </c>
      <c r="H363" s="2">
        <v>0.20699999999999999</v>
      </c>
      <c r="I363" s="2">
        <v>63</v>
      </c>
      <c r="J363" s="2">
        <v>0</v>
      </c>
    </row>
    <row r="364" spans="1:10" x14ac:dyDescent="0.2">
      <c r="A364" s="1">
        <v>363</v>
      </c>
      <c r="B364" s="2">
        <v>5</v>
      </c>
      <c r="C364" s="2">
        <v>103</v>
      </c>
      <c r="D364" s="2">
        <v>108</v>
      </c>
      <c r="E364" s="2">
        <v>37</v>
      </c>
      <c r="F364" s="2">
        <v>0</v>
      </c>
      <c r="G364" s="2">
        <v>39.200000000000003</v>
      </c>
      <c r="H364" s="2">
        <v>0.30499999999999999</v>
      </c>
      <c r="I364" s="2">
        <v>65</v>
      </c>
      <c r="J364" s="2">
        <v>0</v>
      </c>
    </row>
    <row r="365" spans="1:10" x14ac:dyDescent="0.2">
      <c r="A365" s="1">
        <v>364</v>
      </c>
      <c r="B365" s="2">
        <v>4</v>
      </c>
      <c r="C365" s="2">
        <v>146</v>
      </c>
      <c r="D365" s="2">
        <v>78</v>
      </c>
      <c r="E365" s="2">
        <v>0</v>
      </c>
      <c r="F365" s="2">
        <v>0</v>
      </c>
      <c r="G365" s="2">
        <v>38.5</v>
      </c>
      <c r="H365" s="2">
        <v>0.52</v>
      </c>
      <c r="I365" s="2">
        <v>67</v>
      </c>
      <c r="J365" s="2">
        <v>1</v>
      </c>
    </row>
    <row r="366" spans="1:10" x14ac:dyDescent="0.2">
      <c r="A366" s="1">
        <v>365</v>
      </c>
      <c r="B366" s="2">
        <v>4</v>
      </c>
      <c r="C366" s="2">
        <v>147</v>
      </c>
      <c r="D366" s="2">
        <v>74</v>
      </c>
      <c r="E366" s="2">
        <v>25</v>
      </c>
      <c r="F366" s="2">
        <v>293</v>
      </c>
      <c r="G366" s="2">
        <v>34.9</v>
      </c>
      <c r="H366" s="2">
        <v>0.38500000000000001</v>
      </c>
      <c r="I366" s="2">
        <v>30</v>
      </c>
      <c r="J366" s="2">
        <v>0</v>
      </c>
    </row>
    <row r="367" spans="1:10" x14ac:dyDescent="0.2">
      <c r="A367" s="1">
        <v>366</v>
      </c>
      <c r="B367" s="2">
        <v>5</v>
      </c>
      <c r="C367" s="2">
        <v>99</v>
      </c>
      <c r="D367" s="2">
        <v>54</v>
      </c>
      <c r="E367" s="2">
        <v>28</v>
      </c>
      <c r="F367" s="2">
        <v>83</v>
      </c>
      <c r="G367" s="2">
        <v>34</v>
      </c>
      <c r="H367" s="2">
        <v>0.499</v>
      </c>
      <c r="I367" s="2">
        <v>30</v>
      </c>
      <c r="J367" s="2">
        <v>0</v>
      </c>
    </row>
    <row r="368" spans="1:10" x14ac:dyDescent="0.2">
      <c r="A368" s="1">
        <v>367</v>
      </c>
      <c r="B368" s="2">
        <v>6</v>
      </c>
      <c r="C368" s="2">
        <v>124</v>
      </c>
      <c r="D368" s="2">
        <v>72</v>
      </c>
      <c r="E368" s="2">
        <v>0</v>
      </c>
      <c r="F368" s="2">
        <v>0</v>
      </c>
      <c r="G368" s="2">
        <v>27.6</v>
      </c>
      <c r="H368" s="2">
        <v>0.36799999999999999</v>
      </c>
      <c r="I368" s="2">
        <v>29</v>
      </c>
      <c r="J368" s="2">
        <v>1</v>
      </c>
    </row>
    <row r="369" spans="1:10" x14ac:dyDescent="0.2">
      <c r="A369" s="1">
        <v>368</v>
      </c>
      <c r="B369" s="2">
        <v>0</v>
      </c>
      <c r="C369" s="2">
        <v>101</v>
      </c>
      <c r="D369" s="2">
        <v>64</v>
      </c>
      <c r="E369" s="2">
        <v>17</v>
      </c>
      <c r="F369" s="2">
        <v>0</v>
      </c>
      <c r="G369" s="2">
        <v>21</v>
      </c>
      <c r="H369" s="2">
        <v>0.252</v>
      </c>
      <c r="I369" s="2">
        <v>21</v>
      </c>
      <c r="J369" s="2">
        <v>0</v>
      </c>
    </row>
    <row r="370" spans="1:10" x14ac:dyDescent="0.2">
      <c r="A370" s="1">
        <v>369</v>
      </c>
      <c r="B370" s="2">
        <v>3</v>
      </c>
      <c r="C370" s="2">
        <v>81</v>
      </c>
      <c r="D370" s="2">
        <v>86</v>
      </c>
      <c r="E370" s="2">
        <v>16</v>
      </c>
      <c r="F370" s="2">
        <v>66</v>
      </c>
      <c r="G370" s="2">
        <v>27.5</v>
      </c>
      <c r="H370" s="2">
        <v>0.30599999999999999</v>
      </c>
      <c r="I370" s="2">
        <v>22</v>
      </c>
      <c r="J370" s="2">
        <v>0</v>
      </c>
    </row>
    <row r="371" spans="1:10" x14ac:dyDescent="0.2">
      <c r="A371" s="1">
        <v>370</v>
      </c>
      <c r="B371" s="2">
        <v>1</v>
      </c>
      <c r="C371" s="2">
        <v>133</v>
      </c>
      <c r="D371" s="2">
        <v>102</v>
      </c>
      <c r="E371" s="2">
        <v>28</v>
      </c>
      <c r="F371" s="2">
        <v>140</v>
      </c>
      <c r="G371" s="2">
        <v>32.799999999999997</v>
      </c>
      <c r="H371" s="2">
        <v>0.23400000000000001</v>
      </c>
      <c r="I371" s="2">
        <v>45</v>
      </c>
      <c r="J371" s="2">
        <v>1</v>
      </c>
    </row>
    <row r="372" spans="1:10" x14ac:dyDescent="0.2">
      <c r="A372" s="1">
        <v>371</v>
      </c>
      <c r="B372" s="2">
        <v>3</v>
      </c>
      <c r="C372" s="2">
        <v>173</v>
      </c>
      <c r="D372" s="2">
        <v>82</v>
      </c>
      <c r="E372" s="2">
        <v>48</v>
      </c>
      <c r="F372" s="2">
        <v>465</v>
      </c>
      <c r="G372" s="2">
        <v>38.4</v>
      </c>
      <c r="H372" s="2">
        <v>2.137</v>
      </c>
      <c r="I372" s="2">
        <v>25</v>
      </c>
      <c r="J372" s="2">
        <v>1</v>
      </c>
    </row>
    <row r="373" spans="1:10" x14ac:dyDescent="0.2">
      <c r="A373" s="1">
        <v>372</v>
      </c>
      <c r="B373" s="2">
        <v>0</v>
      </c>
      <c r="C373" s="2">
        <v>118</v>
      </c>
      <c r="D373" s="2">
        <v>64</v>
      </c>
      <c r="E373" s="2">
        <v>23</v>
      </c>
      <c r="F373" s="2">
        <v>89</v>
      </c>
      <c r="G373" s="2">
        <v>0</v>
      </c>
      <c r="H373" s="2">
        <v>1.7310000000000001</v>
      </c>
      <c r="I373" s="2">
        <v>21</v>
      </c>
      <c r="J373" s="2">
        <v>0</v>
      </c>
    </row>
    <row r="374" spans="1:10" x14ac:dyDescent="0.2">
      <c r="A374" s="1">
        <v>373</v>
      </c>
      <c r="B374" s="2">
        <v>0</v>
      </c>
      <c r="C374" s="2">
        <v>84</v>
      </c>
      <c r="D374" s="2">
        <v>64</v>
      </c>
      <c r="E374" s="2">
        <v>22</v>
      </c>
      <c r="F374" s="2">
        <v>66</v>
      </c>
      <c r="G374" s="2">
        <v>35.799999999999997</v>
      </c>
      <c r="H374" s="2">
        <v>0.54500000000000004</v>
      </c>
      <c r="I374" s="2">
        <v>21</v>
      </c>
      <c r="J374" s="2">
        <v>0</v>
      </c>
    </row>
    <row r="375" spans="1:10" x14ac:dyDescent="0.2">
      <c r="A375" s="1">
        <v>374</v>
      </c>
      <c r="B375" s="2">
        <v>2</v>
      </c>
      <c r="C375" s="2">
        <v>105</v>
      </c>
      <c r="D375" s="2">
        <v>58</v>
      </c>
      <c r="E375" s="2">
        <v>40</v>
      </c>
      <c r="F375" s="2">
        <v>94</v>
      </c>
      <c r="G375" s="2">
        <v>34.9</v>
      </c>
      <c r="H375" s="2">
        <v>0.22500000000000001</v>
      </c>
      <c r="I375" s="2">
        <v>25</v>
      </c>
      <c r="J375" s="2">
        <v>0</v>
      </c>
    </row>
    <row r="376" spans="1:10" x14ac:dyDescent="0.2">
      <c r="A376" s="1">
        <v>375</v>
      </c>
      <c r="B376" s="2">
        <v>2</v>
      </c>
      <c r="C376" s="2">
        <v>122</v>
      </c>
      <c r="D376" s="2">
        <v>52</v>
      </c>
      <c r="E376" s="2">
        <v>43</v>
      </c>
      <c r="F376" s="2">
        <v>158</v>
      </c>
      <c r="G376" s="2">
        <v>36.200000000000003</v>
      </c>
      <c r="H376" s="2">
        <v>0.81599999999999995</v>
      </c>
      <c r="I376" s="2">
        <v>28</v>
      </c>
      <c r="J376" s="2">
        <v>0</v>
      </c>
    </row>
    <row r="377" spans="1:10" x14ac:dyDescent="0.2">
      <c r="A377" s="1">
        <v>376</v>
      </c>
      <c r="B377" s="2">
        <v>12</v>
      </c>
      <c r="C377" s="2">
        <v>140</v>
      </c>
      <c r="D377" s="2">
        <v>82</v>
      </c>
      <c r="E377" s="2">
        <v>43</v>
      </c>
      <c r="F377" s="2">
        <v>325</v>
      </c>
      <c r="G377" s="2">
        <v>39.200000000000003</v>
      </c>
      <c r="H377" s="2">
        <v>0.52800000000000002</v>
      </c>
      <c r="I377" s="2">
        <v>58</v>
      </c>
      <c r="J377" s="2">
        <v>1</v>
      </c>
    </row>
    <row r="378" spans="1:10" x14ac:dyDescent="0.2">
      <c r="A378" s="1">
        <v>377</v>
      </c>
      <c r="B378" s="2">
        <v>0</v>
      </c>
      <c r="C378" s="2">
        <v>98</v>
      </c>
      <c r="D378" s="2">
        <v>82</v>
      </c>
      <c r="E378" s="2">
        <v>15</v>
      </c>
      <c r="F378" s="2">
        <v>84</v>
      </c>
      <c r="G378" s="2">
        <v>25.2</v>
      </c>
      <c r="H378" s="2">
        <v>0.29899999999999999</v>
      </c>
      <c r="I378" s="2">
        <v>22</v>
      </c>
      <c r="J378" s="2">
        <v>0</v>
      </c>
    </row>
    <row r="379" spans="1:10" x14ac:dyDescent="0.2">
      <c r="A379" s="1">
        <v>378</v>
      </c>
      <c r="B379" s="2">
        <v>1</v>
      </c>
      <c r="C379" s="2">
        <v>87</v>
      </c>
      <c r="D379" s="2">
        <v>60</v>
      </c>
      <c r="E379" s="2">
        <v>37</v>
      </c>
      <c r="F379" s="2">
        <v>75</v>
      </c>
      <c r="G379" s="2">
        <v>37.200000000000003</v>
      </c>
      <c r="H379" s="2">
        <v>0.50900000000000001</v>
      </c>
      <c r="I379" s="2">
        <v>22</v>
      </c>
      <c r="J379" s="2">
        <v>0</v>
      </c>
    </row>
    <row r="380" spans="1:10" x14ac:dyDescent="0.2">
      <c r="A380" s="1">
        <v>379</v>
      </c>
      <c r="B380" s="2">
        <v>4</v>
      </c>
      <c r="C380" s="2">
        <v>156</v>
      </c>
      <c r="D380" s="2">
        <v>75</v>
      </c>
      <c r="E380" s="2">
        <v>0</v>
      </c>
      <c r="F380" s="2">
        <v>0</v>
      </c>
      <c r="G380" s="2">
        <v>48.3</v>
      </c>
      <c r="H380" s="2">
        <v>0.23799999999999999</v>
      </c>
      <c r="I380" s="2">
        <v>32</v>
      </c>
      <c r="J380" s="2">
        <v>1</v>
      </c>
    </row>
    <row r="381" spans="1:10" x14ac:dyDescent="0.2">
      <c r="A381" s="1">
        <v>380</v>
      </c>
      <c r="B381" s="2">
        <v>0</v>
      </c>
      <c r="C381" s="2">
        <v>93</v>
      </c>
      <c r="D381" s="2">
        <v>100</v>
      </c>
      <c r="E381" s="2">
        <v>39</v>
      </c>
      <c r="F381" s="2">
        <v>72</v>
      </c>
      <c r="G381" s="2">
        <v>43.4</v>
      </c>
      <c r="H381" s="2">
        <v>1.0209999999999999</v>
      </c>
      <c r="I381" s="2">
        <v>35</v>
      </c>
      <c r="J381" s="2">
        <v>0</v>
      </c>
    </row>
    <row r="382" spans="1:10" x14ac:dyDescent="0.2">
      <c r="A382" s="1">
        <v>381</v>
      </c>
      <c r="B382" s="2">
        <v>1</v>
      </c>
      <c r="C382" s="2">
        <v>107</v>
      </c>
      <c r="D382" s="2">
        <v>72</v>
      </c>
      <c r="E382" s="2">
        <v>30</v>
      </c>
      <c r="F382" s="2">
        <v>82</v>
      </c>
      <c r="G382" s="2">
        <v>30.8</v>
      </c>
      <c r="H382" s="2">
        <v>0.82099999999999995</v>
      </c>
      <c r="I382" s="2">
        <v>24</v>
      </c>
      <c r="J382" s="2">
        <v>0</v>
      </c>
    </row>
    <row r="383" spans="1:10" x14ac:dyDescent="0.2">
      <c r="A383" s="1">
        <v>382</v>
      </c>
      <c r="B383" s="2">
        <v>0</v>
      </c>
      <c r="C383" s="2">
        <v>105</v>
      </c>
      <c r="D383" s="2">
        <v>68</v>
      </c>
      <c r="E383" s="2">
        <v>22</v>
      </c>
      <c r="F383" s="2">
        <v>0</v>
      </c>
      <c r="G383" s="2">
        <v>20</v>
      </c>
      <c r="H383" s="2">
        <v>0.23599999999999999</v>
      </c>
      <c r="I383" s="2">
        <v>22</v>
      </c>
      <c r="J383" s="2">
        <v>0</v>
      </c>
    </row>
    <row r="384" spans="1:10" x14ac:dyDescent="0.2">
      <c r="A384" s="1">
        <v>383</v>
      </c>
      <c r="B384" s="2">
        <v>1</v>
      </c>
      <c r="C384" s="2">
        <v>109</v>
      </c>
      <c r="D384" s="2">
        <v>60</v>
      </c>
      <c r="E384" s="2">
        <v>8</v>
      </c>
      <c r="F384" s="2">
        <v>182</v>
      </c>
      <c r="G384" s="2">
        <v>25.4</v>
      </c>
      <c r="H384" s="2">
        <v>0.94699999999999995</v>
      </c>
      <c r="I384" s="2">
        <v>21</v>
      </c>
      <c r="J384" s="2">
        <v>0</v>
      </c>
    </row>
    <row r="385" spans="1:10" x14ac:dyDescent="0.2">
      <c r="A385" s="1">
        <v>384</v>
      </c>
      <c r="B385" s="2">
        <v>1</v>
      </c>
      <c r="C385" s="2">
        <v>90</v>
      </c>
      <c r="D385" s="2">
        <v>62</v>
      </c>
      <c r="E385" s="2">
        <v>18</v>
      </c>
      <c r="F385" s="2">
        <v>59</v>
      </c>
      <c r="G385" s="2">
        <v>25.1</v>
      </c>
      <c r="H385" s="2">
        <v>1.268</v>
      </c>
      <c r="I385" s="2">
        <v>25</v>
      </c>
      <c r="J385" s="2">
        <v>0</v>
      </c>
    </row>
    <row r="386" spans="1:10" x14ac:dyDescent="0.2">
      <c r="A386" s="1">
        <v>385</v>
      </c>
      <c r="B386" s="2">
        <v>1</v>
      </c>
      <c r="C386" s="2">
        <v>125</v>
      </c>
      <c r="D386" s="2">
        <v>70</v>
      </c>
      <c r="E386" s="2">
        <v>24</v>
      </c>
      <c r="F386" s="2">
        <v>110</v>
      </c>
      <c r="G386" s="2">
        <v>24.3</v>
      </c>
      <c r="H386" s="2">
        <v>0.221</v>
      </c>
      <c r="I386" s="2">
        <v>25</v>
      </c>
      <c r="J386" s="2">
        <v>0</v>
      </c>
    </row>
    <row r="387" spans="1:10" x14ac:dyDescent="0.2">
      <c r="A387" s="1">
        <v>386</v>
      </c>
      <c r="B387" s="2">
        <v>1</v>
      </c>
      <c r="C387" s="2">
        <v>119</v>
      </c>
      <c r="D387" s="2">
        <v>54</v>
      </c>
      <c r="E387" s="2">
        <v>13</v>
      </c>
      <c r="F387" s="2">
        <v>50</v>
      </c>
      <c r="G387" s="2">
        <v>22.3</v>
      </c>
      <c r="H387" s="2">
        <v>0.20499999999999999</v>
      </c>
      <c r="I387" s="2">
        <v>24</v>
      </c>
      <c r="J387" s="2">
        <v>0</v>
      </c>
    </row>
    <row r="388" spans="1:10" x14ac:dyDescent="0.2">
      <c r="A388" s="1">
        <v>387</v>
      </c>
      <c r="B388" s="2">
        <v>5</v>
      </c>
      <c r="C388" s="2">
        <v>116</v>
      </c>
      <c r="D388" s="2">
        <v>74</v>
      </c>
      <c r="E388" s="2">
        <v>29</v>
      </c>
      <c r="F388" s="2">
        <v>0</v>
      </c>
      <c r="G388" s="2">
        <v>32.299999999999997</v>
      </c>
      <c r="H388" s="2">
        <v>0.66</v>
      </c>
      <c r="I388" s="2">
        <v>35</v>
      </c>
      <c r="J388" s="2">
        <v>1</v>
      </c>
    </row>
    <row r="389" spans="1:10" x14ac:dyDescent="0.2">
      <c r="A389" s="1">
        <v>388</v>
      </c>
      <c r="B389" s="2">
        <v>8</v>
      </c>
      <c r="C389" s="2">
        <v>105</v>
      </c>
      <c r="D389" s="2">
        <v>100</v>
      </c>
      <c r="E389" s="2">
        <v>36</v>
      </c>
      <c r="F389" s="2">
        <v>0</v>
      </c>
      <c r="G389" s="2">
        <v>43.3</v>
      </c>
      <c r="H389" s="2">
        <v>0.23899999999999999</v>
      </c>
      <c r="I389" s="2">
        <v>45</v>
      </c>
      <c r="J389" s="2">
        <v>1</v>
      </c>
    </row>
    <row r="390" spans="1:10" x14ac:dyDescent="0.2">
      <c r="A390" s="1">
        <v>389</v>
      </c>
      <c r="B390" s="2">
        <v>5</v>
      </c>
      <c r="C390" s="2">
        <v>144</v>
      </c>
      <c r="D390" s="2">
        <v>82</v>
      </c>
      <c r="E390" s="2">
        <v>26</v>
      </c>
      <c r="F390" s="2">
        <v>285</v>
      </c>
      <c r="G390" s="2">
        <v>32</v>
      </c>
      <c r="H390" s="2">
        <v>0.45200000000000001</v>
      </c>
      <c r="I390" s="2">
        <v>58</v>
      </c>
      <c r="J390" s="2">
        <v>1</v>
      </c>
    </row>
    <row r="391" spans="1:10" x14ac:dyDescent="0.2">
      <c r="A391" s="1">
        <v>390</v>
      </c>
      <c r="B391" s="2">
        <v>3</v>
      </c>
      <c r="C391" s="2">
        <v>100</v>
      </c>
      <c r="D391" s="2">
        <v>68</v>
      </c>
      <c r="E391" s="2">
        <v>23</v>
      </c>
      <c r="F391" s="2">
        <v>81</v>
      </c>
      <c r="G391" s="2">
        <v>31.6</v>
      </c>
      <c r="H391" s="2">
        <v>0.94899999999999995</v>
      </c>
      <c r="I391" s="2">
        <v>28</v>
      </c>
      <c r="J391" s="2">
        <v>0</v>
      </c>
    </row>
    <row r="392" spans="1:10" x14ac:dyDescent="0.2">
      <c r="A392" s="1">
        <v>391</v>
      </c>
      <c r="B392" s="2">
        <v>1</v>
      </c>
      <c r="C392" s="2">
        <v>100</v>
      </c>
      <c r="D392" s="2">
        <v>66</v>
      </c>
      <c r="E392" s="2">
        <v>29</v>
      </c>
      <c r="F392" s="2">
        <v>196</v>
      </c>
      <c r="G392" s="2">
        <v>32</v>
      </c>
      <c r="H392" s="2">
        <v>0.44400000000000001</v>
      </c>
      <c r="I392" s="2">
        <v>42</v>
      </c>
      <c r="J392" s="2">
        <v>0</v>
      </c>
    </row>
    <row r="393" spans="1:10" x14ac:dyDescent="0.2">
      <c r="A393" s="1">
        <v>392</v>
      </c>
      <c r="B393" s="2">
        <v>5</v>
      </c>
      <c r="C393" s="2">
        <v>166</v>
      </c>
      <c r="D393" s="2">
        <v>76</v>
      </c>
      <c r="E393" s="2">
        <v>0</v>
      </c>
      <c r="F393" s="2">
        <v>0</v>
      </c>
      <c r="G393" s="2">
        <v>45.7</v>
      </c>
      <c r="H393" s="2">
        <v>0.34</v>
      </c>
      <c r="I393" s="2">
        <v>27</v>
      </c>
      <c r="J393" s="2">
        <v>1</v>
      </c>
    </row>
    <row r="394" spans="1:10" x14ac:dyDescent="0.2">
      <c r="A394" s="1">
        <v>393</v>
      </c>
      <c r="B394" s="2">
        <v>1</v>
      </c>
      <c r="C394" s="2">
        <v>131</v>
      </c>
      <c r="D394" s="2">
        <v>64</v>
      </c>
      <c r="E394" s="2">
        <v>14</v>
      </c>
      <c r="F394" s="2">
        <v>415</v>
      </c>
      <c r="G394" s="2">
        <v>23.7</v>
      </c>
      <c r="H394" s="2">
        <v>0.38900000000000001</v>
      </c>
      <c r="I394" s="2">
        <v>21</v>
      </c>
      <c r="J394" s="2">
        <v>0</v>
      </c>
    </row>
    <row r="395" spans="1:10" x14ac:dyDescent="0.2">
      <c r="A395" s="1">
        <v>394</v>
      </c>
      <c r="B395" s="2">
        <v>4</v>
      </c>
      <c r="C395" s="2">
        <v>116</v>
      </c>
      <c r="D395" s="2">
        <v>72</v>
      </c>
      <c r="E395" s="2">
        <v>12</v>
      </c>
      <c r="F395" s="2">
        <v>87</v>
      </c>
      <c r="G395" s="2">
        <v>22.1</v>
      </c>
      <c r="H395" s="2">
        <v>0.46300000000000002</v>
      </c>
      <c r="I395" s="2">
        <v>37</v>
      </c>
      <c r="J395" s="2">
        <v>0</v>
      </c>
    </row>
    <row r="396" spans="1:10" x14ac:dyDescent="0.2">
      <c r="A396" s="1">
        <v>395</v>
      </c>
      <c r="B396" s="2">
        <v>4</v>
      </c>
      <c r="C396" s="2">
        <v>158</v>
      </c>
      <c r="D396" s="2">
        <v>78</v>
      </c>
      <c r="E396" s="2">
        <v>0</v>
      </c>
      <c r="F396" s="2">
        <v>0</v>
      </c>
      <c r="G396" s="2">
        <v>32.9</v>
      </c>
      <c r="H396" s="2">
        <v>0.80300000000000005</v>
      </c>
      <c r="I396" s="2">
        <v>31</v>
      </c>
      <c r="J396" s="2">
        <v>1</v>
      </c>
    </row>
    <row r="397" spans="1:10" x14ac:dyDescent="0.2">
      <c r="A397" s="1">
        <v>396</v>
      </c>
      <c r="B397" s="2">
        <v>2</v>
      </c>
      <c r="C397" s="2">
        <v>127</v>
      </c>
      <c r="D397" s="2">
        <v>58</v>
      </c>
      <c r="E397" s="2">
        <v>24</v>
      </c>
      <c r="F397" s="2">
        <v>275</v>
      </c>
      <c r="G397" s="2">
        <v>27.7</v>
      </c>
      <c r="H397" s="2">
        <v>1.6</v>
      </c>
      <c r="I397" s="2">
        <v>25</v>
      </c>
      <c r="J397" s="2">
        <v>0</v>
      </c>
    </row>
    <row r="398" spans="1:10" x14ac:dyDescent="0.2">
      <c r="A398" s="1">
        <v>397</v>
      </c>
      <c r="B398" s="2">
        <v>3</v>
      </c>
      <c r="C398" s="2">
        <v>96</v>
      </c>
      <c r="D398" s="2">
        <v>56</v>
      </c>
      <c r="E398" s="2">
        <v>34</v>
      </c>
      <c r="F398" s="2">
        <v>115</v>
      </c>
      <c r="G398" s="2">
        <v>24.7</v>
      </c>
      <c r="H398" s="2">
        <v>0.94399999999999995</v>
      </c>
      <c r="I398" s="2">
        <v>39</v>
      </c>
      <c r="J398" s="2">
        <v>0</v>
      </c>
    </row>
    <row r="399" spans="1:10" x14ac:dyDescent="0.2">
      <c r="A399" s="1">
        <v>398</v>
      </c>
      <c r="B399" s="2">
        <v>0</v>
      </c>
      <c r="C399" s="2">
        <v>131</v>
      </c>
      <c r="D399" s="2">
        <v>66</v>
      </c>
      <c r="E399" s="2">
        <v>40</v>
      </c>
      <c r="F399" s="2">
        <v>0</v>
      </c>
      <c r="G399" s="2">
        <v>34.299999999999997</v>
      </c>
      <c r="H399" s="2">
        <v>0.19600000000000001</v>
      </c>
      <c r="I399" s="2">
        <v>22</v>
      </c>
      <c r="J399" s="2">
        <v>1</v>
      </c>
    </row>
    <row r="400" spans="1:10" x14ac:dyDescent="0.2">
      <c r="A400" s="1">
        <v>399</v>
      </c>
      <c r="B400" s="2">
        <v>3</v>
      </c>
      <c r="C400" s="2">
        <v>82</v>
      </c>
      <c r="D400" s="2">
        <v>70</v>
      </c>
      <c r="E400" s="2">
        <v>0</v>
      </c>
      <c r="F400" s="2">
        <v>0</v>
      </c>
      <c r="G400" s="2">
        <v>21.1</v>
      </c>
      <c r="H400" s="2">
        <v>0.38900000000000001</v>
      </c>
      <c r="I400" s="2">
        <v>25</v>
      </c>
      <c r="J400" s="2">
        <v>0</v>
      </c>
    </row>
    <row r="401" spans="1:10" x14ac:dyDescent="0.2">
      <c r="A401" s="1">
        <v>400</v>
      </c>
      <c r="B401" s="2">
        <v>3</v>
      </c>
      <c r="C401" s="2">
        <v>193</v>
      </c>
      <c r="D401" s="2">
        <v>70</v>
      </c>
      <c r="E401" s="2">
        <v>31</v>
      </c>
      <c r="F401" s="2">
        <v>0</v>
      </c>
      <c r="G401" s="2">
        <v>34.9</v>
      </c>
      <c r="H401" s="2">
        <v>0.24099999999999999</v>
      </c>
      <c r="I401" s="2">
        <v>25</v>
      </c>
      <c r="J401" s="2">
        <v>1</v>
      </c>
    </row>
    <row r="402" spans="1:10" x14ac:dyDescent="0.2">
      <c r="A402" s="1">
        <v>401</v>
      </c>
      <c r="B402" s="2">
        <v>4</v>
      </c>
      <c r="C402" s="2">
        <v>95</v>
      </c>
      <c r="D402" s="2">
        <v>64</v>
      </c>
      <c r="E402" s="2">
        <v>0</v>
      </c>
      <c r="F402" s="2">
        <v>0</v>
      </c>
      <c r="G402" s="2">
        <v>32</v>
      </c>
      <c r="H402" s="2">
        <v>0.161</v>
      </c>
      <c r="I402" s="2">
        <v>31</v>
      </c>
      <c r="J402" s="2">
        <v>1</v>
      </c>
    </row>
    <row r="403" spans="1:10" x14ac:dyDescent="0.2">
      <c r="A403" s="1">
        <v>402</v>
      </c>
      <c r="B403" s="2">
        <v>6</v>
      </c>
      <c r="C403" s="2">
        <v>137</v>
      </c>
      <c r="D403" s="2">
        <v>61</v>
      </c>
      <c r="E403" s="2">
        <v>0</v>
      </c>
      <c r="F403" s="2">
        <v>0</v>
      </c>
      <c r="G403" s="2">
        <v>24.2</v>
      </c>
      <c r="H403" s="2">
        <v>0.151</v>
      </c>
      <c r="I403" s="2">
        <v>55</v>
      </c>
      <c r="J403" s="2">
        <v>0</v>
      </c>
    </row>
    <row r="404" spans="1:10" x14ac:dyDescent="0.2">
      <c r="A404" s="1">
        <v>403</v>
      </c>
      <c r="B404" s="2">
        <v>5</v>
      </c>
      <c r="C404" s="2">
        <v>136</v>
      </c>
      <c r="D404" s="2">
        <v>84</v>
      </c>
      <c r="E404" s="2">
        <v>41</v>
      </c>
      <c r="F404" s="2">
        <v>88</v>
      </c>
      <c r="G404" s="2">
        <v>35</v>
      </c>
      <c r="H404" s="2">
        <v>0.28599999999999998</v>
      </c>
      <c r="I404" s="2">
        <v>35</v>
      </c>
      <c r="J404" s="2">
        <v>1</v>
      </c>
    </row>
    <row r="405" spans="1:10" x14ac:dyDescent="0.2">
      <c r="A405" s="1">
        <v>404</v>
      </c>
      <c r="B405" s="2">
        <v>9</v>
      </c>
      <c r="C405" s="2">
        <v>72</v>
      </c>
      <c r="D405" s="2">
        <v>78</v>
      </c>
      <c r="E405" s="2">
        <v>25</v>
      </c>
      <c r="F405" s="2">
        <v>0</v>
      </c>
      <c r="G405" s="2">
        <v>31.6</v>
      </c>
      <c r="H405" s="2">
        <v>0.28000000000000003</v>
      </c>
      <c r="I405" s="2">
        <v>38</v>
      </c>
      <c r="J405" s="2">
        <v>0</v>
      </c>
    </row>
    <row r="406" spans="1:10" x14ac:dyDescent="0.2">
      <c r="A406" s="1">
        <v>405</v>
      </c>
      <c r="B406" s="2">
        <v>5</v>
      </c>
      <c r="C406" s="2">
        <v>168</v>
      </c>
      <c r="D406" s="2">
        <v>64</v>
      </c>
      <c r="E406" s="2">
        <v>0</v>
      </c>
      <c r="F406" s="2">
        <v>0</v>
      </c>
      <c r="G406" s="2">
        <v>32.9</v>
      </c>
      <c r="H406" s="2">
        <v>0.13500000000000001</v>
      </c>
      <c r="I406" s="2">
        <v>41</v>
      </c>
      <c r="J406" s="2">
        <v>1</v>
      </c>
    </row>
    <row r="407" spans="1:10" x14ac:dyDescent="0.2">
      <c r="A407" s="1">
        <v>406</v>
      </c>
      <c r="B407" s="2">
        <v>2</v>
      </c>
      <c r="C407" s="2">
        <v>123</v>
      </c>
      <c r="D407" s="2">
        <v>48</v>
      </c>
      <c r="E407" s="2">
        <v>32</v>
      </c>
      <c r="F407" s="2">
        <v>165</v>
      </c>
      <c r="G407" s="2">
        <v>42.1</v>
      </c>
      <c r="H407" s="2">
        <v>0.52</v>
      </c>
      <c r="I407" s="2">
        <v>26</v>
      </c>
      <c r="J407" s="2">
        <v>0</v>
      </c>
    </row>
    <row r="408" spans="1:10" x14ac:dyDescent="0.2">
      <c r="A408" s="1">
        <v>407</v>
      </c>
      <c r="B408" s="2">
        <v>4</v>
      </c>
      <c r="C408" s="2">
        <v>115</v>
      </c>
      <c r="D408" s="2">
        <v>72</v>
      </c>
      <c r="E408" s="2">
        <v>0</v>
      </c>
      <c r="F408" s="2">
        <v>0</v>
      </c>
      <c r="G408" s="2">
        <v>28.9</v>
      </c>
      <c r="H408" s="2">
        <v>0.376</v>
      </c>
      <c r="I408" s="2">
        <v>46</v>
      </c>
      <c r="J408" s="2">
        <v>1</v>
      </c>
    </row>
    <row r="409" spans="1:10" x14ac:dyDescent="0.2">
      <c r="A409" s="1">
        <v>408</v>
      </c>
      <c r="B409" s="2">
        <v>0</v>
      </c>
      <c r="C409" s="2">
        <v>101</v>
      </c>
      <c r="D409" s="2">
        <v>62</v>
      </c>
      <c r="E409" s="2">
        <v>0</v>
      </c>
      <c r="F409" s="2">
        <v>0</v>
      </c>
      <c r="G409" s="2">
        <v>21.9</v>
      </c>
      <c r="H409" s="2">
        <v>0.33600000000000002</v>
      </c>
      <c r="I409" s="2">
        <v>25</v>
      </c>
      <c r="J409" s="2">
        <v>0</v>
      </c>
    </row>
    <row r="410" spans="1:10" x14ac:dyDescent="0.2">
      <c r="A410" s="1">
        <v>409</v>
      </c>
      <c r="B410" s="2">
        <v>8</v>
      </c>
      <c r="C410" s="2">
        <v>197</v>
      </c>
      <c r="D410" s="2">
        <v>74</v>
      </c>
      <c r="E410" s="2">
        <v>0</v>
      </c>
      <c r="F410" s="2">
        <v>0</v>
      </c>
      <c r="G410" s="2">
        <v>25.9</v>
      </c>
      <c r="H410" s="2">
        <v>1.1910000000000001</v>
      </c>
      <c r="I410" s="2">
        <v>39</v>
      </c>
      <c r="J410" s="2">
        <v>1</v>
      </c>
    </row>
    <row r="411" spans="1:10" x14ac:dyDescent="0.2">
      <c r="A411" s="1">
        <v>410</v>
      </c>
      <c r="B411" s="2">
        <v>1</v>
      </c>
      <c r="C411" s="2">
        <v>172</v>
      </c>
      <c r="D411" s="2">
        <v>68</v>
      </c>
      <c r="E411" s="2">
        <v>49</v>
      </c>
      <c r="F411" s="2">
        <v>579</v>
      </c>
      <c r="G411" s="2">
        <v>42.4</v>
      </c>
      <c r="H411" s="2">
        <v>0.70199999999999996</v>
      </c>
      <c r="I411" s="2">
        <v>28</v>
      </c>
      <c r="J411" s="2">
        <v>1</v>
      </c>
    </row>
    <row r="412" spans="1:10" x14ac:dyDescent="0.2">
      <c r="A412" s="1">
        <v>411</v>
      </c>
      <c r="B412" s="2">
        <v>6</v>
      </c>
      <c r="C412" s="2">
        <v>102</v>
      </c>
      <c r="D412" s="2">
        <v>90</v>
      </c>
      <c r="E412" s="2">
        <v>39</v>
      </c>
      <c r="F412" s="2">
        <v>0</v>
      </c>
      <c r="G412" s="2">
        <v>35.700000000000003</v>
      </c>
      <c r="H412" s="2">
        <v>0.67400000000000004</v>
      </c>
      <c r="I412" s="2">
        <v>28</v>
      </c>
      <c r="J412" s="2">
        <v>0</v>
      </c>
    </row>
    <row r="413" spans="1:10" x14ac:dyDescent="0.2">
      <c r="A413" s="1">
        <v>412</v>
      </c>
      <c r="B413" s="2">
        <v>1</v>
      </c>
      <c r="C413" s="2">
        <v>112</v>
      </c>
      <c r="D413" s="2">
        <v>72</v>
      </c>
      <c r="E413" s="2">
        <v>30</v>
      </c>
      <c r="F413" s="2">
        <v>176</v>
      </c>
      <c r="G413" s="2">
        <v>34.4</v>
      </c>
      <c r="H413" s="2">
        <v>0.52800000000000002</v>
      </c>
      <c r="I413" s="2">
        <v>25</v>
      </c>
      <c r="J413" s="2">
        <v>0</v>
      </c>
    </row>
    <row r="414" spans="1:10" x14ac:dyDescent="0.2">
      <c r="A414" s="1">
        <v>413</v>
      </c>
      <c r="B414" s="2">
        <v>1</v>
      </c>
      <c r="C414" s="2">
        <v>143</v>
      </c>
      <c r="D414" s="2">
        <v>84</v>
      </c>
      <c r="E414" s="2">
        <v>23</v>
      </c>
      <c r="F414" s="2">
        <v>310</v>
      </c>
      <c r="G414" s="2">
        <v>42.4</v>
      </c>
      <c r="H414" s="2">
        <v>1.0760000000000001</v>
      </c>
      <c r="I414" s="2">
        <v>22</v>
      </c>
      <c r="J414" s="2">
        <v>0</v>
      </c>
    </row>
    <row r="415" spans="1:10" x14ac:dyDescent="0.2">
      <c r="A415" s="1">
        <v>414</v>
      </c>
      <c r="B415" s="2">
        <v>1</v>
      </c>
      <c r="C415" s="2">
        <v>143</v>
      </c>
      <c r="D415" s="2">
        <v>74</v>
      </c>
      <c r="E415" s="2">
        <v>22</v>
      </c>
      <c r="F415" s="2">
        <v>61</v>
      </c>
      <c r="G415" s="2">
        <v>26.2</v>
      </c>
      <c r="H415" s="2">
        <v>0.25600000000000001</v>
      </c>
      <c r="I415" s="2">
        <v>21</v>
      </c>
      <c r="J415" s="2">
        <v>0</v>
      </c>
    </row>
    <row r="416" spans="1:10" x14ac:dyDescent="0.2">
      <c r="A416" s="1">
        <v>415</v>
      </c>
      <c r="B416" s="2">
        <v>0</v>
      </c>
      <c r="C416" s="2">
        <v>138</v>
      </c>
      <c r="D416" s="2">
        <v>60</v>
      </c>
      <c r="E416" s="2">
        <v>35</v>
      </c>
      <c r="F416" s="2">
        <v>167</v>
      </c>
      <c r="G416" s="2">
        <v>34.6</v>
      </c>
      <c r="H416" s="2">
        <v>0.53400000000000003</v>
      </c>
      <c r="I416" s="2">
        <v>21</v>
      </c>
      <c r="J416" s="2">
        <v>1</v>
      </c>
    </row>
    <row r="417" spans="1:10" x14ac:dyDescent="0.2">
      <c r="A417" s="1">
        <v>416</v>
      </c>
      <c r="B417" s="2">
        <v>3</v>
      </c>
      <c r="C417" s="2">
        <v>173</v>
      </c>
      <c r="D417" s="2">
        <v>84</v>
      </c>
      <c r="E417" s="2">
        <v>33</v>
      </c>
      <c r="F417" s="2">
        <v>474</v>
      </c>
      <c r="G417" s="2">
        <v>35.700000000000003</v>
      </c>
      <c r="H417" s="2">
        <v>0.25800000000000001</v>
      </c>
      <c r="I417" s="2">
        <v>22</v>
      </c>
      <c r="J417" s="2">
        <v>1</v>
      </c>
    </row>
    <row r="418" spans="1:10" x14ac:dyDescent="0.2">
      <c r="A418" s="1">
        <v>417</v>
      </c>
      <c r="B418" s="2">
        <v>1</v>
      </c>
      <c r="C418" s="2">
        <v>97</v>
      </c>
      <c r="D418" s="2">
        <v>68</v>
      </c>
      <c r="E418" s="2">
        <v>21</v>
      </c>
      <c r="F418" s="2">
        <v>0</v>
      </c>
      <c r="G418" s="2">
        <v>27.2</v>
      </c>
      <c r="H418" s="2">
        <v>1.095</v>
      </c>
      <c r="I418" s="2">
        <v>22</v>
      </c>
      <c r="J418" s="2">
        <v>0</v>
      </c>
    </row>
    <row r="419" spans="1:10" x14ac:dyDescent="0.2">
      <c r="A419" s="1">
        <v>418</v>
      </c>
      <c r="B419" s="2">
        <v>4</v>
      </c>
      <c r="C419" s="2">
        <v>144</v>
      </c>
      <c r="D419" s="2">
        <v>82</v>
      </c>
      <c r="E419" s="2">
        <v>32</v>
      </c>
      <c r="F419" s="2">
        <v>0</v>
      </c>
      <c r="G419" s="2">
        <v>38.5</v>
      </c>
      <c r="H419" s="2">
        <v>0.55400000000000005</v>
      </c>
      <c r="I419" s="2">
        <v>37</v>
      </c>
      <c r="J419" s="2">
        <v>1</v>
      </c>
    </row>
    <row r="420" spans="1:10" x14ac:dyDescent="0.2">
      <c r="A420" s="1">
        <v>419</v>
      </c>
      <c r="B420" s="2">
        <v>1</v>
      </c>
      <c r="C420" s="2">
        <v>83</v>
      </c>
      <c r="D420" s="2">
        <v>68</v>
      </c>
      <c r="E420" s="2">
        <v>0</v>
      </c>
      <c r="F420" s="2">
        <v>0</v>
      </c>
      <c r="G420" s="2">
        <v>18.2</v>
      </c>
      <c r="H420" s="2">
        <v>0.624</v>
      </c>
      <c r="I420" s="2">
        <v>27</v>
      </c>
      <c r="J420" s="2">
        <v>0</v>
      </c>
    </row>
    <row r="421" spans="1:10" x14ac:dyDescent="0.2">
      <c r="A421" s="1">
        <v>420</v>
      </c>
      <c r="B421" s="2">
        <v>3</v>
      </c>
      <c r="C421" s="2">
        <v>129</v>
      </c>
      <c r="D421" s="2">
        <v>64</v>
      </c>
      <c r="E421" s="2">
        <v>29</v>
      </c>
      <c r="F421" s="2">
        <v>115</v>
      </c>
      <c r="G421" s="2">
        <v>26.4</v>
      </c>
      <c r="H421" s="2">
        <v>0.219</v>
      </c>
      <c r="I421" s="2">
        <v>28</v>
      </c>
      <c r="J421" s="2">
        <v>1</v>
      </c>
    </row>
    <row r="422" spans="1:10" x14ac:dyDescent="0.2">
      <c r="A422" s="1">
        <v>421</v>
      </c>
      <c r="B422" s="2">
        <v>1</v>
      </c>
      <c r="C422" s="2">
        <v>119</v>
      </c>
      <c r="D422" s="2">
        <v>88</v>
      </c>
      <c r="E422" s="2">
        <v>41</v>
      </c>
      <c r="F422" s="2">
        <v>170</v>
      </c>
      <c r="G422" s="2">
        <v>45.3</v>
      </c>
      <c r="H422" s="2">
        <v>0.50700000000000001</v>
      </c>
      <c r="I422" s="2">
        <v>26</v>
      </c>
      <c r="J422" s="2">
        <v>0</v>
      </c>
    </row>
    <row r="423" spans="1:10" x14ac:dyDescent="0.2">
      <c r="A423" s="1">
        <v>422</v>
      </c>
      <c r="B423" s="2">
        <v>2</v>
      </c>
      <c r="C423" s="2">
        <v>94</v>
      </c>
      <c r="D423" s="2">
        <v>68</v>
      </c>
      <c r="E423" s="2">
        <v>18</v>
      </c>
      <c r="F423" s="2">
        <v>76</v>
      </c>
      <c r="G423" s="2">
        <v>26</v>
      </c>
      <c r="H423" s="2">
        <v>0.56100000000000005</v>
      </c>
      <c r="I423" s="2">
        <v>21</v>
      </c>
      <c r="J423" s="2">
        <v>0</v>
      </c>
    </row>
    <row r="424" spans="1:10" x14ac:dyDescent="0.2">
      <c r="A424" s="1">
        <v>423</v>
      </c>
      <c r="B424" s="2">
        <v>0</v>
      </c>
      <c r="C424" s="2">
        <v>102</v>
      </c>
      <c r="D424" s="2">
        <v>64</v>
      </c>
      <c r="E424" s="2">
        <v>46</v>
      </c>
      <c r="F424" s="2">
        <v>78</v>
      </c>
      <c r="G424" s="2">
        <v>40.6</v>
      </c>
      <c r="H424" s="2">
        <v>0.496</v>
      </c>
      <c r="I424" s="2">
        <v>21</v>
      </c>
      <c r="J424" s="2">
        <v>0</v>
      </c>
    </row>
    <row r="425" spans="1:10" x14ac:dyDescent="0.2">
      <c r="A425" s="1">
        <v>424</v>
      </c>
      <c r="B425" s="2">
        <v>2</v>
      </c>
      <c r="C425" s="2">
        <v>115</v>
      </c>
      <c r="D425" s="2">
        <v>64</v>
      </c>
      <c r="E425" s="2">
        <v>22</v>
      </c>
      <c r="F425" s="2">
        <v>0</v>
      </c>
      <c r="G425" s="2">
        <v>30.8</v>
      </c>
      <c r="H425" s="2">
        <v>0.42099999999999999</v>
      </c>
      <c r="I425" s="2">
        <v>21</v>
      </c>
      <c r="J425" s="2">
        <v>0</v>
      </c>
    </row>
    <row r="426" spans="1:10" x14ac:dyDescent="0.2">
      <c r="A426" s="1">
        <v>425</v>
      </c>
      <c r="B426" s="2">
        <v>8</v>
      </c>
      <c r="C426" s="2">
        <v>151</v>
      </c>
      <c r="D426" s="2">
        <v>78</v>
      </c>
      <c r="E426" s="2">
        <v>32</v>
      </c>
      <c r="F426" s="2">
        <v>210</v>
      </c>
      <c r="G426" s="2">
        <v>42.9</v>
      </c>
      <c r="H426" s="2">
        <v>0.51600000000000001</v>
      </c>
      <c r="I426" s="2">
        <v>36</v>
      </c>
      <c r="J426" s="2">
        <v>1</v>
      </c>
    </row>
    <row r="427" spans="1:10" x14ac:dyDescent="0.2">
      <c r="A427" s="1">
        <v>426</v>
      </c>
      <c r="B427" s="2">
        <v>4</v>
      </c>
      <c r="C427" s="2">
        <v>184</v>
      </c>
      <c r="D427" s="2">
        <v>78</v>
      </c>
      <c r="E427" s="2">
        <v>39</v>
      </c>
      <c r="F427" s="2">
        <v>277</v>
      </c>
      <c r="G427" s="2">
        <v>37</v>
      </c>
      <c r="H427" s="2">
        <v>0.26400000000000001</v>
      </c>
      <c r="I427" s="2">
        <v>31</v>
      </c>
      <c r="J427" s="2">
        <v>1</v>
      </c>
    </row>
    <row r="428" spans="1:10" x14ac:dyDescent="0.2">
      <c r="A428" s="1">
        <v>427</v>
      </c>
      <c r="B428" s="2">
        <v>0</v>
      </c>
      <c r="C428" s="2">
        <v>94</v>
      </c>
      <c r="D428" s="2">
        <v>0</v>
      </c>
      <c r="E428" s="2">
        <v>0</v>
      </c>
      <c r="F428" s="2">
        <v>0</v>
      </c>
      <c r="G428" s="2">
        <v>0</v>
      </c>
      <c r="H428" s="2">
        <v>0.25600000000000001</v>
      </c>
      <c r="I428" s="2">
        <v>25</v>
      </c>
      <c r="J428" s="2">
        <v>0</v>
      </c>
    </row>
    <row r="429" spans="1:10" x14ac:dyDescent="0.2">
      <c r="A429" s="1">
        <v>428</v>
      </c>
      <c r="B429" s="2">
        <v>1</v>
      </c>
      <c r="C429" s="2">
        <v>181</v>
      </c>
      <c r="D429" s="2">
        <v>64</v>
      </c>
      <c r="E429" s="2">
        <v>30</v>
      </c>
      <c r="F429" s="2">
        <v>180</v>
      </c>
      <c r="G429" s="2">
        <v>34.1</v>
      </c>
      <c r="H429" s="2">
        <v>0.32800000000000001</v>
      </c>
      <c r="I429" s="2">
        <v>38</v>
      </c>
      <c r="J429" s="2">
        <v>1</v>
      </c>
    </row>
    <row r="430" spans="1:10" x14ac:dyDescent="0.2">
      <c r="A430" s="1">
        <v>429</v>
      </c>
      <c r="B430" s="2">
        <v>0</v>
      </c>
      <c r="C430" s="2">
        <v>135</v>
      </c>
      <c r="D430" s="2">
        <v>94</v>
      </c>
      <c r="E430" s="2">
        <v>46</v>
      </c>
      <c r="F430" s="2">
        <v>145</v>
      </c>
      <c r="G430" s="2">
        <v>40.6</v>
      </c>
      <c r="H430" s="2">
        <v>0.28399999999999997</v>
      </c>
      <c r="I430" s="2">
        <v>26</v>
      </c>
      <c r="J430" s="2">
        <v>0</v>
      </c>
    </row>
    <row r="431" spans="1:10" x14ac:dyDescent="0.2">
      <c r="A431" s="1">
        <v>430</v>
      </c>
      <c r="B431" s="2">
        <v>1</v>
      </c>
      <c r="C431" s="2">
        <v>95</v>
      </c>
      <c r="D431" s="2">
        <v>82</v>
      </c>
      <c r="E431" s="2">
        <v>25</v>
      </c>
      <c r="F431" s="2">
        <v>180</v>
      </c>
      <c r="G431" s="2">
        <v>35</v>
      </c>
      <c r="H431" s="2">
        <v>0.23300000000000001</v>
      </c>
      <c r="I431" s="2">
        <v>43</v>
      </c>
      <c r="J431" s="2">
        <v>1</v>
      </c>
    </row>
    <row r="432" spans="1:10" x14ac:dyDescent="0.2">
      <c r="A432" s="1">
        <v>431</v>
      </c>
      <c r="B432" s="2">
        <v>2</v>
      </c>
      <c r="C432" s="2">
        <v>99</v>
      </c>
      <c r="D432" s="2">
        <v>0</v>
      </c>
      <c r="E432" s="2">
        <v>0</v>
      </c>
      <c r="F432" s="2">
        <v>0</v>
      </c>
      <c r="G432" s="2">
        <v>22.2</v>
      </c>
      <c r="H432" s="2">
        <v>0.108</v>
      </c>
      <c r="I432" s="2">
        <v>23</v>
      </c>
      <c r="J432" s="2">
        <v>0</v>
      </c>
    </row>
    <row r="433" spans="1:10" x14ac:dyDescent="0.2">
      <c r="A433" s="1">
        <v>432</v>
      </c>
      <c r="B433" s="2">
        <v>3</v>
      </c>
      <c r="C433" s="2">
        <v>89</v>
      </c>
      <c r="D433" s="2">
        <v>74</v>
      </c>
      <c r="E433" s="2">
        <v>16</v>
      </c>
      <c r="F433" s="2">
        <v>85</v>
      </c>
      <c r="G433" s="2">
        <v>30.4</v>
      </c>
      <c r="H433" s="2">
        <v>0.55100000000000005</v>
      </c>
      <c r="I433" s="2">
        <v>38</v>
      </c>
      <c r="J433" s="2">
        <v>0</v>
      </c>
    </row>
    <row r="434" spans="1:10" x14ac:dyDescent="0.2">
      <c r="A434" s="1">
        <v>433</v>
      </c>
      <c r="B434" s="2">
        <v>1</v>
      </c>
      <c r="C434" s="2">
        <v>80</v>
      </c>
      <c r="D434" s="2">
        <v>74</v>
      </c>
      <c r="E434" s="2">
        <v>11</v>
      </c>
      <c r="F434" s="2">
        <v>60</v>
      </c>
      <c r="G434" s="2">
        <v>30</v>
      </c>
      <c r="H434" s="2">
        <v>0.52700000000000002</v>
      </c>
      <c r="I434" s="2">
        <v>22</v>
      </c>
      <c r="J434" s="2">
        <v>0</v>
      </c>
    </row>
    <row r="435" spans="1:10" x14ac:dyDescent="0.2">
      <c r="A435" s="1">
        <v>434</v>
      </c>
      <c r="B435" s="2">
        <v>2</v>
      </c>
      <c r="C435" s="2">
        <v>139</v>
      </c>
      <c r="D435" s="2">
        <v>75</v>
      </c>
      <c r="E435" s="2">
        <v>0</v>
      </c>
      <c r="F435" s="2">
        <v>0</v>
      </c>
      <c r="G435" s="2">
        <v>25.6</v>
      </c>
      <c r="H435" s="2">
        <v>0.16700000000000001</v>
      </c>
      <c r="I435" s="2">
        <v>29</v>
      </c>
      <c r="J435" s="2">
        <v>0</v>
      </c>
    </row>
    <row r="436" spans="1:10" x14ac:dyDescent="0.2">
      <c r="A436" s="1">
        <v>435</v>
      </c>
      <c r="B436" s="2">
        <v>1</v>
      </c>
      <c r="C436" s="2">
        <v>90</v>
      </c>
      <c r="D436" s="2">
        <v>68</v>
      </c>
      <c r="E436" s="2">
        <v>8</v>
      </c>
      <c r="F436" s="2">
        <v>0</v>
      </c>
      <c r="G436" s="2">
        <v>24.5</v>
      </c>
      <c r="H436" s="2">
        <v>1.1379999999999999</v>
      </c>
      <c r="I436" s="2">
        <v>36</v>
      </c>
      <c r="J436" s="2">
        <v>0</v>
      </c>
    </row>
    <row r="437" spans="1:10" x14ac:dyDescent="0.2">
      <c r="A437" s="1">
        <v>436</v>
      </c>
      <c r="B437" s="2">
        <v>0</v>
      </c>
      <c r="C437" s="2">
        <v>141</v>
      </c>
      <c r="D437" s="2">
        <v>0</v>
      </c>
      <c r="E437" s="2">
        <v>0</v>
      </c>
      <c r="F437" s="2">
        <v>0</v>
      </c>
      <c r="G437" s="2">
        <v>42.4</v>
      </c>
      <c r="H437" s="2">
        <v>0.20499999999999999</v>
      </c>
      <c r="I437" s="2">
        <v>29</v>
      </c>
      <c r="J437" s="2">
        <v>1</v>
      </c>
    </row>
    <row r="438" spans="1:10" x14ac:dyDescent="0.2">
      <c r="A438" s="1">
        <v>437</v>
      </c>
      <c r="B438" s="2">
        <v>12</v>
      </c>
      <c r="C438" s="2">
        <v>140</v>
      </c>
      <c r="D438" s="2">
        <v>85</v>
      </c>
      <c r="E438" s="2">
        <v>33</v>
      </c>
      <c r="F438" s="2">
        <v>0</v>
      </c>
      <c r="G438" s="2">
        <v>37.4</v>
      </c>
      <c r="H438" s="2">
        <v>0.24399999999999999</v>
      </c>
      <c r="I438" s="2">
        <v>41</v>
      </c>
      <c r="J438" s="2">
        <v>0</v>
      </c>
    </row>
    <row r="439" spans="1:10" x14ac:dyDescent="0.2">
      <c r="A439" s="1">
        <v>438</v>
      </c>
      <c r="B439" s="2">
        <v>5</v>
      </c>
      <c r="C439" s="2">
        <v>147</v>
      </c>
      <c r="D439" s="2">
        <v>75</v>
      </c>
      <c r="E439" s="2">
        <v>0</v>
      </c>
      <c r="F439" s="2">
        <v>0</v>
      </c>
      <c r="G439" s="2">
        <v>29.9</v>
      </c>
      <c r="H439" s="2">
        <v>0.434</v>
      </c>
      <c r="I439" s="2">
        <v>28</v>
      </c>
      <c r="J439" s="2">
        <v>0</v>
      </c>
    </row>
    <row r="440" spans="1:10" x14ac:dyDescent="0.2">
      <c r="A440" s="1">
        <v>439</v>
      </c>
      <c r="B440" s="2">
        <v>1</v>
      </c>
      <c r="C440" s="2">
        <v>97</v>
      </c>
      <c r="D440" s="2">
        <v>70</v>
      </c>
      <c r="E440" s="2">
        <v>15</v>
      </c>
      <c r="F440" s="2">
        <v>0</v>
      </c>
      <c r="G440" s="2">
        <v>18.2</v>
      </c>
      <c r="H440" s="2">
        <v>0.14699999999999999</v>
      </c>
      <c r="I440" s="2">
        <v>21</v>
      </c>
      <c r="J440" s="2">
        <v>0</v>
      </c>
    </row>
    <row r="441" spans="1:10" x14ac:dyDescent="0.2">
      <c r="A441" s="1">
        <v>440</v>
      </c>
      <c r="B441" s="2">
        <v>6</v>
      </c>
      <c r="C441" s="2">
        <v>107</v>
      </c>
      <c r="D441" s="2">
        <v>88</v>
      </c>
      <c r="E441" s="2">
        <v>0</v>
      </c>
      <c r="F441" s="2">
        <v>0</v>
      </c>
      <c r="G441" s="2">
        <v>36.799999999999997</v>
      </c>
      <c r="H441" s="2">
        <v>0.72699999999999998</v>
      </c>
      <c r="I441" s="2">
        <v>31</v>
      </c>
      <c r="J441" s="2">
        <v>0</v>
      </c>
    </row>
    <row r="442" spans="1:10" x14ac:dyDescent="0.2">
      <c r="A442" s="1">
        <v>441</v>
      </c>
      <c r="B442" s="2">
        <v>0</v>
      </c>
      <c r="C442" s="2">
        <v>189</v>
      </c>
      <c r="D442" s="2">
        <v>104</v>
      </c>
      <c r="E442" s="2">
        <v>25</v>
      </c>
      <c r="F442" s="2">
        <v>0</v>
      </c>
      <c r="G442" s="2">
        <v>34.299999999999997</v>
      </c>
      <c r="H442" s="2">
        <v>0.435</v>
      </c>
      <c r="I442" s="2">
        <v>41</v>
      </c>
      <c r="J442" s="2">
        <v>1</v>
      </c>
    </row>
    <row r="443" spans="1:10" x14ac:dyDescent="0.2">
      <c r="A443" s="1">
        <v>442</v>
      </c>
      <c r="B443" s="2">
        <v>2</v>
      </c>
      <c r="C443" s="2">
        <v>83</v>
      </c>
      <c r="D443" s="2">
        <v>66</v>
      </c>
      <c r="E443" s="2">
        <v>23</v>
      </c>
      <c r="F443" s="2">
        <v>50</v>
      </c>
      <c r="G443" s="2">
        <v>32.200000000000003</v>
      </c>
      <c r="H443" s="2">
        <v>0.497</v>
      </c>
      <c r="I443" s="2">
        <v>22</v>
      </c>
      <c r="J443" s="2">
        <v>0</v>
      </c>
    </row>
    <row r="444" spans="1:10" x14ac:dyDescent="0.2">
      <c r="A444" s="1">
        <v>443</v>
      </c>
      <c r="B444" s="2">
        <v>4</v>
      </c>
      <c r="C444" s="2">
        <v>117</v>
      </c>
      <c r="D444" s="2">
        <v>64</v>
      </c>
      <c r="E444" s="2">
        <v>27</v>
      </c>
      <c r="F444" s="2">
        <v>120</v>
      </c>
      <c r="G444" s="2">
        <v>33.200000000000003</v>
      </c>
      <c r="H444" s="2">
        <v>0.23</v>
      </c>
      <c r="I444" s="2">
        <v>24</v>
      </c>
      <c r="J444" s="2">
        <v>0</v>
      </c>
    </row>
    <row r="445" spans="1:10" x14ac:dyDescent="0.2">
      <c r="A445" s="1">
        <v>444</v>
      </c>
      <c r="B445" s="2">
        <v>8</v>
      </c>
      <c r="C445" s="2">
        <v>108</v>
      </c>
      <c r="D445" s="2">
        <v>70</v>
      </c>
      <c r="E445" s="2">
        <v>0</v>
      </c>
      <c r="F445" s="2">
        <v>0</v>
      </c>
      <c r="G445" s="2">
        <v>30.5</v>
      </c>
      <c r="H445" s="2">
        <v>0.95499999999999996</v>
      </c>
      <c r="I445" s="2">
        <v>33</v>
      </c>
      <c r="J445" s="2">
        <v>1</v>
      </c>
    </row>
    <row r="446" spans="1:10" x14ac:dyDescent="0.2">
      <c r="A446" s="1">
        <v>445</v>
      </c>
      <c r="B446" s="2">
        <v>4</v>
      </c>
      <c r="C446" s="2">
        <v>117</v>
      </c>
      <c r="D446" s="2">
        <v>62</v>
      </c>
      <c r="E446" s="2">
        <v>12</v>
      </c>
      <c r="F446" s="2">
        <v>0</v>
      </c>
      <c r="G446" s="2">
        <v>29.7</v>
      </c>
      <c r="H446" s="2">
        <v>0.38</v>
      </c>
      <c r="I446" s="2">
        <v>30</v>
      </c>
      <c r="J446" s="2">
        <v>1</v>
      </c>
    </row>
    <row r="447" spans="1:10" x14ac:dyDescent="0.2">
      <c r="A447" s="1">
        <v>446</v>
      </c>
      <c r="B447" s="2">
        <v>0</v>
      </c>
      <c r="C447" s="2">
        <v>180</v>
      </c>
      <c r="D447" s="2">
        <v>78</v>
      </c>
      <c r="E447" s="2">
        <v>63</v>
      </c>
      <c r="F447" s="2">
        <v>14</v>
      </c>
      <c r="G447" s="2">
        <v>59.4</v>
      </c>
      <c r="H447" s="2">
        <v>2.42</v>
      </c>
      <c r="I447" s="2">
        <v>25</v>
      </c>
      <c r="J447" s="2">
        <v>1</v>
      </c>
    </row>
    <row r="448" spans="1:10" x14ac:dyDescent="0.2">
      <c r="A448" s="1">
        <v>447</v>
      </c>
      <c r="B448" s="2">
        <v>1</v>
      </c>
      <c r="C448" s="2">
        <v>100</v>
      </c>
      <c r="D448" s="2">
        <v>72</v>
      </c>
      <c r="E448" s="2">
        <v>12</v>
      </c>
      <c r="F448" s="2">
        <v>70</v>
      </c>
      <c r="G448" s="2">
        <v>25.3</v>
      </c>
      <c r="H448" s="2">
        <v>0.65800000000000003</v>
      </c>
      <c r="I448" s="2">
        <v>28</v>
      </c>
      <c r="J448" s="2">
        <v>0</v>
      </c>
    </row>
    <row r="449" spans="1:10" x14ac:dyDescent="0.2">
      <c r="A449" s="1">
        <v>448</v>
      </c>
      <c r="B449" s="2">
        <v>0</v>
      </c>
      <c r="C449" s="2">
        <v>95</v>
      </c>
      <c r="D449" s="2">
        <v>80</v>
      </c>
      <c r="E449" s="2">
        <v>45</v>
      </c>
      <c r="F449" s="2">
        <v>92</v>
      </c>
      <c r="G449" s="2">
        <v>36.5</v>
      </c>
      <c r="H449" s="2">
        <v>0.33</v>
      </c>
      <c r="I449" s="2">
        <v>26</v>
      </c>
      <c r="J449" s="2">
        <v>0</v>
      </c>
    </row>
    <row r="450" spans="1:10" x14ac:dyDescent="0.2">
      <c r="A450" s="1">
        <v>449</v>
      </c>
      <c r="B450" s="2">
        <v>0</v>
      </c>
      <c r="C450" s="2">
        <v>104</v>
      </c>
      <c r="D450" s="2">
        <v>64</v>
      </c>
      <c r="E450" s="2">
        <v>37</v>
      </c>
      <c r="F450" s="2">
        <v>64</v>
      </c>
      <c r="G450" s="2">
        <v>33.6</v>
      </c>
      <c r="H450" s="2">
        <v>0.51</v>
      </c>
      <c r="I450" s="2">
        <v>22</v>
      </c>
      <c r="J450" s="2">
        <v>1</v>
      </c>
    </row>
    <row r="451" spans="1:10" x14ac:dyDescent="0.2">
      <c r="A451" s="1">
        <v>450</v>
      </c>
      <c r="B451" s="2">
        <v>0</v>
      </c>
      <c r="C451" s="2">
        <v>120</v>
      </c>
      <c r="D451" s="2">
        <v>74</v>
      </c>
      <c r="E451" s="2">
        <v>18</v>
      </c>
      <c r="F451" s="2">
        <v>63</v>
      </c>
      <c r="G451" s="2">
        <v>30.5</v>
      </c>
      <c r="H451" s="2">
        <v>0.28499999999999998</v>
      </c>
      <c r="I451" s="2">
        <v>26</v>
      </c>
      <c r="J451" s="2">
        <v>0</v>
      </c>
    </row>
    <row r="452" spans="1:10" x14ac:dyDescent="0.2">
      <c r="A452" s="1">
        <v>451</v>
      </c>
      <c r="B452" s="2">
        <v>1</v>
      </c>
      <c r="C452" s="2">
        <v>82</v>
      </c>
      <c r="D452" s="2">
        <v>64</v>
      </c>
      <c r="E452" s="2">
        <v>13</v>
      </c>
      <c r="F452" s="2">
        <v>95</v>
      </c>
      <c r="G452" s="2">
        <v>21.2</v>
      </c>
      <c r="H452" s="2">
        <v>0.41499999999999998</v>
      </c>
      <c r="I452" s="2">
        <v>23</v>
      </c>
      <c r="J452" s="2">
        <v>0</v>
      </c>
    </row>
    <row r="453" spans="1:10" x14ac:dyDescent="0.2">
      <c r="A453" s="1">
        <v>452</v>
      </c>
      <c r="B453" s="2">
        <v>2</v>
      </c>
      <c r="C453" s="2">
        <v>134</v>
      </c>
      <c r="D453" s="2">
        <v>70</v>
      </c>
      <c r="E453" s="2">
        <v>0</v>
      </c>
      <c r="F453" s="2">
        <v>0</v>
      </c>
      <c r="G453" s="2">
        <v>28.9</v>
      </c>
      <c r="H453" s="2">
        <v>0.54200000000000004</v>
      </c>
      <c r="I453" s="2">
        <v>23</v>
      </c>
      <c r="J453" s="2">
        <v>1</v>
      </c>
    </row>
    <row r="454" spans="1:10" x14ac:dyDescent="0.2">
      <c r="A454" s="1">
        <v>453</v>
      </c>
      <c r="B454" s="2">
        <v>0</v>
      </c>
      <c r="C454" s="2">
        <v>91</v>
      </c>
      <c r="D454" s="2">
        <v>68</v>
      </c>
      <c r="E454" s="2">
        <v>32</v>
      </c>
      <c r="F454" s="2">
        <v>210</v>
      </c>
      <c r="G454" s="2">
        <v>39.9</v>
      </c>
      <c r="H454" s="2">
        <v>0.38100000000000001</v>
      </c>
      <c r="I454" s="2">
        <v>25</v>
      </c>
      <c r="J454" s="2">
        <v>0</v>
      </c>
    </row>
    <row r="455" spans="1:10" x14ac:dyDescent="0.2">
      <c r="A455" s="1">
        <v>454</v>
      </c>
      <c r="B455" s="2">
        <v>2</v>
      </c>
      <c r="C455" s="2">
        <v>119</v>
      </c>
      <c r="D455" s="2">
        <v>0</v>
      </c>
      <c r="E455" s="2">
        <v>0</v>
      </c>
      <c r="F455" s="2">
        <v>0</v>
      </c>
      <c r="G455" s="2">
        <v>19.600000000000001</v>
      </c>
      <c r="H455" s="2">
        <v>0.83199999999999996</v>
      </c>
      <c r="I455" s="2">
        <v>72</v>
      </c>
      <c r="J455" s="2">
        <v>0</v>
      </c>
    </row>
    <row r="456" spans="1:10" x14ac:dyDescent="0.2">
      <c r="A456" s="1">
        <v>455</v>
      </c>
      <c r="B456" s="2">
        <v>2</v>
      </c>
      <c r="C456" s="2">
        <v>100</v>
      </c>
      <c r="D456" s="2">
        <v>54</v>
      </c>
      <c r="E456" s="2">
        <v>28</v>
      </c>
      <c r="F456" s="2">
        <v>105</v>
      </c>
      <c r="G456" s="2">
        <v>37.799999999999997</v>
      </c>
      <c r="H456" s="2">
        <v>0.498</v>
      </c>
      <c r="I456" s="2">
        <v>24</v>
      </c>
      <c r="J456" s="2">
        <v>0</v>
      </c>
    </row>
    <row r="457" spans="1:10" x14ac:dyDescent="0.2">
      <c r="A457" s="1">
        <v>456</v>
      </c>
      <c r="B457" s="2">
        <v>14</v>
      </c>
      <c r="C457" s="2">
        <v>175</v>
      </c>
      <c r="D457" s="2">
        <v>62</v>
      </c>
      <c r="E457" s="2">
        <v>30</v>
      </c>
      <c r="F457" s="2">
        <v>0</v>
      </c>
      <c r="G457" s="2">
        <v>33.6</v>
      </c>
      <c r="H457" s="2">
        <v>0.21199999999999999</v>
      </c>
      <c r="I457" s="2">
        <v>38</v>
      </c>
      <c r="J457" s="2">
        <v>1</v>
      </c>
    </row>
    <row r="458" spans="1:10" x14ac:dyDescent="0.2">
      <c r="A458" s="1">
        <v>457</v>
      </c>
      <c r="B458" s="2">
        <v>1</v>
      </c>
      <c r="C458" s="2">
        <v>135</v>
      </c>
      <c r="D458" s="2">
        <v>54</v>
      </c>
      <c r="E458" s="2">
        <v>0</v>
      </c>
      <c r="F458" s="2">
        <v>0</v>
      </c>
      <c r="G458" s="2">
        <v>26.7</v>
      </c>
      <c r="H458" s="2">
        <v>0.68700000000000006</v>
      </c>
      <c r="I458" s="2">
        <v>62</v>
      </c>
      <c r="J458" s="2">
        <v>0</v>
      </c>
    </row>
    <row r="459" spans="1:10" x14ac:dyDescent="0.2">
      <c r="A459" s="1">
        <v>458</v>
      </c>
      <c r="B459" s="2">
        <v>5</v>
      </c>
      <c r="C459" s="2">
        <v>86</v>
      </c>
      <c r="D459" s="2">
        <v>68</v>
      </c>
      <c r="E459" s="2">
        <v>28</v>
      </c>
      <c r="F459" s="2">
        <v>71</v>
      </c>
      <c r="G459" s="2">
        <v>30.2</v>
      </c>
      <c r="H459" s="2">
        <v>0.36399999999999999</v>
      </c>
      <c r="I459" s="2">
        <v>24</v>
      </c>
      <c r="J459" s="2">
        <v>0</v>
      </c>
    </row>
    <row r="460" spans="1:10" x14ac:dyDescent="0.2">
      <c r="A460" s="1">
        <v>459</v>
      </c>
      <c r="B460" s="2">
        <v>10</v>
      </c>
      <c r="C460" s="2">
        <v>148</v>
      </c>
      <c r="D460" s="2">
        <v>84</v>
      </c>
      <c r="E460" s="2">
        <v>48</v>
      </c>
      <c r="F460" s="2">
        <v>237</v>
      </c>
      <c r="G460" s="2">
        <v>37.6</v>
      </c>
      <c r="H460" s="2">
        <v>1.0009999999999999</v>
      </c>
      <c r="I460" s="2">
        <v>51</v>
      </c>
      <c r="J460" s="2">
        <v>1</v>
      </c>
    </row>
    <row r="461" spans="1:10" x14ac:dyDescent="0.2">
      <c r="A461" s="1">
        <v>460</v>
      </c>
      <c r="B461" s="2">
        <v>9</v>
      </c>
      <c r="C461" s="2">
        <v>134</v>
      </c>
      <c r="D461" s="2">
        <v>74</v>
      </c>
      <c r="E461" s="2">
        <v>33</v>
      </c>
      <c r="F461" s="2">
        <v>60</v>
      </c>
      <c r="G461" s="2">
        <v>25.9</v>
      </c>
      <c r="H461" s="2">
        <v>0.46</v>
      </c>
      <c r="I461" s="2">
        <v>81</v>
      </c>
      <c r="J461" s="2">
        <v>0</v>
      </c>
    </row>
    <row r="462" spans="1:10" x14ac:dyDescent="0.2">
      <c r="A462" s="1">
        <v>461</v>
      </c>
      <c r="B462" s="2">
        <v>9</v>
      </c>
      <c r="C462" s="2">
        <v>120</v>
      </c>
      <c r="D462" s="2">
        <v>72</v>
      </c>
      <c r="E462" s="2">
        <v>22</v>
      </c>
      <c r="F462" s="2">
        <v>56</v>
      </c>
      <c r="G462" s="2">
        <v>20.8</v>
      </c>
      <c r="H462" s="2">
        <v>0.73299999999999998</v>
      </c>
      <c r="I462" s="2">
        <v>48</v>
      </c>
      <c r="J462" s="2">
        <v>0</v>
      </c>
    </row>
    <row r="463" spans="1:10" x14ac:dyDescent="0.2">
      <c r="A463" s="1">
        <v>462</v>
      </c>
      <c r="B463" s="2">
        <v>1</v>
      </c>
      <c r="C463" s="2">
        <v>71</v>
      </c>
      <c r="D463" s="2">
        <v>62</v>
      </c>
      <c r="E463" s="2">
        <v>0</v>
      </c>
      <c r="F463" s="2">
        <v>0</v>
      </c>
      <c r="G463" s="2">
        <v>21.8</v>
      </c>
      <c r="H463" s="2">
        <v>0.41599999999999998</v>
      </c>
      <c r="I463" s="2">
        <v>26</v>
      </c>
      <c r="J463" s="2">
        <v>0</v>
      </c>
    </row>
    <row r="464" spans="1:10" x14ac:dyDescent="0.2">
      <c r="A464" s="1">
        <v>463</v>
      </c>
      <c r="B464" s="2">
        <v>8</v>
      </c>
      <c r="C464" s="2">
        <v>74</v>
      </c>
      <c r="D464" s="2">
        <v>70</v>
      </c>
      <c r="E464" s="2">
        <v>40</v>
      </c>
      <c r="F464" s="2">
        <v>49</v>
      </c>
      <c r="G464" s="2">
        <v>35.299999999999997</v>
      </c>
      <c r="H464" s="2">
        <v>0.70499999999999996</v>
      </c>
      <c r="I464" s="2">
        <v>39</v>
      </c>
      <c r="J464" s="2">
        <v>0</v>
      </c>
    </row>
    <row r="465" spans="1:10" x14ac:dyDescent="0.2">
      <c r="A465" s="1">
        <v>464</v>
      </c>
      <c r="B465" s="2">
        <v>5</v>
      </c>
      <c r="C465" s="2">
        <v>88</v>
      </c>
      <c r="D465" s="2">
        <v>78</v>
      </c>
      <c r="E465" s="2">
        <v>30</v>
      </c>
      <c r="F465" s="2">
        <v>0</v>
      </c>
      <c r="G465" s="2">
        <v>27.6</v>
      </c>
      <c r="H465" s="2">
        <v>0.25800000000000001</v>
      </c>
      <c r="I465" s="2">
        <v>37</v>
      </c>
      <c r="J465" s="2">
        <v>0</v>
      </c>
    </row>
    <row r="466" spans="1:10" x14ac:dyDescent="0.2">
      <c r="A466" s="1">
        <v>465</v>
      </c>
      <c r="B466" s="2">
        <v>10</v>
      </c>
      <c r="C466" s="2">
        <v>115</v>
      </c>
      <c r="D466" s="2">
        <v>98</v>
      </c>
      <c r="E466" s="2">
        <v>0</v>
      </c>
      <c r="F466" s="2">
        <v>0</v>
      </c>
      <c r="G466" s="2">
        <v>24</v>
      </c>
      <c r="H466" s="2">
        <v>1.022</v>
      </c>
      <c r="I466" s="2">
        <v>34</v>
      </c>
      <c r="J466" s="2">
        <v>0</v>
      </c>
    </row>
    <row r="467" spans="1:10" x14ac:dyDescent="0.2">
      <c r="A467" s="1">
        <v>466</v>
      </c>
      <c r="B467" s="2">
        <v>0</v>
      </c>
      <c r="C467" s="2">
        <v>124</v>
      </c>
      <c r="D467" s="2">
        <v>56</v>
      </c>
      <c r="E467" s="2">
        <v>13</v>
      </c>
      <c r="F467" s="2">
        <v>105</v>
      </c>
      <c r="G467" s="2">
        <v>21.8</v>
      </c>
      <c r="H467" s="2">
        <v>0.45200000000000001</v>
      </c>
      <c r="I467" s="2">
        <v>21</v>
      </c>
      <c r="J467" s="2">
        <v>0</v>
      </c>
    </row>
    <row r="468" spans="1:10" x14ac:dyDescent="0.2">
      <c r="A468" s="1">
        <v>467</v>
      </c>
      <c r="B468" s="2">
        <v>0</v>
      </c>
      <c r="C468" s="2">
        <v>74</v>
      </c>
      <c r="D468" s="2">
        <v>52</v>
      </c>
      <c r="E468" s="2">
        <v>10</v>
      </c>
      <c r="F468" s="2">
        <v>36</v>
      </c>
      <c r="G468" s="2">
        <v>27.8</v>
      </c>
      <c r="H468" s="2">
        <v>0.26900000000000002</v>
      </c>
      <c r="I468" s="2">
        <v>22</v>
      </c>
      <c r="J468" s="2">
        <v>0</v>
      </c>
    </row>
    <row r="469" spans="1:10" x14ac:dyDescent="0.2">
      <c r="A469" s="1">
        <v>468</v>
      </c>
      <c r="B469" s="2">
        <v>0</v>
      </c>
      <c r="C469" s="2">
        <v>97</v>
      </c>
      <c r="D469" s="2">
        <v>64</v>
      </c>
      <c r="E469" s="2">
        <v>36</v>
      </c>
      <c r="F469" s="2">
        <v>100</v>
      </c>
      <c r="G469" s="2">
        <v>36.799999999999997</v>
      </c>
      <c r="H469" s="2">
        <v>0.6</v>
      </c>
      <c r="I469" s="2">
        <v>25</v>
      </c>
      <c r="J469" s="2">
        <v>0</v>
      </c>
    </row>
    <row r="470" spans="1:10" x14ac:dyDescent="0.2">
      <c r="A470" s="1">
        <v>469</v>
      </c>
      <c r="B470" s="2">
        <v>8</v>
      </c>
      <c r="C470" s="2">
        <v>120</v>
      </c>
      <c r="D470" s="2">
        <v>0</v>
      </c>
      <c r="E470" s="2">
        <v>0</v>
      </c>
      <c r="F470" s="2">
        <v>0</v>
      </c>
      <c r="G470" s="2">
        <v>30</v>
      </c>
      <c r="H470" s="2">
        <v>0.183</v>
      </c>
      <c r="I470" s="2">
        <v>38</v>
      </c>
      <c r="J470" s="2">
        <v>1</v>
      </c>
    </row>
    <row r="471" spans="1:10" x14ac:dyDescent="0.2">
      <c r="A471" s="1">
        <v>470</v>
      </c>
      <c r="B471" s="2">
        <v>6</v>
      </c>
      <c r="C471" s="2">
        <v>154</v>
      </c>
      <c r="D471" s="2">
        <v>78</v>
      </c>
      <c r="E471" s="2">
        <v>41</v>
      </c>
      <c r="F471" s="2">
        <v>140</v>
      </c>
      <c r="G471" s="2">
        <v>46.1</v>
      </c>
      <c r="H471" s="2">
        <v>0.57099999999999995</v>
      </c>
      <c r="I471" s="2">
        <v>27</v>
      </c>
      <c r="J471" s="2">
        <v>0</v>
      </c>
    </row>
    <row r="472" spans="1:10" x14ac:dyDescent="0.2">
      <c r="A472" s="1">
        <v>471</v>
      </c>
      <c r="B472" s="2">
        <v>1</v>
      </c>
      <c r="C472" s="2">
        <v>144</v>
      </c>
      <c r="D472" s="2">
        <v>82</v>
      </c>
      <c r="E472" s="2">
        <v>40</v>
      </c>
      <c r="F472" s="2">
        <v>0</v>
      </c>
      <c r="G472" s="2">
        <v>41.3</v>
      </c>
      <c r="H472" s="2">
        <v>0.60699999999999998</v>
      </c>
      <c r="I472" s="2">
        <v>28</v>
      </c>
      <c r="J472" s="2">
        <v>0</v>
      </c>
    </row>
    <row r="473" spans="1:10" x14ac:dyDescent="0.2">
      <c r="A473" s="1">
        <v>472</v>
      </c>
      <c r="B473" s="2">
        <v>0</v>
      </c>
      <c r="C473" s="2">
        <v>137</v>
      </c>
      <c r="D473" s="2">
        <v>70</v>
      </c>
      <c r="E473" s="2">
        <v>38</v>
      </c>
      <c r="F473" s="2">
        <v>0</v>
      </c>
      <c r="G473" s="2">
        <v>33.200000000000003</v>
      </c>
      <c r="H473" s="2">
        <v>0.17</v>
      </c>
      <c r="I473" s="2">
        <v>22</v>
      </c>
      <c r="J473" s="2">
        <v>0</v>
      </c>
    </row>
    <row r="474" spans="1:10" x14ac:dyDescent="0.2">
      <c r="A474" s="1">
        <v>473</v>
      </c>
      <c r="B474" s="2">
        <v>0</v>
      </c>
      <c r="C474" s="2">
        <v>119</v>
      </c>
      <c r="D474" s="2">
        <v>66</v>
      </c>
      <c r="E474" s="2">
        <v>27</v>
      </c>
      <c r="F474" s="2">
        <v>0</v>
      </c>
      <c r="G474" s="2">
        <v>38.799999999999997</v>
      </c>
      <c r="H474" s="2">
        <v>0.25900000000000001</v>
      </c>
      <c r="I474" s="2">
        <v>22</v>
      </c>
      <c r="J474" s="2">
        <v>0</v>
      </c>
    </row>
    <row r="475" spans="1:10" x14ac:dyDescent="0.2">
      <c r="A475" s="1">
        <v>474</v>
      </c>
      <c r="B475" s="2">
        <v>7</v>
      </c>
      <c r="C475" s="2">
        <v>136</v>
      </c>
      <c r="D475" s="2">
        <v>90</v>
      </c>
      <c r="E475" s="2">
        <v>0</v>
      </c>
      <c r="F475" s="2">
        <v>0</v>
      </c>
      <c r="G475" s="2">
        <v>29.9</v>
      </c>
      <c r="H475" s="2">
        <v>0.21</v>
      </c>
      <c r="I475" s="2">
        <v>50</v>
      </c>
      <c r="J475" s="2">
        <v>0</v>
      </c>
    </row>
    <row r="476" spans="1:10" x14ac:dyDescent="0.2">
      <c r="A476" s="1">
        <v>475</v>
      </c>
      <c r="B476" s="2">
        <v>4</v>
      </c>
      <c r="C476" s="2">
        <v>114</v>
      </c>
      <c r="D476" s="2">
        <v>64</v>
      </c>
      <c r="E476" s="2">
        <v>0</v>
      </c>
      <c r="F476" s="2">
        <v>0</v>
      </c>
      <c r="G476" s="2">
        <v>28.9</v>
      </c>
      <c r="H476" s="2">
        <v>0.126</v>
      </c>
      <c r="I476" s="2">
        <v>24</v>
      </c>
      <c r="J476" s="2">
        <v>0</v>
      </c>
    </row>
    <row r="477" spans="1:10" x14ac:dyDescent="0.2">
      <c r="A477" s="1">
        <v>476</v>
      </c>
      <c r="B477" s="2">
        <v>0</v>
      </c>
      <c r="C477" s="2">
        <v>137</v>
      </c>
      <c r="D477" s="2">
        <v>84</v>
      </c>
      <c r="E477" s="2">
        <v>27</v>
      </c>
      <c r="F477" s="2">
        <v>0</v>
      </c>
      <c r="G477" s="2">
        <v>27.3</v>
      </c>
      <c r="H477" s="2">
        <v>0.23100000000000001</v>
      </c>
      <c r="I477" s="2">
        <v>59</v>
      </c>
      <c r="J477" s="2">
        <v>0</v>
      </c>
    </row>
    <row r="478" spans="1:10" x14ac:dyDescent="0.2">
      <c r="A478" s="1">
        <v>477</v>
      </c>
      <c r="B478" s="2">
        <v>2</v>
      </c>
      <c r="C478" s="2">
        <v>105</v>
      </c>
      <c r="D478" s="2">
        <v>80</v>
      </c>
      <c r="E478" s="2">
        <v>45</v>
      </c>
      <c r="F478" s="2">
        <v>191</v>
      </c>
      <c r="G478" s="2">
        <v>33.700000000000003</v>
      </c>
      <c r="H478" s="2">
        <v>0.71099999999999997</v>
      </c>
      <c r="I478" s="2">
        <v>29</v>
      </c>
      <c r="J478" s="2">
        <v>1</v>
      </c>
    </row>
    <row r="479" spans="1:10" x14ac:dyDescent="0.2">
      <c r="A479" s="1">
        <v>478</v>
      </c>
      <c r="B479" s="2">
        <v>7</v>
      </c>
      <c r="C479" s="2">
        <v>114</v>
      </c>
      <c r="D479" s="2">
        <v>76</v>
      </c>
      <c r="E479" s="2">
        <v>17</v>
      </c>
      <c r="F479" s="2">
        <v>110</v>
      </c>
      <c r="G479" s="2">
        <v>23.8</v>
      </c>
      <c r="H479" s="2">
        <v>0.46600000000000003</v>
      </c>
      <c r="I479" s="2">
        <v>31</v>
      </c>
      <c r="J479" s="2">
        <v>0</v>
      </c>
    </row>
    <row r="480" spans="1:10" x14ac:dyDescent="0.2">
      <c r="A480" s="1">
        <v>479</v>
      </c>
      <c r="B480" s="2">
        <v>8</v>
      </c>
      <c r="C480" s="2">
        <v>126</v>
      </c>
      <c r="D480" s="2">
        <v>74</v>
      </c>
      <c r="E480" s="2">
        <v>38</v>
      </c>
      <c r="F480" s="2">
        <v>75</v>
      </c>
      <c r="G480" s="2">
        <v>25.9</v>
      </c>
      <c r="H480" s="2">
        <v>0.16200000000000001</v>
      </c>
      <c r="I480" s="2">
        <v>39</v>
      </c>
      <c r="J480" s="2">
        <v>0</v>
      </c>
    </row>
    <row r="481" spans="1:10" x14ac:dyDescent="0.2">
      <c r="A481" s="1">
        <v>480</v>
      </c>
      <c r="B481" s="2">
        <v>4</v>
      </c>
      <c r="C481" s="2">
        <v>132</v>
      </c>
      <c r="D481" s="2">
        <v>86</v>
      </c>
      <c r="E481" s="2">
        <v>31</v>
      </c>
      <c r="F481" s="2">
        <v>0</v>
      </c>
      <c r="G481" s="2">
        <v>28</v>
      </c>
      <c r="H481" s="2">
        <v>0.41899999999999998</v>
      </c>
      <c r="I481" s="2">
        <v>63</v>
      </c>
      <c r="J481" s="2">
        <v>0</v>
      </c>
    </row>
    <row r="482" spans="1:10" x14ac:dyDescent="0.2">
      <c r="A482" s="1">
        <v>481</v>
      </c>
      <c r="B482" s="2">
        <v>3</v>
      </c>
      <c r="C482" s="2">
        <v>158</v>
      </c>
      <c r="D482" s="2">
        <v>70</v>
      </c>
      <c r="E482" s="2">
        <v>30</v>
      </c>
      <c r="F482" s="2">
        <v>328</v>
      </c>
      <c r="G482" s="2">
        <v>35.5</v>
      </c>
      <c r="H482" s="2">
        <v>0.34399999999999997</v>
      </c>
      <c r="I482" s="2">
        <v>35</v>
      </c>
      <c r="J482" s="2">
        <v>1</v>
      </c>
    </row>
    <row r="483" spans="1:10" x14ac:dyDescent="0.2">
      <c r="A483" s="1">
        <v>482</v>
      </c>
      <c r="B483" s="2">
        <v>0</v>
      </c>
      <c r="C483" s="2">
        <v>123</v>
      </c>
      <c r="D483" s="2">
        <v>88</v>
      </c>
      <c r="E483" s="2">
        <v>37</v>
      </c>
      <c r="F483" s="2">
        <v>0</v>
      </c>
      <c r="G483" s="2">
        <v>35.200000000000003</v>
      </c>
      <c r="H483" s="2">
        <v>0.19700000000000001</v>
      </c>
      <c r="I483" s="2">
        <v>29</v>
      </c>
      <c r="J483" s="2">
        <v>0</v>
      </c>
    </row>
    <row r="484" spans="1:10" x14ac:dyDescent="0.2">
      <c r="A484" s="1">
        <v>483</v>
      </c>
      <c r="B484" s="2">
        <v>4</v>
      </c>
      <c r="C484" s="2">
        <v>85</v>
      </c>
      <c r="D484" s="2">
        <v>58</v>
      </c>
      <c r="E484" s="2">
        <v>22</v>
      </c>
      <c r="F484" s="2">
        <v>49</v>
      </c>
      <c r="G484" s="2">
        <v>27.8</v>
      </c>
      <c r="H484" s="2">
        <v>0.30599999999999999</v>
      </c>
      <c r="I484" s="2">
        <v>28</v>
      </c>
      <c r="J484" s="2">
        <v>0</v>
      </c>
    </row>
    <row r="485" spans="1:10" x14ac:dyDescent="0.2">
      <c r="A485" s="1">
        <v>484</v>
      </c>
      <c r="B485" s="2">
        <v>0</v>
      </c>
      <c r="C485" s="2">
        <v>84</v>
      </c>
      <c r="D485" s="2">
        <v>82</v>
      </c>
      <c r="E485" s="2">
        <v>31</v>
      </c>
      <c r="F485" s="2">
        <v>125</v>
      </c>
      <c r="G485" s="2">
        <v>38.200000000000003</v>
      </c>
      <c r="H485" s="2">
        <v>0.23300000000000001</v>
      </c>
      <c r="I485" s="2">
        <v>23</v>
      </c>
      <c r="J485" s="2">
        <v>0</v>
      </c>
    </row>
    <row r="486" spans="1:10" x14ac:dyDescent="0.2">
      <c r="A486" s="1">
        <v>485</v>
      </c>
      <c r="B486" s="2">
        <v>0</v>
      </c>
      <c r="C486" s="2">
        <v>145</v>
      </c>
      <c r="D486" s="2">
        <v>0</v>
      </c>
      <c r="E486" s="2">
        <v>0</v>
      </c>
      <c r="F486" s="2">
        <v>0</v>
      </c>
      <c r="G486" s="2">
        <v>44.2</v>
      </c>
      <c r="H486" s="2">
        <v>0.63</v>
      </c>
      <c r="I486" s="2">
        <v>31</v>
      </c>
      <c r="J486" s="2">
        <v>1</v>
      </c>
    </row>
    <row r="487" spans="1:10" x14ac:dyDescent="0.2">
      <c r="A487" s="1">
        <v>486</v>
      </c>
      <c r="B487" s="2">
        <v>0</v>
      </c>
      <c r="C487" s="2">
        <v>135</v>
      </c>
      <c r="D487" s="2">
        <v>68</v>
      </c>
      <c r="E487" s="2">
        <v>42</v>
      </c>
      <c r="F487" s="2">
        <v>250</v>
      </c>
      <c r="G487" s="2">
        <v>42.3</v>
      </c>
      <c r="H487" s="2">
        <v>0.36499999999999999</v>
      </c>
      <c r="I487" s="2">
        <v>24</v>
      </c>
      <c r="J487" s="2">
        <v>1</v>
      </c>
    </row>
    <row r="488" spans="1:10" x14ac:dyDescent="0.2">
      <c r="A488" s="1">
        <v>487</v>
      </c>
      <c r="B488" s="2">
        <v>1</v>
      </c>
      <c r="C488" s="2">
        <v>139</v>
      </c>
      <c r="D488" s="2">
        <v>62</v>
      </c>
      <c r="E488" s="2">
        <v>41</v>
      </c>
      <c r="F488" s="2">
        <v>480</v>
      </c>
      <c r="G488" s="2">
        <v>40.700000000000003</v>
      </c>
      <c r="H488" s="2">
        <v>0.53600000000000003</v>
      </c>
      <c r="I488" s="2">
        <v>21</v>
      </c>
      <c r="J488" s="2">
        <v>0</v>
      </c>
    </row>
    <row r="489" spans="1:10" x14ac:dyDescent="0.2">
      <c r="A489" s="1">
        <v>488</v>
      </c>
      <c r="B489" s="2">
        <v>0</v>
      </c>
      <c r="C489" s="2">
        <v>173</v>
      </c>
      <c r="D489" s="2">
        <v>78</v>
      </c>
      <c r="E489" s="2">
        <v>32</v>
      </c>
      <c r="F489" s="2">
        <v>265</v>
      </c>
      <c r="G489" s="2">
        <v>46.5</v>
      </c>
      <c r="H489" s="2">
        <v>1.159</v>
      </c>
      <c r="I489" s="2">
        <v>58</v>
      </c>
      <c r="J489" s="2">
        <v>0</v>
      </c>
    </row>
    <row r="490" spans="1:10" x14ac:dyDescent="0.2">
      <c r="A490" s="1">
        <v>489</v>
      </c>
      <c r="B490" s="2">
        <v>4</v>
      </c>
      <c r="C490" s="2">
        <v>99</v>
      </c>
      <c r="D490" s="2">
        <v>72</v>
      </c>
      <c r="E490" s="2">
        <v>17</v>
      </c>
      <c r="F490" s="2">
        <v>0</v>
      </c>
      <c r="G490" s="2">
        <v>25.6</v>
      </c>
      <c r="H490" s="2">
        <v>0.29399999999999998</v>
      </c>
      <c r="I490" s="2">
        <v>28</v>
      </c>
      <c r="J490" s="2">
        <v>0</v>
      </c>
    </row>
    <row r="491" spans="1:10" x14ac:dyDescent="0.2">
      <c r="A491" s="1">
        <v>490</v>
      </c>
      <c r="B491" s="2">
        <v>8</v>
      </c>
      <c r="C491" s="2">
        <v>194</v>
      </c>
      <c r="D491" s="2">
        <v>80</v>
      </c>
      <c r="E491" s="2">
        <v>0</v>
      </c>
      <c r="F491" s="2">
        <v>0</v>
      </c>
      <c r="G491" s="2">
        <v>26.1</v>
      </c>
      <c r="H491" s="2">
        <v>0.55100000000000005</v>
      </c>
      <c r="I491" s="2">
        <v>67</v>
      </c>
      <c r="J491" s="2">
        <v>0</v>
      </c>
    </row>
    <row r="492" spans="1:10" x14ac:dyDescent="0.2">
      <c r="A492" s="1">
        <v>491</v>
      </c>
      <c r="B492" s="2">
        <v>2</v>
      </c>
      <c r="C492" s="2">
        <v>83</v>
      </c>
      <c r="D492" s="2">
        <v>65</v>
      </c>
      <c r="E492" s="2">
        <v>28</v>
      </c>
      <c r="F492" s="2">
        <v>66</v>
      </c>
      <c r="G492" s="2">
        <v>36.799999999999997</v>
      </c>
      <c r="H492" s="2">
        <v>0.629</v>
      </c>
      <c r="I492" s="2">
        <v>24</v>
      </c>
      <c r="J492" s="2">
        <v>0</v>
      </c>
    </row>
    <row r="493" spans="1:10" x14ac:dyDescent="0.2">
      <c r="A493" s="1">
        <v>492</v>
      </c>
      <c r="B493" s="2">
        <v>2</v>
      </c>
      <c r="C493" s="2">
        <v>89</v>
      </c>
      <c r="D493" s="2">
        <v>90</v>
      </c>
      <c r="E493" s="2">
        <v>30</v>
      </c>
      <c r="F493" s="2">
        <v>0</v>
      </c>
      <c r="G493" s="2">
        <v>33.5</v>
      </c>
      <c r="H493" s="2">
        <v>0.29199999999999998</v>
      </c>
      <c r="I493" s="2">
        <v>42</v>
      </c>
      <c r="J493" s="2">
        <v>0</v>
      </c>
    </row>
    <row r="494" spans="1:10" x14ac:dyDescent="0.2">
      <c r="A494" s="1">
        <v>493</v>
      </c>
      <c r="B494" s="2">
        <v>4</v>
      </c>
      <c r="C494" s="2">
        <v>99</v>
      </c>
      <c r="D494" s="2">
        <v>68</v>
      </c>
      <c r="E494" s="2">
        <v>38</v>
      </c>
      <c r="F494" s="2">
        <v>0</v>
      </c>
      <c r="G494" s="2">
        <v>32.799999999999997</v>
      </c>
      <c r="H494" s="2">
        <v>0.14499999999999999</v>
      </c>
      <c r="I494" s="2">
        <v>33</v>
      </c>
      <c r="J494" s="2">
        <v>0</v>
      </c>
    </row>
    <row r="495" spans="1:10" x14ac:dyDescent="0.2">
      <c r="A495" s="1">
        <v>494</v>
      </c>
      <c r="B495" s="2">
        <v>4</v>
      </c>
      <c r="C495" s="2">
        <v>125</v>
      </c>
      <c r="D495" s="2">
        <v>70</v>
      </c>
      <c r="E495" s="2">
        <v>18</v>
      </c>
      <c r="F495" s="2">
        <v>122</v>
      </c>
      <c r="G495" s="2">
        <v>28.9</v>
      </c>
      <c r="H495" s="2">
        <v>1.1439999999999999</v>
      </c>
      <c r="I495" s="2">
        <v>45</v>
      </c>
      <c r="J495" s="2">
        <v>1</v>
      </c>
    </row>
    <row r="496" spans="1:10" x14ac:dyDescent="0.2">
      <c r="A496" s="1">
        <v>495</v>
      </c>
      <c r="B496" s="2">
        <v>3</v>
      </c>
      <c r="C496" s="2">
        <v>80</v>
      </c>
      <c r="D496" s="2">
        <v>0</v>
      </c>
      <c r="E496" s="2">
        <v>0</v>
      </c>
      <c r="F496" s="2">
        <v>0</v>
      </c>
      <c r="G496" s="2">
        <v>0</v>
      </c>
      <c r="H496" s="2">
        <v>0.17399999999999999</v>
      </c>
      <c r="I496" s="2">
        <v>22</v>
      </c>
      <c r="J496" s="2">
        <v>0</v>
      </c>
    </row>
    <row r="497" spans="1:10" x14ac:dyDescent="0.2">
      <c r="A497" s="1">
        <v>496</v>
      </c>
      <c r="B497" s="2">
        <v>6</v>
      </c>
      <c r="C497" s="2">
        <v>166</v>
      </c>
      <c r="D497" s="2">
        <v>74</v>
      </c>
      <c r="E497" s="2">
        <v>0</v>
      </c>
      <c r="F497" s="2">
        <v>0</v>
      </c>
      <c r="G497" s="2">
        <v>26.6</v>
      </c>
      <c r="H497" s="2">
        <v>0.30399999999999999</v>
      </c>
      <c r="I497" s="2">
        <v>66</v>
      </c>
      <c r="J497" s="2">
        <v>0</v>
      </c>
    </row>
    <row r="498" spans="1:10" x14ac:dyDescent="0.2">
      <c r="A498" s="1">
        <v>497</v>
      </c>
      <c r="B498" s="2">
        <v>5</v>
      </c>
      <c r="C498" s="2">
        <v>110</v>
      </c>
      <c r="D498" s="2">
        <v>68</v>
      </c>
      <c r="E498" s="2">
        <v>0</v>
      </c>
      <c r="F498" s="2">
        <v>0</v>
      </c>
      <c r="G498" s="2">
        <v>26</v>
      </c>
      <c r="H498" s="2">
        <v>0.29199999999999998</v>
      </c>
      <c r="I498" s="2">
        <v>30</v>
      </c>
      <c r="J498" s="2">
        <v>0</v>
      </c>
    </row>
    <row r="499" spans="1:10" x14ac:dyDescent="0.2">
      <c r="A499" s="1">
        <v>498</v>
      </c>
      <c r="B499" s="2">
        <v>2</v>
      </c>
      <c r="C499" s="2">
        <v>81</v>
      </c>
      <c r="D499" s="2">
        <v>72</v>
      </c>
      <c r="E499" s="2">
        <v>15</v>
      </c>
      <c r="F499" s="2">
        <v>76</v>
      </c>
      <c r="G499" s="2">
        <v>30.1</v>
      </c>
      <c r="H499" s="2">
        <v>0.54700000000000004</v>
      </c>
      <c r="I499" s="2">
        <v>25</v>
      </c>
      <c r="J499" s="2">
        <v>0</v>
      </c>
    </row>
    <row r="500" spans="1:10" x14ac:dyDescent="0.2">
      <c r="A500" s="1">
        <v>499</v>
      </c>
      <c r="B500" s="2">
        <v>7</v>
      </c>
      <c r="C500" s="2">
        <v>195</v>
      </c>
      <c r="D500" s="2">
        <v>70</v>
      </c>
      <c r="E500" s="2">
        <v>33</v>
      </c>
      <c r="F500" s="2">
        <v>145</v>
      </c>
      <c r="G500" s="2">
        <v>25.1</v>
      </c>
      <c r="H500" s="2">
        <v>0.16300000000000001</v>
      </c>
      <c r="I500" s="2">
        <v>55</v>
      </c>
      <c r="J500" s="2">
        <v>1</v>
      </c>
    </row>
    <row r="501" spans="1:10" x14ac:dyDescent="0.2">
      <c r="A501" s="1">
        <v>500</v>
      </c>
      <c r="B501" s="2">
        <v>6</v>
      </c>
      <c r="C501" s="2">
        <v>154</v>
      </c>
      <c r="D501" s="2">
        <v>74</v>
      </c>
      <c r="E501" s="2">
        <v>32</v>
      </c>
      <c r="F501" s="2">
        <v>193</v>
      </c>
      <c r="G501" s="2">
        <v>29.3</v>
      </c>
      <c r="H501" s="2">
        <v>0.83899999999999997</v>
      </c>
      <c r="I501" s="2">
        <v>39</v>
      </c>
      <c r="J501" s="2">
        <v>0</v>
      </c>
    </row>
    <row r="502" spans="1:10" x14ac:dyDescent="0.2">
      <c r="A502" s="1">
        <v>501</v>
      </c>
      <c r="B502" s="2">
        <v>2</v>
      </c>
      <c r="C502" s="2">
        <v>117</v>
      </c>
      <c r="D502" s="2">
        <v>90</v>
      </c>
      <c r="E502" s="2">
        <v>19</v>
      </c>
      <c r="F502" s="2">
        <v>71</v>
      </c>
      <c r="G502" s="2">
        <v>25.2</v>
      </c>
      <c r="H502" s="2">
        <v>0.313</v>
      </c>
      <c r="I502" s="2">
        <v>21</v>
      </c>
      <c r="J502" s="2">
        <v>0</v>
      </c>
    </row>
    <row r="503" spans="1:10" x14ac:dyDescent="0.2">
      <c r="A503" s="1">
        <v>502</v>
      </c>
      <c r="B503" s="2">
        <v>3</v>
      </c>
      <c r="C503" s="2">
        <v>84</v>
      </c>
      <c r="D503" s="2">
        <v>72</v>
      </c>
      <c r="E503" s="2">
        <v>32</v>
      </c>
      <c r="F503" s="2">
        <v>0</v>
      </c>
      <c r="G503" s="2">
        <v>37.200000000000003</v>
      </c>
      <c r="H503" s="2">
        <v>0.26700000000000002</v>
      </c>
      <c r="I503" s="2">
        <v>28</v>
      </c>
      <c r="J503" s="2">
        <v>0</v>
      </c>
    </row>
    <row r="504" spans="1:10" x14ac:dyDescent="0.2">
      <c r="A504" s="1">
        <v>503</v>
      </c>
      <c r="B504" s="2">
        <v>6</v>
      </c>
      <c r="C504" s="2">
        <v>0</v>
      </c>
      <c r="D504" s="2">
        <v>68</v>
      </c>
      <c r="E504" s="2">
        <v>41</v>
      </c>
      <c r="F504" s="2">
        <v>0</v>
      </c>
      <c r="G504" s="2">
        <v>39</v>
      </c>
      <c r="H504" s="2">
        <v>0.72699999999999998</v>
      </c>
      <c r="I504" s="2">
        <v>41</v>
      </c>
      <c r="J504" s="2">
        <v>1</v>
      </c>
    </row>
    <row r="505" spans="1:10" x14ac:dyDescent="0.2">
      <c r="A505" s="1">
        <v>504</v>
      </c>
      <c r="B505" s="2">
        <v>7</v>
      </c>
      <c r="C505" s="2">
        <v>94</v>
      </c>
      <c r="D505" s="2">
        <v>64</v>
      </c>
      <c r="E505" s="2">
        <v>25</v>
      </c>
      <c r="F505" s="2">
        <v>79</v>
      </c>
      <c r="G505" s="2">
        <v>33.299999999999997</v>
      </c>
      <c r="H505" s="2">
        <v>0.73799999999999999</v>
      </c>
      <c r="I505" s="2">
        <v>41</v>
      </c>
      <c r="J505" s="2">
        <v>0</v>
      </c>
    </row>
    <row r="506" spans="1:10" x14ac:dyDescent="0.2">
      <c r="A506" s="1">
        <v>505</v>
      </c>
      <c r="B506" s="2">
        <v>3</v>
      </c>
      <c r="C506" s="2">
        <v>96</v>
      </c>
      <c r="D506" s="2">
        <v>78</v>
      </c>
      <c r="E506" s="2">
        <v>39</v>
      </c>
      <c r="F506" s="2">
        <v>0</v>
      </c>
      <c r="G506" s="2">
        <v>37.299999999999997</v>
      </c>
      <c r="H506" s="2">
        <v>0.23799999999999999</v>
      </c>
      <c r="I506" s="2">
        <v>40</v>
      </c>
      <c r="J506" s="2">
        <v>0</v>
      </c>
    </row>
    <row r="507" spans="1:10" x14ac:dyDescent="0.2">
      <c r="A507" s="1">
        <v>506</v>
      </c>
      <c r="B507" s="2">
        <v>10</v>
      </c>
      <c r="C507" s="2">
        <v>75</v>
      </c>
      <c r="D507" s="2">
        <v>82</v>
      </c>
      <c r="E507" s="2">
        <v>0</v>
      </c>
      <c r="F507" s="2">
        <v>0</v>
      </c>
      <c r="G507" s="2">
        <v>33.299999999999997</v>
      </c>
      <c r="H507" s="2">
        <v>0.26300000000000001</v>
      </c>
      <c r="I507" s="2">
        <v>38</v>
      </c>
      <c r="J507" s="2">
        <v>0</v>
      </c>
    </row>
    <row r="508" spans="1:10" x14ac:dyDescent="0.2">
      <c r="A508" s="1">
        <v>507</v>
      </c>
      <c r="B508" s="2">
        <v>0</v>
      </c>
      <c r="C508" s="2">
        <v>180</v>
      </c>
      <c r="D508" s="2">
        <v>90</v>
      </c>
      <c r="E508" s="2">
        <v>26</v>
      </c>
      <c r="F508" s="2">
        <v>90</v>
      </c>
      <c r="G508" s="2">
        <v>36.5</v>
      </c>
      <c r="H508" s="2">
        <v>0.314</v>
      </c>
      <c r="I508" s="2">
        <v>35</v>
      </c>
      <c r="J508" s="2">
        <v>1</v>
      </c>
    </row>
    <row r="509" spans="1:10" x14ac:dyDescent="0.2">
      <c r="A509" s="1">
        <v>508</v>
      </c>
      <c r="B509" s="2">
        <v>1</v>
      </c>
      <c r="C509" s="2">
        <v>130</v>
      </c>
      <c r="D509" s="2">
        <v>60</v>
      </c>
      <c r="E509" s="2">
        <v>23</v>
      </c>
      <c r="F509" s="2">
        <v>170</v>
      </c>
      <c r="G509" s="2">
        <v>28.6</v>
      </c>
      <c r="H509" s="2">
        <v>0.69199999999999995</v>
      </c>
      <c r="I509" s="2">
        <v>21</v>
      </c>
      <c r="J509" s="2">
        <v>0</v>
      </c>
    </row>
    <row r="510" spans="1:10" x14ac:dyDescent="0.2">
      <c r="A510" s="1">
        <v>509</v>
      </c>
      <c r="B510" s="2">
        <v>2</v>
      </c>
      <c r="C510" s="2">
        <v>84</v>
      </c>
      <c r="D510" s="2">
        <v>50</v>
      </c>
      <c r="E510" s="2">
        <v>23</v>
      </c>
      <c r="F510" s="2">
        <v>76</v>
      </c>
      <c r="G510" s="2">
        <v>30.4</v>
      </c>
      <c r="H510" s="2">
        <v>0.96799999999999997</v>
      </c>
      <c r="I510" s="2">
        <v>21</v>
      </c>
      <c r="J510" s="2">
        <v>0</v>
      </c>
    </row>
    <row r="511" spans="1:10" x14ac:dyDescent="0.2">
      <c r="A511" s="1">
        <v>510</v>
      </c>
      <c r="B511" s="2">
        <v>8</v>
      </c>
      <c r="C511" s="2">
        <v>120</v>
      </c>
      <c r="D511" s="2">
        <v>78</v>
      </c>
      <c r="E511" s="2">
        <v>0</v>
      </c>
      <c r="F511" s="2">
        <v>0</v>
      </c>
      <c r="G511" s="2">
        <v>25</v>
      </c>
      <c r="H511" s="2">
        <v>0.40899999999999997</v>
      </c>
      <c r="I511" s="2">
        <v>64</v>
      </c>
      <c r="J511" s="2">
        <v>0</v>
      </c>
    </row>
    <row r="512" spans="1:10" x14ac:dyDescent="0.2">
      <c r="A512" s="1">
        <v>511</v>
      </c>
      <c r="B512" s="2">
        <v>12</v>
      </c>
      <c r="C512" s="2">
        <v>84</v>
      </c>
      <c r="D512" s="2">
        <v>72</v>
      </c>
      <c r="E512" s="2">
        <v>31</v>
      </c>
      <c r="F512" s="2">
        <v>0</v>
      </c>
      <c r="G512" s="2">
        <v>29.7</v>
      </c>
      <c r="H512" s="2">
        <v>0.29699999999999999</v>
      </c>
      <c r="I512" s="2">
        <v>46</v>
      </c>
      <c r="J512" s="2">
        <v>1</v>
      </c>
    </row>
    <row r="513" spans="1:10" x14ac:dyDescent="0.2">
      <c r="A513" s="1">
        <v>512</v>
      </c>
      <c r="B513" s="2">
        <v>0</v>
      </c>
      <c r="C513" s="2">
        <v>139</v>
      </c>
      <c r="D513" s="2">
        <v>62</v>
      </c>
      <c r="E513" s="2">
        <v>17</v>
      </c>
      <c r="F513" s="2">
        <v>210</v>
      </c>
      <c r="G513" s="2">
        <v>22.1</v>
      </c>
      <c r="H513" s="2">
        <v>0.20699999999999999</v>
      </c>
      <c r="I513" s="2">
        <v>21</v>
      </c>
      <c r="J513" s="2">
        <v>0</v>
      </c>
    </row>
    <row r="514" spans="1:10" x14ac:dyDescent="0.2">
      <c r="A514" s="1">
        <v>513</v>
      </c>
      <c r="B514" s="2">
        <v>9</v>
      </c>
      <c r="C514" s="2">
        <v>91</v>
      </c>
      <c r="D514" s="2">
        <v>68</v>
      </c>
      <c r="E514" s="2">
        <v>0</v>
      </c>
      <c r="F514" s="2">
        <v>0</v>
      </c>
      <c r="G514" s="2">
        <v>24.2</v>
      </c>
      <c r="H514" s="2">
        <v>0.2</v>
      </c>
      <c r="I514" s="2">
        <v>58</v>
      </c>
      <c r="J514" s="2">
        <v>0</v>
      </c>
    </row>
    <row r="515" spans="1:10" x14ac:dyDescent="0.2">
      <c r="A515" s="1">
        <v>514</v>
      </c>
      <c r="B515" s="2">
        <v>2</v>
      </c>
      <c r="C515" s="2">
        <v>91</v>
      </c>
      <c r="D515" s="2">
        <v>62</v>
      </c>
      <c r="E515" s="2">
        <v>0</v>
      </c>
      <c r="F515" s="2">
        <v>0</v>
      </c>
      <c r="G515" s="2">
        <v>27.3</v>
      </c>
      <c r="H515" s="2">
        <v>0.52500000000000002</v>
      </c>
      <c r="I515" s="2">
        <v>22</v>
      </c>
      <c r="J515" s="2">
        <v>0</v>
      </c>
    </row>
    <row r="516" spans="1:10" x14ac:dyDescent="0.2">
      <c r="A516" s="1">
        <v>515</v>
      </c>
      <c r="B516" s="2">
        <v>3</v>
      </c>
      <c r="C516" s="2">
        <v>99</v>
      </c>
      <c r="D516" s="2">
        <v>54</v>
      </c>
      <c r="E516" s="2">
        <v>19</v>
      </c>
      <c r="F516" s="2">
        <v>86</v>
      </c>
      <c r="G516" s="2">
        <v>25.6</v>
      </c>
      <c r="H516" s="2">
        <v>0.154</v>
      </c>
      <c r="I516" s="2">
        <v>24</v>
      </c>
      <c r="J516" s="2">
        <v>0</v>
      </c>
    </row>
    <row r="517" spans="1:10" x14ac:dyDescent="0.2">
      <c r="A517" s="1">
        <v>516</v>
      </c>
      <c r="B517" s="2">
        <v>3</v>
      </c>
      <c r="C517" s="2">
        <v>163</v>
      </c>
      <c r="D517" s="2">
        <v>70</v>
      </c>
      <c r="E517" s="2">
        <v>18</v>
      </c>
      <c r="F517" s="2">
        <v>105</v>
      </c>
      <c r="G517" s="2">
        <v>31.6</v>
      </c>
      <c r="H517" s="2">
        <v>0.26800000000000002</v>
      </c>
      <c r="I517" s="2">
        <v>28</v>
      </c>
      <c r="J517" s="2">
        <v>1</v>
      </c>
    </row>
    <row r="518" spans="1:10" x14ac:dyDescent="0.2">
      <c r="A518" s="1">
        <v>517</v>
      </c>
      <c r="B518" s="2">
        <v>9</v>
      </c>
      <c r="C518" s="2">
        <v>145</v>
      </c>
      <c r="D518" s="2">
        <v>88</v>
      </c>
      <c r="E518" s="2">
        <v>34</v>
      </c>
      <c r="F518" s="2">
        <v>165</v>
      </c>
      <c r="G518" s="2">
        <v>30.3</v>
      </c>
      <c r="H518" s="2">
        <v>0.77100000000000002</v>
      </c>
      <c r="I518" s="2">
        <v>53</v>
      </c>
      <c r="J518" s="2">
        <v>1</v>
      </c>
    </row>
    <row r="519" spans="1:10" x14ac:dyDescent="0.2">
      <c r="A519" s="1">
        <v>518</v>
      </c>
      <c r="B519" s="2">
        <v>7</v>
      </c>
      <c r="C519" s="2">
        <v>125</v>
      </c>
      <c r="D519" s="2">
        <v>86</v>
      </c>
      <c r="E519" s="2">
        <v>0</v>
      </c>
      <c r="F519" s="2">
        <v>0</v>
      </c>
      <c r="G519" s="2">
        <v>37.6</v>
      </c>
      <c r="H519" s="2">
        <v>0.30399999999999999</v>
      </c>
      <c r="I519" s="2">
        <v>51</v>
      </c>
      <c r="J519" s="2">
        <v>0</v>
      </c>
    </row>
    <row r="520" spans="1:10" x14ac:dyDescent="0.2">
      <c r="A520" s="1">
        <v>519</v>
      </c>
      <c r="B520" s="2">
        <v>13</v>
      </c>
      <c r="C520" s="2">
        <v>76</v>
      </c>
      <c r="D520" s="2">
        <v>60</v>
      </c>
      <c r="E520" s="2">
        <v>0</v>
      </c>
      <c r="F520" s="2">
        <v>0</v>
      </c>
      <c r="G520" s="2">
        <v>32.799999999999997</v>
      </c>
      <c r="H520" s="2">
        <v>0.18</v>
      </c>
      <c r="I520" s="2">
        <v>41</v>
      </c>
      <c r="J520" s="2">
        <v>0</v>
      </c>
    </row>
    <row r="521" spans="1:10" x14ac:dyDescent="0.2">
      <c r="A521" s="1">
        <v>520</v>
      </c>
      <c r="B521" s="2">
        <v>6</v>
      </c>
      <c r="C521" s="2">
        <v>129</v>
      </c>
      <c r="D521" s="2">
        <v>90</v>
      </c>
      <c r="E521" s="2">
        <v>7</v>
      </c>
      <c r="F521" s="2">
        <v>326</v>
      </c>
      <c r="G521" s="2">
        <v>19.600000000000001</v>
      </c>
      <c r="H521" s="2">
        <v>0.58199999999999996</v>
      </c>
      <c r="I521" s="2">
        <v>60</v>
      </c>
      <c r="J521" s="2">
        <v>0</v>
      </c>
    </row>
    <row r="522" spans="1:10" x14ac:dyDescent="0.2">
      <c r="A522" s="1">
        <v>521</v>
      </c>
      <c r="B522" s="2">
        <v>2</v>
      </c>
      <c r="C522" s="2">
        <v>68</v>
      </c>
      <c r="D522" s="2">
        <v>70</v>
      </c>
      <c r="E522" s="2">
        <v>32</v>
      </c>
      <c r="F522" s="2">
        <v>66</v>
      </c>
      <c r="G522" s="2">
        <v>25</v>
      </c>
      <c r="H522" s="2">
        <v>0.187</v>
      </c>
      <c r="I522" s="2">
        <v>25</v>
      </c>
      <c r="J522" s="2">
        <v>0</v>
      </c>
    </row>
    <row r="523" spans="1:10" x14ac:dyDescent="0.2">
      <c r="A523" s="1">
        <v>522</v>
      </c>
      <c r="B523" s="2">
        <v>3</v>
      </c>
      <c r="C523" s="2">
        <v>124</v>
      </c>
      <c r="D523" s="2">
        <v>80</v>
      </c>
      <c r="E523" s="2">
        <v>33</v>
      </c>
      <c r="F523" s="2">
        <v>130</v>
      </c>
      <c r="G523" s="2">
        <v>33.200000000000003</v>
      </c>
      <c r="H523" s="2">
        <v>0.30499999999999999</v>
      </c>
      <c r="I523" s="2">
        <v>26</v>
      </c>
      <c r="J523" s="2">
        <v>0</v>
      </c>
    </row>
    <row r="524" spans="1:10" x14ac:dyDescent="0.2">
      <c r="A524" s="1">
        <v>523</v>
      </c>
      <c r="B524" s="2">
        <v>6</v>
      </c>
      <c r="C524" s="2">
        <v>114</v>
      </c>
      <c r="D524" s="2">
        <v>0</v>
      </c>
      <c r="E524" s="2">
        <v>0</v>
      </c>
      <c r="F524" s="2">
        <v>0</v>
      </c>
      <c r="G524" s="2">
        <v>0</v>
      </c>
      <c r="H524" s="2">
        <v>0.189</v>
      </c>
      <c r="I524" s="2">
        <v>26</v>
      </c>
      <c r="J524" s="2">
        <v>0</v>
      </c>
    </row>
    <row r="525" spans="1:10" x14ac:dyDescent="0.2">
      <c r="A525" s="1">
        <v>524</v>
      </c>
      <c r="B525" s="2">
        <v>9</v>
      </c>
      <c r="C525" s="2">
        <v>130</v>
      </c>
      <c r="D525" s="2">
        <v>70</v>
      </c>
      <c r="E525" s="2">
        <v>0</v>
      </c>
      <c r="F525" s="2">
        <v>0</v>
      </c>
      <c r="G525" s="2">
        <v>34.200000000000003</v>
      </c>
      <c r="H525" s="2">
        <v>0.65200000000000002</v>
      </c>
      <c r="I525" s="2">
        <v>45</v>
      </c>
      <c r="J525" s="2">
        <v>1</v>
      </c>
    </row>
    <row r="526" spans="1:10" x14ac:dyDescent="0.2">
      <c r="A526" s="1">
        <v>525</v>
      </c>
      <c r="B526" s="2">
        <v>3</v>
      </c>
      <c r="C526" s="2">
        <v>125</v>
      </c>
      <c r="D526" s="2">
        <v>58</v>
      </c>
      <c r="E526" s="2">
        <v>0</v>
      </c>
      <c r="F526" s="2">
        <v>0</v>
      </c>
      <c r="G526" s="2">
        <v>31.6</v>
      </c>
      <c r="H526" s="2">
        <v>0.151</v>
      </c>
      <c r="I526" s="2">
        <v>24</v>
      </c>
      <c r="J526" s="2">
        <v>0</v>
      </c>
    </row>
    <row r="527" spans="1:10" x14ac:dyDescent="0.2">
      <c r="A527" s="1">
        <v>526</v>
      </c>
      <c r="B527" s="2">
        <v>3</v>
      </c>
      <c r="C527" s="2">
        <v>87</v>
      </c>
      <c r="D527" s="2">
        <v>60</v>
      </c>
      <c r="E527" s="2">
        <v>18</v>
      </c>
      <c r="F527" s="2">
        <v>0</v>
      </c>
      <c r="G527" s="2">
        <v>21.8</v>
      </c>
      <c r="H527" s="2">
        <v>0.44400000000000001</v>
      </c>
      <c r="I527" s="2">
        <v>21</v>
      </c>
      <c r="J527" s="2">
        <v>0</v>
      </c>
    </row>
    <row r="528" spans="1:10" x14ac:dyDescent="0.2">
      <c r="A528" s="1">
        <v>527</v>
      </c>
      <c r="B528" s="2">
        <v>1</v>
      </c>
      <c r="C528" s="2">
        <v>97</v>
      </c>
      <c r="D528" s="2">
        <v>64</v>
      </c>
      <c r="E528" s="2">
        <v>19</v>
      </c>
      <c r="F528" s="2">
        <v>82</v>
      </c>
      <c r="G528" s="2">
        <v>18.2</v>
      </c>
      <c r="H528" s="2">
        <v>0.29899999999999999</v>
      </c>
      <c r="I528" s="2">
        <v>21</v>
      </c>
      <c r="J528" s="2">
        <v>0</v>
      </c>
    </row>
    <row r="529" spans="1:10" x14ac:dyDescent="0.2">
      <c r="A529" s="1">
        <v>528</v>
      </c>
      <c r="B529" s="2">
        <v>3</v>
      </c>
      <c r="C529" s="2">
        <v>116</v>
      </c>
      <c r="D529" s="2">
        <v>74</v>
      </c>
      <c r="E529" s="2">
        <v>15</v>
      </c>
      <c r="F529" s="2">
        <v>105</v>
      </c>
      <c r="G529" s="2">
        <v>26.3</v>
      </c>
      <c r="H529" s="2">
        <v>0.107</v>
      </c>
      <c r="I529" s="2">
        <v>24</v>
      </c>
      <c r="J529" s="2">
        <v>0</v>
      </c>
    </row>
    <row r="530" spans="1:10" x14ac:dyDescent="0.2">
      <c r="A530" s="1">
        <v>529</v>
      </c>
      <c r="B530" s="2">
        <v>0</v>
      </c>
      <c r="C530" s="2">
        <v>117</v>
      </c>
      <c r="D530" s="2">
        <v>66</v>
      </c>
      <c r="E530" s="2">
        <v>31</v>
      </c>
      <c r="F530" s="2">
        <v>188</v>
      </c>
      <c r="G530" s="2">
        <v>30.8</v>
      </c>
      <c r="H530" s="2">
        <v>0.49299999999999999</v>
      </c>
      <c r="I530" s="2">
        <v>22</v>
      </c>
      <c r="J530" s="2">
        <v>0</v>
      </c>
    </row>
    <row r="531" spans="1:10" x14ac:dyDescent="0.2">
      <c r="A531" s="1">
        <v>530</v>
      </c>
      <c r="B531" s="2">
        <v>0</v>
      </c>
      <c r="C531" s="2">
        <v>111</v>
      </c>
      <c r="D531" s="2">
        <v>65</v>
      </c>
      <c r="E531" s="2">
        <v>0</v>
      </c>
      <c r="F531" s="2">
        <v>0</v>
      </c>
      <c r="G531" s="2">
        <v>24.6</v>
      </c>
      <c r="H531" s="2">
        <v>0.66</v>
      </c>
      <c r="I531" s="2">
        <v>31</v>
      </c>
      <c r="J531" s="2">
        <v>0</v>
      </c>
    </row>
    <row r="532" spans="1:10" x14ac:dyDescent="0.2">
      <c r="A532" s="1">
        <v>531</v>
      </c>
      <c r="B532" s="2">
        <v>2</v>
      </c>
      <c r="C532" s="2">
        <v>122</v>
      </c>
      <c r="D532" s="2">
        <v>60</v>
      </c>
      <c r="E532" s="2">
        <v>18</v>
      </c>
      <c r="F532" s="2">
        <v>106</v>
      </c>
      <c r="G532" s="2">
        <v>29.8</v>
      </c>
      <c r="H532" s="2">
        <v>0.71699999999999997</v>
      </c>
      <c r="I532" s="2">
        <v>22</v>
      </c>
      <c r="J532" s="2">
        <v>0</v>
      </c>
    </row>
    <row r="533" spans="1:10" x14ac:dyDescent="0.2">
      <c r="A533" s="1">
        <v>532</v>
      </c>
      <c r="B533" s="2">
        <v>0</v>
      </c>
      <c r="C533" s="2">
        <v>107</v>
      </c>
      <c r="D533" s="2">
        <v>76</v>
      </c>
      <c r="E533" s="2">
        <v>0</v>
      </c>
      <c r="F533" s="2">
        <v>0</v>
      </c>
      <c r="G533" s="2">
        <v>45.3</v>
      </c>
      <c r="H533" s="2">
        <v>0.68600000000000005</v>
      </c>
      <c r="I533" s="2">
        <v>24</v>
      </c>
      <c r="J533" s="2">
        <v>0</v>
      </c>
    </row>
    <row r="534" spans="1:10" x14ac:dyDescent="0.2">
      <c r="A534" s="1">
        <v>533</v>
      </c>
      <c r="B534" s="2">
        <v>1</v>
      </c>
      <c r="C534" s="2">
        <v>86</v>
      </c>
      <c r="D534" s="2">
        <v>66</v>
      </c>
      <c r="E534" s="2">
        <v>52</v>
      </c>
      <c r="F534" s="2">
        <v>65</v>
      </c>
      <c r="G534" s="2">
        <v>41.3</v>
      </c>
      <c r="H534" s="2">
        <v>0.91700000000000004</v>
      </c>
      <c r="I534" s="2">
        <v>29</v>
      </c>
      <c r="J534" s="2">
        <v>0</v>
      </c>
    </row>
    <row r="535" spans="1:10" x14ac:dyDescent="0.2">
      <c r="A535" s="1">
        <v>534</v>
      </c>
      <c r="B535" s="2">
        <v>6</v>
      </c>
      <c r="C535" s="2">
        <v>91</v>
      </c>
      <c r="D535" s="2">
        <v>0</v>
      </c>
      <c r="E535" s="2">
        <v>0</v>
      </c>
      <c r="F535" s="2">
        <v>0</v>
      </c>
      <c r="G535" s="2">
        <v>29.8</v>
      </c>
      <c r="H535" s="2">
        <v>0.501</v>
      </c>
      <c r="I535" s="2">
        <v>31</v>
      </c>
      <c r="J535" s="2">
        <v>0</v>
      </c>
    </row>
    <row r="536" spans="1:10" x14ac:dyDescent="0.2">
      <c r="A536" s="1">
        <v>535</v>
      </c>
      <c r="B536" s="2">
        <v>1</v>
      </c>
      <c r="C536" s="2">
        <v>77</v>
      </c>
      <c r="D536" s="2">
        <v>56</v>
      </c>
      <c r="E536" s="2">
        <v>30</v>
      </c>
      <c r="F536" s="2">
        <v>56</v>
      </c>
      <c r="G536" s="2">
        <v>33.299999999999997</v>
      </c>
      <c r="H536" s="2">
        <v>1.2509999999999999</v>
      </c>
      <c r="I536" s="2">
        <v>24</v>
      </c>
      <c r="J536" s="2">
        <v>0</v>
      </c>
    </row>
    <row r="537" spans="1:10" x14ac:dyDescent="0.2">
      <c r="A537" s="1">
        <v>536</v>
      </c>
      <c r="B537" s="2">
        <v>4</v>
      </c>
      <c r="C537" s="2">
        <v>132</v>
      </c>
      <c r="D537" s="2">
        <v>0</v>
      </c>
      <c r="E537" s="2">
        <v>0</v>
      </c>
      <c r="F537" s="2">
        <v>0</v>
      </c>
      <c r="G537" s="2">
        <v>32.9</v>
      </c>
      <c r="H537" s="2">
        <v>0.30199999999999999</v>
      </c>
      <c r="I537" s="2">
        <v>23</v>
      </c>
      <c r="J537" s="2">
        <v>1</v>
      </c>
    </row>
    <row r="538" spans="1:10" x14ac:dyDescent="0.2">
      <c r="A538" s="1">
        <v>537</v>
      </c>
      <c r="B538" s="2">
        <v>0</v>
      </c>
      <c r="C538" s="2">
        <v>105</v>
      </c>
      <c r="D538" s="2">
        <v>90</v>
      </c>
      <c r="E538" s="2">
        <v>0</v>
      </c>
      <c r="F538" s="2">
        <v>0</v>
      </c>
      <c r="G538" s="2">
        <v>29.6</v>
      </c>
      <c r="H538" s="2">
        <v>0.19700000000000001</v>
      </c>
      <c r="I538" s="2">
        <v>46</v>
      </c>
      <c r="J538" s="2">
        <v>0</v>
      </c>
    </row>
    <row r="539" spans="1:10" x14ac:dyDescent="0.2">
      <c r="A539" s="1">
        <v>538</v>
      </c>
      <c r="B539" s="2">
        <v>0</v>
      </c>
      <c r="C539" s="2">
        <v>57</v>
      </c>
      <c r="D539" s="2">
        <v>60</v>
      </c>
      <c r="E539" s="2">
        <v>0</v>
      </c>
      <c r="F539" s="2">
        <v>0</v>
      </c>
      <c r="G539" s="2">
        <v>21.7</v>
      </c>
      <c r="H539" s="2">
        <v>0.73499999999999999</v>
      </c>
      <c r="I539" s="2">
        <v>67</v>
      </c>
      <c r="J539" s="2">
        <v>0</v>
      </c>
    </row>
    <row r="540" spans="1:10" x14ac:dyDescent="0.2">
      <c r="A540" s="1">
        <v>539</v>
      </c>
      <c r="B540" s="2">
        <v>0</v>
      </c>
      <c r="C540" s="2">
        <v>127</v>
      </c>
      <c r="D540" s="2">
        <v>80</v>
      </c>
      <c r="E540" s="2">
        <v>37</v>
      </c>
      <c r="F540" s="2">
        <v>210</v>
      </c>
      <c r="G540" s="2">
        <v>36.299999999999997</v>
      </c>
      <c r="H540" s="2">
        <v>0.80400000000000005</v>
      </c>
      <c r="I540" s="2">
        <v>23</v>
      </c>
      <c r="J540" s="2">
        <v>0</v>
      </c>
    </row>
    <row r="541" spans="1:10" x14ac:dyDescent="0.2">
      <c r="A541" s="1">
        <v>540</v>
      </c>
      <c r="B541" s="2">
        <v>3</v>
      </c>
      <c r="C541" s="2">
        <v>129</v>
      </c>
      <c r="D541" s="2">
        <v>92</v>
      </c>
      <c r="E541" s="2">
        <v>49</v>
      </c>
      <c r="F541" s="2">
        <v>155</v>
      </c>
      <c r="G541" s="2">
        <v>36.4</v>
      </c>
      <c r="H541" s="2">
        <v>0.96799999999999997</v>
      </c>
      <c r="I541" s="2">
        <v>32</v>
      </c>
      <c r="J541" s="2">
        <v>1</v>
      </c>
    </row>
    <row r="542" spans="1:10" x14ac:dyDescent="0.2">
      <c r="A542" s="1">
        <v>541</v>
      </c>
      <c r="B542" s="2">
        <v>8</v>
      </c>
      <c r="C542" s="2">
        <v>100</v>
      </c>
      <c r="D542" s="2">
        <v>74</v>
      </c>
      <c r="E542" s="2">
        <v>40</v>
      </c>
      <c r="F542" s="2">
        <v>215</v>
      </c>
      <c r="G542" s="2">
        <v>39.4</v>
      </c>
      <c r="H542" s="2">
        <v>0.66100000000000003</v>
      </c>
      <c r="I542" s="2">
        <v>43</v>
      </c>
      <c r="J542" s="2">
        <v>1</v>
      </c>
    </row>
    <row r="543" spans="1:10" x14ac:dyDescent="0.2">
      <c r="A543" s="1">
        <v>542</v>
      </c>
      <c r="B543" s="2">
        <v>3</v>
      </c>
      <c r="C543" s="2">
        <v>128</v>
      </c>
      <c r="D543" s="2">
        <v>72</v>
      </c>
      <c r="E543" s="2">
        <v>25</v>
      </c>
      <c r="F543" s="2">
        <v>190</v>
      </c>
      <c r="G543" s="2">
        <v>32.4</v>
      </c>
      <c r="H543" s="2">
        <v>0.54900000000000004</v>
      </c>
      <c r="I543" s="2">
        <v>27</v>
      </c>
      <c r="J543" s="2">
        <v>1</v>
      </c>
    </row>
    <row r="544" spans="1:10" x14ac:dyDescent="0.2">
      <c r="A544" s="1">
        <v>543</v>
      </c>
      <c r="B544" s="2">
        <v>10</v>
      </c>
      <c r="C544" s="2">
        <v>90</v>
      </c>
      <c r="D544" s="2">
        <v>85</v>
      </c>
      <c r="E544" s="2">
        <v>32</v>
      </c>
      <c r="F544" s="2">
        <v>0</v>
      </c>
      <c r="G544" s="2">
        <v>34.9</v>
      </c>
      <c r="H544" s="2">
        <v>0.82499999999999996</v>
      </c>
      <c r="I544" s="2">
        <v>56</v>
      </c>
      <c r="J544" s="2">
        <v>1</v>
      </c>
    </row>
    <row r="545" spans="1:10" x14ac:dyDescent="0.2">
      <c r="A545" s="1">
        <v>544</v>
      </c>
      <c r="B545" s="2">
        <v>4</v>
      </c>
      <c r="C545" s="2">
        <v>84</v>
      </c>
      <c r="D545" s="2">
        <v>90</v>
      </c>
      <c r="E545" s="2">
        <v>23</v>
      </c>
      <c r="F545" s="2">
        <v>56</v>
      </c>
      <c r="G545" s="2">
        <v>39.5</v>
      </c>
      <c r="H545" s="2">
        <v>0.159</v>
      </c>
      <c r="I545" s="2">
        <v>25</v>
      </c>
      <c r="J545" s="2">
        <v>0</v>
      </c>
    </row>
    <row r="546" spans="1:10" x14ac:dyDescent="0.2">
      <c r="A546" s="1">
        <v>545</v>
      </c>
      <c r="B546" s="2">
        <v>1</v>
      </c>
      <c r="C546" s="2">
        <v>88</v>
      </c>
      <c r="D546" s="2">
        <v>78</v>
      </c>
      <c r="E546" s="2">
        <v>29</v>
      </c>
      <c r="F546" s="2">
        <v>76</v>
      </c>
      <c r="G546" s="2">
        <v>32</v>
      </c>
      <c r="H546" s="2">
        <v>0.36499999999999999</v>
      </c>
      <c r="I546" s="2">
        <v>29</v>
      </c>
      <c r="J546" s="2">
        <v>0</v>
      </c>
    </row>
    <row r="547" spans="1:10" x14ac:dyDescent="0.2">
      <c r="A547" s="1">
        <v>546</v>
      </c>
      <c r="B547" s="2">
        <v>8</v>
      </c>
      <c r="C547" s="2">
        <v>186</v>
      </c>
      <c r="D547" s="2">
        <v>90</v>
      </c>
      <c r="E547" s="2">
        <v>35</v>
      </c>
      <c r="F547" s="2">
        <v>225</v>
      </c>
      <c r="G547" s="2">
        <v>34.5</v>
      </c>
      <c r="H547" s="2">
        <v>0.42299999999999999</v>
      </c>
      <c r="I547" s="2">
        <v>37</v>
      </c>
      <c r="J547" s="2">
        <v>1</v>
      </c>
    </row>
    <row r="548" spans="1:10" x14ac:dyDescent="0.2">
      <c r="A548" s="1">
        <v>547</v>
      </c>
      <c r="B548" s="2">
        <v>5</v>
      </c>
      <c r="C548" s="2">
        <v>187</v>
      </c>
      <c r="D548" s="2">
        <v>76</v>
      </c>
      <c r="E548" s="2">
        <v>27</v>
      </c>
      <c r="F548" s="2">
        <v>207</v>
      </c>
      <c r="G548" s="2">
        <v>43.6</v>
      </c>
      <c r="H548" s="2">
        <v>1.034</v>
      </c>
      <c r="I548" s="2">
        <v>53</v>
      </c>
      <c r="J548" s="2">
        <v>1</v>
      </c>
    </row>
    <row r="549" spans="1:10" x14ac:dyDescent="0.2">
      <c r="A549" s="1">
        <v>548</v>
      </c>
      <c r="B549" s="2">
        <v>4</v>
      </c>
      <c r="C549" s="2">
        <v>131</v>
      </c>
      <c r="D549" s="2">
        <v>68</v>
      </c>
      <c r="E549" s="2">
        <v>21</v>
      </c>
      <c r="F549" s="2">
        <v>166</v>
      </c>
      <c r="G549" s="2">
        <v>33.1</v>
      </c>
      <c r="H549" s="2">
        <v>0.16</v>
      </c>
      <c r="I549" s="2">
        <v>28</v>
      </c>
      <c r="J549" s="2">
        <v>0</v>
      </c>
    </row>
    <row r="550" spans="1:10" x14ac:dyDescent="0.2">
      <c r="A550" s="1">
        <v>549</v>
      </c>
      <c r="B550" s="2">
        <v>1</v>
      </c>
      <c r="C550" s="2">
        <v>164</v>
      </c>
      <c r="D550" s="2">
        <v>82</v>
      </c>
      <c r="E550" s="2">
        <v>43</v>
      </c>
      <c r="F550" s="2">
        <v>67</v>
      </c>
      <c r="G550" s="2">
        <v>32.799999999999997</v>
      </c>
      <c r="H550" s="2">
        <v>0.34100000000000003</v>
      </c>
      <c r="I550" s="2">
        <v>50</v>
      </c>
      <c r="J550" s="2">
        <v>0</v>
      </c>
    </row>
    <row r="551" spans="1:10" x14ac:dyDescent="0.2">
      <c r="A551" s="1">
        <v>550</v>
      </c>
      <c r="B551" s="2">
        <v>4</v>
      </c>
      <c r="C551" s="2">
        <v>189</v>
      </c>
      <c r="D551" s="2">
        <v>110</v>
      </c>
      <c r="E551" s="2">
        <v>31</v>
      </c>
      <c r="F551" s="2">
        <v>0</v>
      </c>
      <c r="G551" s="2">
        <v>28.5</v>
      </c>
      <c r="H551" s="2">
        <v>0.68</v>
      </c>
      <c r="I551" s="2">
        <v>37</v>
      </c>
      <c r="J551" s="2">
        <v>0</v>
      </c>
    </row>
    <row r="552" spans="1:10" x14ac:dyDescent="0.2">
      <c r="A552" s="1">
        <v>551</v>
      </c>
      <c r="B552" s="2">
        <v>1</v>
      </c>
      <c r="C552" s="2">
        <v>116</v>
      </c>
      <c r="D552" s="2">
        <v>70</v>
      </c>
      <c r="E552" s="2">
        <v>28</v>
      </c>
      <c r="F552" s="2">
        <v>0</v>
      </c>
      <c r="G552" s="2">
        <v>27.4</v>
      </c>
      <c r="H552" s="2">
        <v>0.20399999999999999</v>
      </c>
      <c r="I552" s="2">
        <v>21</v>
      </c>
      <c r="J552" s="2">
        <v>0</v>
      </c>
    </row>
    <row r="553" spans="1:10" x14ac:dyDescent="0.2">
      <c r="A553" s="1">
        <v>552</v>
      </c>
      <c r="B553" s="2">
        <v>3</v>
      </c>
      <c r="C553" s="2">
        <v>84</v>
      </c>
      <c r="D553" s="2">
        <v>68</v>
      </c>
      <c r="E553" s="2">
        <v>30</v>
      </c>
      <c r="F553" s="2">
        <v>106</v>
      </c>
      <c r="G553" s="2">
        <v>31.9</v>
      </c>
      <c r="H553" s="2">
        <v>0.59099999999999997</v>
      </c>
      <c r="I553" s="2">
        <v>25</v>
      </c>
      <c r="J553" s="2">
        <v>0</v>
      </c>
    </row>
    <row r="554" spans="1:10" x14ac:dyDescent="0.2">
      <c r="A554" s="1">
        <v>553</v>
      </c>
      <c r="B554" s="2">
        <v>6</v>
      </c>
      <c r="C554" s="2">
        <v>114</v>
      </c>
      <c r="D554" s="2">
        <v>88</v>
      </c>
      <c r="E554" s="2">
        <v>0</v>
      </c>
      <c r="F554" s="2">
        <v>0</v>
      </c>
      <c r="G554" s="2">
        <v>27.8</v>
      </c>
      <c r="H554" s="2">
        <v>0.247</v>
      </c>
      <c r="I554" s="2">
        <v>66</v>
      </c>
      <c r="J554" s="2">
        <v>0</v>
      </c>
    </row>
    <row r="555" spans="1:10" x14ac:dyDescent="0.2">
      <c r="A555" s="1">
        <v>554</v>
      </c>
      <c r="B555" s="2">
        <v>1</v>
      </c>
      <c r="C555" s="2">
        <v>88</v>
      </c>
      <c r="D555" s="2">
        <v>62</v>
      </c>
      <c r="E555" s="2">
        <v>24</v>
      </c>
      <c r="F555" s="2">
        <v>44</v>
      </c>
      <c r="G555" s="2">
        <v>29.9</v>
      </c>
      <c r="H555" s="2">
        <v>0.42199999999999999</v>
      </c>
      <c r="I555" s="2">
        <v>23</v>
      </c>
      <c r="J555" s="2">
        <v>0</v>
      </c>
    </row>
    <row r="556" spans="1:10" x14ac:dyDescent="0.2">
      <c r="A556" s="1">
        <v>555</v>
      </c>
      <c r="B556" s="2">
        <v>1</v>
      </c>
      <c r="C556" s="2">
        <v>84</v>
      </c>
      <c r="D556" s="2">
        <v>64</v>
      </c>
      <c r="E556" s="2">
        <v>23</v>
      </c>
      <c r="F556" s="2">
        <v>115</v>
      </c>
      <c r="G556" s="2">
        <v>36.9</v>
      </c>
      <c r="H556" s="2">
        <v>0.47099999999999997</v>
      </c>
      <c r="I556" s="2">
        <v>28</v>
      </c>
      <c r="J556" s="2">
        <v>0</v>
      </c>
    </row>
    <row r="557" spans="1:10" x14ac:dyDescent="0.2">
      <c r="A557" s="1">
        <v>556</v>
      </c>
      <c r="B557" s="2">
        <v>7</v>
      </c>
      <c r="C557" s="2">
        <v>124</v>
      </c>
      <c r="D557" s="2">
        <v>70</v>
      </c>
      <c r="E557" s="2">
        <v>33</v>
      </c>
      <c r="F557" s="2">
        <v>215</v>
      </c>
      <c r="G557" s="2">
        <v>25.5</v>
      </c>
      <c r="H557" s="2">
        <v>0.161</v>
      </c>
      <c r="I557" s="2">
        <v>37</v>
      </c>
      <c r="J557" s="2">
        <v>0</v>
      </c>
    </row>
    <row r="558" spans="1:10" x14ac:dyDescent="0.2">
      <c r="A558" s="1">
        <v>557</v>
      </c>
      <c r="B558" s="2">
        <v>1</v>
      </c>
      <c r="C558" s="2">
        <v>97</v>
      </c>
      <c r="D558" s="2">
        <v>70</v>
      </c>
      <c r="E558" s="2">
        <v>40</v>
      </c>
      <c r="F558" s="2">
        <v>0</v>
      </c>
      <c r="G558" s="2">
        <v>38.1</v>
      </c>
      <c r="H558" s="2">
        <v>0.218</v>
      </c>
      <c r="I558" s="2">
        <v>30</v>
      </c>
      <c r="J558" s="2">
        <v>0</v>
      </c>
    </row>
    <row r="559" spans="1:10" x14ac:dyDescent="0.2">
      <c r="A559" s="1">
        <v>558</v>
      </c>
      <c r="B559" s="2">
        <v>8</v>
      </c>
      <c r="C559" s="2">
        <v>110</v>
      </c>
      <c r="D559" s="2">
        <v>76</v>
      </c>
      <c r="E559" s="2">
        <v>0</v>
      </c>
      <c r="F559" s="2">
        <v>0</v>
      </c>
      <c r="G559" s="2">
        <v>27.8</v>
      </c>
      <c r="H559" s="2">
        <v>0.23699999999999999</v>
      </c>
      <c r="I559" s="2">
        <v>58</v>
      </c>
      <c r="J559" s="2">
        <v>0</v>
      </c>
    </row>
    <row r="560" spans="1:10" x14ac:dyDescent="0.2">
      <c r="A560" s="1">
        <v>559</v>
      </c>
      <c r="B560" s="2">
        <v>11</v>
      </c>
      <c r="C560" s="2">
        <v>103</v>
      </c>
      <c r="D560" s="2">
        <v>68</v>
      </c>
      <c r="E560" s="2">
        <v>40</v>
      </c>
      <c r="F560" s="2">
        <v>0</v>
      </c>
      <c r="G560" s="2">
        <v>46.2</v>
      </c>
      <c r="H560" s="2">
        <v>0.126</v>
      </c>
      <c r="I560" s="2">
        <v>42</v>
      </c>
      <c r="J560" s="2">
        <v>0</v>
      </c>
    </row>
    <row r="561" spans="1:10" x14ac:dyDescent="0.2">
      <c r="A561" s="1">
        <v>560</v>
      </c>
      <c r="B561" s="2">
        <v>11</v>
      </c>
      <c r="C561" s="2">
        <v>85</v>
      </c>
      <c r="D561" s="2">
        <v>74</v>
      </c>
      <c r="E561" s="2">
        <v>0</v>
      </c>
      <c r="F561" s="2">
        <v>0</v>
      </c>
      <c r="G561" s="2">
        <v>30.1</v>
      </c>
      <c r="H561" s="2">
        <v>0.3</v>
      </c>
      <c r="I561" s="2">
        <v>35</v>
      </c>
      <c r="J561" s="2">
        <v>0</v>
      </c>
    </row>
    <row r="562" spans="1:10" x14ac:dyDescent="0.2">
      <c r="A562" s="1">
        <v>561</v>
      </c>
      <c r="B562" s="2">
        <v>6</v>
      </c>
      <c r="C562" s="2">
        <v>125</v>
      </c>
      <c r="D562" s="2">
        <v>76</v>
      </c>
      <c r="E562" s="2">
        <v>0</v>
      </c>
      <c r="F562" s="2">
        <v>0</v>
      </c>
      <c r="G562" s="2">
        <v>33.799999999999997</v>
      </c>
      <c r="H562" s="2">
        <v>0.121</v>
      </c>
      <c r="I562" s="2">
        <v>54</v>
      </c>
      <c r="J562" s="2">
        <v>1</v>
      </c>
    </row>
    <row r="563" spans="1:10" x14ac:dyDescent="0.2">
      <c r="A563" s="1">
        <v>562</v>
      </c>
      <c r="B563" s="2">
        <v>0</v>
      </c>
      <c r="C563" s="2">
        <v>198</v>
      </c>
      <c r="D563" s="2">
        <v>66</v>
      </c>
      <c r="E563" s="2">
        <v>32</v>
      </c>
      <c r="F563" s="2">
        <v>274</v>
      </c>
      <c r="G563" s="2">
        <v>41.3</v>
      </c>
      <c r="H563" s="2">
        <v>0.502</v>
      </c>
      <c r="I563" s="2">
        <v>28</v>
      </c>
      <c r="J563" s="2">
        <v>1</v>
      </c>
    </row>
    <row r="564" spans="1:10" x14ac:dyDescent="0.2">
      <c r="A564" s="1">
        <v>563</v>
      </c>
      <c r="B564" s="2">
        <v>1</v>
      </c>
      <c r="C564" s="2">
        <v>87</v>
      </c>
      <c r="D564" s="2">
        <v>68</v>
      </c>
      <c r="E564" s="2">
        <v>34</v>
      </c>
      <c r="F564" s="2">
        <v>77</v>
      </c>
      <c r="G564" s="2">
        <v>37.6</v>
      </c>
      <c r="H564" s="2">
        <v>0.40100000000000002</v>
      </c>
      <c r="I564" s="2">
        <v>24</v>
      </c>
      <c r="J564" s="2">
        <v>0</v>
      </c>
    </row>
    <row r="565" spans="1:10" x14ac:dyDescent="0.2">
      <c r="A565" s="1">
        <v>564</v>
      </c>
      <c r="B565" s="2">
        <v>6</v>
      </c>
      <c r="C565" s="2">
        <v>99</v>
      </c>
      <c r="D565" s="2">
        <v>60</v>
      </c>
      <c r="E565" s="2">
        <v>19</v>
      </c>
      <c r="F565" s="2">
        <v>54</v>
      </c>
      <c r="G565" s="2">
        <v>26.9</v>
      </c>
      <c r="H565" s="2">
        <v>0.497</v>
      </c>
      <c r="I565" s="2">
        <v>32</v>
      </c>
      <c r="J565" s="2">
        <v>0</v>
      </c>
    </row>
    <row r="566" spans="1:10" x14ac:dyDescent="0.2">
      <c r="A566" s="1">
        <v>565</v>
      </c>
      <c r="B566" s="2">
        <v>0</v>
      </c>
      <c r="C566" s="2">
        <v>91</v>
      </c>
      <c r="D566" s="2">
        <v>80</v>
      </c>
      <c r="E566" s="2">
        <v>0</v>
      </c>
      <c r="F566" s="2">
        <v>0</v>
      </c>
      <c r="G566" s="2">
        <v>32.4</v>
      </c>
      <c r="H566" s="2">
        <v>0.60099999999999998</v>
      </c>
      <c r="I566" s="2">
        <v>27</v>
      </c>
      <c r="J566" s="2">
        <v>0</v>
      </c>
    </row>
    <row r="567" spans="1:10" x14ac:dyDescent="0.2">
      <c r="A567" s="1">
        <v>566</v>
      </c>
      <c r="B567" s="2">
        <v>2</v>
      </c>
      <c r="C567" s="2">
        <v>95</v>
      </c>
      <c r="D567" s="2">
        <v>54</v>
      </c>
      <c r="E567" s="2">
        <v>14</v>
      </c>
      <c r="F567" s="2">
        <v>88</v>
      </c>
      <c r="G567" s="2">
        <v>26.1</v>
      </c>
      <c r="H567" s="2">
        <v>0.748</v>
      </c>
      <c r="I567" s="2">
        <v>22</v>
      </c>
      <c r="J567" s="2">
        <v>0</v>
      </c>
    </row>
    <row r="568" spans="1:10" x14ac:dyDescent="0.2">
      <c r="A568" s="1">
        <v>567</v>
      </c>
      <c r="B568" s="2">
        <v>1</v>
      </c>
      <c r="C568" s="2">
        <v>99</v>
      </c>
      <c r="D568" s="2">
        <v>72</v>
      </c>
      <c r="E568" s="2">
        <v>30</v>
      </c>
      <c r="F568" s="2">
        <v>18</v>
      </c>
      <c r="G568" s="2">
        <v>38.6</v>
      </c>
      <c r="H568" s="2">
        <v>0.41199999999999998</v>
      </c>
      <c r="I568" s="2">
        <v>21</v>
      </c>
      <c r="J568" s="2">
        <v>0</v>
      </c>
    </row>
    <row r="569" spans="1:10" x14ac:dyDescent="0.2">
      <c r="A569" s="1">
        <v>568</v>
      </c>
      <c r="B569" s="2">
        <v>6</v>
      </c>
      <c r="C569" s="2">
        <v>92</v>
      </c>
      <c r="D569" s="2">
        <v>62</v>
      </c>
      <c r="E569" s="2">
        <v>32</v>
      </c>
      <c r="F569" s="2">
        <v>126</v>
      </c>
      <c r="G569" s="2">
        <v>32</v>
      </c>
      <c r="H569" s="2">
        <v>8.5000000000000006E-2</v>
      </c>
      <c r="I569" s="2">
        <v>46</v>
      </c>
      <c r="J569" s="2">
        <v>0</v>
      </c>
    </row>
    <row r="570" spans="1:10" x14ac:dyDescent="0.2">
      <c r="A570" s="1">
        <v>569</v>
      </c>
      <c r="B570" s="2">
        <v>4</v>
      </c>
      <c r="C570" s="2">
        <v>154</v>
      </c>
      <c r="D570" s="2">
        <v>72</v>
      </c>
      <c r="E570" s="2">
        <v>29</v>
      </c>
      <c r="F570" s="2">
        <v>126</v>
      </c>
      <c r="G570" s="2">
        <v>31.3</v>
      </c>
      <c r="H570" s="2">
        <v>0.33800000000000002</v>
      </c>
      <c r="I570" s="2">
        <v>37</v>
      </c>
      <c r="J570" s="2">
        <v>0</v>
      </c>
    </row>
    <row r="571" spans="1:10" x14ac:dyDescent="0.2">
      <c r="A571" s="1">
        <v>570</v>
      </c>
      <c r="B571" s="2">
        <v>0</v>
      </c>
      <c r="C571" s="2">
        <v>121</v>
      </c>
      <c r="D571" s="2">
        <v>66</v>
      </c>
      <c r="E571" s="2">
        <v>30</v>
      </c>
      <c r="F571" s="2">
        <v>165</v>
      </c>
      <c r="G571" s="2">
        <v>34.299999999999997</v>
      </c>
      <c r="H571" s="2">
        <v>0.20300000000000001</v>
      </c>
      <c r="I571" s="2">
        <v>33</v>
      </c>
      <c r="J571" s="2">
        <v>1</v>
      </c>
    </row>
    <row r="572" spans="1:10" x14ac:dyDescent="0.2">
      <c r="A572" s="1">
        <v>571</v>
      </c>
      <c r="B572" s="2">
        <v>3</v>
      </c>
      <c r="C572" s="2">
        <v>78</v>
      </c>
      <c r="D572" s="2">
        <v>70</v>
      </c>
      <c r="E572" s="2">
        <v>0</v>
      </c>
      <c r="F572" s="2">
        <v>0</v>
      </c>
      <c r="G572" s="2">
        <v>32.5</v>
      </c>
      <c r="H572" s="2">
        <v>0.27</v>
      </c>
      <c r="I572" s="2">
        <v>39</v>
      </c>
      <c r="J572" s="2">
        <v>0</v>
      </c>
    </row>
    <row r="573" spans="1:10" x14ac:dyDescent="0.2">
      <c r="A573" s="1">
        <v>572</v>
      </c>
      <c r="B573" s="2">
        <v>2</v>
      </c>
      <c r="C573" s="2">
        <v>130</v>
      </c>
      <c r="D573" s="2">
        <v>96</v>
      </c>
      <c r="E573" s="2">
        <v>0</v>
      </c>
      <c r="F573" s="2">
        <v>0</v>
      </c>
      <c r="G573" s="2">
        <v>22.6</v>
      </c>
      <c r="H573" s="2">
        <v>0.26800000000000002</v>
      </c>
      <c r="I573" s="2">
        <v>21</v>
      </c>
      <c r="J573" s="2">
        <v>0</v>
      </c>
    </row>
    <row r="574" spans="1:10" x14ac:dyDescent="0.2">
      <c r="A574" s="1">
        <v>573</v>
      </c>
      <c r="B574" s="2">
        <v>3</v>
      </c>
      <c r="C574" s="2">
        <v>111</v>
      </c>
      <c r="D574" s="2">
        <v>58</v>
      </c>
      <c r="E574" s="2">
        <v>31</v>
      </c>
      <c r="F574" s="2">
        <v>44</v>
      </c>
      <c r="G574" s="2">
        <v>29.5</v>
      </c>
      <c r="H574" s="2">
        <v>0.43</v>
      </c>
      <c r="I574" s="2">
        <v>22</v>
      </c>
      <c r="J574" s="2">
        <v>0</v>
      </c>
    </row>
    <row r="575" spans="1:10" x14ac:dyDescent="0.2">
      <c r="A575" s="1">
        <v>574</v>
      </c>
      <c r="B575" s="2">
        <v>2</v>
      </c>
      <c r="C575" s="2">
        <v>98</v>
      </c>
      <c r="D575" s="2">
        <v>60</v>
      </c>
      <c r="E575" s="2">
        <v>17</v>
      </c>
      <c r="F575" s="2">
        <v>120</v>
      </c>
      <c r="G575" s="2">
        <v>34.700000000000003</v>
      </c>
      <c r="H575" s="2">
        <v>0.19800000000000001</v>
      </c>
      <c r="I575" s="2">
        <v>22</v>
      </c>
      <c r="J575" s="2">
        <v>0</v>
      </c>
    </row>
    <row r="576" spans="1:10" x14ac:dyDescent="0.2">
      <c r="A576" s="1">
        <v>575</v>
      </c>
      <c r="B576" s="2">
        <v>1</v>
      </c>
      <c r="C576" s="2">
        <v>143</v>
      </c>
      <c r="D576" s="2">
        <v>86</v>
      </c>
      <c r="E576" s="2">
        <v>30</v>
      </c>
      <c r="F576" s="2">
        <v>330</v>
      </c>
      <c r="G576" s="2">
        <v>30.1</v>
      </c>
      <c r="H576" s="2">
        <v>0.89200000000000002</v>
      </c>
      <c r="I576" s="2">
        <v>23</v>
      </c>
      <c r="J576" s="2">
        <v>0</v>
      </c>
    </row>
    <row r="577" spans="1:10" x14ac:dyDescent="0.2">
      <c r="A577" s="1">
        <v>576</v>
      </c>
      <c r="B577" s="2">
        <v>1</v>
      </c>
      <c r="C577" s="2">
        <v>119</v>
      </c>
      <c r="D577" s="2">
        <v>44</v>
      </c>
      <c r="E577" s="2">
        <v>47</v>
      </c>
      <c r="F577" s="2">
        <v>63</v>
      </c>
      <c r="G577" s="2">
        <v>35.5</v>
      </c>
      <c r="H577" s="2">
        <v>0.28000000000000003</v>
      </c>
      <c r="I577" s="2">
        <v>25</v>
      </c>
      <c r="J577" s="2">
        <v>0</v>
      </c>
    </row>
    <row r="578" spans="1:10" x14ac:dyDescent="0.2">
      <c r="A578" s="1">
        <v>577</v>
      </c>
      <c r="B578" s="2">
        <v>6</v>
      </c>
      <c r="C578" s="2">
        <v>108</v>
      </c>
      <c r="D578" s="2">
        <v>44</v>
      </c>
      <c r="E578" s="2">
        <v>20</v>
      </c>
      <c r="F578" s="2">
        <v>130</v>
      </c>
      <c r="G578" s="2">
        <v>24</v>
      </c>
      <c r="H578" s="2">
        <v>0.81299999999999994</v>
      </c>
      <c r="I578" s="2">
        <v>35</v>
      </c>
      <c r="J578" s="2">
        <v>0</v>
      </c>
    </row>
    <row r="579" spans="1:10" x14ac:dyDescent="0.2">
      <c r="A579" s="1">
        <v>578</v>
      </c>
      <c r="B579" s="2">
        <v>2</v>
      </c>
      <c r="C579" s="2">
        <v>118</v>
      </c>
      <c r="D579" s="2">
        <v>80</v>
      </c>
      <c r="E579" s="2">
        <v>0</v>
      </c>
      <c r="F579" s="2">
        <v>0</v>
      </c>
      <c r="G579" s="2">
        <v>42.9</v>
      </c>
      <c r="H579" s="2">
        <v>0.69299999999999995</v>
      </c>
      <c r="I579" s="2">
        <v>21</v>
      </c>
      <c r="J579" s="2">
        <v>1</v>
      </c>
    </row>
    <row r="580" spans="1:10" x14ac:dyDescent="0.2">
      <c r="A580" s="1">
        <v>579</v>
      </c>
      <c r="B580" s="2">
        <v>10</v>
      </c>
      <c r="C580" s="2">
        <v>133</v>
      </c>
      <c r="D580" s="2">
        <v>68</v>
      </c>
      <c r="E580" s="2">
        <v>0</v>
      </c>
      <c r="F580" s="2">
        <v>0</v>
      </c>
      <c r="G580" s="2">
        <v>27</v>
      </c>
      <c r="H580" s="2">
        <v>0.245</v>
      </c>
      <c r="I580" s="2">
        <v>36</v>
      </c>
      <c r="J580" s="2">
        <v>0</v>
      </c>
    </row>
    <row r="581" spans="1:10" x14ac:dyDescent="0.2">
      <c r="A581" s="1">
        <v>580</v>
      </c>
      <c r="B581" s="2">
        <v>2</v>
      </c>
      <c r="C581" s="2">
        <v>197</v>
      </c>
      <c r="D581" s="2">
        <v>70</v>
      </c>
      <c r="E581" s="2">
        <v>99</v>
      </c>
      <c r="F581" s="2">
        <v>0</v>
      </c>
      <c r="G581" s="2">
        <v>34.700000000000003</v>
      </c>
      <c r="H581" s="2">
        <v>0.57499999999999996</v>
      </c>
      <c r="I581" s="2">
        <v>62</v>
      </c>
      <c r="J581" s="2">
        <v>1</v>
      </c>
    </row>
    <row r="582" spans="1:10" x14ac:dyDescent="0.2">
      <c r="A582" s="1">
        <v>581</v>
      </c>
      <c r="B582" s="2">
        <v>0</v>
      </c>
      <c r="C582" s="2">
        <v>151</v>
      </c>
      <c r="D582" s="2">
        <v>90</v>
      </c>
      <c r="E582" s="2">
        <v>46</v>
      </c>
      <c r="F582" s="2">
        <v>0</v>
      </c>
      <c r="G582" s="2">
        <v>42.1</v>
      </c>
      <c r="H582" s="2">
        <v>0.371</v>
      </c>
      <c r="I582" s="2">
        <v>21</v>
      </c>
      <c r="J582" s="2">
        <v>1</v>
      </c>
    </row>
    <row r="583" spans="1:10" x14ac:dyDescent="0.2">
      <c r="A583" s="1">
        <v>582</v>
      </c>
      <c r="B583" s="2">
        <v>6</v>
      </c>
      <c r="C583" s="2">
        <v>109</v>
      </c>
      <c r="D583" s="2">
        <v>60</v>
      </c>
      <c r="E583" s="2">
        <v>27</v>
      </c>
      <c r="F583" s="2">
        <v>0</v>
      </c>
      <c r="G583" s="2">
        <v>25</v>
      </c>
      <c r="H583" s="2">
        <v>0.20599999999999999</v>
      </c>
      <c r="I583" s="2">
        <v>27</v>
      </c>
      <c r="J583" s="2">
        <v>0</v>
      </c>
    </row>
    <row r="584" spans="1:10" x14ac:dyDescent="0.2">
      <c r="A584" s="1">
        <v>583</v>
      </c>
      <c r="B584" s="2">
        <v>12</v>
      </c>
      <c r="C584" s="2">
        <v>121</v>
      </c>
      <c r="D584" s="2">
        <v>78</v>
      </c>
      <c r="E584" s="2">
        <v>17</v>
      </c>
      <c r="F584" s="2">
        <v>0</v>
      </c>
      <c r="G584" s="2">
        <v>26.5</v>
      </c>
      <c r="H584" s="2">
        <v>0.25900000000000001</v>
      </c>
      <c r="I584" s="2">
        <v>62</v>
      </c>
      <c r="J584" s="2">
        <v>0</v>
      </c>
    </row>
    <row r="585" spans="1:10" x14ac:dyDescent="0.2">
      <c r="A585" s="1">
        <v>584</v>
      </c>
      <c r="B585" s="2">
        <v>8</v>
      </c>
      <c r="C585" s="2">
        <v>100</v>
      </c>
      <c r="D585" s="2">
        <v>76</v>
      </c>
      <c r="E585" s="2">
        <v>0</v>
      </c>
      <c r="F585" s="2">
        <v>0</v>
      </c>
      <c r="G585" s="2">
        <v>38.700000000000003</v>
      </c>
      <c r="H585" s="2">
        <v>0.19</v>
      </c>
      <c r="I585" s="2">
        <v>42</v>
      </c>
      <c r="J585" s="2">
        <v>0</v>
      </c>
    </row>
    <row r="586" spans="1:10" x14ac:dyDescent="0.2">
      <c r="A586" s="1">
        <v>585</v>
      </c>
      <c r="B586" s="2">
        <v>8</v>
      </c>
      <c r="C586" s="2">
        <v>124</v>
      </c>
      <c r="D586" s="2">
        <v>76</v>
      </c>
      <c r="E586" s="2">
        <v>24</v>
      </c>
      <c r="F586" s="2">
        <v>600</v>
      </c>
      <c r="G586" s="2">
        <v>28.7</v>
      </c>
      <c r="H586" s="2">
        <v>0.68700000000000006</v>
      </c>
      <c r="I586" s="2">
        <v>52</v>
      </c>
      <c r="J586" s="2">
        <v>1</v>
      </c>
    </row>
    <row r="587" spans="1:10" x14ac:dyDescent="0.2">
      <c r="A587" s="1">
        <v>586</v>
      </c>
      <c r="B587" s="2">
        <v>1</v>
      </c>
      <c r="C587" s="2">
        <v>93</v>
      </c>
      <c r="D587" s="2">
        <v>56</v>
      </c>
      <c r="E587" s="2">
        <v>11</v>
      </c>
      <c r="F587" s="2">
        <v>0</v>
      </c>
      <c r="G587" s="2">
        <v>22.5</v>
      </c>
      <c r="H587" s="2">
        <v>0.41699999999999998</v>
      </c>
      <c r="I587" s="2">
        <v>22</v>
      </c>
      <c r="J587" s="2">
        <v>0</v>
      </c>
    </row>
    <row r="588" spans="1:10" x14ac:dyDescent="0.2">
      <c r="A588" s="1">
        <v>587</v>
      </c>
      <c r="B588" s="2">
        <v>8</v>
      </c>
      <c r="C588" s="2">
        <v>143</v>
      </c>
      <c r="D588" s="2">
        <v>66</v>
      </c>
      <c r="E588" s="2">
        <v>0</v>
      </c>
      <c r="F588" s="2">
        <v>0</v>
      </c>
      <c r="G588" s="2">
        <v>34.9</v>
      </c>
      <c r="H588" s="2">
        <v>0.129</v>
      </c>
      <c r="I588" s="2">
        <v>41</v>
      </c>
      <c r="J588" s="2">
        <v>1</v>
      </c>
    </row>
    <row r="589" spans="1:10" x14ac:dyDescent="0.2">
      <c r="A589" s="1">
        <v>588</v>
      </c>
      <c r="B589" s="2">
        <v>6</v>
      </c>
      <c r="C589" s="2">
        <v>103</v>
      </c>
      <c r="D589" s="2">
        <v>66</v>
      </c>
      <c r="E589" s="2">
        <v>0</v>
      </c>
      <c r="F589" s="2">
        <v>0</v>
      </c>
      <c r="G589" s="2">
        <v>24.3</v>
      </c>
      <c r="H589" s="2">
        <v>0.249</v>
      </c>
      <c r="I589" s="2">
        <v>29</v>
      </c>
      <c r="J589" s="2">
        <v>0</v>
      </c>
    </row>
    <row r="590" spans="1:10" x14ac:dyDescent="0.2">
      <c r="A590" s="1">
        <v>589</v>
      </c>
      <c r="B590" s="2">
        <v>3</v>
      </c>
      <c r="C590" s="2">
        <v>176</v>
      </c>
      <c r="D590" s="2">
        <v>86</v>
      </c>
      <c r="E590" s="2">
        <v>27</v>
      </c>
      <c r="F590" s="2">
        <v>156</v>
      </c>
      <c r="G590" s="2">
        <v>33.299999999999997</v>
      </c>
      <c r="H590" s="2">
        <v>1.1539999999999999</v>
      </c>
      <c r="I590" s="2">
        <v>52</v>
      </c>
      <c r="J590" s="2">
        <v>1</v>
      </c>
    </row>
    <row r="591" spans="1:10" x14ac:dyDescent="0.2">
      <c r="A591" s="1">
        <v>590</v>
      </c>
      <c r="B591" s="2">
        <v>0</v>
      </c>
      <c r="C591" s="2">
        <v>73</v>
      </c>
      <c r="D591" s="2">
        <v>0</v>
      </c>
      <c r="E591" s="2">
        <v>0</v>
      </c>
      <c r="F591" s="2">
        <v>0</v>
      </c>
      <c r="G591" s="2">
        <v>21.1</v>
      </c>
      <c r="H591" s="2">
        <v>0.34200000000000003</v>
      </c>
      <c r="I591" s="2">
        <v>25</v>
      </c>
      <c r="J591" s="2">
        <v>0</v>
      </c>
    </row>
    <row r="592" spans="1:10" x14ac:dyDescent="0.2">
      <c r="A592" s="1">
        <v>591</v>
      </c>
      <c r="B592" s="2">
        <v>11</v>
      </c>
      <c r="C592" s="2">
        <v>111</v>
      </c>
      <c r="D592" s="2">
        <v>84</v>
      </c>
      <c r="E592" s="2">
        <v>40</v>
      </c>
      <c r="F592" s="2">
        <v>0</v>
      </c>
      <c r="G592" s="2">
        <v>46.8</v>
      </c>
      <c r="H592" s="2">
        <v>0.92500000000000004</v>
      </c>
      <c r="I592" s="2">
        <v>45</v>
      </c>
      <c r="J592" s="2">
        <v>1</v>
      </c>
    </row>
    <row r="593" spans="1:10" x14ac:dyDescent="0.2">
      <c r="A593" s="1">
        <v>592</v>
      </c>
      <c r="B593" s="2">
        <v>2</v>
      </c>
      <c r="C593" s="2">
        <v>112</v>
      </c>
      <c r="D593" s="2">
        <v>78</v>
      </c>
      <c r="E593" s="2">
        <v>50</v>
      </c>
      <c r="F593" s="2">
        <v>140</v>
      </c>
      <c r="G593" s="2">
        <v>39.4</v>
      </c>
      <c r="H593" s="2">
        <v>0.17499999999999999</v>
      </c>
      <c r="I593" s="2">
        <v>24</v>
      </c>
      <c r="J593" s="2">
        <v>0</v>
      </c>
    </row>
    <row r="594" spans="1:10" x14ac:dyDescent="0.2">
      <c r="A594" s="1">
        <v>593</v>
      </c>
      <c r="B594" s="2">
        <v>3</v>
      </c>
      <c r="C594" s="2">
        <v>132</v>
      </c>
      <c r="D594" s="2">
        <v>80</v>
      </c>
      <c r="E594" s="2">
        <v>0</v>
      </c>
      <c r="F594" s="2">
        <v>0</v>
      </c>
      <c r="G594" s="2">
        <v>34.4</v>
      </c>
      <c r="H594" s="2">
        <v>0.40200000000000002</v>
      </c>
      <c r="I594" s="2">
        <v>44</v>
      </c>
      <c r="J594" s="2">
        <v>1</v>
      </c>
    </row>
    <row r="595" spans="1:10" x14ac:dyDescent="0.2">
      <c r="A595" s="1">
        <v>594</v>
      </c>
      <c r="B595" s="2">
        <v>2</v>
      </c>
      <c r="C595" s="2">
        <v>82</v>
      </c>
      <c r="D595" s="2">
        <v>52</v>
      </c>
      <c r="E595" s="2">
        <v>22</v>
      </c>
      <c r="F595" s="2">
        <v>115</v>
      </c>
      <c r="G595" s="2">
        <v>28.5</v>
      </c>
      <c r="H595" s="2">
        <v>1.6990000000000001</v>
      </c>
      <c r="I595" s="2">
        <v>25</v>
      </c>
      <c r="J595" s="2">
        <v>0</v>
      </c>
    </row>
    <row r="596" spans="1:10" x14ac:dyDescent="0.2">
      <c r="A596" s="1">
        <v>595</v>
      </c>
      <c r="B596" s="2">
        <v>6</v>
      </c>
      <c r="C596" s="2">
        <v>123</v>
      </c>
      <c r="D596" s="2">
        <v>72</v>
      </c>
      <c r="E596" s="2">
        <v>45</v>
      </c>
      <c r="F596" s="2">
        <v>230</v>
      </c>
      <c r="G596" s="2">
        <v>33.6</v>
      </c>
      <c r="H596" s="2">
        <v>0.73299999999999998</v>
      </c>
      <c r="I596" s="2">
        <v>34</v>
      </c>
      <c r="J596" s="2">
        <v>0</v>
      </c>
    </row>
    <row r="597" spans="1:10" x14ac:dyDescent="0.2">
      <c r="A597" s="1">
        <v>596</v>
      </c>
      <c r="B597" s="2">
        <v>0</v>
      </c>
      <c r="C597" s="2">
        <v>188</v>
      </c>
      <c r="D597" s="2">
        <v>82</v>
      </c>
      <c r="E597" s="2">
        <v>14</v>
      </c>
      <c r="F597" s="2">
        <v>185</v>
      </c>
      <c r="G597" s="2">
        <v>32</v>
      </c>
      <c r="H597" s="2">
        <v>0.68200000000000005</v>
      </c>
      <c r="I597" s="2">
        <v>22</v>
      </c>
      <c r="J597" s="2">
        <v>1</v>
      </c>
    </row>
    <row r="598" spans="1:10" x14ac:dyDescent="0.2">
      <c r="A598" s="1">
        <v>597</v>
      </c>
      <c r="B598" s="2">
        <v>0</v>
      </c>
      <c r="C598" s="2">
        <v>67</v>
      </c>
      <c r="D598" s="2">
        <v>76</v>
      </c>
      <c r="E598" s="2">
        <v>0</v>
      </c>
      <c r="F598" s="2">
        <v>0</v>
      </c>
      <c r="G598" s="2">
        <v>45.3</v>
      </c>
      <c r="H598" s="2">
        <v>0.19400000000000001</v>
      </c>
      <c r="I598" s="2">
        <v>46</v>
      </c>
      <c r="J598" s="2">
        <v>0</v>
      </c>
    </row>
    <row r="599" spans="1:10" x14ac:dyDescent="0.2">
      <c r="A599" s="1">
        <v>598</v>
      </c>
      <c r="B599" s="2">
        <v>1</v>
      </c>
      <c r="C599" s="2">
        <v>89</v>
      </c>
      <c r="D599" s="2">
        <v>24</v>
      </c>
      <c r="E599" s="2">
        <v>19</v>
      </c>
      <c r="F599" s="2">
        <v>25</v>
      </c>
      <c r="G599" s="2">
        <v>27.8</v>
      </c>
      <c r="H599" s="2">
        <v>0.55900000000000005</v>
      </c>
      <c r="I599" s="2">
        <v>21</v>
      </c>
      <c r="J599" s="2">
        <v>0</v>
      </c>
    </row>
    <row r="600" spans="1:10" x14ac:dyDescent="0.2">
      <c r="A600" s="1">
        <v>599</v>
      </c>
      <c r="B600" s="2">
        <v>1</v>
      </c>
      <c r="C600" s="2">
        <v>173</v>
      </c>
      <c r="D600" s="2">
        <v>74</v>
      </c>
      <c r="E600" s="2">
        <v>0</v>
      </c>
      <c r="F600" s="2">
        <v>0</v>
      </c>
      <c r="G600" s="2">
        <v>36.799999999999997</v>
      </c>
      <c r="H600" s="2">
        <v>8.7999999999999995E-2</v>
      </c>
      <c r="I600" s="2">
        <v>38</v>
      </c>
      <c r="J600" s="2">
        <v>1</v>
      </c>
    </row>
    <row r="601" spans="1:10" x14ac:dyDescent="0.2">
      <c r="A601" s="1">
        <v>600</v>
      </c>
      <c r="B601" s="2">
        <v>1</v>
      </c>
      <c r="C601" s="2">
        <v>109</v>
      </c>
      <c r="D601" s="2">
        <v>38</v>
      </c>
      <c r="E601" s="2">
        <v>18</v>
      </c>
      <c r="F601" s="2">
        <v>120</v>
      </c>
      <c r="G601" s="2">
        <v>23.1</v>
      </c>
      <c r="H601" s="2">
        <v>0.40699999999999997</v>
      </c>
      <c r="I601" s="2">
        <v>26</v>
      </c>
      <c r="J601" s="2">
        <v>0</v>
      </c>
    </row>
    <row r="602" spans="1:10" x14ac:dyDescent="0.2">
      <c r="A602" s="1">
        <v>601</v>
      </c>
      <c r="B602" s="2">
        <v>1</v>
      </c>
      <c r="C602" s="2">
        <v>108</v>
      </c>
      <c r="D602" s="2">
        <v>88</v>
      </c>
      <c r="E602" s="2">
        <v>19</v>
      </c>
      <c r="F602" s="2">
        <v>0</v>
      </c>
      <c r="G602" s="2">
        <v>27.1</v>
      </c>
      <c r="H602" s="2">
        <v>0.4</v>
      </c>
      <c r="I602" s="2">
        <v>24</v>
      </c>
      <c r="J602" s="2">
        <v>0</v>
      </c>
    </row>
    <row r="603" spans="1:10" x14ac:dyDescent="0.2">
      <c r="A603" s="1">
        <v>602</v>
      </c>
      <c r="B603" s="2">
        <v>6</v>
      </c>
      <c r="C603" s="2">
        <v>96</v>
      </c>
      <c r="D603" s="2">
        <v>0</v>
      </c>
      <c r="E603" s="2">
        <v>0</v>
      </c>
      <c r="F603" s="2">
        <v>0</v>
      </c>
      <c r="G603" s="2">
        <v>23.7</v>
      </c>
      <c r="H603" s="2">
        <v>0.19</v>
      </c>
      <c r="I603" s="2">
        <v>28</v>
      </c>
      <c r="J603" s="2">
        <v>0</v>
      </c>
    </row>
    <row r="604" spans="1:10" x14ac:dyDescent="0.2">
      <c r="A604" s="1">
        <v>603</v>
      </c>
      <c r="B604" s="2">
        <v>1</v>
      </c>
      <c r="C604" s="2">
        <v>124</v>
      </c>
      <c r="D604" s="2">
        <v>74</v>
      </c>
      <c r="E604" s="2">
        <v>36</v>
      </c>
      <c r="F604" s="2">
        <v>0</v>
      </c>
      <c r="G604" s="2">
        <v>27.8</v>
      </c>
      <c r="H604" s="2">
        <v>0.1</v>
      </c>
      <c r="I604" s="2">
        <v>30</v>
      </c>
      <c r="J604" s="2">
        <v>0</v>
      </c>
    </row>
    <row r="605" spans="1:10" x14ac:dyDescent="0.2">
      <c r="A605" s="1">
        <v>604</v>
      </c>
      <c r="B605" s="2">
        <v>7</v>
      </c>
      <c r="C605" s="2">
        <v>150</v>
      </c>
      <c r="D605" s="2">
        <v>78</v>
      </c>
      <c r="E605" s="2">
        <v>29</v>
      </c>
      <c r="F605" s="2">
        <v>126</v>
      </c>
      <c r="G605" s="2">
        <v>35.200000000000003</v>
      </c>
      <c r="H605" s="2">
        <v>0.69199999999999995</v>
      </c>
      <c r="I605" s="2">
        <v>54</v>
      </c>
      <c r="J605" s="2">
        <v>1</v>
      </c>
    </row>
    <row r="606" spans="1:10" x14ac:dyDescent="0.2">
      <c r="A606" s="1">
        <v>605</v>
      </c>
      <c r="B606" s="2">
        <v>4</v>
      </c>
      <c r="C606" s="2">
        <v>183</v>
      </c>
      <c r="D606" s="2">
        <v>0</v>
      </c>
      <c r="E606" s="2">
        <v>0</v>
      </c>
      <c r="F606" s="2">
        <v>0</v>
      </c>
      <c r="G606" s="2">
        <v>28.4</v>
      </c>
      <c r="H606" s="2">
        <v>0.21199999999999999</v>
      </c>
      <c r="I606" s="2">
        <v>36</v>
      </c>
      <c r="J606" s="2">
        <v>1</v>
      </c>
    </row>
    <row r="607" spans="1:10" x14ac:dyDescent="0.2">
      <c r="A607" s="1">
        <v>606</v>
      </c>
      <c r="B607" s="2">
        <v>1</v>
      </c>
      <c r="C607" s="2">
        <v>124</v>
      </c>
      <c r="D607" s="2">
        <v>60</v>
      </c>
      <c r="E607" s="2">
        <v>32</v>
      </c>
      <c r="F607" s="2">
        <v>0</v>
      </c>
      <c r="G607" s="2">
        <v>35.799999999999997</v>
      </c>
      <c r="H607" s="2">
        <v>0.51400000000000001</v>
      </c>
      <c r="I607" s="2">
        <v>21</v>
      </c>
      <c r="J607" s="2">
        <v>0</v>
      </c>
    </row>
    <row r="608" spans="1:10" x14ac:dyDescent="0.2">
      <c r="A608" s="1">
        <v>607</v>
      </c>
      <c r="B608" s="2">
        <v>1</v>
      </c>
      <c r="C608" s="2">
        <v>181</v>
      </c>
      <c r="D608" s="2">
        <v>78</v>
      </c>
      <c r="E608" s="2">
        <v>42</v>
      </c>
      <c r="F608" s="2">
        <v>293</v>
      </c>
      <c r="G608" s="2">
        <v>40</v>
      </c>
      <c r="H608" s="2">
        <v>1.258</v>
      </c>
      <c r="I608" s="2">
        <v>22</v>
      </c>
      <c r="J608" s="2">
        <v>1</v>
      </c>
    </row>
    <row r="609" spans="1:10" x14ac:dyDescent="0.2">
      <c r="A609" s="1">
        <v>608</v>
      </c>
      <c r="B609" s="2">
        <v>1</v>
      </c>
      <c r="C609" s="2">
        <v>92</v>
      </c>
      <c r="D609" s="2">
        <v>62</v>
      </c>
      <c r="E609" s="2">
        <v>25</v>
      </c>
      <c r="F609" s="2">
        <v>41</v>
      </c>
      <c r="G609" s="2">
        <v>19.5</v>
      </c>
      <c r="H609" s="2">
        <v>0.48199999999999998</v>
      </c>
      <c r="I609" s="2">
        <v>25</v>
      </c>
      <c r="J609" s="2">
        <v>0</v>
      </c>
    </row>
    <row r="610" spans="1:10" x14ac:dyDescent="0.2">
      <c r="A610" s="1">
        <v>609</v>
      </c>
      <c r="B610" s="2">
        <v>0</v>
      </c>
      <c r="C610" s="2">
        <v>152</v>
      </c>
      <c r="D610" s="2">
        <v>82</v>
      </c>
      <c r="E610" s="2">
        <v>39</v>
      </c>
      <c r="F610" s="2">
        <v>272</v>
      </c>
      <c r="G610" s="2">
        <v>41.5</v>
      </c>
      <c r="H610" s="2">
        <v>0.27</v>
      </c>
      <c r="I610" s="2">
        <v>27</v>
      </c>
      <c r="J610" s="2">
        <v>0</v>
      </c>
    </row>
    <row r="611" spans="1:10" x14ac:dyDescent="0.2">
      <c r="A611" s="1">
        <v>610</v>
      </c>
      <c r="B611" s="2">
        <v>1</v>
      </c>
      <c r="C611" s="2">
        <v>111</v>
      </c>
      <c r="D611" s="2">
        <v>62</v>
      </c>
      <c r="E611" s="2">
        <v>13</v>
      </c>
      <c r="F611" s="2">
        <v>182</v>
      </c>
      <c r="G611" s="2">
        <v>24</v>
      </c>
      <c r="H611" s="2">
        <v>0.13800000000000001</v>
      </c>
      <c r="I611" s="2">
        <v>23</v>
      </c>
      <c r="J611" s="2">
        <v>0</v>
      </c>
    </row>
    <row r="612" spans="1:10" x14ac:dyDescent="0.2">
      <c r="A612" s="1">
        <v>611</v>
      </c>
      <c r="B612" s="2">
        <v>3</v>
      </c>
      <c r="C612" s="2">
        <v>106</v>
      </c>
      <c r="D612" s="2">
        <v>54</v>
      </c>
      <c r="E612" s="2">
        <v>21</v>
      </c>
      <c r="F612" s="2">
        <v>158</v>
      </c>
      <c r="G612" s="2">
        <v>30.9</v>
      </c>
      <c r="H612" s="2">
        <v>0.29199999999999998</v>
      </c>
      <c r="I612" s="2">
        <v>24</v>
      </c>
      <c r="J612" s="2">
        <v>0</v>
      </c>
    </row>
    <row r="613" spans="1:10" x14ac:dyDescent="0.2">
      <c r="A613" s="1">
        <v>612</v>
      </c>
      <c r="B613" s="2">
        <v>3</v>
      </c>
      <c r="C613" s="2">
        <v>174</v>
      </c>
      <c r="D613" s="2">
        <v>58</v>
      </c>
      <c r="E613" s="2">
        <v>22</v>
      </c>
      <c r="F613" s="2">
        <v>194</v>
      </c>
      <c r="G613" s="2">
        <v>32.9</v>
      </c>
      <c r="H613" s="2">
        <v>0.59299999999999997</v>
      </c>
      <c r="I613" s="2">
        <v>36</v>
      </c>
      <c r="J613" s="2">
        <v>1</v>
      </c>
    </row>
    <row r="614" spans="1:10" x14ac:dyDescent="0.2">
      <c r="A614" s="1">
        <v>613</v>
      </c>
      <c r="B614" s="2">
        <v>7</v>
      </c>
      <c r="C614" s="2">
        <v>168</v>
      </c>
      <c r="D614" s="2">
        <v>88</v>
      </c>
      <c r="E614" s="2">
        <v>42</v>
      </c>
      <c r="F614" s="2">
        <v>321</v>
      </c>
      <c r="G614" s="2">
        <v>38.200000000000003</v>
      </c>
      <c r="H614" s="2">
        <v>0.78700000000000003</v>
      </c>
      <c r="I614" s="2">
        <v>40</v>
      </c>
      <c r="J614" s="2">
        <v>1</v>
      </c>
    </row>
    <row r="615" spans="1:10" x14ac:dyDescent="0.2">
      <c r="A615" s="1">
        <v>614</v>
      </c>
      <c r="B615" s="2">
        <v>6</v>
      </c>
      <c r="C615" s="2">
        <v>105</v>
      </c>
      <c r="D615" s="2">
        <v>80</v>
      </c>
      <c r="E615" s="2">
        <v>28</v>
      </c>
      <c r="F615" s="2">
        <v>0</v>
      </c>
      <c r="G615" s="2">
        <v>32.5</v>
      </c>
      <c r="H615" s="2">
        <v>0.878</v>
      </c>
      <c r="I615" s="2">
        <v>26</v>
      </c>
      <c r="J615" s="2">
        <v>0</v>
      </c>
    </row>
    <row r="616" spans="1:10" x14ac:dyDescent="0.2">
      <c r="A616" s="1">
        <v>615</v>
      </c>
      <c r="B616" s="2">
        <v>11</v>
      </c>
      <c r="C616" s="2">
        <v>138</v>
      </c>
      <c r="D616" s="2">
        <v>74</v>
      </c>
      <c r="E616" s="2">
        <v>26</v>
      </c>
      <c r="F616" s="2">
        <v>144</v>
      </c>
      <c r="G616" s="2">
        <v>36.1</v>
      </c>
      <c r="H616" s="2">
        <v>0.55700000000000005</v>
      </c>
      <c r="I616" s="2">
        <v>50</v>
      </c>
      <c r="J616" s="2">
        <v>1</v>
      </c>
    </row>
    <row r="617" spans="1:10" x14ac:dyDescent="0.2">
      <c r="A617" s="1">
        <v>616</v>
      </c>
      <c r="B617" s="2">
        <v>3</v>
      </c>
      <c r="C617" s="2">
        <v>106</v>
      </c>
      <c r="D617" s="2">
        <v>72</v>
      </c>
      <c r="E617" s="2">
        <v>0</v>
      </c>
      <c r="F617" s="2">
        <v>0</v>
      </c>
      <c r="G617" s="2">
        <v>25.8</v>
      </c>
      <c r="H617" s="2">
        <v>0.20699999999999999</v>
      </c>
      <c r="I617" s="2">
        <v>27</v>
      </c>
      <c r="J617" s="2">
        <v>0</v>
      </c>
    </row>
    <row r="618" spans="1:10" x14ac:dyDescent="0.2">
      <c r="A618" s="1">
        <v>617</v>
      </c>
      <c r="B618" s="2">
        <v>6</v>
      </c>
      <c r="C618" s="2">
        <v>117</v>
      </c>
      <c r="D618" s="2">
        <v>96</v>
      </c>
      <c r="E618" s="2">
        <v>0</v>
      </c>
      <c r="F618" s="2">
        <v>0</v>
      </c>
      <c r="G618" s="2">
        <v>28.7</v>
      </c>
      <c r="H618" s="2">
        <v>0.157</v>
      </c>
      <c r="I618" s="2">
        <v>30</v>
      </c>
      <c r="J618" s="2">
        <v>0</v>
      </c>
    </row>
    <row r="619" spans="1:10" x14ac:dyDescent="0.2">
      <c r="A619" s="1">
        <v>618</v>
      </c>
      <c r="B619" s="2">
        <v>2</v>
      </c>
      <c r="C619" s="2">
        <v>68</v>
      </c>
      <c r="D619" s="2">
        <v>62</v>
      </c>
      <c r="E619" s="2">
        <v>13</v>
      </c>
      <c r="F619" s="2">
        <v>15</v>
      </c>
      <c r="G619" s="2">
        <v>20.100000000000001</v>
      </c>
      <c r="H619" s="2">
        <v>0.25700000000000001</v>
      </c>
      <c r="I619" s="2">
        <v>23</v>
      </c>
      <c r="J619" s="2">
        <v>0</v>
      </c>
    </row>
    <row r="620" spans="1:10" x14ac:dyDescent="0.2">
      <c r="A620" s="1">
        <v>619</v>
      </c>
      <c r="B620" s="2">
        <v>9</v>
      </c>
      <c r="C620" s="2">
        <v>112</v>
      </c>
      <c r="D620" s="2">
        <v>82</v>
      </c>
      <c r="E620" s="2">
        <v>24</v>
      </c>
      <c r="F620" s="2">
        <v>0</v>
      </c>
      <c r="G620" s="2">
        <v>28.2</v>
      </c>
      <c r="H620" s="2">
        <v>1.282</v>
      </c>
      <c r="I620" s="2">
        <v>50</v>
      </c>
      <c r="J620" s="2">
        <v>1</v>
      </c>
    </row>
    <row r="621" spans="1:10" x14ac:dyDescent="0.2">
      <c r="A621" s="1">
        <v>620</v>
      </c>
      <c r="B621" s="2">
        <v>0</v>
      </c>
      <c r="C621" s="2">
        <v>119</v>
      </c>
      <c r="D621" s="2">
        <v>0</v>
      </c>
      <c r="E621" s="2">
        <v>0</v>
      </c>
      <c r="F621" s="2">
        <v>0</v>
      </c>
      <c r="G621" s="2">
        <v>32.4</v>
      </c>
      <c r="H621" s="2">
        <v>0.14099999999999999</v>
      </c>
      <c r="I621" s="2">
        <v>24</v>
      </c>
      <c r="J621" s="2">
        <v>1</v>
      </c>
    </row>
    <row r="622" spans="1:10" x14ac:dyDescent="0.2">
      <c r="A622" s="1">
        <v>621</v>
      </c>
      <c r="B622" s="2">
        <v>2</v>
      </c>
      <c r="C622" s="2">
        <v>112</v>
      </c>
      <c r="D622" s="2">
        <v>86</v>
      </c>
      <c r="E622" s="2">
        <v>42</v>
      </c>
      <c r="F622" s="2">
        <v>160</v>
      </c>
      <c r="G622" s="2">
        <v>38.4</v>
      </c>
      <c r="H622" s="2">
        <v>0.246</v>
      </c>
      <c r="I622" s="2">
        <v>28</v>
      </c>
      <c r="J622" s="2">
        <v>0</v>
      </c>
    </row>
    <row r="623" spans="1:10" x14ac:dyDescent="0.2">
      <c r="A623" s="1">
        <v>622</v>
      </c>
      <c r="B623" s="2">
        <v>2</v>
      </c>
      <c r="C623" s="2">
        <v>92</v>
      </c>
      <c r="D623" s="2">
        <v>76</v>
      </c>
      <c r="E623" s="2">
        <v>20</v>
      </c>
      <c r="F623" s="2">
        <v>0</v>
      </c>
      <c r="G623" s="2">
        <v>24.2</v>
      </c>
      <c r="H623" s="2">
        <v>1.698</v>
      </c>
      <c r="I623" s="2">
        <v>28</v>
      </c>
      <c r="J623" s="2">
        <v>0</v>
      </c>
    </row>
    <row r="624" spans="1:10" x14ac:dyDescent="0.2">
      <c r="A624" s="1">
        <v>623</v>
      </c>
      <c r="B624" s="2">
        <v>6</v>
      </c>
      <c r="C624" s="2">
        <v>183</v>
      </c>
      <c r="D624" s="2">
        <v>94</v>
      </c>
      <c r="E624" s="2">
        <v>0</v>
      </c>
      <c r="F624" s="2">
        <v>0</v>
      </c>
      <c r="G624" s="2">
        <v>40.799999999999997</v>
      </c>
      <c r="H624" s="2">
        <v>1.4610000000000001</v>
      </c>
      <c r="I624" s="2">
        <v>45</v>
      </c>
      <c r="J624" s="2">
        <v>0</v>
      </c>
    </row>
    <row r="625" spans="1:10" x14ac:dyDescent="0.2">
      <c r="A625" s="1">
        <v>624</v>
      </c>
      <c r="B625" s="2">
        <v>0</v>
      </c>
      <c r="C625" s="2">
        <v>94</v>
      </c>
      <c r="D625" s="2">
        <v>70</v>
      </c>
      <c r="E625" s="2">
        <v>27</v>
      </c>
      <c r="F625" s="2">
        <v>115</v>
      </c>
      <c r="G625" s="2">
        <v>43.5</v>
      </c>
      <c r="H625" s="2">
        <v>0.34699999999999998</v>
      </c>
      <c r="I625" s="2">
        <v>21</v>
      </c>
      <c r="J625" s="2">
        <v>0</v>
      </c>
    </row>
    <row r="626" spans="1:10" x14ac:dyDescent="0.2">
      <c r="A626" s="1">
        <v>625</v>
      </c>
      <c r="B626" s="2">
        <v>2</v>
      </c>
      <c r="C626" s="2">
        <v>108</v>
      </c>
      <c r="D626" s="2">
        <v>64</v>
      </c>
      <c r="E626" s="2">
        <v>0</v>
      </c>
      <c r="F626" s="2">
        <v>0</v>
      </c>
      <c r="G626" s="2">
        <v>30.8</v>
      </c>
      <c r="H626" s="2">
        <v>0.158</v>
      </c>
      <c r="I626" s="2">
        <v>21</v>
      </c>
      <c r="J626" s="2">
        <v>0</v>
      </c>
    </row>
    <row r="627" spans="1:10" x14ac:dyDescent="0.2">
      <c r="A627" s="1">
        <v>626</v>
      </c>
      <c r="B627" s="2">
        <v>4</v>
      </c>
      <c r="C627" s="2">
        <v>90</v>
      </c>
      <c r="D627" s="2">
        <v>88</v>
      </c>
      <c r="E627" s="2">
        <v>47</v>
      </c>
      <c r="F627" s="2">
        <v>54</v>
      </c>
      <c r="G627" s="2">
        <v>37.700000000000003</v>
      </c>
      <c r="H627" s="2">
        <v>0.36199999999999999</v>
      </c>
      <c r="I627" s="2">
        <v>29</v>
      </c>
      <c r="J627" s="2">
        <v>0</v>
      </c>
    </row>
    <row r="628" spans="1:10" x14ac:dyDescent="0.2">
      <c r="A628" s="1">
        <v>627</v>
      </c>
      <c r="B628" s="2">
        <v>0</v>
      </c>
      <c r="C628" s="2">
        <v>125</v>
      </c>
      <c r="D628" s="2">
        <v>68</v>
      </c>
      <c r="E628" s="2">
        <v>0</v>
      </c>
      <c r="F628" s="2">
        <v>0</v>
      </c>
      <c r="G628" s="2">
        <v>24.7</v>
      </c>
      <c r="H628" s="2">
        <v>0.20599999999999999</v>
      </c>
      <c r="I628" s="2">
        <v>21</v>
      </c>
      <c r="J628" s="2">
        <v>0</v>
      </c>
    </row>
    <row r="629" spans="1:10" x14ac:dyDescent="0.2">
      <c r="A629" s="1">
        <v>628</v>
      </c>
      <c r="B629" s="2">
        <v>0</v>
      </c>
      <c r="C629" s="2">
        <v>132</v>
      </c>
      <c r="D629" s="2">
        <v>78</v>
      </c>
      <c r="E629" s="2">
        <v>0</v>
      </c>
      <c r="F629" s="2">
        <v>0</v>
      </c>
      <c r="G629" s="2">
        <v>32.4</v>
      </c>
      <c r="H629" s="2">
        <v>0.39300000000000002</v>
      </c>
      <c r="I629" s="2">
        <v>21</v>
      </c>
      <c r="J629" s="2">
        <v>0</v>
      </c>
    </row>
    <row r="630" spans="1:10" x14ac:dyDescent="0.2">
      <c r="A630" s="1">
        <v>629</v>
      </c>
      <c r="B630" s="2">
        <v>5</v>
      </c>
      <c r="C630" s="2">
        <v>128</v>
      </c>
      <c r="D630" s="2">
        <v>80</v>
      </c>
      <c r="E630" s="2">
        <v>0</v>
      </c>
      <c r="F630" s="2">
        <v>0</v>
      </c>
      <c r="G630" s="2">
        <v>34.6</v>
      </c>
      <c r="H630" s="2">
        <v>0.14399999999999999</v>
      </c>
      <c r="I630" s="2">
        <v>45</v>
      </c>
      <c r="J630" s="2">
        <v>0</v>
      </c>
    </row>
    <row r="631" spans="1:10" x14ac:dyDescent="0.2">
      <c r="A631" s="1">
        <v>630</v>
      </c>
      <c r="B631" s="2">
        <v>4</v>
      </c>
      <c r="C631" s="2">
        <v>94</v>
      </c>
      <c r="D631" s="2">
        <v>65</v>
      </c>
      <c r="E631" s="2">
        <v>22</v>
      </c>
      <c r="F631" s="2">
        <v>0</v>
      </c>
      <c r="G631" s="2">
        <v>24.7</v>
      </c>
      <c r="H631" s="2">
        <v>0.14799999999999999</v>
      </c>
      <c r="I631" s="2">
        <v>21</v>
      </c>
      <c r="J631" s="2">
        <v>0</v>
      </c>
    </row>
    <row r="632" spans="1:10" x14ac:dyDescent="0.2">
      <c r="A632" s="1">
        <v>631</v>
      </c>
      <c r="B632" s="2">
        <v>7</v>
      </c>
      <c r="C632" s="2">
        <v>114</v>
      </c>
      <c r="D632" s="2">
        <v>64</v>
      </c>
      <c r="E632" s="2">
        <v>0</v>
      </c>
      <c r="F632" s="2">
        <v>0</v>
      </c>
      <c r="G632" s="2">
        <v>27.4</v>
      </c>
      <c r="H632" s="2">
        <v>0.73199999999999998</v>
      </c>
      <c r="I632" s="2">
        <v>34</v>
      </c>
      <c r="J632" s="2">
        <v>1</v>
      </c>
    </row>
    <row r="633" spans="1:10" x14ac:dyDescent="0.2">
      <c r="A633" s="1">
        <v>632</v>
      </c>
      <c r="B633" s="2">
        <v>0</v>
      </c>
      <c r="C633" s="2">
        <v>102</v>
      </c>
      <c r="D633" s="2">
        <v>78</v>
      </c>
      <c r="E633" s="2">
        <v>40</v>
      </c>
      <c r="F633" s="2">
        <v>90</v>
      </c>
      <c r="G633" s="2">
        <v>34.5</v>
      </c>
      <c r="H633" s="2">
        <v>0.23799999999999999</v>
      </c>
      <c r="I633" s="2">
        <v>24</v>
      </c>
      <c r="J633" s="2">
        <v>0</v>
      </c>
    </row>
    <row r="634" spans="1:10" x14ac:dyDescent="0.2">
      <c r="A634" s="1">
        <v>633</v>
      </c>
      <c r="B634" s="2">
        <v>2</v>
      </c>
      <c r="C634" s="2">
        <v>111</v>
      </c>
      <c r="D634" s="2">
        <v>60</v>
      </c>
      <c r="E634" s="2">
        <v>0</v>
      </c>
      <c r="F634" s="2">
        <v>0</v>
      </c>
      <c r="G634" s="2">
        <v>26.2</v>
      </c>
      <c r="H634" s="2">
        <v>0.34300000000000003</v>
      </c>
      <c r="I634" s="2">
        <v>23</v>
      </c>
      <c r="J634" s="2">
        <v>0</v>
      </c>
    </row>
    <row r="635" spans="1:10" x14ac:dyDescent="0.2">
      <c r="A635" s="1">
        <v>634</v>
      </c>
      <c r="B635" s="2">
        <v>1</v>
      </c>
      <c r="C635" s="2">
        <v>128</v>
      </c>
      <c r="D635" s="2">
        <v>82</v>
      </c>
      <c r="E635" s="2">
        <v>17</v>
      </c>
      <c r="F635" s="2">
        <v>183</v>
      </c>
      <c r="G635" s="2">
        <v>27.5</v>
      </c>
      <c r="H635" s="2">
        <v>0.115</v>
      </c>
      <c r="I635" s="2">
        <v>22</v>
      </c>
      <c r="J635" s="2">
        <v>0</v>
      </c>
    </row>
    <row r="636" spans="1:10" x14ac:dyDescent="0.2">
      <c r="A636" s="1">
        <v>635</v>
      </c>
      <c r="B636" s="2">
        <v>10</v>
      </c>
      <c r="C636" s="2">
        <v>92</v>
      </c>
      <c r="D636" s="2">
        <v>62</v>
      </c>
      <c r="E636" s="2">
        <v>0</v>
      </c>
      <c r="F636" s="2">
        <v>0</v>
      </c>
      <c r="G636" s="2">
        <v>25.9</v>
      </c>
      <c r="H636" s="2">
        <v>0.16700000000000001</v>
      </c>
      <c r="I636" s="2">
        <v>31</v>
      </c>
      <c r="J636" s="2">
        <v>0</v>
      </c>
    </row>
    <row r="637" spans="1:10" x14ac:dyDescent="0.2">
      <c r="A637" s="1">
        <v>636</v>
      </c>
      <c r="B637" s="2">
        <v>13</v>
      </c>
      <c r="C637" s="2">
        <v>104</v>
      </c>
      <c r="D637" s="2">
        <v>72</v>
      </c>
      <c r="E637" s="2">
        <v>0</v>
      </c>
      <c r="F637" s="2">
        <v>0</v>
      </c>
      <c r="G637" s="2">
        <v>31.2</v>
      </c>
      <c r="H637" s="2">
        <v>0.46500000000000002</v>
      </c>
      <c r="I637" s="2">
        <v>38</v>
      </c>
      <c r="J637" s="2">
        <v>1</v>
      </c>
    </row>
    <row r="638" spans="1:10" x14ac:dyDescent="0.2">
      <c r="A638" s="1">
        <v>637</v>
      </c>
      <c r="B638" s="2">
        <v>5</v>
      </c>
      <c r="C638" s="2">
        <v>104</v>
      </c>
      <c r="D638" s="2">
        <v>74</v>
      </c>
      <c r="E638" s="2">
        <v>0</v>
      </c>
      <c r="F638" s="2">
        <v>0</v>
      </c>
      <c r="G638" s="2">
        <v>28.8</v>
      </c>
      <c r="H638" s="2">
        <v>0.153</v>
      </c>
      <c r="I638" s="2">
        <v>48</v>
      </c>
      <c r="J638" s="2">
        <v>0</v>
      </c>
    </row>
    <row r="639" spans="1:10" x14ac:dyDescent="0.2">
      <c r="A639" s="1">
        <v>638</v>
      </c>
      <c r="B639" s="2">
        <v>2</v>
      </c>
      <c r="C639" s="2">
        <v>94</v>
      </c>
      <c r="D639" s="2">
        <v>76</v>
      </c>
      <c r="E639" s="2">
        <v>18</v>
      </c>
      <c r="F639" s="2">
        <v>66</v>
      </c>
      <c r="G639" s="2">
        <v>31.6</v>
      </c>
      <c r="H639" s="2">
        <v>0.64900000000000002</v>
      </c>
      <c r="I639" s="2">
        <v>23</v>
      </c>
      <c r="J639" s="2">
        <v>0</v>
      </c>
    </row>
    <row r="640" spans="1:10" x14ac:dyDescent="0.2">
      <c r="A640" s="1">
        <v>639</v>
      </c>
      <c r="B640" s="2">
        <v>7</v>
      </c>
      <c r="C640" s="2">
        <v>97</v>
      </c>
      <c r="D640" s="2">
        <v>76</v>
      </c>
      <c r="E640" s="2">
        <v>32</v>
      </c>
      <c r="F640" s="2">
        <v>91</v>
      </c>
      <c r="G640" s="2">
        <v>40.9</v>
      </c>
      <c r="H640" s="2">
        <v>0.871</v>
      </c>
      <c r="I640" s="2">
        <v>32</v>
      </c>
      <c r="J640" s="2">
        <v>1</v>
      </c>
    </row>
    <row r="641" spans="1:10" x14ac:dyDescent="0.2">
      <c r="A641" s="1">
        <v>640</v>
      </c>
      <c r="B641" s="2">
        <v>1</v>
      </c>
      <c r="C641" s="2">
        <v>100</v>
      </c>
      <c r="D641" s="2">
        <v>74</v>
      </c>
      <c r="E641" s="2">
        <v>12</v>
      </c>
      <c r="F641" s="2">
        <v>46</v>
      </c>
      <c r="G641" s="2">
        <v>19.5</v>
      </c>
      <c r="H641" s="2">
        <v>0.14899999999999999</v>
      </c>
      <c r="I641" s="2">
        <v>28</v>
      </c>
      <c r="J641" s="2">
        <v>0</v>
      </c>
    </row>
    <row r="642" spans="1:10" x14ac:dyDescent="0.2">
      <c r="A642" s="1">
        <v>641</v>
      </c>
      <c r="B642" s="2">
        <v>0</v>
      </c>
      <c r="C642" s="2">
        <v>102</v>
      </c>
      <c r="D642" s="2">
        <v>86</v>
      </c>
      <c r="E642" s="2">
        <v>17</v>
      </c>
      <c r="F642" s="2">
        <v>105</v>
      </c>
      <c r="G642" s="2">
        <v>29.3</v>
      </c>
      <c r="H642" s="2">
        <v>0.69499999999999995</v>
      </c>
      <c r="I642" s="2">
        <v>27</v>
      </c>
      <c r="J642" s="2">
        <v>0</v>
      </c>
    </row>
    <row r="643" spans="1:10" x14ac:dyDescent="0.2">
      <c r="A643" s="1">
        <v>642</v>
      </c>
      <c r="B643" s="2">
        <v>4</v>
      </c>
      <c r="C643" s="2">
        <v>128</v>
      </c>
      <c r="D643" s="2">
        <v>70</v>
      </c>
      <c r="E643" s="2">
        <v>0</v>
      </c>
      <c r="F643" s="2">
        <v>0</v>
      </c>
      <c r="G643" s="2">
        <v>34.299999999999997</v>
      </c>
      <c r="H643" s="2">
        <v>0.30299999999999999</v>
      </c>
      <c r="I643" s="2">
        <v>24</v>
      </c>
      <c r="J643" s="2">
        <v>0</v>
      </c>
    </row>
    <row r="644" spans="1:10" x14ac:dyDescent="0.2">
      <c r="A644" s="1">
        <v>643</v>
      </c>
      <c r="B644" s="2">
        <v>6</v>
      </c>
      <c r="C644" s="2">
        <v>147</v>
      </c>
      <c r="D644" s="2">
        <v>80</v>
      </c>
      <c r="E644" s="2">
        <v>0</v>
      </c>
      <c r="F644" s="2">
        <v>0</v>
      </c>
      <c r="G644" s="2">
        <v>29.5</v>
      </c>
      <c r="H644" s="2">
        <v>0.17799999999999999</v>
      </c>
      <c r="I644" s="2">
        <v>50</v>
      </c>
      <c r="J644" s="2">
        <v>1</v>
      </c>
    </row>
    <row r="645" spans="1:10" x14ac:dyDescent="0.2">
      <c r="A645" s="1">
        <v>644</v>
      </c>
      <c r="B645" s="2">
        <v>4</v>
      </c>
      <c r="C645" s="2">
        <v>90</v>
      </c>
      <c r="D645" s="2">
        <v>0</v>
      </c>
      <c r="E645" s="2">
        <v>0</v>
      </c>
      <c r="F645" s="2">
        <v>0</v>
      </c>
      <c r="G645" s="2">
        <v>28</v>
      </c>
      <c r="H645" s="2">
        <v>0.61</v>
      </c>
      <c r="I645" s="2">
        <v>31</v>
      </c>
      <c r="J645" s="2">
        <v>0</v>
      </c>
    </row>
    <row r="646" spans="1:10" x14ac:dyDescent="0.2">
      <c r="A646" s="1">
        <v>645</v>
      </c>
      <c r="B646" s="2">
        <v>3</v>
      </c>
      <c r="C646" s="2">
        <v>103</v>
      </c>
      <c r="D646" s="2">
        <v>72</v>
      </c>
      <c r="E646" s="2">
        <v>30</v>
      </c>
      <c r="F646" s="2">
        <v>152</v>
      </c>
      <c r="G646" s="2">
        <v>27.6</v>
      </c>
      <c r="H646" s="2">
        <v>0.73</v>
      </c>
      <c r="I646" s="2">
        <v>27</v>
      </c>
      <c r="J646" s="2">
        <v>0</v>
      </c>
    </row>
    <row r="647" spans="1:10" x14ac:dyDescent="0.2">
      <c r="A647" s="1">
        <v>646</v>
      </c>
      <c r="B647" s="2">
        <v>2</v>
      </c>
      <c r="C647" s="2">
        <v>157</v>
      </c>
      <c r="D647" s="2">
        <v>74</v>
      </c>
      <c r="E647" s="2">
        <v>35</v>
      </c>
      <c r="F647" s="2">
        <v>440</v>
      </c>
      <c r="G647" s="2">
        <v>39.4</v>
      </c>
      <c r="H647" s="2">
        <v>0.13400000000000001</v>
      </c>
      <c r="I647" s="2">
        <v>30</v>
      </c>
      <c r="J647" s="2">
        <v>0</v>
      </c>
    </row>
    <row r="648" spans="1:10" x14ac:dyDescent="0.2">
      <c r="A648" s="1">
        <v>647</v>
      </c>
      <c r="B648" s="2">
        <v>1</v>
      </c>
      <c r="C648" s="2">
        <v>167</v>
      </c>
      <c r="D648" s="2">
        <v>74</v>
      </c>
      <c r="E648" s="2">
        <v>17</v>
      </c>
      <c r="F648" s="2">
        <v>144</v>
      </c>
      <c r="G648" s="2">
        <v>23.4</v>
      </c>
      <c r="H648" s="2">
        <v>0.44700000000000001</v>
      </c>
      <c r="I648" s="2">
        <v>33</v>
      </c>
      <c r="J648" s="2">
        <v>1</v>
      </c>
    </row>
    <row r="649" spans="1:10" x14ac:dyDescent="0.2">
      <c r="A649" s="1">
        <v>648</v>
      </c>
      <c r="B649" s="2">
        <v>0</v>
      </c>
      <c r="C649" s="2">
        <v>179</v>
      </c>
      <c r="D649" s="2">
        <v>50</v>
      </c>
      <c r="E649" s="2">
        <v>36</v>
      </c>
      <c r="F649" s="2">
        <v>159</v>
      </c>
      <c r="G649" s="2">
        <v>37.799999999999997</v>
      </c>
      <c r="H649" s="2">
        <v>0.45500000000000002</v>
      </c>
      <c r="I649" s="2">
        <v>22</v>
      </c>
      <c r="J649" s="2">
        <v>1</v>
      </c>
    </row>
    <row r="650" spans="1:10" x14ac:dyDescent="0.2">
      <c r="A650" s="1">
        <v>649</v>
      </c>
      <c r="B650" s="2">
        <v>11</v>
      </c>
      <c r="C650" s="2">
        <v>136</v>
      </c>
      <c r="D650" s="2">
        <v>84</v>
      </c>
      <c r="E650" s="2">
        <v>35</v>
      </c>
      <c r="F650" s="2">
        <v>130</v>
      </c>
      <c r="G650" s="2">
        <v>28.3</v>
      </c>
      <c r="H650" s="2">
        <v>0.26</v>
      </c>
      <c r="I650" s="2">
        <v>42</v>
      </c>
      <c r="J650" s="2">
        <v>1</v>
      </c>
    </row>
    <row r="651" spans="1:10" x14ac:dyDescent="0.2">
      <c r="A651" s="1">
        <v>650</v>
      </c>
      <c r="B651" s="2">
        <v>0</v>
      </c>
      <c r="C651" s="2">
        <v>107</v>
      </c>
      <c r="D651" s="2">
        <v>60</v>
      </c>
      <c r="E651" s="2">
        <v>25</v>
      </c>
      <c r="F651" s="2">
        <v>0</v>
      </c>
      <c r="G651" s="2">
        <v>26.4</v>
      </c>
      <c r="H651" s="2">
        <v>0.13300000000000001</v>
      </c>
      <c r="I651" s="2">
        <v>23</v>
      </c>
      <c r="J651" s="2">
        <v>0</v>
      </c>
    </row>
    <row r="652" spans="1:10" x14ac:dyDescent="0.2">
      <c r="A652" s="1">
        <v>651</v>
      </c>
      <c r="B652" s="2">
        <v>1</v>
      </c>
      <c r="C652" s="2">
        <v>91</v>
      </c>
      <c r="D652" s="2">
        <v>54</v>
      </c>
      <c r="E652" s="2">
        <v>25</v>
      </c>
      <c r="F652" s="2">
        <v>100</v>
      </c>
      <c r="G652" s="2">
        <v>25.2</v>
      </c>
      <c r="H652" s="2">
        <v>0.23400000000000001</v>
      </c>
      <c r="I652" s="2">
        <v>23</v>
      </c>
      <c r="J652" s="2">
        <v>0</v>
      </c>
    </row>
    <row r="653" spans="1:10" x14ac:dyDescent="0.2">
      <c r="A653" s="1">
        <v>652</v>
      </c>
      <c r="B653" s="2">
        <v>1</v>
      </c>
      <c r="C653" s="2">
        <v>117</v>
      </c>
      <c r="D653" s="2">
        <v>60</v>
      </c>
      <c r="E653" s="2">
        <v>23</v>
      </c>
      <c r="F653" s="2">
        <v>106</v>
      </c>
      <c r="G653" s="2">
        <v>33.799999999999997</v>
      </c>
      <c r="H653" s="2">
        <v>0.46600000000000003</v>
      </c>
      <c r="I653" s="2">
        <v>27</v>
      </c>
      <c r="J653" s="2">
        <v>0</v>
      </c>
    </row>
    <row r="654" spans="1:10" x14ac:dyDescent="0.2">
      <c r="A654" s="1">
        <v>653</v>
      </c>
      <c r="B654" s="2">
        <v>5</v>
      </c>
      <c r="C654" s="2">
        <v>123</v>
      </c>
      <c r="D654" s="2">
        <v>74</v>
      </c>
      <c r="E654" s="2">
        <v>40</v>
      </c>
      <c r="F654" s="2">
        <v>77</v>
      </c>
      <c r="G654" s="2">
        <v>34.1</v>
      </c>
      <c r="H654" s="2">
        <v>0.26900000000000002</v>
      </c>
      <c r="I654" s="2">
        <v>28</v>
      </c>
      <c r="J654" s="2">
        <v>0</v>
      </c>
    </row>
    <row r="655" spans="1:10" x14ac:dyDescent="0.2">
      <c r="A655" s="1">
        <v>654</v>
      </c>
      <c r="B655" s="2">
        <v>2</v>
      </c>
      <c r="C655" s="2">
        <v>120</v>
      </c>
      <c r="D655" s="2">
        <v>54</v>
      </c>
      <c r="E655" s="2">
        <v>0</v>
      </c>
      <c r="F655" s="2">
        <v>0</v>
      </c>
      <c r="G655" s="2">
        <v>26.8</v>
      </c>
      <c r="H655" s="2">
        <v>0.45500000000000002</v>
      </c>
      <c r="I655" s="2">
        <v>27</v>
      </c>
      <c r="J655" s="2">
        <v>0</v>
      </c>
    </row>
    <row r="656" spans="1:10" x14ac:dyDescent="0.2">
      <c r="A656" s="1">
        <v>655</v>
      </c>
      <c r="B656" s="2">
        <v>1</v>
      </c>
      <c r="C656" s="2">
        <v>106</v>
      </c>
      <c r="D656" s="2">
        <v>70</v>
      </c>
      <c r="E656" s="2">
        <v>28</v>
      </c>
      <c r="F656" s="2">
        <v>135</v>
      </c>
      <c r="G656" s="2">
        <v>34.200000000000003</v>
      </c>
      <c r="H656" s="2">
        <v>0.14199999999999999</v>
      </c>
      <c r="I656" s="2">
        <v>22</v>
      </c>
      <c r="J656" s="2">
        <v>0</v>
      </c>
    </row>
    <row r="657" spans="1:10" x14ac:dyDescent="0.2">
      <c r="A657" s="1">
        <v>656</v>
      </c>
      <c r="B657" s="2">
        <v>2</v>
      </c>
      <c r="C657" s="2">
        <v>155</v>
      </c>
      <c r="D657" s="2">
        <v>52</v>
      </c>
      <c r="E657" s="2">
        <v>27</v>
      </c>
      <c r="F657" s="2">
        <v>540</v>
      </c>
      <c r="G657" s="2">
        <v>38.700000000000003</v>
      </c>
      <c r="H657" s="2">
        <v>0.24</v>
      </c>
      <c r="I657" s="2">
        <v>25</v>
      </c>
      <c r="J657" s="2">
        <v>1</v>
      </c>
    </row>
    <row r="658" spans="1:10" x14ac:dyDescent="0.2">
      <c r="A658" s="1">
        <v>657</v>
      </c>
      <c r="B658" s="2">
        <v>2</v>
      </c>
      <c r="C658" s="2">
        <v>101</v>
      </c>
      <c r="D658" s="2">
        <v>58</v>
      </c>
      <c r="E658" s="2">
        <v>35</v>
      </c>
      <c r="F658" s="2">
        <v>90</v>
      </c>
      <c r="G658" s="2">
        <v>21.8</v>
      </c>
      <c r="H658" s="2">
        <v>0.155</v>
      </c>
      <c r="I658" s="2">
        <v>22</v>
      </c>
      <c r="J658" s="2">
        <v>0</v>
      </c>
    </row>
    <row r="659" spans="1:10" x14ac:dyDescent="0.2">
      <c r="A659" s="1">
        <v>658</v>
      </c>
      <c r="B659" s="2">
        <v>1</v>
      </c>
      <c r="C659" s="2">
        <v>120</v>
      </c>
      <c r="D659" s="2">
        <v>80</v>
      </c>
      <c r="E659" s="2">
        <v>48</v>
      </c>
      <c r="F659" s="2">
        <v>200</v>
      </c>
      <c r="G659" s="2">
        <v>38.9</v>
      </c>
      <c r="H659" s="2">
        <v>1.1619999999999999</v>
      </c>
      <c r="I659" s="2">
        <v>41</v>
      </c>
      <c r="J659" s="2">
        <v>0</v>
      </c>
    </row>
    <row r="660" spans="1:10" x14ac:dyDescent="0.2">
      <c r="A660" s="1">
        <v>659</v>
      </c>
      <c r="B660" s="2">
        <v>11</v>
      </c>
      <c r="C660" s="2">
        <v>127</v>
      </c>
      <c r="D660" s="2">
        <v>106</v>
      </c>
      <c r="E660" s="2">
        <v>0</v>
      </c>
      <c r="F660" s="2">
        <v>0</v>
      </c>
      <c r="G660" s="2">
        <v>39</v>
      </c>
      <c r="H660" s="2">
        <v>0.19</v>
      </c>
      <c r="I660" s="2">
        <v>51</v>
      </c>
      <c r="J660" s="2">
        <v>0</v>
      </c>
    </row>
    <row r="661" spans="1:10" x14ac:dyDescent="0.2">
      <c r="A661" s="1">
        <v>660</v>
      </c>
      <c r="B661" s="2">
        <v>3</v>
      </c>
      <c r="C661" s="2">
        <v>80</v>
      </c>
      <c r="D661" s="2">
        <v>82</v>
      </c>
      <c r="E661" s="2">
        <v>31</v>
      </c>
      <c r="F661" s="2">
        <v>70</v>
      </c>
      <c r="G661" s="2">
        <v>34.200000000000003</v>
      </c>
      <c r="H661" s="2">
        <v>1.292</v>
      </c>
      <c r="I661" s="2">
        <v>27</v>
      </c>
      <c r="J661" s="2">
        <v>1</v>
      </c>
    </row>
    <row r="662" spans="1:10" x14ac:dyDescent="0.2">
      <c r="A662" s="1">
        <v>661</v>
      </c>
      <c r="B662" s="2">
        <v>10</v>
      </c>
      <c r="C662" s="2">
        <v>162</v>
      </c>
      <c r="D662" s="2">
        <v>84</v>
      </c>
      <c r="E662" s="2">
        <v>0</v>
      </c>
      <c r="F662" s="2">
        <v>0</v>
      </c>
      <c r="G662" s="2">
        <v>27.7</v>
      </c>
      <c r="H662" s="2">
        <v>0.182</v>
      </c>
      <c r="I662" s="2">
        <v>54</v>
      </c>
      <c r="J662" s="2">
        <v>0</v>
      </c>
    </row>
    <row r="663" spans="1:10" x14ac:dyDescent="0.2">
      <c r="A663" s="1">
        <v>662</v>
      </c>
      <c r="B663" s="2">
        <v>1</v>
      </c>
      <c r="C663" s="2">
        <v>199</v>
      </c>
      <c r="D663" s="2">
        <v>76</v>
      </c>
      <c r="E663" s="2">
        <v>43</v>
      </c>
      <c r="F663" s="2">
        <v>0</v>
      </c>
      <c r="G663" s="2">
        <v>42.9</v>
      </c>
      <c r="H663" s="2">
        <v>1.3939999999999999</v>
      </c>
      <c r="I663" s="2">
        <v>22</v>
      </c>
      <c r="J663" s="2">
        <v>1</v>
      </c>
    </row>
    <row r="664" spans="1:10" x14ac:dyDescent="0.2">
      <c r="A664" s="1">
        <v>663</v>
      </c>
      <c r="B664" s="2">
        <v>8</v>
      </c>
      <c r="C664" s="2">
        <v>167</v>
      </c>
      <c r="D664" s="2">
        <v>106</v>
      </c>
      <c r="E664" s="2">
        <v>46</v>
      </c>
      <c r="F664" s="2">
        <v>231</v>
      </c>
      <c r="G664" s="2">
        <v>37.6</v>
      </c>
      <c r="H664" s="2">
        <v>0.16500000000000001</v>
      </c>
      <c r="I664" s="2">
        <v>43</v>
      </c>
      <c r="J664" s="2">
        <v>1</v>
      </c>
    </row>
    <row r="665" spans="1:10" x14ac:dyDescent="0.2">
      <c r="A665" s="1">
        <v>664</v>
      </c>
      <c r="B665" s="2">
        <v>9</v>
      </c>
      <c r="C665" s="2">
        <v>145</v>
      </c>
      <c r="D665" s="2">
        <v>80</v>
      </c>
      <c r="E665" s="2">
        <v>46</v>
      </c>
      <c r="F665" s="2">
        <v>130</v>
      </c>
      <c r="G665" s="2">
        <v>37.9</v>
      </c>
      <c r="H665" s="2">
        <v>0.63700000000000001</v>
      </c>
      <c r="I665" s="2">
        <v>40</v>
      </c>
      <c r="J665" s="2">
        <v>1</v>
      </c>
    </row>
    <row r="666" spans="1:10" x14ac:dyDescent="0.2">
      <c r="A666" s="1">
        <v>665</v>
      </c>
      <c r="B666" s="2">
        <v>6</v>
      </c>
      <c r="C666" s="2">
        <v>115</v>
      </c>
      <c r="D666" s="2">
        <v>60</v>
      </c>
      <c r="E666" s="2">
        <v>39</v>
      </c>
      <c r="F666" s="2">
        <v>0</v>
      </c>
      <c r="G666" s="2">
        <v>33.700000000000003</v>
      </c>
      <c r="H666" s="2">
        <v>0.245</v>
      </c>
      <c r="I666" s="2">
        <v>40</v>
      </c>
      <c r="J666" s="2">
        <v>1</v>
      </c>
    </row>
    <row r="667" spans="1:10" x14ac:dyDescent="0.2">
      <c r="A667" s="1">
        <v>666</v>
      </c>
      <c r="B667" s="2">
        <v>1</v>
      </c>
      <c r="C667" s="2">
        <v>112</v>
      </c>
      <c r="D667" s="2">
        <v>80</v>
      </c>
      <c r="E667" s="2">
        <v>45</v>
      </c>
      <c r="F667" s="2">
        <v>132</v>
      </c>
      <c r="G667" s="2">
        <v>34.799999999999997</v>
      </c>
      <c r="H667" s="2">
        <v>0.217</v>
      </c>
      <c r="I667" s="2">
        <v>24</v>
      </c>
      <c r="J667" s="2">
        <v>0</v>
      </c>
    </row>
    <row r="668" spans="1:10" x14ac:dyDescent="0.2">
      <c r="A668" s="1">
        <v>667</v>
      </c>
      <c r="B668" s="2">
        <v>4</v>
      </c>
      <c r="C668" s="2">
        <v>145</v>
      </c>
      <c r="D668" s="2">
        <v>82</v>
      </c>
      <c r="E668" s="2">
        <v>18</v>
      </c>
      <c r="F668" s="2">
        <v>0</v>
      </c>
      <c r="G668" s="2">
        <v>32.5</v>
      </c>
      <c r="H668" s="2">
        <v>0.23499999999999999</v>
      </c>
      <c r="I668" s="2">
        <v>70</v>
      </c>
      <c r="J668" s="2">
        <v>1</v>
      </c>
    </row>
    <row r="669" spans="1:10" x14ac:dyDescent="0.2">
      <c r="A669" s="1">
        <v>668</v>
      </c>
      <c r="B669" s="2">
        <v>10</v>
      </c>
      <c r="C669" s="2">
        <v>111</v>
      </c>
      <c r="D669" s="2">
        <v>70</v>
      </c>
      <c r="E669" s="2">
        <v>27</v>
      </c>
      <c r="F669" s="2">
        <v>0</v>
      </c>
      <c r="G669" s="2">
        <v>27.5</v>
      </c>
      <c r="H669" s="2">
        <v>0.14099999999999999</v>
      </c>
      <c r="I669" s="2">
        <v>40</v>
      </c>
      <c r="J669" s="2">
        <v>1</v>
      </c>
    </row>
    <row r="670" spans="1:10" x14ac:dyDescent="0.2">
      <c r="A670" s="1">
        <v>669</v>
      </c>
      <c r="B670" s="2">
        <v>6</v>
      </c>
      <c r="C670" s="2">
        <v>98</v>
      </c>
      <c r="D670" s="2">
        <v>58</v>
      </c>
      <c r="E670" s="2">
        <v>33</v>
      </c>
      <c r="F670" s="2">
        <v>190</v>
      </c>
      <c r="G670" s="2">
        <v>34</v>
      </c>
      <c r="H670" s="2">
        <v>0.43</v>
      </c>
      <c r="I670" s="2">
        <v>43</v>
      </c>
      <c r="J670" s="2">
        <v>0</v>
      </c>
    </row>
    <row r="671" spans="1:10" x14ac:dyDescent="0.2">
      <c r="A671" s="1">
        <v>670</v>
      </c>
      <c r="B671" s="2">
        <v>9</v>
      </c>
      <c r="C671" s="2">
        <v>154</v>
      </c>
      <c r="D671" s="2">
        <v>78</v>
      </c>
      <c r="E671" s="2">
        <v>30</v>
      </c>
      <c r="F671" s="2">
        <v>100</v>
      </c>
      <c r="G671" s="2">
        <v>30.9</v>
      </c>
      <c r="H671" s="2">
        <v>0.16400000000000001</v>
      </c>
      <c r="I671" s="2">
        <v>45</v>
      </c>
      <c r="J671" s="2">
        <v>0</v>
      </c>
    </row>
    <row r="672" spans="1:10" x14ac:dyDescent="0.2">
      <c r="A672" s="1">
        <v>671</v>
      </c>
      <c r="B672" s="2">
        <v>6</v>
      </c>
      <c r="C672" s="2">
        <v>165</v>
      </c>
      <c r="D672" s="2">
        <v>68</v>
      </c>
      <c r="E672" s="2">
        <v>26</v>
      </c>
      <c r="F672" s="2">
        <v>168</v>
      </c>
      <c r="G672" s="2">
        <v>33.6</v>
      </c>
      <c r="H672" s="2">
        <v>0.63100000000000001</v>
      </c>
      <c r="I672" s="2">
        <v>49</v>
      </c>
      <c r="J672" s="2">
        <v>0</v>
      </c>
    </row>
    <row r="673" spans="1:10" x14ac:dyDescent="0.2">
      <c r="A673" s="1">
        <v>672</v>
      </c>
      <c r="B673" s="2">
        <v>1</v>
      </c>
      <c r="C673" s="2">
        <v>99</v>
      </c>
      <c r="D673" s="2">
        <v>58</v>
      </c>
      <c r="E673" s="2">
        <v>10</v>
      </c>
      <c r="F673" s="2">
        <v>0</v>
      </c>
      <c r="G673" s="2">
        <v>25.4</v>
      </c>
      <c r="H673" s="2">
        <v>0.55100000000000005</v>
      </c>
      <c r="I673" s="2">
        <v>21</v>
      </c>
      <c r="J673" s="2">
        <v>0</v>
      </c>
    </row>
    <row r="674" spans="1:10" x14ac:dyDescent="0.2">
      <c r="A674" s="1">
        <v>673</v>
      </c>
      <c r="B674" s="2">
        <v>10</v>
      </c>
      <c r="C674" s="2">
        <v>68</v>
      </c>
      <c r="D674" s="2">
        <v>106</v>
      </c>
      <c r="E674" s="2">
        <v>23</v>
      </c>
      <c r="F674" s="2">
        <v>49</v>
      </c>
      <c r="G674" s="2">
        <v>35.5</v>
      </c>
      <c r="H674" s="2">
        <v>0.28499999999999998</v>
      </c>
      <c r="I674" s="2">
        <v>47</v>
      </c>
      <c r="J674" s="2">
        <v>0</v>
      </c>
    </row>
    <row r="675" spans="1:10" x14ac:dyDescent="0.2">
      <c r="A675" s="1">
        <v>674</v>
      </c>
      <c r="B675" s="2">
        <v>3</v>
      </c>
      <c r="C675" s="2">
        <v>123</v>
      </c>
      <c r="D675" s="2">
        <v>100</v>
      </c>
      <c r="E675" s="2">
        <v>35</v>
      </c>
      <c r="F675" s="2">
        <v>240</v>
      </c>
      <c r="G675" s="2">
        <v>57.3</v>
      </c>
      <c r="H675" s="2">
        <v>0.88</v>
      </c>
      <c r="I675" s="2">
        <v>22</v>
      </c>
      <c r="J675" s="2">
        <v>0</v>
      </c>
    </row>
    <row r="676" spans="1:10" x14ac:dyDescent="0.2">
      <c r="A676" s="1">
        <v>675</v>
      </c>
      <c r="B676" s="2">
        <v>8</v>
      </c>
      <c r="C676" s="2">
        <v>91</v>
      </c>
      <c r="D676" s="2">
        <v>82</v>
      </c>
      <c r="E676" s="2">
        <v>0</v>
      </c>
      <c r="F676" s="2">
        <v>0</v>
      </c>
      <c r="G676" s="2">
        <v>35.6</v>
      </c>
      <c r="H676" s="2">
        <v>0.58699999999999997</v>
      </c>
      <c r="I676" s="2">
        <v>68</v>
      </c>
      <c r="J676" s="2">
        <v>0</v>
      </c>
    </row>
    <row r="677" spans="1:10" x14ac:dyDescent="0.2">
      <c r="A677" s="1">
        <v>676</v>
      </c>
      <c r="B677" s="2">
        <v>6</v>
      </c>
      <c r="C677" s="2">
        <v>195</v>
      </c>
      <c r="D677" s="2">
        <v>70</v>
      </c>
      <c r="E677" s="2">
        <v>0</v>
      </c>
      <c r="F677" s="2">
        <v>0</v>
      </c>
      <c r="G677" s="2">
        <v>30.9</v>
      </c>
      <c r="H677" s="2">
        <v>0.32800000000000001</v>
      </c>
      <c r="I677" s="2">
        <v>31</v>
      </c>
      <c r="J677" s="2">
        <v>1</v>
      </c>
    </row>
    <row r="678" spans="1:10" x14ac:dyDescent="0.2">
      <c r="A678" s="1">
        <v>677</v>
      </c>
      <c r="B678" s="2">
        <v>9</v>
      </c>
      <c r="C678" s="2">
        <v>156</v>
      </c>
      <c r="D678" s="2">
        <v>86</v>
      </c>
      <c r="E678" s="2">
        <v>0</v>
      </c>
      <c r="F678" s="2">
        <v>0</v>
      </c>
      <c r="G678" s="2">
        <v>24.8</v>
      </c>
      <c r="H678" s="2">
        <v>0.23</v>
      </c>
      <c r="I678" s="2">
        <v>53</v>
      </c>
      <c r="J678" s="2">
        <v>1</v>
      </c>
    </row>
    <row r="679" spans="1:10" x14ac:dyDescent="0.2">
      <c r="A679" s="1">
        <v>678</v>
      </c>
      <c r="B679" s="2">
        <v>0</v>
      </c>
      <c r="C679" s="2">
        <v>93</v>
      </c>
      <c r="D679" s="2">
        <v>60</v>
      </c>
      <c r="E679" s="2">
        <v>0</v>
      </c>
      <c r="F679" s="2">
        <v>0</v>
      </c>
      <c r="G679" s="2">
        <v>35.299999999999997</v>
      </c>
      <c r="H679" s="2">
        <v>0.26300000000000001</v>
      </c>
      <c r="I679" s="2">
        <v>25</v>
      </c>
      <c r="J679" s="2">
        <v>0</v>
      </c>
    </row>
    <row r="680" spans="1:10" x14ac:dyDescent="0.2">
      <c r="A680" s="1">
        <v>679</v>
      </c>
      <c r="B680" s="2">
        <v>3</v>
      </c>
      <c r="C680" s="2">
        <v>121</v>
      </c>
      <c r="D680" s="2">
        <v>52</v>
      </c>
      <c r="E680" s="2">
        <v>0</v>
      </c>
      <c r="F680" s="2">
        <v>0</v>
      </c>
      <c r="G680" s="2">
        <v>36</v>
      </c>
      <c r="H680" s="2">
        <v>0.127</v>
      </c>
      <c r="I680" s="2">
        <v>25</v>
      </c>
      <c r="J680" s="2">
        <v>1</v>
      </c>
    </row>
    <row r="681" spans="1:10" x14ac:dyDescent="0.2">
      <c r="A681" s="1">
        <v>680</v>
      </c>
      <c r="B681" s="2">
        <v>2</v>
      </c>
      <c r="C681" s="2">
        <v>101</v>
      </c>
      <c r="D681" s="2">
        <v>58</v>
      </c>
      <c r="E681" s="2">
        <v>17</v>
      </c>
      <c r="F681" s="2">
        <v>265</v>
      </c>
      <c r="G681" s="2">
        <v>24.2</v>
      </c>
      <c r="H681" s="2">
        <v>0.61399999999999999</v>
      </c>
      <c r="I681" s="2">
        <v>23</v>
      </c>
      <c r="J681" s="2">
        <v>0</v>
      </c>
    </row>
    <row r="682" spans="1:10" x14ac:dyDescent="0.2">
      <c r="A682" s="1">
        <v>681</v>
      </c>
      <c r="B682" s="2">
        <v>2</v>
      </c>
      <c r="C682" s="2">
        <v>56</v>
      </c>
      <c r="D682" s="2">
        <v>56</v>
      </c>
      <c r="E682" s="2">
        <v>28</v>
      </c>
      <c r="F682" s="2">
        <v>45</v>
      </c>
      <c r="G682" s="2">
        <v>24.2</v>
      </c>
      <c r="H682" s="2">
        <v>0.33200000000000002</v>
      </c>
      <c r="I682" s="2">
        <v>22</v>
      </c>
      <c r="J682" s="2">
        <v>0</v>
      </c>
    </row>
    <row r="683" spans="1:10" x14ac:dyDescent="0.2">
      <c r="A683" s="1">
        <v>682</v>
      </c>
      <c r="B683" s="2">
        <v>0</v>
      </c>
      <c r="C683" s="2">
        <v>162</v>
      </c>
      <c r="D683" s="2">
        <v>76</v>
      </c>
      <c r="E683" s="2">
        <v>36</v>
      </c>
      <c r="F683" s="2">
        <v>0</v>
      </c>
      <c r="G683" s="2">
        <v>49.6</v>
      </c>
      <c r="H683" s="2">
        <v>0.36399999999999999</v>
      </c>
      <c r="I683" s="2">
        <v>26</v>
      </c>
      <c r="J683" s="2">
        <v>1</v>
      </c>
    </row>
    <row r="684" spans="1:10" x14ac:dyDescent="0.2">
      <c r="A684" s="1">
        <v>683</v>
      </c>
      <c r="B684" s="2">
        <v>0</v>
      </c>
      <c r="C684" s="2">
        <v>95</v>
      </c>
      <c r="D684" s="2">
        <v>64</v>
      </c>
      <c r="E684" s="2">
        <v>39</v>
      </c>
      <c r="F684" s="2">
        <v>105</v>
      </c>
      <c r="G684" s="2">
        <v>44.6</v>
      </c>
      <c r="H684" s="2">
        <v>0.36599999999999999</v>
      </c>
      <c r="I684" s="2">
        <v>22</v>
      </c>
      <c r="J684" s="2">
        <v>0</v>
      </c>
    </row>
    <row r="685" spans="1:10" x14ac:dyDescent="0.2">
      <c r="A685" s="1">
        <v>684</v>
      </c>
      <c r="B685" s="2">
        <v>4</v>
      </c>
      <c r="C685" s="2">
        <v>125</v>
      </c>
      <c r="D685" s="2">
        <v>80</v>
      </c>
      <c r="E685" s="2">
        <v>0</v>
      </c>
      <c r="F685" s="2">
        <v>0</v>
      </c>
      <c r="G685" s="2">
        <v>32.299999999999997</v>
      </c>
      <c r="H685" s="2">
        <v>0.53600000000000003</v>
      </c>
      <c r="I685" s="2">
        <v>27</v>
      </c>
      <c r="J685" s="2">
        <v>1</v>
      </c>
    </row>
    <row r="686" spans="1:10" x14ac:dyDescent="0.2">
      <c r="A686" s="1">
        <v>685</v>
      </c>
      <c r="B686" s="2">
        <v>5</v>
      </c>
      <c r="C686" s="2">
        <v>136</v>
      </c>
      <c r="D686" s="2">
        <v>82</v>
      </c>
      <c r="E686" s="2">
        <v>0</v>
      </c>
      <c r="F686" s="2">
        <v>0</v>
      </c>
      <c r="G686" s="2">
        <v>0</v>
      </c>
      <c r="H686" s="2">
        <v>0.64</v>
      </c>
      <c r="I686" s="2">
        <v>69</v>
      </c>
      <c r="J686" s="2">
        <v>0</v>
      </c>
    </row>
    <row r="687" spans="1:10" x14ac:dyDescent="0.2">
      <c r="A687" s="1">
        <v>686</v>
      </c>
      <c r="B687" s="2">
        <v>2</v>
      </c>
      <c r="C687" s="2">
        <v>129</v>
      </c>
      <c r="D687" s="2">
        <v>74</v>
      </c>
      <c r="E687" s="2">
        <v>26</v>
      </c>
      <c r="F687" s="2">
        <v>205</v>
      </c>
      <c r="G687" s="2">
        <v>33.200000000000003</v>
      </c>
      <c r="H687" s="2">
        <v>0.59099999999999997</v>
      </c>
      <c r="I687" s="2">
        <v>25</v>
      </c>
      <c r="J687" s="2">
        <v>0</v>
      </c>
    </row>
    <row r="688" spans="1:10" x14ac:dyDescent="0.2">
      <c r="A688" s="1">
        <v>687</v>
      </c>
      <c r="B688" s="2">
        <v>3</v>
      </c>
      <c r="C688" s="2">
        <v>130</v>
      </c>
      <c r="D688" s="2">
        <v>64</v>
      </c>
      <c r="E688" s="2">
        <v>0</v>
      </c>
      <c r="F688" s="2">
        <v>0</v>
      </c>
      <c r="G688" s="2">
        <v>23.1</v>
      </c>
      <c r="H688" s="2">
        <v>0.314</v>
      </c>
      <c r="I688" s="2">
        <v>22</v>
      </c>
      <c r="J688" s="2">
        <v>0</v>
      </c>
    </row>
    <row r="689" spans="1:10" x14ac:dyDescent="0.2">
      <c r="A689" s="1">
        <v>688</v>
      </c>
      <c r="B689" s="2">
        <v>1</v>
      </c>
      <c r="C689" s="2">
        <v>107</v>
      </c>
      <c r="D689" s="2">
        <v>50</v>
      </c>
      <c r="E689" s="2">
        <v>19</v>
      </c>
      <c r="F689" s="2">
        <v>0</v>
      </c>
      <c r="G689" s="2">
        <v>28.3</v>
      </c>
      <c r="H689" s="2">
        <v>0.18099999999999999</v>
      </c>
      <c r="I689" s="2">
        <v>29</v>
      </c>
      <c r="J689" s="2">
        <v>0</v>
      </c>
    </row>
    <row r="690" spans="1:10" x14ac:dyDescent="0.2">
      <c r="A690" s="1">
        <v>689</v>
      </c>
      <c r="B690" s="2">
        <v>1</v>
      </c>
      <c r="C690" s="2">
        <v>140</v>
      </c>
      <c r="D690" s="2">
        <v>74</v>
      </c>
      <c r="E690" s="2">
        <v>26</v>
      </c>
      <c r="F690" s="2">
        <v>180</v>
      </c>
      <c r="G690" s="2">
        <v>24.1</v>
      </c>
      <c r="H690" s="2">
        <v>0.82799999999999996</v>
      </c>
      <c r="I690" s="2">
        <v>23</v>
      </c>
      <c r="J690" s="2">
        <v>0</v>
      </c>
    </row>
    <row r="691" spans="1:10" x14ac:dyDescent="0.2">
      <c r="A691" s="1">
        <v>690</v>
      </c>
      <c r="B691" s="2">
        <v>1</v>
      </c>
      <c r="C691" s="2">
        <v>144</v>
      </c>
      <c r="D691" s="2">
        <v>82</v>
      </c>
      <c r="E691" s="2">
        <v>46</v>
      </c>
      <c r="F691" s="2">
        <v>180</v>
      </c>
      <c r="G691" s="2">
        <v>46.1</v>
      </c>
      <c r="H691" s="2">
        <v>0.33500000000000002</v>
      </c>
      <c r="I691" s="2">
        <v>46</v>
      </c>
      <c r="J691" s="2">
        <v>1</v>
      </c>
    </row>
    <row r="692" spans="1:10" x14ac:dyDescent="0.2">
      <c r="A692" s="1">
        <v>691</v>
      </c>
      <c r="B692" s="2">
        <v>8</v>
      </c>
      <c r="C692" s="2">
        <v>107</v>
      </c>
      <c r="D692" s="2">
        <v>80</v>
      </c>
      <c r="E692" s="2">
        <v>0</v>
      </c>
      <c r="F692" s="2">
        <v>0</v>
      </c>
      <c r="G692" s="2">
        <v>24.6</v>
      </c>
      <c r="H692" s="2">
        <v>0.85599999999999998</v>
      </c>
      <c r="I692" s="2">
        <v>34</v>
      </c>
      <c r="J692" s="2">
        <v>0</v>
      </c>
    </row>
    <row r="693" spans="1:10" x14ac:dyDescent="0.2">
      <c r="A693" s="1">
        <v>692</v>
      </c>
      <c r="B693" s="2">
        <v>13</v>
      </c>
      <c r="C693" s="2">
        <v>158</v>
      </c>
      <c r="D693" s="2">
        <v>114</v>
      </c>
      <c r="E693" s="2">
        <v>0</v>
      </c>
      <c r="F693" s="2">
        <v>0</v>
      </c>
      <c r="G693" s="2">
        <v>42.3</v>
      </c>
      <c r="H693" s="2">
        <v>0.25700000000000001</v>
      </c>
      <c r="I693" s="2">
        <v>44</v>
      </c>
      <c r="J693" s="2">
        <v>1</v>
      </c>
    </row>
    <row r="694" spans="1:10" x14ac:dyDescent="0.2">
      <c r="A694" s="1">
        <v>693</v>
      </c>
      <c r="B694" s="2">
        <v>2</v>
      </c>
      <c r="C694" s="2">
        <v>121</v>
      </c>
      <c r="D694" s="2">
        <v>70</v>
      </c>
      <c r="E694" s="2">
        <v>32</v>
      </c>
      <c r="F694" s="2">
        <v>95</v>
      </c>
      <c r="G694" s="2">
        <v>39.1</v>
      </c>
      <c r="H694" s="2">
        <v>0.88600000000000001</v>
      </c>
      <c r="I694" s="2">
        <v>23</v>
      </c>
      <c r="J694" s="2">
        <v>0</v>
      </c>
    </row>
    <row r="695" spans="1:10" x14ac:dyDescent="0.2">
      <c r="A695" s="1">
        <v>694</v>
      </c>
      <c r="B695" s="2">
        <v>7</v>
      </c>
      <c r="C695" s="2">
        <v>129</v>
      </c>
      <c r="D695" s="2">
        <v>68</v>
      </c>
      <c r="E695" s="2">
        <v>49</v>
      </c>
      <c r="F695" s="2">
        <v>125</v>
      </c>
      <c r="G695" s="2">
        <v>38.5</v>
      </c>
      <c r="H695" s="2">
        <v>0.439</v>
      </c>
      <c r="I695" s="2">
        <v>43</v>
      </c>
      <c r="J695" s="2">
        <v>1</v>
      </c>
    </row>
    <row r="696" spans="1:10" x14ac:dyDescent="0.2">
      <c r="A696" s="1">
        <v>695</v>
      </c>
      <c r="B696" s="2">
        <v>2</v>
      </c>
      <c r="C696" s="2">
        <v>90</v>
      </c>
      <c r="D696" s="2">
        <v>60</v>
      </c>
      <c r="E696" s="2">
        <v>0</v>
      </c>
      <c r="F696" s="2">
        <v>0</v>
      </c>
      <c r="G696" s="2">
        <v>23.5</v>
      </c>
      <c r="H696" s="2">
        <v>0.191</v>
      </c>
      <c r="I696" s="2">
        <v>25</v>
      </c>
      <c r="J696" s="2">
        <v>0</v>
      </c>
    </row>
    <row r="697" spans="1:10" x14ac:dyDescent="0.2">
      <c r="A697" s="1">
        <v>696</v>
      </c>
      <c r="B697" s="2">
        <v>7</v>
      </c>
      <c r="C697" s="2">
        <v>142</v>
      </c>
      <c r="D697" s="2">
        <v>90</v>
      </c>
      <c r="E697" s="2">
        <v>24</v>
      </c>
      <c r="F697" s="2">
        <v>480</v>
      </c>
      <c r="G697" s="2">
        <v>30.4</v>
      </c>
      <c r="H697" s="2">
        <v>0.128</v>
      </c>
      <c r="I697" s="2">
        <v>43</v>
      </c>
      <c r="J697" s="2">
        <v>1</v>
      </c>
    </row>
    <row r="698" spans="1:10" x14ac:dyDescent="0.2">
      <c r="A698" s="1">
        <v>697</v>
      </c>
      <c r="B698" s="2">
        <v>3</v>
      </c>
      <c r="C698" s="2">
        <v>169</v>
      </c>
      <c r="D698" s="2">
        <v>74</v>
      </c>
      <c r="E698" s="2">
        <v>19</v>
      </c>
      <c r="F698" s="2">
        <v>125</v>
      </c>
      <c r="G698" s="2">
        <v>29.9</v>
      </c>
      <c r="H698" s="2">
        <v>0.26800000000000002</v>
      </c>
      <c r="I698" s="2">
        <v>31</v>
      </c>
      <c r="J698" s="2">
        <v>1</v>
      </c>
    </row>
    <row r="699" spans="1:10" x14ac:dyDescent="0.2">
      <c r="A699" s="1">
        <v>698</v>
      </c>
      <c r="B699" s="2">
        <v>0</v>
      </c>
      <c r="C699" s="2">
        <v>99</v>
      </c>
      <c r="D699" s="2">
        <v>0</v>
      </c>
      <c r="E699" s="2">
        <v>0</v>
      </c>
      <c r="F699" s="2">
        <v>0</v>
      </c>
      <c r="G699" s="2">
        <v>25</v>
      </c>
      <c r="H699" s="2">
        <v>0.253</v>
      </c>
      <c r="I699" s="2">
        <v>22</v>
      </c>
      <c r="J699" s="2">
        <v>0</v>
      </c>
    </row>
    <row r="700" spans="1:10" x14ac:dyDescent="0.2">
      <c r="A700" s="1">
        <v>699</v>
      </c>
      <c r="B700" s="2">
        <v>4</v>
      </c>
      <c r="C700" s="2">
        <v>127</v>
      </c>
      <c r="D700" s="2">
        <v>88</v>
      </c>
      <c r="E700" s="2">
        <v>11</v>
      </c>
      <c r="F700" s="2">
        <v>155</v>
      </c>
      <c r="G700" s="2">
        <v>34.5</v>
      </c>
      <c r="H700" s="2">
        <v>0.59799999999999998</v>
      </c>
      <c r="I700" s="2">
        <v>28</v>
      </c>
      <c r="J700" s="2">
        <v>0</v>
      </c>
    </row>
    <row r="701" spans="1:10" x14ac:dyDescent="0.2">
      <c r="A701" s="1">
        <v>700</v>
      </c>
      <c r="B701" s="2">
        <v>4</v>
      </c>
      <c r="C701" s="2">
        <v>118</v>
      </c>
      <c r="D701" s="2">
        <v>70</v>
      </c>
      <c r="E701" s="2">
        <v>0</v>
      </c>
      <c r="F701" s="2">
        <v>0</v>
      </c>
      <c r="G701" s="2">
        <v>44.5</v>
      </c>
      <c r="H701" s="2">
        <v>0.90400000000000003</v>
      </c>
      <c r="I701" s="2">
        <v>26</v>
      </c>
      <c r="J701" s="2">
        <v>0</v>
      </c>
    </row>
    <row r="702" spans="1:10" x14ac:dyDescent="0.2">
      <c r="A702" s="1">
        <v>701</v>
      </c>
      <c r="B702" s="2">
        <v>2</v>
      </c>
      <c r="C702" s="2">
        <v>122</v>
      </c>
      <c r="D702" s="2">
        <v>76</v>
      </c>
      <c r="E702" s="2">
        <v>27</v>
      </c>
      <c r="F702" s="2">
        <v>200</v>
      </c>
      <c r="G702" s="2">
        <v>35.9</v>
      </c>
      <c r="H702" s="2">
        <v>0.48299999999999998</v>
      </c>
      <c r="I702" s="2">
        <v>26</v>
      </c>
      <c r="J702" s="2">
        <v>0</v>
      </c>
    </row>
    <row r="703" spans="1:10" x14ac:dyDescent="0.2">
      <c r="A703" s="1">
        <v>702</v>
      </c>
      <c r="B703" s="2">
        <v>6</v>
      </c>
      <c r="C703" s="2">
        <v>125</v>
      </c>
      <c r="D703" s="2">
        <v>78</v>
      </c>
      <c r="E703" s="2">
        <v>31</v>
      </c>
      <c r="F703" s="2">
        <v>0</v>
      </c>
      <c r="G703" s="2">
        <v>27.6</v>
      </c>
      <c r="H703" s="2">
        <v>0.56499999999999995</v>
      </c>
      <c r="I703" s="2">
        <v>49</v>
      </c>
      <c r="J703" s="2">
        <v>1</v>
      </c>
    </row>
    <row r="704" spans="1:10" x14ac:dyDescent="0.2">
      <c r="A704" s="1">
        <v>703</v>
      </c>
      <c r="B704" s="2">
        <v>1</v>
      </c>
      <c r="C704" s="2">
        <v>168</v>
      </c>
      <c r="D704" s="2">
        <v>88</v>
      </c>
      <c r="E704" s="2">
        <v>29</v>
      </c>
      <c r="F704" s="2">
        <v>0</v>
      </c>
      <c r="G704" s="2">
        <v>35</v>
      </c>
      <c r="H704" s="2">
        <v>0.90500000000000003</v>
      </c>
      <c r="I704" s="2">
        <v>52</v>
      </c>
      <c r="J704" s="2">
        <v>1</v>
      </c>
    </row>
    <row r="705" spans="1:10" x14ac:dyDescent="0.2">
      <c r="A705" s="1">
        <v>704</v>
      </c>
      <c r="B705" s="2">
        <v>2</v>
      </c>
      <c r="C705" s="2">
        <v>129</v>
      </c>
      <c r="D705" s="2">
        <v>0</v>
      </c>
      <c r="E705" s="2">
        <v>0</v>
      </c>
      <c r="F705" s="2">
        <v>0</v>
      </c>
      <c r="G705" s="2">
        <v>38.5</v>
      </c>
      <c r="H705" s="2">
        <v>0.30399999999999999</v>
      </c>
      <c r="I705" s="2">
        <v>41</v>
      </c>
      <c r="J705" s="2">
        <v>0</v>
      </c>
    </row>
    <row r="706" spans="1:10" x14ac:dyDescent="0.2">
      <c r="A706" s="1">
        <v>705</v>
      </c>
      <c r="B706" s="2">
        <v>4</v>
      </c>
      <c r="C706" s="2">
        <v>110</v>
      </c>
      <c r="D706" s="2">
        <v>76</v>
      </c>
      <c r="E706" s="2">
        <v>20</v>
      </c>
      <c r="F706" s="2">
        <v>100</v>
      </c>
      <c r="G706" s="2">
        <v>28.4</v>
      </c>
      <c r="H706" s="2">
        <v>0.11799999999999999</v>
      </c>
      <c r="I706" s="2">
        <v>27</v>
      </c>
      <c r="J706" s="2">
        <v>0</v>
      </c>
    </row>
    <row r="707" spans="1:10" x14ac:dyDescent="0.2">
      <c r="A707" s="1">
        <v>706</v>
      </c>
      <c r="B707" s="2">
        <v>6</v>
      </c>
      <c r="C707" s="2">
        <v>80</v>
      </c>
      <c r="D707" s="2">
        <v>80</v>
      </c>
      <c r="E707" s="2">
        <v>36</v>
      </c>
      <c r="F707" s="2">
        <v>0</v>
      </c>
      <c r="G707" s="2">
        <v>39.799999999999997</v>
      </c>
      <c r="H707" s="2">
        <v>0.17699999999999999</v>
      </c>
      <c r="I707" s="2">
        <v>28</v>
      </c>
      <c r="J707" s="2">
        <v>0</v>
      </c>
    </row>
    <row r="708" spans="1:10" x14ac:dyDescent="0.2">
      <c r="A708" s="1">
        <v>707</v>
      </c>
      <c r="B708" s="2">
        <v>10</v>
      </c>
      <c r="C708" s="2">
        <v>115</v>
      </c>
      <c r="D708" s="2">
        <v>0</v>
      </c>
      <c r="E708" s="2">
        <v>0</v>
      </c>
      <c r="F708" s="2">
        <v>0</v>
      </c>
      <c r="G708" s="2">
        <v>0</v>
      </c>
      <c r="H708" s="2">
        <v>0.26100000000000001</v>
      </c>
      <c r="I708" s="2">
        <v>30</v>
      </c>
      <c r="J708" s="2">
        <v>1</v>
      </c>
    </row>
    <row r="709" spans="1:10" x14ac:dyDescent="0.2">
      <c r="A709" s="1">
        <v>708</v>
      </c>
      <c r="B709" s="2">
        <v>2</v>
      </c>
      <c r="C709" s="2">
        <v>127</v>
      </c>
      <c r="D709" s="2">
        <v>46</v>
      </c>
      <c r="E709" s="2">
        <v>21</v>
      </c>
      <c r="F709" s="2">
        <v>335</v>
      </c>
      <c r="G709" s="2">
        <v>34.4</v>
      </c>
      <c r="H709" s="2">
        <v>0.17599999999999999</v>
      </c>
      <c r="I709" s="2">
        <v>22</v>
      </c>
      <c r="J709" s="2">
        <v>0</v>
      </c>
    </row>
    <row r="710" spans="1:10" x14ac:dyDescent="0.2">
      <c r="A710" s="1">
        <v>709</v>
      </c>
      <c r="B710" s="2">
        <v>9</v>
      </c>
      <c r="C710" s="2">
        <v>164</v>
      </c>
      <c r="D710" s="2">
        <v>78</v>
      </c>
      <c r="E710" s="2">
        <v>0</v>
      </c>
      <c r="F710" s="2">
        <v>0</v>
      </c>
      <c r="G710" s="2">
        <v>32.799999999999997</v>
      </c>
      <c r="H710" s="2">
        <v>0.14799999999999999</v>
      </c>
      <c r="I710" s="2">
        <v>45</v>
      </c>
      <c r="J710" s="2">
        <v>1</v>
      </c>
    </row>
    <row r="711" spans="1:10" x14ac:dyDescent="0.2">
      <c r="A711" s="1">
        <v>710</v>
      </c>
      <c r="B711" s="2">
        <v>2</v>
      </c>
      <c r="C711" s="2">
        <v>93</v>
      </c>
      <c r="D711" s="2">
        <v>64</v>
      </c>
      <c r="E711" s="2">
        <v>32</v>
      </c>
      <c r="F711" s="2">
        <v>160</v>
      </c>
      <c r="G711" s="2">
        <v>38</v>
      </c>
      <c r="H711" s="2">
        <v>0.67400000000000004</v>
      </c>
      <c r="I711" s="2">
        <v>23</v>
      </c>
      <c r="J711" s="2">
        <v>1</v>
      </c>
    </row>
    <row r="712" spans="1:10" x14ac:dyDescent="0.2">
      <c r="A712" s="1">
        <v>711</v>
      </c>
      <c r="B712" s="2">
        <v>3</v>
      </c>
      <c r="C712" s="2">
        <v>158</v>
      </c>
      <c r="D712" s="2">
        <v>64</v>
      </c>
      <c r="E712" s="2">
        <v>13</v>
      </c>
      <c r="F712" s="2">
        <v>387</v>
      </c>
      <c r="G712" s="2">
        <v>31.2</v>
      </c>
      <c r="H712" s="2">
        <v>0.29499999999999998</v>
      </c>
      <c r="I712" s="2">
        <v>24</v>
      </c>
      <c r="J712" s="2">
        <v>0</v>
      </c>
    </row>
    <row r="713" spans="1:10" x14ac:dyDescent="0.2">
      <c r="A713" s="1">
        <v>712</v>
      </c>
      <c r="B713" s="2">
        <v>5</v>
      </c>
      <c r="C713" s="2">
        <v>126</v>
      </c>
      <c r="D713" s="2">
        <v>78</v>
      </c>
      <c r="E713" s="2">
        <v>27</v>
      </c>
      <c r="F713" s="2">
        <v>22</v>
      </c>
      <c r="G713" s="2">
        <v>29.6</v>
      </c>
      <c r="H713" s="2">
        <v>0.439</v>
      </c>
      <c r="I713" s="2">
        <v>40</v>
      </c>
      <c r="J713" s="2">
        <v>0</v>
      </c>
    </row>
    <row r="714" spans="1:10" x14ac:dyDescent="0.2">
      <c r="A714" s="1">
        <v>713</v>
      </c>
      <c r="B714" s="2">
        <v>10</v>
      </c>
      <c r="C714" s="2">
        <v>129</v>
      </c>
      <c r="D714" s="2">
        <v>62</v>
      </c>
      <c r="E714" s="2">
        <v>36</v>
      </c>
      <c r="F714" s="2">
        <v>0</v>
      </c>
      <c r="G714" s="2">
        <v>41.2</v>
      </c>
      <c r="H714" s="2">
        <v>0.441</v>
      </c>
      <c r="I714" s="2">
        <v>38</v>
      </c>
      <c r="J714" s="2">
        <v>1</v>
      </c>
    </row>
    <row r="715" spans="1:10" x14ac:dyDescent="0.2">
      <c r="A715" s="1">
        <v>714</v>
      </c>
      <c r="B715" s="2">
        <v>0</v>
      </c>
      <c r="C715" s="2">
        <v>134</v>
      </c>
      <c r="D715" s="2">
        <v>58</v>
      </c>
      <c r="E715" s="2">
        <v>20</v>
      </c>
      <c r="F715" s="2">
        <v>291</v>
      </c>
      <c r="G715" s="2">
        <v>26.4</v>
      </c>
      <c r="H715" s="2">
        <v>0.35199999999999998</v>
      </c>
      <c r="I715" s="2">
        <v>21</v>
      </c>
      <c r="J715" s="2">
        <v>0</v>
      </c>
    </row>
    <row r="716" spans="1:10" x14ac:dyDescent="0.2">
      <c r="A716" s="1">
        <v>715</v>
      </c>
      <c r="B716" s="2">
        <v>3</v>
      </c>
      <c r="C716" s="2">
        <v>102</v>
      </c>
      <c r="D716" s="2">
        <v>74</v>
      </c>
      <c r="E716" s="2">
        <v>0</v>
      </c>
      <c r="F716" s="2">
        <v>0</v>
      </c>
      <c r="G716" s="2">
        <v>29.5</v>
      </c>
      <c r="H716" s="2">
        <v>0.121</v>
      </c>
      <c r="I716" s="2">
        <v>32</v>
      </c>
      <c r="J716" s="2">
        <v>0</v>
      </c>
    </row>
    <row r="717" spans="1:10" x14ac:dyDescent="0.2">
      <c r="A717" s="1">
        <v>716</v>
      </c>
      <c r="B717" s="2">
        <v>7</v>
      </c>
      <c r="C717" s="2">
        <v>187</v>
      </c>
      <c r="D717" s="2">
        <v>50</v>
      </c>
      <c r="E717" s="2">
        <v>33</v>
      </c>
      <c r="F717" s="2">
        <v>392</v>
      </c>
      <c r="G717" s="2">
        <v>33.9</v>
      </c>
      <c r="H717" s="2">
        <v>0.82599999999999996</v>
      </c>
      <c r="I717" s="2">
        <v>34</v>
      </c>
      <c r="J717" s="2">
        <v>1</v>
      </c>
    </row>
    <row r="718" spans="1:10" x14ac:dyDescent="0.2">
      <c r="A718" s="1">
        <v>717</v>
      </c>
      <c r="B718" s="2">
        <v>3</v>
      </c>
      <c r="C718" s="2">
        <v>173</v>
      </c>
      <c r="D718" s="2">
        <v>78</v>
      </c>
      <c r="E718" s="2">
        <v>39</v>
      </c>
      <c r="F718" s="2">
        <v>185</v>
      </c>
      <c r="G718" s="2">
        <v>33.799999999999997</v>
      </c>
      <c r="H718" s="2">
        <v>0.97</v>
      </c>
      <c r="I718" s="2">
        <v>31</v>
      </c>
      <c r="J718" s="2">
        <v>1</v>
      </c>
    </row>
    <row r="719" spans="1:10" x14ac:dyDescent="0.2">
      <c r="A719" s="1">
        <v>718</v>
      </c>
      <c r="B719" s="2">
        <v>10</v>
      </c>
      <c r="C719" s="2">
        <v>94</v>
      </c>
      <c r="D719" s="2">
        <v>72</v>
      </c>
      <c r="E719" s="2">
        <v>18</v>
      </c>
      <c r="F719" s="2">
        <v>0</v>
      </c>
      <c r="G719" s="2">
        <v>23.1</v>
      </c>
      <c r="H719" s="2">
        <v>0.59499999999999997</v>
      </c>
      <c r="I719" s="2">
        <v>56</v>
      </c>
      <c r="J719" s="2">
        <v>0</v>
      </c>
    </row>
    <row r="720" spans="1:10" x14ac:dyDescent="0.2">
      <c r="A720" s="1">
        <v>719</v>
      </c>
      <c r="B720" s="2">
        <v>1</v>
      </c>
      <c r="C720" s="2">
        <v>108</v>
      </c>
      <c r="D720" s="2">
        <v>60</v>
      </c>
      <c r="E720" s="2">
        <v>46</v>
      </c>
      <c r="F720" s="2">
        <v>178</v>
      </c>
      <c r="G720" s="2">
        <v>35.5</v>
      </c>
      <c r="H720" s="2">
        <v>0.41499999999999998</v>
      </c>
      <c r="I720" s="2">
        <v>24</v>
      </c>
      <c r="J720" s="2">
        <v>0</v>
      </c>
    </row>
    <row r="721" spans="1:10" x14ac:dyDescent="0.2">
      <c r="A721" s="1">
        <v>720</v>
      </c>
      <c r="B721" s="2">
        <v>5</v>
      </c>
      <c r="C721" s="2">
        <v>97</v>
      </c>
      <c r="D721" s="2">
        <v>76</v>
      </c>
      <c r="E721" s="2">
        <v>27</v>
      </c>
      <c r="F721" s="2">
        <v>0</v>
      </c>
      <c r="G721" s="2">
        <v>35.6</v>
      </c>
      <c r="H721" s="2">
        <v>0.378</v>
      </c>
      <c r="I721" s="2">
        <v>52</v>
      </c>
      <c r="J721" s="2">
        <v>1</v>
      </c>
    </row>
    <row r="722" spans="1:10" x14ac:dyDescent="0.2">
      <c r="A722" s="1">
        <v>721</v>
      </c>
      <c r="B722" s="2">
        <v>4</v>
      </c>
      <c r="C722" s="2">
        <v>83</v>
      </c>
      <c r="D722" s="2">
        <v>86</v>
      </c>
      <c r="E722" s="2">
        <v>19</v>
      </c>
      <c r="F722" s="2">
        <v>0</v>
      </c>
      <c r="G722" s="2">
        <v>29.3</v>
      </c>
      <c r="H722" s="2">
        <v>0.317</v>
      </c>
      <c r="I722" s="2">
        <v>34</v>
      </c>
      <c r="J722" s="2">
        <v>0</v>
      </c>
    </row>
    <row r="723" spans="1:10" x14ac:dyDescent="0.2">
      <c r="A723" s="1">
        <v>722</v>
      </c>
      <c r="B723" s="2">
        <v>1</v>
      </c>
      <c r="C723" s="2">
        <v>114</v>
      </c>
      <c r="D723" s="2">
        <v>66</v>
      </c>
      <c r="E723" s="2">
        <v>36</v>
      </c>
      <c r="F723" s="2">
        <v>200</v>
      </c>
      <c r="G723" s="2">
        <v>38.1</v>
      </c>
      <c r="H723" s="2">
        <v>0.28899999999999998</v>
      </c>
      <c r="I723" s="2">
        <v>21</v>
      </c>
      <c r="J723" s="2">
        <v>0</v>
      </c>
    </row>
    <row r="724" spans="1:10" x14ac:dyDescent="0.2">
      <c r="A724" s="1">
        <v>723</v>
      </c>
      <c r="B724" s="2">
        <v>1</v>
      </c>
      <c r="C724" s="2">
        <v>149</v>
      </c>
      <c r="D724" s="2">
        <v>68</v>
      </c>
      <c r="E724" s="2">
        <v>29</v>
      </c>
      <c r="F724" s="2">
        <v>127</v>
      </c>
      <c r="G724" s="2">
        <v>29.3</v>
      </c>
      <c r="H724" s="2">
        <v>0.34899999999999998</v>
      </c>
      <c r="I724" s="2">
        <v>42</v>
      </c>
      <c r="J724" s="2">
        <v>1</v>
      </c>
    </row>
    <row r="725" spans="1:10" x14ac:dyDescent="0.2">
      <c r="A725" s="1">
        <v>724</v>
      </c>
      <c r="B725" s="2">
        <v>5</v>
      </c>
      <c r="C725" s="2">
        <v>117</v>
      </c>
      <c r="D725" s="2">
        <v>86</v>
      </c>
      <c r="E725" s="2">
        <v>30</v>
      </c>
      <c r="F725" s="2">
        <v>105</v>
      </c>
      <c r="G725" s="2">
        <v>39.1</v>
      </c>
      <c r="H725" s="2">
        <v>0.251</v>
      </c>
      <c r="I725" s="2">
        <v>42</v>
      </c>
      <c r="J725" s="2">
        <v>0</v>
      </c>
    </row>
    <row r="726" spans="1:10" x14ac:dyDescent="0.2">
      <c r="A726" s="1">
        <v>725</v>
      </c>
      <c r="B726" s="2">
        <v>1</v>
      </c>
      <c r="C726" s="2">
        <v>111</v>
      </c>
      <c r="D726" s="2">
        <v>94</v>
      </c>
      <c r="E726" s="2">
        <v>0</v>
      </c>
      <c r="F726" s="2">
        <v>0</v>
      </c>
      <c r="G726" s="2">
        <v>32.799999999999997</v>
      </c>
      <c r="H726" s="2">
        <v>0.26500000000000001</v>
      </c>
      <c r="I726" s="2">
        <v>45</v>
      </c>
      <c r="J726" s="2">
        <v>0</v>
      </c>
    </row>
    <row r="727" spans="1:10" x14ac:dyDescent="0.2">
      <c r="A727" s="1">
        <v>726</v>
      </c>
      <c r="B727" s="2">
        <v>4</v>
      </c>
      <c r="C727" s="2">
        <v>112</v>
      </c>
      <c r="D727" s="2">
        <v>78</v>
      </c>
      <c r="E727" s="2">
        <v>40</v>
      </c>
      <c r="F727" s="2">
        <v>0</v>
      </c>
      <c r="G727" s="2">
        <v>39.4</v>
      </c>
      <c r="H727" s="2">
        <v>0.23599999999999999</v>
      </c>
      <c r="I727" s="2">
        <v>38</v>
      </c>
      <c r="J727" s="2">
        <v>0</v>
      </c>
    </row>
    <row r="728" spans="1:10" x14ac:dyDescent="0.2">
      <c r="A728" s="1">
        <v>727</v>
      </c>
      <c r="B728" s="2">
        <v>1</v>
      </c>
      <c r="C728" s="2">
        <v>116</v>
      </c>
      <c r="D728" s="2">
        <v>78</v>
      </c>
      <c r="E728" s="2">
        <v>29</v>
      </c>
      <c r="F728" s="2">
        <v>180</v>
      </c>
      <c r="G728" s="2">
        <v>36.1</v>
      </c>
      <c r="H728" s="2">
        <v>0.496</v>
      </c>
      <c r="I728" s="2">
        <v>25</v>
      </c>
      <c r="J728" s="2">
        <v>0</v>
      </c>
    </row>
    <row r="729" spans="1:10" x14ac:dyDescent="0.2">
      <c r="A729" s="1">
        <v>728</v>
      </c>
      <c r="B729" s="2">
        <v>0</v>
      </c>
      <c r="C729" s="2">
        <v>141</v>
      </c>
      <c r="D729" s="2">
        <v>84</v>
      </c>
      <c r="E729" s="2">
        <v>26</v>
      </c>
      <c r="F729" s="2">
        <v>0</v>
      </c>
      <c r="G729" s="2">
        <v>32.4</v>
      </c>
      <c r="H729" s="2">
        <v>0.433</v>
      </c>
      <c r="I729" s="2">
        <v>22</v>
      </c>
      <c r="J729" s="2">
        <v>0</v>
      </c>
    </row>
    <row r="730" spans="1:10" x14ac:dyDescent="0.2">
      <c r="A730" s="1">
        <v>729</v>
      </c>
      <c r="B730" s="2">
        <v>2</v>
      </c>
      <c r="C730" s="2">
        <v>175</v>
      </c>
      <c r="D730" s="2">
        <v>88</v>
      </c>
      <c r="E730" s="2">
        <v>0</v>
      </c>
      <c r="F730" s="2">
        <v>0</v>
      </c>
      <c r="G730" s="2">
        <v>22.9</v>
      </c>
      <c r="H730" s="2">
        <v>0.32600000000000001</v>
      </c>
      <c r="I730" s="2">
        <v>22</v>
      </c>
      <c r="J730" s="2">
        <v>0</v>
      </c>
    </row>
    <row r="731" spans="1:10" x14ac:dyDescent="0.2">
      <c r="A731" s="1">
        <v>730</v>
      </c>
      <c r="B731" s="2">
        <v>2</v>
      </c>
      <c r="C731" s="2">
        <v>92</v>
      </c>
      <c r="D731" s="2">
        <v>52</v>
      </c>
      <c r="E731" s="2">
        <v>0</v>
      </c>
      <c r="F731" s="2">
        <v>0</v>
      </c>
      <c r="G731" s="2">
        <v>30.1</v>
      </c>
      <c r="H731" s="2">
        <v>0.14099999999999999</v>
      </c>
      <c r="I731" s="2">
        <v>22</v>
      </c>
      <c r="J731" s="2">
        <v>0</v>
      </c>
    </row>
    <row r="732" spans="1:10" x14ac:dyDescent="0.2">
      <c r="A732" s="1">
        <v>731</v>
      </c>
      <c r="B732" s="2">
        <v>3</v>
      </c>
      <c r="C732" s="2">
        <v>130</v>
      </c>
      <c r="D732" s="2">
        <v>78</v>
      </c>
      <c r="E732" s="2">
        <v>23</v>
      </c>
      <c r="F732" s="2">
        <v>79</v>
      </c>
      <c r="G732" s="2">
        <v>28.4</v>
      </c>
      <c r="H732" s="2">
        <v>0.32300000000000001</v>
      </c>
      <c r="I732" s="2">
        <v>34</v>
      </c>
      <c r="J732" s="2">
        <v>1</v>
      </c>
    </row>
    <row r="733" spans="1:10" x14ac:dyDescent="0.2">
      <c r="A733" s="1">
        <v>732</v>
      </c>
      <c r="B733" s="2">
        <v>8</v>
      </c>
      <c r="C733" s="2">
        <v>120</v>
      </c>
      <c r="D733" s="2">
        <v>86</v>
      </c>
      <c r="E733" s="2">
        <v>0</v>
      </c>
      <c r="F733" s="2">
        <v>0</v>
      </c>
      <c r="G733" s="2">
        <v>28.4</v>
      </c>
      <c r="H733" s="2">
        <v>0.25900000000000001</v>
      </c>
      <c r="I733" s="2">
        <v>22</v>
      </c>
      <c r="J733" s="2">
        <v>1</v>
      </c>
    </row>
    <row r="734" spans="1:10" x14ac:dyDescent="0.2">
      <c r="A734" s="1">
        <v>733</v>
      </c>
      <c r="B734" s="2">
        <v>2</v>
      </c>
      <c r="C734" s="2">
        <v>174</v>
      </c>
      <c r="D734" s="2">
        <v>88</v>
      </c>
      <c r="E734" s="2">
        <v>37</v>
      </c>
      <c r="F734" s="2">
        <v>120</v>
      </c>
      <c r="G734" s="2">
        <v>44.5</v>
      </c>
      <c r="H734" s="2">
        <v>0.64600000000000002</v>
      </c>
      <c r="I734" s="2">
        <v>24</v>
      </c>
      <c r="J734" s="2">
        <v>1</v>
      </c>
    </row>
    <row r="735" spans="1:10" x14ac:dyDescent="0.2">
      <c r="A735" s="1">
        <v>734</v>
      </c>
      <c r="B735" s="2">
        <v>2</v>
      </c>
      <c r="C735" s="2">
        <v>106</v>
      </c>
      <c r="D735" s="2">
        <v>56</v>
      </c>
      <c r="E735" s="2">
        <v>27</v>
      </c>
      <c r="F735" s="2">
        <v>165</v>
      </c>
      <c r="G735" s="2">
        <v>29</v>
      </c>
      <c r="H735" s="2">
        <v>0.42599999999999999</v>
      </c>
      <c r="I735" s="2">
        <v>22</v>
      </c>
      <c r="J735" s="2">
        <v>0</v>
      </c>
    </row>
    <row r="736" spans="1:10" x14ac:dyDescent="0.2">
      <c r="A736" s="1">
        <v>735</v>
      </c>
      <c r="B736" s="2">
        <v>2</v>
      </c>
      <c r="C736" s="2">
        <v>105</v>
      </c>
      <c r="D736" s="2">
        <v>75</v>
      </c>
      <c r="E736" s="2">
        <v>0</v>
      </c>
      <c r="F736" s="2">
        <v>0</v>
      </c>
      <c r="G736" s="2">
        <v>23.3</v>
      </c>
      <c r="H736" s="2">
        <v>0.56000000000000005</v>
      </c>
      <c r="I736" s="2">
        <v>53</v>
      </c>
      <c r="J736" s="2">
        <v>0</v>
      </c>
    </row>
    <row r="737" spans="1:10" x14ac:dyDescent="0.2">
      <c r="A737" s="1">
        <v>736</v>
      </c>
      <c r="B737" s="2">
        <v>4</v>
      </c>
      <c r="C737" s="2">
        <v>95</v>
      </c>
      <c r="D737" s="2">
        <v>60</v>
      </c>
      <c r="E737" s="2">
        <v>32</v>
      </c>
      <c r="F737" s="2">
        <v>0</v>
      </c>
      <c r="G737" s="2">
        <v>35.4</v>
      </c>
      <c r="H737" s="2">
        <v>0.28399999999999997</v>
      </c>
      <c r="I737" s="2">
        <v>28</v>
      </c>
      <c r="J737" s="2">
        <v>0</v>
      </c>
    </row>
    <row r="738" spans="1:10" x14ac:dyDescent="0.2">
      <c r="A738" s="1">
        <v>737</v>
      </c>
      <c r="B738" s="2">
        <v>0</v>
      </c>
      <c r="C738" s="2">
        <v>126</v>
      </c>
      <c r="D738" s="2">
        <v>86</v>
      </c>
      <c r="E738" s="2">
        <v>27</v>
      </c>
      <c r="F738" s="2">
        <v>120</v>
      </c>
      <c r="G738" s="2">
        <v>27.4</v>
      </c>
      <c r="H738" s="2">
        <v>0.51500000000000001</v>
      </c>
      <c r="I738" s="2">
        <v>21</v>
      </c>
      <c r="J738" s="2">
        <v>0</v>
      </c>
    </row>
    <row r="739" spans="1:10" x14ac:dyDescent="0.2">
      <c r="A739" s="1">
        <v>738</v>
      </c>
      <c r="B739" s="2">
        <v>8</v>
      </c>
      <c r="C739" s="2">
        <v>65</v>
      </c>
      <c r="D739" s="2">
        <v>72</v>
      </c>
      <c r="E739" s="2">
        <v>23</v>
      </c>
      <c r="F739" s="2">
        <v>0</v>
      </c>
      <c r="G739" s="2">
        <v>32</v>
      </c>
      <c r="H739" s="2">
        <v>0.6</v>
      </c>
      <c r="I739" s="2">
        <v>42</v>
      </c>
      <c r="J739" s="2">
        <v>0</v>
      </c>
    </row>
    <row r="740" spans="1:10" x14ac:dyDescent="0.2">
      <c r="A740" s="1">
        <v>739</v>
      </c>
      <c r="B740" s="2">
        <v>2</v>
      </c>
      <c r="C740" s="2">
        <v>99</v>
      </c>
      <c r="D740" s="2">
        <v>60</v>
      </c>
      <c r="E740" s="2">
        <v>17</v>
      </c>
      <c r="F740" s="2">
        <v>160</v>
      </c>
      <c r="G740" s="2">
        <v>36.6</v>
      </c>
      <c r="H740" s="2">
        <v>0.45300000000000001</v>
      </c>
      <c r="I740" s="2">
        <v>21</v>
      </c>
      <c r="J740" s="2">
        <v>0</v>
      </c>
    </row>
    <row r="741" spans="1:10" x14ac:dyDescent="0.2">
      <c r="A741" s="1">
        <v>740</v>
      </c>
      <c r="B741" s="2">
        <v>1</v>
      </c>
      <c r="C741" s="2">
        <v>102</v>
      </c>
      <c r="D741" s="2">
        <v>74</v>
      </c>
      <c r="E741" s="2">
        <v>0</v>
      </c>
      <c r="F741" s="2">
        <v>0</v>
      </c>
      <c r="G741" s="2">
        <v>39.5</v>
      </c>
      <c r="H741" s="2">
        <v>0.29299999999999998</v>
      </c>
      <c r="I741" s="2">
        <v>42</v>
      </c>
      <c r="J741" s="2">
        <v>1</v>
      </c>
    </row>
    <row r="742" spans="1:10" x14ac:dyDescent="0.2">
      <c r="A742" s="1">
        <v>741</v>
      </c>
      <c r="B742" s="2">
        <v>11</v>
      </c>
      <c r="C742" s="2">
        <v>120</v>
      </c>
      <c r="D742" s="2">
        <v>80</v>
      </c>
      <c r="E742" s="2">
        <v>37</v>
      </c>
      <c r="F742" s="2">
        <v>150</v>
      </c>
      <c r="G742" s="2">
        <v>42.3</v>
      </c>
      <c r="H742" s="2">
        <v>0.78500000000000003</v>
      </c>
      <c r="I742" s="2">
        <v>48</v>
      </c>
      <c r="J742" s="2">
        <v>1</v>
      </c>
    </row>
    <row r="743" spans="1:10" x14ac:dyDescent="0.2">
      <c r="A743" s="1">
        <v>742</v>
      </c>
      <c r="B743" s="2">
        <v>3</v>
      </c>
      <c r="C743" s="2">
        <v>102</v>
      </c>
      <c r="D743" s="2">
        <v>44</v>
      </c>
      <c r="E743" s="2">
        <v>20</v>
      </c>
      <c r="F743" s="2">
        <v>94</v>
      </c>
      <c r="G743" s="2">
        <v>30.8</v>
      </c>
      <c r="H743" s="2">
        <v>0.4</v>
      </c>
      <c r="I743" s="2">
        <v>26</v>
      </c>
      <c r="J743" s="2">
        <v>0</v>
      </c>
    </row>
    <row r="744" spans="1:10" x14ac:dyDescent="0.2">
      <c r="A744" s="1">
        <v>743</v>
      </c>
      <c r="B744" s="2">
        <v>1</v>
      </c>
      <c r="C744" s="2">
        <v>109</v>
      </c>
      <c r="D744" s="2">
        <v>58</v>
      </c>
      <c r="E744" s="2">
        <v>18</v>
      </c>
      <c r="F744" s="2">
        <v>116</v>
      </c>
      <c r="G744" s="2">
        <v>28.5</v>
      </c>
      <c r="H744" s="2">
        <v>0.219</v>
      </c>
      <c r="I744" s="2">
        <v>22</v>
      </c>
      <c r="J744" s="2">
        <v>0</v>
      </c>
    </row>
    <row r="745" spans="1:10" x14ac:dyDescent="0.2">
      <c r="A745" s="1">
        <v>744</v>
      </c>
      <c r="B745" s="2">
        <v>9</v>
      </c>
      <c r="C745" s="2">
        <v>140</v>
      </c>
      <c r="D745" s="2">
        <v>94</v>
      </c>
      <c r="E745" s="2">
        <v>0</v>
      </c>
      <c r="F745" s="2">
        <v>0</v>
      </c>
      <c r="G745" s="2">
        <v>32.700000000000003</v>
      </c>
      <c r="H745" s="2">
        <v>0.73399999999999999</v>
      </c>
      <c r="I745" s="2">
        <v>45</v>
      </c>
      <c r="J745" s="2">
        <v>1</v>
      </c>
    </row>
    <row r="746" spans="1:10" x14ac:dyDescent="0.2">
      <c r="A746" s="1">
        <v>745</v>
      </c>
      <c r="B746" s="2">
        <v>13</v>
      </c>
      <c r="C746" s="2">
        <v>153</v>
      </c>
      <c r="D746" s="2">
        <v>88</v>
      </c>
      <c r="E746" s="2">
        <v>37</v>
      </c>
      <c r="F746" s="2">
        <v>140</v>
      </c>
      <c r="G746" s="2">
        <v>40.6</v>
      </c>
      <c r="H746" s="2">
        <v>1.1739999999999999</v>
      </c>
      <c r="I746" s="2">
        <v>39</v>
      </c>
      <c r="J746" s="2">
        <v>0</v>
      </c>
    </row>
    <row r="747" spans="1:10" x14ac:dyDescent="0.2">
      <c r="A747" s="1">
        <v>746</v>
      </c>
      <c r="B747" s="2">
        <v>12</v>
      </c>
      <c r="C747" s="2">
        <v>100</v>
      </c>
      <c r="D747" s="2">
        <v>84</v>
      </c>
      <c r="E747" s="2">
        <v>33</v>
      </c>
      <c r="F747" s="2">
        <v>105</v>
      </c>
      <c r="G747" s="2">
        <v>30</v>
      </c>
      <c r="H747" s="2">
        <v>0.48799999999999999</v>
      </c>
      <c r="I747" s="2">
        <v>46</v>
      </c>
      <c r="J747" s="2">
        <v>0</v>
      </c>
    </row>
    <row r="748" spans="1:10" x14ac:dyDescent="0.2">
      <c r="A748" s="1">
        <v>747</v>
      </c>
      <c r="B748" s="2">
        <v>1</v>
      </c>
      <c r="C748" s="2">
        <v>147</v>
      </c>
      <c r="D748" s="2">
        <v>94</v>
      </c>
      <c r="E748" s="2">
        <v>41</v>
      </c>
      <c r="F748" s="2">
        <v>0</v>
      </c>
      <c r="G748" s="2">
        <v>49.3</v>
      </c>
      <c r="H748" s="2">
        <v>0.35799999999999998</v>
      </c>
      <c r="I748" s="2">
        <v>27</v>
      </c>
      <c r="J748" s="2">
        <v>1</v>
      </c>
    </row>
    <row r="749" spans="1:10" x14ac:dyDescent="0.2">
      <c r="A749" s="1">
        <v>748</v>
      </c>
      <c r="B749" s="2">
        <v>1</v>
      </c>
      <c r="C749" s="2">
        <v>81</v>
      </c>
      <c r="D749" s="2">
        <v>74</v>
      </c>
      <c r="E749" s="2">
        <v>41</v>
      </c>
      <c r="F749" s="2">
        <v>57</v>
      </c>
      <c r="G749" s="2">
        <v>46.3</v>
      </c>
      <c r="H749" s="2">
        <v>1.0960000000000001</v>
      </c>
      <c r="I749" s="2">
        <v>32</v>
      </c>
      <c r="J749" s="2">
        <v>0</v>
      </c>
    </row>
    <row r="750" spans="1:10" x14ac:dyDescent="0.2">
      <c r="A750" s="1">
        <v>749</v>
      </c>
      <c r="B750" s="2">
        <v>3</v>
      </c>
      <c r="C750" s="2">
        <v>187</v>
      </c>
      <c r="D750" s="2">
        <v>70</v>
      </c>
      <c r="E750" s="2">
        <v>22</v>
      </c>
      <c r="F750" s="2">
        <v>200</v>
      </c>
      <c r="G750" s="2">
        <v>36.4</v>
      </c>
      <c r="H750" s="2">
        <v>0.40799999999999997</v>
      </c>
      <c r="I750" s="2">
        <v>36</v>
      </c>
      <c r="J750" s="2">
        <v>1</v>
      </c>
    </row>
    <row r="751" spans="1:10" x14ac:dyDescent="0.2">
      <c r="A751" s="1">
        <v>750</v>
      </c>
      <c r="B751" s="2">
        <v>6</v>
      </c>
      <c r="C751" s="2">
        <v>162</v>
      </c>
      <c r="D751" s="2">
        <v>62</v>
      </c>
      <c r="E751" s="2">
        <v>0</v>
      </c>
      <c r="F751" s="2">
        <v>0</v>
      </c>
      <c r="G751" s="2">
        <v>24.3</v>
      </c>
      <c r="H751" s="2">
        <v>0.17799999999999999</v>
      </c>
      <c r="I751" s="2">
        <v>50</v>
      </c>
      <c r="J751" s="2">
        <v>1</v>
      </c>
    </row>
    <row r="752" spans="1:10" x14ac:dyDescent="0.2">
      <c r="A752" s="1">
        <v>751</v>
      </c>
      <c r="B752" s="2">
        <v>4</v>
      </c>
      <c r="C752" s="2">
        <v>136</v>
      </c>
      <c r="D752" s="2">
        <v>70</v>
      </c>
      <c r="E752" s="2">
        <v>0</v>
      </c>
      <c r="F752" s="2">
        <v>0</v>
      </c>
      <c r="G752" s="2">
        <v>31.2</v>
      </c>
      <c r="H752" s="2">
        <v>1.1819999999999999</v>
      </c>
      <c r="I752" s="2">
        <v>22</v>
      </c>
      <c r="J752" s="2">
        <v>1</v>
      </c>
    </row>
    <row r="753" spans="1:10" x14ac:dyDescent="0.2">
      <c r="A753" s="1">
        <v>752</v>
      </c>
      <c r="B753" s="2">
        <v>1</v>
      </c>
      <c r="C753" s="2">
        <v>121</v>
      </c>
      <c r="D753" s="2">
        <v>78</v>
      </c>
      <c r="E753" s="2">
        <v>39</v>
      </c>
      <c r="F753" s="2">
        <v>74</v>
      </c>
      <c r="G753" s="2">
        <v>39</v>
      </c>
      <c r="H753" s="2">
        <v>0.26100000000000001</v>
      </c>
      <c r="I753" s="2">
        <v>28</v>
      </c>
      <c r="J753" s="2">
        <v>0</v>
      </c>
    </row>
    <row r="754" spans="1:10" x14ac:dyDescent="0.2">
      <c r="A754" s="1">
        <v>753</v>
      </c>
      <c r="B754" s="2">
        <v>3</v>
      </c>
      <c r="C754" s="2">
        <v>108</v>
      </c>
      <c r="D754" s="2">
        <v>62</v>
      </c>
      <c r="E754" s="2">
        <v>24</v>
      </c>
      <c r="F754" s="2">
        <v>0</v>
      </c>
      <c r="G754" s="2">
        <v>26</v>
      </c>
      <c r="H754" s="2">
        <v>0.223</v>
      </c>
      <c r="I754" s="2">
        <v>25</v>
      </c>
      <c r="J754" s="2">
        <v>0</v>
      </c>
    </row>
    <row r="755" spans="1:10" x14ac:dyDescent="0.2">
      <c r="A755" s="1">
        <v>754</v>
      </c>
      <c r="B755" s="2">
        <v>0</v>
      </c>
      <c r="C755" s="2">
        <v>181</v>
      </c>
      <c r="D755" s="2">
        <v>88</v>
      </c>
      <c r="E755" s="2">
        <v>44</v>
      </c>
      <c r="F755" s="2">
        <v>510</v>
      </c>
      <c r="G755" s="2">
        <v>43.3</v>
      </c>
      <c r="H755" s="2">
        <v>0.222</v>
      </c>
      <c r="I755" s="2">
        <v>26</v>
      </c>
      <c r="J755" s="2">
        <v>1</v>
      </c>
    </row>
    <row r="756" spans="1:10" x14ac:dyDescent="0.2">
      <c r="A756" s="1">
        <v>755</v>
      </c>
      <c r="B756" s="2">
        <v>8</v>
      </c>
      <c r="C756" s="2">
        <v>154</v>
      </c>
      <c r="D756" s="2">
        <v>78</v>
      </c>
      <c r="E756" s="2">
        <v>32</v>
      </c>
      <c r="F756" s="2">
        <v>0</v>
      </c>
      <c r="G756" s="2">
        <v>32.4</v>
      </c>
      <c r="H756" s="2">
        <v>0.443</v>
      </c>
      <c r="I756" s="2">
        <v>45</v>
      </c>
      <c r="J756" s="2">
        <v>1</v>
      </c>
    </row>
    <row r="757" spans="1:10" x14ac:dyDescent="0.2">
      <c r="A757" s="1">
        <v>756</v>
      </c>
      <c r="B757" s="2">
        <v>1</v>
      </c>
      <c r="C757" s="2">
        <v>128</v>
      </c>
      <c r="D757" s="2">
        <v>88</v>
      </c>
      <c r="E757" s="2">
        <v>39</v>
      </c>
      <c r="F757" s="2">
        <v>110</v>
      </c>
      <c r="G757" s="2">
        <v>36.5</v>
      </c>
      <c r="H757" s="2">
        <v>1.0569999999999999</v>
      </c>
      <c r="I757" s="2">
        <v>37</v>
      </c>
      <c r="J757" s="2">
        <v>1</v>
      </c>
    </row>
    <row r="758" spans="1:10" x14ac:dyDescent="0.2">
      <c r="A758" s="1">
        <v>757</v>
      </c>
      <c r="B758" s="2">
        <v>7</v>
      </c>
      <c r="C758" s="2">
        <v>137</v>
      </c>
      <c r="D758" s="2">
        <v>90</v>
      </c>
      <c r="E758" s="2">
        <v>41</v>
      </c>
      <c r="F758" s="2">
        <v>0</v>
      </c>
      <c r="G758" s="2">
        <v>32</v>
      </c>
      <c r="H758" s="2">
        <v>0.39100000000000001</v>
      </c>
      <c r="I758" s="2">
        <v>39</v>
      </c>
      <c r="J758" s="2">
        <v>0</v>
      </c>
    </row>
    <row r="759" spans="1:10" x14ac:dyDescent="0.2">
      <c r="A759" s="1">
        <v>758</v>
      </c>
      <c r="B759" s="2">
        <v>0</v>
      </c>
      <c r="C759" s="2">
        <v>123</v>
      </c>
      <c r="D759" s="2">
        <v>72</v>
      </c>
      <c r="E759" s="2">
        <v>0</v>
      </c>
      <c r="F759" s="2">
        <v>0</v>
      </c>
      <c r="G759" s="2">
        <v>36.299999999999997</v>
      </c>
      <c r="H759" s="2">
        <v>0.25800000000000001</v>
      </c>
      <c r="I759" s="2">
        <v>52</v>
      </c>
      <c r="J759" s="2">
        <v>1</v>
      </c>
    </row>
    <row r="760" spans="1:10" x14ac:dyDescent="0.2">
      <c r="A760" s="1">
        <v>759</v>
      </c>
      <c r="B760" s="2">
        <v>1</v>
      </c>
      <c r="C760" s="2">
        <v>106</v>
      </c>
      <c r="D760" s="2">
        <v>76</v>
      </c>
      <c r="E760" s="2">
        <v>0</v>
      </c>
      <c r="F760" s="2">
        <v>0</v>
      </c>
      <c r="G760" s="2">
        <v>37.5</v>
      </c>
      <c r="H760" s="2">
        <v>0.19700000000000001</v>
      </c>
      <c r="I760" s="2">
        <v>26</v>
      </c>
      <c r="J760" s="2">
        <v>0</v>
      </c>
    </row>
    <row r="761" spans="1:10" x14ac:dyDescent="0.2">
      <c r="A761" s="1">
        <v>760</v>
      </c>
      <c r="B761" s="2">
        <v>6</v>
      </c>
      <c r="C761" s="2">
        <v>190</v>
      </c>
      <c r="D761" s="2">
        <v>92</v>
      </c>
      <c r="E761" s="2">
        <v>0</v>
      </c>
      <c r="F761" s="2">
        <v>0</v>
      </c>
      <c r="G761" s="2">
        <v>35.5</v>
      </c>
      <c r="H761" s="2">
        <v>0.27800000000000002</v>
      </c>
      <c r="I761" s="2">
        <v>66</v>
      </c>
      <c r="J761" s="2">
        <v>1</v>
      </c>
    </row>
    <row r="762" spans="1:10" x14ac:dyDescent="0.2">
      <c r="A762" s="1">
        <v>761</v>
      </c>
      <c r="B762" s="2">
        <v>2</v>
      </c>
      <c r="C762" s="2">
        <v>88</v>
      </c>
      <c r="D762" s="2">
        <v>58</v>
      </c>
      <c r="E762" s="2">
        <v>26</v>
      </c>
      <c r="F762" s="2">
        <v>16</v>
      </c>
      <c r="G762" s="2">
        <v>28.4</v>
      </c>
      <c r="H762" s="2">
        <v>0.76600000000000001</v>
      </c>
      <c r="I762" s="2">
        <v>22</v>
      </c>
      <c r="J762" s="2">
        <v>0</v>
      </c>
    </row>
    <row r="763" spans="1:10" x14ac:dyDescent="0.2">
      <c r="A763" s="1">
        <v>762</v>
      </c>
      <c r="B763" s="2">
        <v>9</v>
      </c>
      <c r="C763" s="2">
        <v>170</v>
      </c>
      <c r="D763" s="2">
        <v>74</v>
      </c>
      <c r="E763" s="2">
        <v>31</v>
      </c>
      <c r="F763" s="2">
        <v>0</v>
      </c>
      <c r="G763" s="2">
        <v>44</v>
      </c>
      <c r="H763" s="2">
        <v>0.40300000000000002</v>
      </c>
      <c r="I763" s="2">
        <v>43</v>
      </c>
      <c r="J763" s="2">
        <v>1</v>
      </c>
    </row>
    <row r="764" spans="1:10" x14ac:dyDescent="0.2">
      <c r="A764" s="1">
        <v>763</v>
      </c>
      <c r="B764" s="2">
        <v>9</v>
      </c>
      <c r="C764" s="2">
        <v>89</v>
      </c>
      <c r="D764" s="2">
        <v>62</v>
      </c>
      <c r="E764" s="2">
        <v>0</v>
      </c>
      <c r="F764" s="2">
        <v>0</v>
      </c>
      <c r="G764" s="2">
        <v>22.5</v>
      </c>
      <c r="H764" s="2">
        <v>0.14199999999999999</v>
      </c>
      <c r="I764" s="2">
        <v>33</v>
      </c>
      <c r="J764" s="2">
        <v>0</v>
      </c>
    </row>
    <row r="765" spans="1:10" x14ac:dyDescent="0.2">
      <c r="A765" s="1">
        <v>764</v>
      </c>
      <c r="B765" s="2">
        <v>10</v>
      </c>
      <c r="C765" s="2">
        <v>101</v>
      </c>
      <c r="D765" s="2">
        <v>76</v>
      </c>
      <c r="E765" s="2">
        <v>48</v>
      </c>
      <c r="F765" s="2">
        <v>180</v>
      </c>
      <c r="G765" s="2">
        <v>32.9</v>
      </c>
      <c r="H765" s="2">
        <v>0.17100000000000001</v>
      </c>
      <c r="I765" s="2">
        <v>63</v>
      </c>
      <c r="J765" s="2">
        <v>0</v>
      </c>
    </row>
    <row r="766" spans="1:10" x14ac:dyDescent="0.2">
      <c r="A766" s="1">
        <v>765</v>
      </c>
      <c r="B766" s="2">
        <v>2</v>
      </c>
      <c r="C766" s="2">
        <v>122</v>
      </c>
      <c r="D766" s="2">
        <v>70</v>
      </c>
      <c r="E766" s="2">
        <v>27</v>
      </c>
      <c r="F766" s="2">
        <v>0</v>
      </c>
      <c r="G766" s="2">
        <v>36.799999999999997</v>
      </c>
      <c r="H766" s="2">
        <v>0.34</v>
      </c>
      <c r="I766" s="2">
        <v>27</v>
      </c>
      <c r="J766" s="2">
        <v>0</v>
      </c>
    </row>
    <row r="767" spans="1:10" x14ac:dyDescent="0.2">
      <c r="A767" s="1">
        <v>766</v>
      </c>
      <c r="B767" s="2">
        <v>5</v>
      </c>
      <c r="C767" s="2">
        <v>121</v>
      </c>
      <c r="D767" s="2">
        <v>72</v>
      </c>
      <c r="E767" s="2">
        <v>23</v>
      </c>
      <c r="F767" s="2">
        <v>112</v>
      </c>
      <c r="G767" s="2">
        <v>26.2</v>
      </c>
      <c r="H767" s="2">
        <v>0.245</v>
      </c>
      <c r="I767" s="2">
        <v>30</v>
      </c>
      <c r="J767" s="2">
        <v>0</v>
      </c>
    </row>
    <row r="768" spans="1:10" x14ac:dyDescent="0.2">
      <c r="A768" s="1">
        <v>767</v>
      </c>
      <c r="B768" s="2">
        <v>1</v>
      </c>
      <c r="C768" s="2">
        <v>126</v>
      </c>
      <c r="D768" s="2">
        <v>60</v>
      </c>
      <c r="E768" s="2">
        <v>0</v>
      </c>
      <c r="F768" s="2">
        <v>0</v>
      </c>
      <c r="G768" s="2">
        <v>30.1</v>
      </c>
      <c r="H768" s="2">
        <v>0.34899999999999998</v>
      </c>
      <c r="I768" s="2">
        <v>47</v>
      </c>
      <c r="J768" s="2">
        <v>1</v>
      </c>
    </row>
    <row r="769" spans="1:10" x14ac:dyDescent="0.2">
      <c r="A769" s="1">
        <v>768</v>
      </c>
      <c r="B769" s="2">
        <v>1</v>
      </c>
      <c r="C769" s="2">
        <v>93</v>
      </c>
      <c r="D769" s="2">
        <v>70</v>
      </c>
      <c r="E769" s="2">
        <v>31</v>
      </c>
      <c r="F769" s="2">
        <v>0</v>
      </c>
      <c r="G769" s="2">
        <v>30.4</v>
      </c>
      <c r="H769" s="2">
        <v>0.315</v>
      </c>
      <c r="I769" s="2">
        <v>23</v>
      </c>
      <c r="J769"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zoomScale="115" zoomScaleNormal="145" workbookViewId="0">
      <selection activeCell="A29" sqref="A29"/>
    </sheetView>
  </sheetViews>
  <sheetFormatPr defaultColWidth="9.140625" defaultRowHeight="15" x14ac:dyDescent="0.25"/>
  <cols>
    <col min="1" max="1" width="18.28515625" style="5" customWidth="1"/>
    <col min="2" max="2" width="14.28515625" style="5" customWidth="1"/>
    <col min="3" max="3" width="9.7109375" style="5" customWidth="1"/>
    <col min="4" max="4" width="17.85546875" style="5" customWidth="1"/>
    <col min="5" max="5" width="17.7109375" style="5" customWidth="1"/>
    <col min="6" max="6" width="11" style="5" customWidth="1"/>
    <col min="7" max="7" width="11.140625" style="5" customWidth="1"/>
    <col min="8" max="8" width="13.140625" style="5" customWidth="1"/>
    <col min="9" max="9" width="9.140625" style="5"/>
    <col min="10" max="10" width="10" style="5" customWidth="1"/>
    <col min="11" max="11" width="9.140625" style="5"/>
    <col min="12" max="12" width="13.85546875" style="5" customWidth="1"/>
    <col min="13" max="13" width="24.7109375" style="5" customWidth="1"/>
    <col min="14" max="15" width="13.85546875" style="5" customWidth="1"/>
    <col min="16" max="16" width="25.42578125" style="5" customWidth="1"/>
    <col min="17" max="18" width="13.85546875" style="5" customWidth="1"/>
    <col min="19" max="19" width="26" style="5" customWidth="1"/>
    <col min="20" max="16384" width="9.140625" style="5"/>
  </cols>
  <sheetData>
    <row r="1" spans="1:19" s="3" customFormat="1" ht="14.25" x14ac:dyDescent="0.25">
      <c r="B1" s="3" t="s">
        <v>0</v>
      </c>
      <c r="C1" s="3" t="s">
        <v>1</v>
      </c>
      <c r="D1" s="3" t="s">
        <v>2</v>
      </c>
      <c r="E1" s="3" t="s">
        <v>3</v>
      </c>
      <c r="F1" s="3" t="s">
        <v>4</v>
      </c>
      <c r="G1" s="3" t="s">
        <v>5</v>
      </c>
      <c r="H1" s="3" t="s">
        <v>26</v>
      </c>
      <c r="I1" s="3" t="s">
        <v>6</v>
      </c>
      <c r="J1" s="3" t="s">
        <v>7</v>
      </c>
      <c r="L1" s="73" t="s">
        <v>87</v>
      </c>
      <c r="M1" s="73"/>
      <c r="N1" s="73"/>
      <c r="O1" s="73"/>
      <c r="P1" s="73"/>
      <c r="Q1" s="73"/>
      <c r="R1" s="73"/>
      <c r="S1" s="73"/>
    </row>
    <row r="2" spans="1:19" x14ac:dyDescent="0.25">
      <c r="A2" s="4" t="s">
        <v>17</v>
      </c>
      <c r="B2" s="5">
        <f xml:space="preserve"> COUNT(ProccessedData!B2:'ProccessedData'!B769)</f>
        <v>768</v>
      </c>
      <c r="C2" s="5">
        <f xml:space="preserve"> COUNT(ProccessedData!C2:'ProccessedData'!C769)</f>
        <v>768</v>
      </c>
      <c r="D2" s="5">
        <f xml:space="preserve"> COUNT(ProccessedData!D2:'ProccessedData'!D769)</f>
        <v>768</v>
      </c>
      <c r="E2" s="5">
        <f xml:space="preserve"> COUNT(ProccessedData!E2:'ProccessedData'!E769)</f>
        <v>768</v>
      </c>
      <c r="F2" s="5">
        <f xml:space="preserve"> COUNT(ProccessedData!F2:'ProccessedData'!F769)</f>
        <v>768</v>
      </c>
      <c r="G2" s="5">
        <f xml:space="preserve"> COUNT(ProccessedData!G2:'ProccessedData'!G769)</f>
        <v>768</v>
      </c>
      <c r="H2" s="5">
        <f xml:space="preserve"> COUNT(ProccessedData!H2:'ProccessedData'!H769)</f>
        <v>768</v>
      </c>
      <c r="I2" s="5">
        <f xml:space="preserve"> COUNT(ProccessedData!I2:'ProccessedData'!I769)</f>
        <v>768</v>
      </c>
      <c r="J2" s="5">
        <f xml:space="preserve"> COUNT(ProccessedData!J2:'ProccessedData'!J769)</f>
        <v>768</v>
      </c>
      <c r="L2" s="73"/>
      <c r="M2" s="73"/>
      <c r="N2" s="73"/>
      <c r="O2" s="73"/>
      <c r="P2" s="73"/>
      <c r="Q2" s="73"/>
      <c r="R2" s="73"/>
      <c r="S2" s="73"/>
    </row>
    <row r="3" spans="1:19" x14ac:dyDescent="0.2">
      <c r="A3" s="4" t="s">
        <v>18</v>
      </c>
      <c r="B3" s="5">
        <f>MIN(ProccessedData!B2:'ProccessedData'!B769)</f>
        <v>0</v>
      </c>
      <c r="C3" s="5">
        <f>MIN(ProccessedData!C2:'ProccessedData'!C769)</f>
        <v>0</v>
      </c>
      <c r="D3" s="5">
        <f>MIN(ProccessedData!D2:'ProccessedData'!D769)</f>
        <v>0</v>
      </c>
      <c r="E3" s="5">
        <f>MIN(ProccessedData!E2:'ProccessedData'!E769)</f>
        <v>0</v>
      </c>
      <c r="F3" s="5">
        <f>MIN(ProccessedData!F2:'ProccessedData'!F769)</f>
        <v>0</v>
      </c>
      <c r="G3" s="5">
        <f>MIN(ProccessedData!G2:'ProccessedData'!G769)</f>
        <v>0</v>
      </c>
      <c r="H3" s="5">
        <f>MIN(ProccessedData!H2:'ProccessedData'!H769)</f>
        <v>7.8E-2</v>
      </c>
      <c r="I3" s="5">
        <f>MIN(ProccessedData!I2:'ProccessedData'!I769)</f>
        <v>21</v>
      </c>
      <c r="L3" s="8"/>
      <c r="M3" s="8"/>
      <c r="N3" s="8"/>
      <c r="O3" s="8"/>
      <c r="P3" s="8"/>
      <c r="Q3" s="8"/>
      <c r="R3" s="8"/>
      <c r="S3" s="8"/>
    </row>
    <row r="4" spans="1:19" x14ac:dyDescent="0.2">
      <c r="A4" s="4" t="s">
        <v>19</v>
      </c>
      <c r="B4" s="5">
        <f>MAX(ProccessedData!B2:'ProccessedData'!B769)</f>
        <v>17</v>
      </c>
      <c r="C4" s="5">
        <f>MAX(ProccessedData!C2:'ProccessedData'!C769)</f>
        <v>199</v>
      </c>
      <c r="D4" s="5">
        <f>MAX(ProccessedData!D2:'ProccessedData'!D769)</f>
        <v>122</v>
      </c>
      <c r="E4" s="5">
        <f>MAX(ProccessedData!E2:'ProccessedData'!E769)</f>
        <v>99</v>
      </c>
      <c r="F4" s="5">
        <f>MAX(ProccessedData!F2:'ProccessedData'!F769)</f>
        <v>846</v>
      </c>
      <c r="G4" s="5">
        <f>MAX(ProccessedData!G2:'ProccessedData'!G769)</f>
        <v>67.099999999999994</v>
      </c>
      <c r="H4" s="5">
        <f>MAX(ProccessedData!H2:'ProccessedData'!H769)</f>
        <v>2.42</v>
      </c>
      <c r="I4" s="5">
        <f>MAX(ProccessedData!I2:'ProccessedData'!I769)</f>
        <v>81</v>
      </c>
      <c r="L4" s="8"/>
      <c r="M4" s="9" t="s">
        <v>27</v>
      </c>
      <c r="N4" s="8" t="s">
        <v>54</v>
      </c>
      <c r="O4" s="8"/>
      <c r="P4" s="8"/>
      <c r="Q4" s="8"/>
      <c r="R4" s="8"/>
      <c r="S4" s="8"/>
    </row>
    <row r="5" spans="1:19" x14ac:dyDescent="0.2">
      <c r="A5" s="4" t="s">
        <v>20</v>
      </c>
      <c r="B5" s="7">
        <f>AVERAGE(ProccessedData!B2:'ProccessedData'!B769)</f>
        <v>3.8450520833333335</v>
      </c>
      <c r="C5" s="7">
        <f>AVERAGE(ProccessedData!C2:'ProccessedData'!C769)</f>
        <v>120.89453125</v>
      </c>
      <c r="D5" s="7">
        <f>AVERAGE(ProccessedData!D2:'ProccessedData'!D769)</f>
        <v>69.10546875</v>
      </c>
      <c r="E5" s="7">
        <f>AVERAGE(ProccessedData!E2:'ProccessedData'!E769)</f>
        <v>20.536458333333332</v>
      </c>
      <c r="F5" s="7">
        <f>AVERAGE(ProccessedData!F2:'ProccessedData'!F769)</f>
        <v>79.799479166666671</v>
      </c>
      <c r="G5" s="7">
        <f>AVERAGE(ProccessedData!G2:'ProccessedData'!G769)</f>
        <v>31.992578124999977</v>
      </c>
      <c r="H5" s="6">
        <f>AVERAGE(ProccessedData!H2:'ProccessedData'!H769)</f>
        <v>0.4718763020833327</v>
      </c>
      <c r="I5" s="7">
        <f>AVERAGE(ProccessedData!I2:'ProccessedData'!I769)</f>
        <v>33.240885416666664</v>
      </c>
      <c r="L5" s="8"/>
      <c r="M5" s="9" t="s">
        <v>28</v>
      </c>
      <c r="N5" s="8" t="s">
        <v>29</v>
      </c>
      <c r="O5" s="8"/>
      <c r="P5" s="8"/>
      <c r="Q5" s="8"/>
      <c r="R5" s="8"/>
      <c r="S5" s="8"/>
    </row>
    <row r="6" spans="1:19" ht="15.75" thickBot="1" x14ac:dyDescent="0.25">
      <c r="A6" s="4" t="s">
        <v>21</v>
      </c>
      <c r="B6" s="7">
        <f>STDEV(ProccessedData!B2:'ProccessedData'!B769)</f>
        <v>3.3695780626988698</v>
      </c>
      <c r="C6" s="7">
        <f>STDEV(ProccessedData!C2:'ProccessedData'!C769)</f>
        <v>31.972618195136221</v>
      </c>
      <c r="D6" s="7">
        <f>STDEV(ProccessedData!D2:'ProccessedData'!D769)</f>
        <v>19.355807170644777</v>
      </c>
      <c r="E6" s="7">
        <f>STDEV(ProccessedData!E2:'ProccessedData'!E769)</f>
        <v>15.952217567727637</v>
      </c>
      <c r="F6" s="7">
        <f>STDEV(ProccessedData!F2:'ProccessedData'!F769)</f>
        <v>115.24400235133817</v>
      </c>
      <c r="G6" s="7">
        <f>STDEV(ProccessedData!G2:'ProccessedData'!G769)</f>
        <v>7.8841603203755675</v>
      </c>
      <c r="H6" s="6">
        <f>STDEV(ProccessedData!H2:'ProccessedData'!H769)</f>
        <v>0.33132859501277545</v>
      </c>
      <c r="I6" s="7">
        <f>STDEV(ProccessedData!I2:'ProccessedData'!I769)</f>
        <v>11.760231540678683</v>
      </c>
      <c r="L6" s="8"/>
      <c r="M6" s="8"/>
      <c r="N6" s="8"/>
      <c r="O6" s="8"/>
      <c r="P6" s="8"/>
      <c r="Q6" s="8"/>
      <c r="R6" s="8"/>
      <c r="S6" s="8"/>
    </row>
    <row r="7" spans="1:19" x14ac:dyDescent="0.2">
      <c r="A7" s="4" t="s">
        <v>24</v>
      </c>
      <c r="B7" s="5">
        <f>_xlfn.QUARTILE.EXC(ProccessedData!B2:'ProccessedData'!B769,1)</f>
        <v>1</v>
      </c>
      <c r="C7" s="5">
        <f>_xlfn.QUARTILE.EXC(ProccessedData!C2:'ProccessedData'!C769,1)</f>
        <v>99</v>
      </c>
      <c r="D7" s="5">
        <f>_xlfn.QUARTILE.EXC(ProccessedData!D2:'ProccessedData'!D769,1)</f>
        <v>62</v>
      </c>
      <c r="E7" s="5">
        <f>_xlfn.QUARTILE.EXC(ProccessedData!E2:'ProccessedData'!E769,1)</f>
        <v>0</v>
      </c>
      <c r="F7" s="5">
        <f>_xlfn.QUARTILE.EXC(ProccessedData!F2:'ProccessedData'!F769,1)</f>
        <v>0</v>
      </c>
      <c r="G7" s="5">
        <f>_xlfn.QUARTILE.EXC(ProccessedData!G2:'ProccessedData'!G769,1)</f>
        <v>27.3</v>
      </c>
      <c r="H7" s="5">
        <f>_xlfn.QUARTILE.EXC(ProccessedData!H2:'ProccessedData'!H769,1)</f>
        <v>0.24324999999999999</v>
      </c>
      <c r="I7" s="5">
        <f>_xlfn.QUARTILE.EXC(ProccessedData!I2:'ProccessedData'!I769,1)</f>
        <v>24</v>
      </c>
      <c r="L7" s="71" t="s">
        <v>0</v>
      </c>
      <c r="M7" s="72"/>
      <c r="N7" s="8"/>
      <c r="O7" s="71" t="s">
        <v>1</v>
      </c>
      <c r="P7" s="72"/>
      <c r="Q7" s="8"/>
      <c r="R7" s="71" t="s">
        <v>2</v>
      </c>
      <c r="S7" s="72"/>
    </row>
    <row r="8" spans="1:19" x14ac:dyDescent="0.2">
      <c r="A8" s="4" t="s">
        <v>22</v>
      </c>
      <c r="B8" s="5">
        <f>_xlfn.QUARTILE.EXC(ProccessedData!B2:'ProccessedData'!B769,2)</f>
        <v>3</v>
      </c>
      <c r="C8" s="5">
        <f>_xlfn.QUARTILE.EXC(ProccessedData!C2:'ProccessedData'!C769,2)</f>
        <v>117</v>
      </c>
      <c r="D8" s="5">
        <f>_xlfn.QUARTILE.EXC(ProccessedData!D2:'ProccessedData'!D769,2)</f>
        <v>72</v>
      </c>
      <c r="E8" s="5">
        <f>_xlfn.QUARTILE.EXC(ProccessedData!E2:'ProccessedData'!E769,2)</f>
        <v>23</v>
      </c>
      <c r="F8" s="5">
        <f>_xlfn.QUARTILE.EXC(ProccessedData!F2:'ProccessedData'!F769,2)</f>
        <v>30.5</v>
      </c>
      <c r="G8" s="5">
        <f>_xlfn.QUARTILE.EXC(ProccessedData!G2:'ProccessedData'!G769,2)</f>
        <v>32</v>
      </c>
      <c r="H8" s="5">
        <f>_xlfn.QUARTILE.EXC(ProccessedData!H2:'ProccessedData'!H769,2)</f>
        <v>0.3725</v>
      </c>
      <c r="I8" s="5">
        <f>_xlfn.QUARTILE.EXC(ProccessedData!I2:'ProccessedData'!I769,2)</f>
        <v>29</v>
      </c>
      <c r="L8" s="10"/>
      <c r="M8" s="48">
        <v>0.05</v>
      </c>
      <c r="N8" s="54"/>
      <c r="O8" s="10"/>
      <c r="P8" s="48">
        <v>0.05</v>
      </c>
      <c r="Q8" s="8"/>
      <c r="R8" s="10"/>
      <c r="S8" s="48">
        <v>0.05</v>
      </c>
    </row>
    <row r="9" spans="1:19" x14ac:dyDescent="0.2">
      <c r="A9" s="4" t="s">
        <v>23</v>
      </c>
      <c r="B9" s="5">
        <f>_xlfn.QUARTILE.EXC(ProccessedData!B2:'ProccessedData'!B769,3)</f>
        <v>6</v>
      </c>
      <c r="C9" s="5">
        <f>_xlfn.QUARTILE.EXC(ProccessedData!C2:'ProccessedData'!C769,3)</f>
        <v>140.75</v>
      </c>
      <c r="D9" s="5">
        <f>_xlfn.QUARTILE.EXC(ProccessedData!D2:'ProccessedData'!D769,3)</f>
        <v>80</v>
      </c>
      <c r="E9" s="5">
        <f>_xlfn.QUARTILE.EXC(ProccessedData!E2:'ProccessedData'!E769,3)</f>
        <v>32</v>
      </c>
      <c r="F9" s="5">
        <f>_xlfn.QUARTILE.EXC(ProccessedData!F2:'ProccessedData'!F769,3)</f>
        <v>127.75</v>
      </c>
      <c r="G9" s="5">
        <f>_xlfn.QUARTILE.EXC(ProccessedData!G2:'ProccessedData'!G769,3)</f>
        <v>36.6</v>
      </c>
      <c r="H9" s="5">
        <f>_xlfn.QUARTILE.EXC(ProccessedData!H2:'ProccessedData'!H769,3)</f>
        <v>0.62675000000000003</v>
      </c>
      <c r="I9" s="5">
        <v>41</v>
      </c>
      <c r="L9" s="10" t="s">
        <v>30</v>
      </c>
      <c r="M9" s="52">
        <f xml:space="preserve"> COUNT(ProccessedData!B2:'ProccessedData'!B769)</f>
        <v>768</v>
      </c>
      <c r="N9" s="54"/>
      <c r="O9" s="10" t="s">
        <v>30</v>
      </c>
      <c r="P9" s="52">
        <f xml:space="preserve"> COUNT(ProccessedData!C2:'ProccessedData'!C769)</f>
        <v>768</v>
      </c>
      <c r="Q9" s="8"/>
      <c r="R9" s="10" t="s">
        <v>30</v>
      </c>
      <c r="S9" s="52">
        <f xml:space="preserve"> COUNT(ProccessedData!D2:'ProccessedData'!D769)</f>
        <v>768</v>
      </c>
    </row>
    <row r="10" spans="1:19" x14ac:dyDescent="0.2">
      <c r="L10" s="10" t="s">
        <v>32</v>
      </c>
      <c r="M10" s="49">
        <f>AVERAGE(ProccessedData!B2:'ProccessedData'!B769)</f>
        <v>3.8450520833333335</v>
      </c>
      <c r="N10" s="54"/>
      <c r="O10" s="10" t="s">
        <v>32</v>
      </c>
      <c r="P10" s="49">
        <f>AVERAGE(ProccessedData!C2:'ProccessedData'!C769)</f>
        <v>120.89453125</v>
      </c>
      <c r="Q10" s="8"/>
      <c r="R10" s="10" t="s">
        <v>32</v>
      </c>
      <c r="S10" s="49">
        <f>AVERAGE(ProccessedData!D2:'ProccessedData'!D769)</f>
        <v>69.10546875</v>
      </c>
    </row>
    <row r="11" spans="1:19" x14ac:dyDescent="0.2">
      <c r="A11" s="67" t="s">
        <v>172</v>
      </c>
      <c r="L11" s="10" t="s">
        <v>31</v>
      </c>
      <c r="M11" s="50">
        <f>STDEV(ProccessedData!B2:'ProccessedData'!B769)</f>
        <v>3.3695780626988698</v>
      </c>
      <c r="N11" s="54"/>
      <c r="O11" s="10" t="s">
        <v>31</v>
      </c>
      <c r="P11" s="49">
        <f>STDEV(ProccessedData!C2:'ProccessedData'!C769)</f>
        <v>31.972618195136221</v>
      </c>
      <c r="Q11" s="8"/>
      <c r="R11" s="10" t="s">
        <v>31</v>
      </c>
      <c r="S11" s="49">
        <f>STDEV(ProccessedData!D2:'ProccessedData'!D769)</f>
        <v>19.355807170644777</v>
      </c>
    </row>
    <row r="12" spans="1:19" x14ac:dyDescent="0.2">
      <c r="A12" s="67" t="s">
        <v>167</v>
      </c>
      <c r="L12" s="10" t="s">
        <v>33</v>
      </c>
      <c r="M12" s="49">
        <f>TINV(M8,M9-1)</f>
        <v>1.9630617100919818</v>
      </c>
      <c r="N12" s="54"/>
      <c r="O12" s="10" t="s">
        <v>33</v>
      </c>
      <c r="P12" s="49">
        <f>TINV(P8,P9-1)</f>
        <v>1.9630617100919818</v>
      </c>
      <c r="Q12" s="8"/>
      <c r="R12" s="10" t="s">
        <v>33</v>
      </c>
      <c r="S12" s="49">
        <f>TINV(S8,S9-1)</f>
        <v>1.9630617100919818</v>
      </c>
    </row>
    <row r="13" spans="1:19" x14ac:dyDescent="0.2">
      <c r="A13" s="67" t="s">
        <v>168</v>
      </c>
      <c r="L13" s="10" t="s">
        <v>34</v>
      </c>
      <c r="M13" s="49">
        <f>M12*M11/SQRT(M9)</f>
        <v>0.23868705399491538</v>
      </c>
      <c r="N13" s="54"/>
      <c r="O13" s="10" t="s">
        <v>34</v>
      </c>
      <c r="P13" s="49">
        <f>P12*P11/SQRT(P9)</f>
        <v>2.2648087990544639</v>
      </c>
      <c r="Q13" s="8"/>
      <c r="R13" s="10" t="s">
        <v>34</v>
      </c>
      <c r="S13" s="49">
        <f>S12*S11/SQRT(S9)</f>
        <v>1.3710857873862339</v>
      </c>
    </row>
    <row r="14" spans="1:19" x14ac:dyDescent="0.2">
      <c r="A14" s="67" t="s">
        <v>169</v>
      </c>
      <c r="L14" s="10" t="s">
        <v>35</v>
      </c>
      <c r="M14" s="49">
        <f>M10+M13</f>
        <v>4.0837391373282488</v>
      </c>
      <c r="N14" s="54"/>
      <c r="O14" s="10" t="s">
        <v>35</v>
      </c>
      <c r="P14" s="49">
        <f>P10+P13</f>
        <v>123.15934004905446</v>
      </c>
      <c r="Q14" s="8"/>
      <c r="R14" s="10" t="s">
        <v>35</v>
      </c>
      <c r="S14" s="49">
        <f>S10+S13</f>
        <v>70.476554537386235</v>
      </c>
    </row>
    <row r="15" spans="1:19" x14ac:dyDescent="0.2">
      <c r="A15" s="67" t="s">
        <v>170</v>
      </c>
      <c r="L15" s="10" t="s">
        <v>36</v>
      </c>
      <c r="M15" s="49">
        <f>M10-M13</f>
        <v>3.6063650293384182</v>
      </c>
      <c r="N15" s="54"/>
      <c r="O15" s="10" t="s">
        <v>36</v>
      </c>
      <c r="P15" s="49">
        <f>P10-P13</f>
        <v>118.62972245094554</v>
      </c>
      <c r="Q15" s="8"/>
      <c r="R15" s="10" t="s">
        <v>36</v>
      </c>
      <c r="S15" s="49">
        <f>S10-S13</f>
        <v>67.734382962613765</v>
      </c>
    </row>
    <row r="16" spans="1:19" ht="15.75" thickBot="1" x14ac:dyDescent="0.25">
      <c r="A16" s="67" t="s">
        <v>171</v>
      </c>
      <c r="L16" s="51" t="s">
        <v>37</v>
      </c>
      <c r="M16" s="53" t="s">
        <v>38</v>
      </c>
      <c r="N16" s="8"/>
      <c r="O16" s="51" t="s">
        <v>37</v>
      </c>
      <c r="P16" s="65" t="s">
        <v>39</v>
      </c>
      <c r="Q16" s="8"/>
      <c r="R16" s="51" t="s">
        <v>37</v>
      </c>
      <c r="S16" s="65" t="s">
        <v>40</v>
      </c>
    </row>
    <row r="17" spans="1:19" ht="15.75" thickBot="1" x14ac:dyDescent="0.25">
      <c r="L17" s="8"/>
      <c r="M17" s="8"/>
      <c r="N17" s="8"/>
      <c r="O17" s="8"/>
      <c r="P17" s="8"/>
      <c r="Q17" s="8"/>
      <c r="R17" s="8"/>
      <c r="S17" s="8"/>
    </row>
    <row r="18" spans="1:19" x14ac:dyDescent="0.2">
      <c r="L18" s="71" t="s">
        <v>3</v>
      </c>
      <c r="M18" s="72"/>
      <c r="N18" s="8"/>
      <c r="O18" s="71" t="s">
        <v>4</v>
      </c>
      <c r="P18" s="72"/>
      <c r="Q18" s="8"/>
      <c r="R18" s="71" t="s">
        <v>5</v>
      </c>
      <c r="S18" s="72"/>
    </row>
    <row r="19" spans="1:19" x14ac:dyDescent="0.2">
      <c r="A19" s="68" t="s">
        <v>173</v>
      </c>
      <c r="L19" s="10"/>
      <c r="M19" s="48">
        <v>0.05</v>
      </c>
      <c r="N19" s="8"/>
      <c r="O19" s="10"/>
      <c r="P19" s="48">
        <v>0.05</v>
      </c>
      <c r="Q19" s="8"/>
      <c r="R19" s="10"/>
      <c r="S19" s="48">
        <v>0.05</v>
      </c>
    </row>
    <row r="20" spans="1:19" x14ac:dyDescent="0.2">
      <c r="A20" s="5" t="s">
        <v>174</v>
      </c>
      <c r="L20" s="10" t="s">
        <v>30</v>
      </c>
      <c r="M20" s="52">
        <f xml:space="preserve"> COUNT(ProccessedData!E2:'ProccessedData'!E769)</f>
        <v>768</v>
      </c>
      <c r="N20" s="8"/>
      <c r="O20" s="10" t="s">
        <v>30</v>
      </c>
      <c r="P20" s="52">
        <f xml:space="preserve"> COUNT(ProccessedData!F2:'ProccessedData'!F769)</f>
        <v>768</v>
      </c>
      <c r="Q20" s="8"/>
      <c r="R20" s="10" t="s">
        <v>30</v>
      </c>
      <c r="S20" s="52">
        <f xml:space="preserve"> COUNT(ProccessedData!G2:'ProccessedData'!G769)</f>
        <v>768</v>
      </c>
    </row>
    <row r="21" spans="1:19" x14ac:dyDescent="0.2">
      <c r="A21" s="5" t="s">
        <v>175</v>
      </c>
      <c r="L21" s="10" t="s">
        <v>32</v>
      </c>
      <c r="M21" s="49">
        <f>AVERAGE(ProccessedData!E2:'ProccessedData'!E769)</f>
        <v>20.536458333333332</v>
      </c>
      <c r="N21" s="8"/>
      <c r="O21" s="10" t="s">
        <v>32</v>
      </c>
      <c r="P21" s="49">
        <f>AVERAGE(ProccessedData!F2:'ProccessedData'!F769)</f>
        <v>79.799479166666671</v>
      </c>
      <c r="Q21" s="8"/>
      <c r="R21" s="10" t="s">
        <v>32</v>
      </c>
      <c r="S21" s="49">
        <f>AVERAGE(ProccessedData!G2:'ProccessedData'!G769)</f>
        <v>31.992578124999977</v>
      </c>
    </row>
    <row r="22" spans="1:19" x14ac:dyDescent="0.2">
      <c r="A22" s="5" t="s">
        <v>176</v>
      </c>
      <c r="L22" s="10" t="s">
        <v>31</v>
      </c>
      <c r="M22" s="50">
        <f>STDEV(ProccessedData!E2:'ProccessedData'!E769)</f>
        <v>15.952217567727637</v>
      </c>
      <c r="N22" s="8"/>
      <c r="O22" s="10" t="s">
        <v>31</v>
      </c>
      <c r="P22" s="49">
        <f>STDEV(ProccessedData!F2:'ProccessedData'!F769)</f>
        <v>115.24400235133817</v>
      </c>
      <c r="Q22" s="8"/>
      <c r="R22" s="10" t="s">
        <v>31</v>
      </c>
      <c r="S22" s="49">
        <f>STDEV(ProccessedData!G2:'ProccessedData'!G769)</f>
        <v>7.8841603203755675</v>
      </c>
    </row>
    <row r="23" spans="1:19" x14ac:dyDescent="0.2">
      <c r="A23" s="5" t="s">
        <v>177</v>
      </c>
      <c r="L23" s="10" t="s">
        <v>33</v>
      </c>
      <c r="M23" s="49">
        <f>TINV(M19,M20-1)</f>
        <v>1.9630617100919818</v>
      </c>
      <c r="N23" s="8"/>
      <c r="O23" s="10" t="s">
        <v>33</v>
      </c>
      <c r="P23" s="49">
        <f>TINV(P19,P20-1)</f>
        <v>1.9630617100919818</v>
      </c>
      <c r="Q23" s="8"/>
      <c r="R23" s="10" t="s">
        <v>33</v>
      </c>
      <c r="S23" s="49">
        <f>TINV(S19,S20-1)</f>
        <v>1.9630617100919818</v>
      </c>
    </row>
    <row r="24" spans="1:19" x14ac:dyDescent="0.2">
      <c r="A24" s="5" t="s">
        <v>178</v>
      </c>
      <c r="L24" s="10" t="s">
        <v>34</v>
      </c>
      <c r="M24" s="49">
        <f>M23*M22/SQRT(M20)</f>
        <v>1.1299894957403509</v>
      </c>
      <c r="N24" s="8"/>
      <c r="O24" s="10" t="s">
        <v>34</v>
      </c>
      <c r="P24" s="49">
        <f>P23*P22/SQRT(P20)</f>
        <v>8.1634112342813712</v>
      </c>
      <c r="Q24" s="8"/>
      <c r="R24" s="10" t="s">
        <v>34</v>
      </c>
      <c r="S24" s="49">
        <f>S23*S22/SQRT(S20)</f>
        <v>0.55848149681589021</v>
      </c>
    </row>
    <row r="25" spans="1:19" x14ac:dyDescent="0.2">
      <c r="A25" s="5" t="s">
        <v>179</v>
      </c>
      <c r="L25" s="10" t="s">
        <v>35</v>
      </c>
      <c r="M25" s="49">
        <f>M21+M24</f>
        <v>21.666447829073682</v>
      </c>
      <c r="N25" s="8"/>
      <c r="O25" s="10" t="s">
        <v>35</v>
      </c>
      <c r="P25" s="49">
        <f>P21+P24</f>
        <v>87.962890400948041</v>
      </c>
      <c r="Q25" s="8"/>
      <c r="R25" s="10" t="s">
        <v>35</v>
      </c>
      <c r="S25" s="49">
        <f>S21+S24</f>
        <v>32.551059621815867</v>
      </c>
    </row>
    <row r="26" spans="1:19" x14ac:dyDescent="0.2">
      <c r="A26" s="5" t="s">
        <v>180</v>
      </c>
      <c r="L26" s="10" t="s">
        <v>36</v>
      </c>
      <c r="M26" s="49">
        <f>M21-M24</f>
        <v>19.406468837592982</v>
      </c>
      <c r="N26" s="8"/>
      <c r="O26" s="10" t="s">
        <v>36</v>
      </c>
      <c r="P26" s="49">
        <f>P21-P24</f>
        <v>71.636067932385302</v>
      </c>
      <c r="Q26" s="8"/>
      <c r="R26" s="10" t="s">
        <v>36</v>
      </c>
      <c r="S26" s="49">
        <f>S21-S24</f>
        <v>31.434096628184086</v>
      </c>
    </row>
    <row r="27" spans="1:19" ht="15.75" thickBot="1" x14ac:dyDescent="0.25">
      <c r="A27" s="5" t="s">
        <v>181</v>
      </c>
      <c r="L27" s="51" t="s">
        <v>37</v>
      </c>
      <c r="M27" s="53" t="s">
        <v>41</v>
      </c>
      <c r="N27" s="8"/>
      <c r="O27" s="51" t="s">
        <v>37</v>
      </c>
      <c r="P27" s="53" t="s">
        <v>42</v>
      </c>
      <c r="Q27" s="8"/>
      <c r="R27" s="51" t="s">
        <v>37</v>
      </c>
      <c r="S27" s="53" t="s">
        <v>43</v>
      </c>
    </row>
    <row r="28" spans="1:19" ht="15.75" thickBot="1" x14ac:dyDescent="0.25">
      <c r="A28" s="5" t="s">
        <v>182</v>
      </c>
      <c r="L28" s="8"/>
      <c r="M28" s="8"/>
      <c r="N28" s="8"/>
      <c r="O28" s="8"/>
      <c r="P28" s="8"/>
      <c r="Q28" s="8"/>
      <c r="R28" s="8"/>
      <c r="S28" s="8"/>
    </row>
    <row r="29" spans="1:19" x14ac:dyDescent="0.2">
      <c r="L29" s="8"/>
      <c r="M29" s="8"/>
      <c r="N29" s="8"/>
      <c r="O29" s="71" t="s">
        <v>14</v>
      </c>
      <c r="P29" s="72"/>
      <c r="Q29" s="8"/>
      <c r="R29" s="8"/>
      <c r="S29" s="8"/>
    </row>
    <row r="30" spans="1:19" x14ac:dyDescent="0.2">
      <c r="L30" s="8"/>
      <c r="M30" s="8"/>
      <c r="N30" s="8"/>
      <c r="O30" s="10"/>
      <c r="P30" s="48">
        <v>0.05</v>
      </c>
      <c r="Q30" s="8"/>
      <c r="R30" s="8"/>
      <c r="S30" s="8"/>
    </row>
    <row r="31" spans="1:19" x14ac:dyDescent="0.2">
      <c r="L31" s="8"/>
      <c r="M31" s="8"/>
      <c r="N31" s="8"/>
      <c r="O31" s="10" t="s">
        <v>30</v>
      </c>
      <c r="P31" s="52">
        <f>COUNT(ProccessedData!H2:'ProccessedData'!H769)</f>
        <v>768</v>
      </c>
      <c r="Q31" s="8"/>
      <c r="R31" s="8"/>
      <c r="S31" s="8"/>
    </row>
    <row r="32" spans="1:19" x14ac:dyDescent="0.2">
      <c r="L32" s="8"/>
      <c r="M32" s="8"/>
      <c r="N32" s="8"/>
      <c r="O32" s="10" t="s">
        <v>32</v>
      </c>
      <c r="P32" s="49">
        <f>AVERAGE(ProccessedData!H2:'ProccessedData'!H769)</f>
        <v>0.4718763020833327</v>
      </c>
      <c r="Q32" s="8"/>
      <c r="R32" s="8"/>
      <c r="S32" s="8"/>
    </row>
    <row r="33" spans="12:19" x14ac:dyDescent="0.2">
      <c r="L33" s="8"/>
      <c r="M33" s="8"/>
      <c r="N33" s="8"/>
      <c r="O33" s="10" t="s">
        <v>31</v>
      </c>
      <c r="P33" s="49">
        <f>STDEV(ProccessedData!H2:'ProccessedData'!H769)</f>
        <v>0.33132859501277545</v>
      </c>
      <c r="Q33" s="8"/>
      <c r="R33" s="8"/>
      <c r="S33" s="8"/>
    </row>
    <row r="34" spans="12:19" x14ac:dyDescent="0.2">
      <c r="L34" s="8"/>
      <c r="M34" s="8"/>
      <c r="N34" s="8"/>
      <c r="O34" s="10" t="s">
        <v>33</v>
      </c>
      <c r="P34" s="49">
        <f>TINV(P30,P31-1)</f>
        <v>1.9630617100919818</v>
      </c>
      <c r="Q34" s="8"/>
      <c r="R34" s="8"/>
      <c r="S34" s="8"/>
    </row>
    <row r="35" spans="12:19" x14ac:dyDescent="0.2">
      <c r="L35" s="8"/>
      <c r="M35" s="8"/>
      <c r="N35" s="8"/>
      <c r="O35" s="10" t="s">
        <v>34</v>
      </c>
      <c r="P35" s="49">
        <f>P34*P33/SQRT(P31)</f>
        <v>2.346995522179161E-2</v>
      </c>
      <c r="Q35" s="8"/>
      <c r="R35" s="8"/>
      <c r="S35" s="8"/>
    </row>
    <row r="36" spans="12:19" x14ac:dyDescent="0.2">
      <c r="L36" s="8"/>
      <c r="M36" s="8"/>
      <c r="N36" s="8"/>
      <c r="O36" s="10" t="s">
        <v>35</v>
      </c>
      <c r="P36" s="49">
        <f>P32+P35</f>
        <v>0.49534625730512433</v>
      </c>
      <c r="Q36" s="8"/>
      <c r="R36" s="8"/>
      <c r="S36" s="8"/>
    </row>
    <row r="37" spans="12:19" x14ac:dyDescent="0.2">
      <c r="L37" s="8"/>
      <c r="M37" s="8"/>
      <c r="N37" s="8"/>
      <c r="O37" s="10" t="s">
        <v>36</v>
      </c>
      <c r="P37" s="49">
        <f>P32-P35</f>
        <v>0.44840634686154107</v>
      </c>
      <c r="Q37" s="8"/>
      <c r="R37" s="8"/>
      <c r="S37" s="8"/>
    </row>
    <row r="38" spans="12:19" ht="15.75" thickBot="1" x14ac:dyDescent="0.25">
      <c r="L38" s="8"/>
      <c r="M38" s="8"/>
      <c r="N38" s="8"/>
      <c r="O38" s="51" t="s">
        <v>37</v>
      </c>
      <c r="P38" s="53" t="s">
        <v>44</v>
      </c>
      <c r="Q38" s="8"/>
      <c r="R38" s="8"/>
      <c r="S38" s="8"/>
    </row>
    <row r="39" spans="12:19" x14ac:dyDescent="0.2">
      <c r="L39" s="8"/>
      <c r="M39" s="8"/>
      <c r="N39" s="8"/>
      <c r="O39" s="8"/>
      <c r="P39" s="8"/>
      <c r="Q39" s="8"/>
      <c r="R39" s="8"/>
      <c r="S39" s="8"/>
    </row>
  </sheetData>
  <mergeCells count="8">
    <mergeCell ref="O29:P29"/>
    <mergeCell ref="L1:S2"/>
    <mergeCell ref="L7:M7"/>
    <mergeCell ref="O7:P7"/>
    <mergeCell ref="R7:S7"/>
    <mergeCell ref="L18:M18"/>
    <mergeCell ref="O18:P18"/>
    <mergeCell ref="R18:S1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22" zoomScale="145" zoomScaleNormal="145" workbookViewId="0">
      <selection activeCell="F37" sqref="F37:F39"/>
    </sheetView>
  </sheetViews>
  <sheetFormatPr defaultColWidth="9.140625" defaultRowHeight="14.25" x14ac:dyDescent="0.2"/>
  <cols>
    <col min="1" max="1" width="13.5703125" style="1" customWidth="1"/>
    <col min="2" max="2" width="12.28515625" style="1" customWidth="1"/>
    <col min="3" max="3" width="15.140625" style="1" customWidth="1"/>
    <col min="4" max="8" width="12.7109375" style="1" customWidth="1"/>
    <col min="9" max="16384" width="9.140625" style="1"/>
  </cols>
  <sheetData>
    <row r="1" spans="1:9" ht="19.5" customHeight="1" x14ac:dyDescent="0.2">
      <c r="A1" s="74" t="s">
        <v>142</v>
      </c>
      <c r="B1" s="74"/>
      <c r="C1" s="74"/>
      <c r="D1" s="74"/>
      <c r="E1" s="74"/>
      <c r="F1" s="74"/>
      <c r="G1" s="74"/>
      <c r="H1" s="74"/>
      <c r="I1" s="74"/>
    </row>
    <row r="2" spans="1:9" ht="19.5" customHeight="1" x14ac:dyDescent="0.2">
      <c r="A2" s="74"/>
      <c r="B2" s="74"/>
      <c r="C2" s="74"/>
      <c r="D2" s="74"/>
      <c r="E2" s="74"/>
      <c r="F2" s="74"/>
      <c r="G2" s="74"/>
      <c r="H2" s="74"/>
      <c r="I2" s="74"/>
    </row>
    <row r="4" spans="1:9" x14ac:dyDescent="0.2">
      <c r="A4" s="9" t="s">
        <v>27</v>
      </c>
      <c r="B4" s="8" t="s">
        <v>162</v>
      </c>
      <c r="G4" s="1" t="s">
        <v>200</v>
      </c>
    </row>
    <row r="5" spans="1:9" x14ac:dyDescent="0.2">
      <c r="A5" s="9" t="s">
        <v>28</v>
      </c>
      <c r="B5" s="8" t="s">
        <v>29</v>
      </c>
      <c r="G5" s="1" t="s">
        <v>201</v>
      </c>
    </row>
    <row r="7" spans="1:9" x14ac:dyDescent="0.2">
      <c r="A7" s="20" t="s">
        <v>50</v>
      </c>
      <c r="B7" s="20"/>
      <c r="C7" s="1" t="s">
        <v>151</v>
      </c>
      <c r="G7" s="1" t="s">
        <v>202</v>
      </c>
    </row>
    <row r="8" spans="1:9" x14ac:dyDescent="0.2">
      <c r="A8" s="20" t="s">
        <v>51</v>
      </c>
      <c r="B8" s="20"/>
      <c r="C8" s="1" t="s">
        <v>150</v>
      </c>
      <c r="G8" s="1" t="s">
        <v>203</v>
      </c>
    </row>
    <row r="10" spans="1:9" x14ac:dyDescent="0.2">
      <c r="A10" s="10"/>
      <c r="B10" s="11">
        <v>0.05</v>
      </c>
      <c r="G10" s="1" t="s">
        <v>204</v>
      </c>
    </row>
    <row r="11" spans="1:9" x14ac:dyDescent="0.2">
      <c r="A11" s="10" t="s">
        <v>30</v>
      </c>
      <c r="B11" s="12" cm="1">
        <f t="array" ref="B11">COUNT(IF(ProccessedData!J2:'ProccessedData'!J769=0,ProccessedData!C2:'ProccessedData'!C769))</f>
        <v>500</v>
      </c>
      <c r="G11" s="1" t="s">
        <v>205</v>
      </c>
    </row>
    <row r="12" spans="1:9" x14ac:dyDescent="0.2">
      <c r="A12" s="10" t="s">
        <v>32</v>
      </c>
      <c r="B12" s="13">
        <f>AVERAGEIF(ProccessedData!J2:'ProccessedData'!J769,0, ProccessedData!C2:'ProccessedData'!C769)</f>
        <v>109.98</v>
      </c>
      <c r="G12" s="1" t="s">
        <v>206</v>
      </c>
    </row>
    <row r="13" spans="1:9" x14ac:dyDescent="0.2">
      <c r="A13" s="10" t="s">
        <v>31</v>
      </c>
      <c r="B13" s="13" cm="1">
        <f t="array" ref="B13">STDEV(IF(ProccessedData!J2:'ProccessedData'!J769=0,ProccessedData!C2:'ProccessedData'!C769))</f>
        <v>26.141199755353583</v>
      </c>
      <c r="G13" s="1" t="s">
        <v>207</v>
      </c>
    </row>
    <row r="14" spans="1:9" x14ac:dyDescent="0.2">
      <c r="A14" s="10"/>
      <c r="B14" s="13"/>
    </row>
    <row r="15" spans="1:9" x14ac:dyDescent="0.2">
      <c r="A15" s="10" t="s">
        <v>155</v>
      </c>
      <c r="B15" s="13">
        <f>TINV(B10,B11-1)*B13/SQRT(B11)</f>
        <v>2.2969061760121741</v>
      </c>
      <c r="G15" s="1" t="s">
        <v>208</v>
      </c>
    </row>
    <row r="16" spans="1:9" x14ac:dyDescent="0.2">
      <c r="A16" s="10" t="s">
        <v>152</v>
      </c>
      <c r="B16" s="13"/>
      <c r="C16" s="21">
        <f>B12+B15</f>
        <v>112.27690617601218</v>
      </c>
      <c r="G16" s="1" t="s">
        <v>209</v>
      </c>
    </row>
    <row r="17" spans="1:9" x14ac:dyDescent="0.2">
      <c r="A17" s="10" t="s">
        <v>45</v>
      </c>
      <c r="B17" s="15">
        <f>(B12-110)/(B13/SQRT(B11))</f>
        <v>-1.7107615552659626E-2</v>
      </c>
      <c r="C17" s="19" t="s">
        <v>55</v>
      </c>
      <c r="G17" s="1" t="s">
        <v>210</v>
      </c>
    </row>
    <row r="18" spans="1:9" x14ac:dyDescent="0.2">
      <c r="A18" s="1" t="s">
        <v>46</v>
      </c>
      <c r="B18" s="15">
        <f>TINV(B10*2,B11-1)</f>
        <v>1.647912984059728</v>
      </c>
    </row>
    <row r="19" spans="1:9" x14ac:dyDescent="0.2">
      <c r="A19" s="16" t="s">
        <v>56</v>
      </c>
    </row>
    <row r="20" spans="1:9" x14ac:dyDescent="0.2">
      <c r="C20" s="17"/>
    </row>
    <row r="21" spans="1:9" x14ac:dyDescent="0.2">
      <c r="A21" s="18" t="s">
        <v>58</v>
      </c>
    </row>
    <row r="23" spans="1:9" ht="19.5" customHeight="1" x14ac:dyDescent="0.2">
      <c r="A23" s="74" t="s">
        <v>136</v>
      </c>
      <c r="B23" s="74"/>
      <c r="C23" s="74"/>
      <c r="D23" s="74"/>
      <c r="E23" s="74"/>
      <c r="F23" s="74"/>
      <c r="G23" s="74"/>
      <c r="H23" s="74"/>
      <c r="I23" s="74"/>
    </row>
    <row r="24" spans="1:9" ht="19.5" customHeight="1" x14ac:dyDescent="0.2">
      <c r="A24" s="74"/>
      <c r="B24" s="74"/>
      <c r="C24" s="74"/>
      <c r="D24" s="74"/>
      <c r="E24" s="74"/>
      <c r="F24" s="74"/>
      <c r="G24" s="74"/>
      <c r="H24" s="74"/>
      <c r="I24" s="74"/>
    </row>
    <row r="26" spans="1:9" x14ac:dyDescent="0.2">
      <c r="A26" s="9" t="s">
        <v>27</v>
      </c>
      <c r="B26" s="8" t="s">
        <v>160</v>
      </c>
      <c r="F26" s="1" t="s">
        <v>211</v>
      </c>
    </row>
    <row r="27" spans="1:9" x14ac:dyDescent="0.2">
      <c r="A27" s="9" t="s">
        <v>28</v>
      </c>
      <c r="B27" s="8" t="s">
        <v>29</v>
      </c>
      <c r="F27" s="1" t="s">
        <v>212</v>
      </c>
    </row>
    <row r="29" spans="1:9" x14ac:dyDescent="0.2">
      <c r="A29" s="20" t="s">
        <v>50</v>
      </c>
      <c r="B29" s="20"/>
      <c r="C29" s="1" t="s">
        <v>154</v>
      </c>
      <c r="F29" s="1" t="s">
        <v>213</v>
      </c>
    </row>
    <row r="30" spans="1:9" x14ac:dyDescent="0.2">
      <c r="A30" s="20" t="s">
        <v>51</v>
      </c>
      <c r="B30" s="20"/>
      <c r="C30" s="1" t="s">
        <v>150</v>
      </c>
    </row>
    <row r="32" spans="1:9" x14ac:dyDescent="0.2">
      <c r="A32" s="10"/>
      <c r="B32" s="11">
        <v>0.05</v>
      </c>
      <c r="F32" s="1" t="s">
        <v>204</v>
      </c>
    </row>
    <row r="33" spans="1:6" x14ac:dyDescent="0.2">
      <c r="A33" s="10" t="s">
        <v>30</v>
      </c>
      <c r="B33" s="12" cm="1">
        <f t="array" ref="B33">COUNT(IF(ProccessedData!J2:'ProccessedData'!J769=1,ProccessedData!G2:'ProccessedData'!G769))</f>
        <v>268</v>
      </c>
      <c r="F33" s="1" t="s">
        <v>218</v>
      </c>
    </row>
    <row r="34" spans="1:6" x14ac:dyDescent="0.2">
      <c r="A34" s="10" t="s">
        <v>32</v>
      </c>
      <c r="B34" s="13">
        <f>AVERAGEIF(ProccessedData!J2:'ProccessedData'!J769,1, ProccessedData!G2:'ProccessedData'!G769)</f>
        <v>35.142537313432783</v>
      </c>
      <c r="F34" s="1" t="s">
        <v>206</v>
      </c>
    </row>
    <row r="35" spans="1:6" x14ac:dyDescent="0.2">
      <c r="A35" s="10" t="s">
        <v>31</v>
      </c>
      <c r="B35" s="13" cm="1">
        <f t="array" ref="B35">STDEV(IF(ProccessedData!J2:'ProccessedData'!J769=1,ProccessedData!G2:'ProccessedData'!G769))</f>
        <v>7.2629672423466172</v>
      </c>
      <c r="F35" s="1" t="s">
        <v>207</v>
      </c>
    </row>
    <row r="36" spans="1:6" x14ac:dyDescent="0.2">
      <c r="A36" s="10"/>
      <c r="B36" s="13"/>
    </row>
    <row r="37" spans="1:6" x14ac:dyDescent="0.2">
      <c r="A37" s="10" t="s">
        <v>155</v>
      </c>
      <c r="B37" s="13">
        <f>TINV(B32,B33-1)*B35/SQRT(B33)</f>
        <v>0.87350991259763455</v>
      </c>
      <c r="F37" s="1" t="s">
        <v>208</v>
      </c>
    </row>
    <row r="38" spans="1:6" x14ac:dyDescent="0.2">
      <c r="A38" s="10" t="s">
        <v>152</v>
      </c>
      <c r="B38" s="13">
        <f>B34-B37</f>
        <v>34.269027400835149</v>
      </c>
      <c r="C38" s="21">
        <f>B34+B37</f>
        <v>36.016047226030416</v>
      </c>
      <c r="F38" s="1" t="s">
        <v>214</v>
      </c>
    </row>
    <row r="39" spans="1:6" x14ac:dyDescent="0.2">
      <c r="A39" s="10" t="s">
        <v>45</v>
      </c>
      <c r="B39" s="15">
        <f>(B34-30)/(B35/SQRT(B33))</f>
        <v>11.591263088050059</v>
      </c>
      <c r="C39" s="19" t="s">
        <v>48</v>
      </c>
      <c r="F39" s="1" t="s">
        <v>215</v>
      </c>
    </row>
    <row r="40" spans="1:6" x14ac:dyDescent="0.2">
      <c r="A40" s="1" t="s">
        <v>46</v>
      </c>
      <c r="B40" s="15">
        <f>TINV(B32,B33-1)</f>
        <v>1.9688886224492999</v>
      </c>
    </row>
    <row r="41" spans="1:6" x14ac:dyDescent="0.2">
      <c r="A41" s="1" t="s">
        <v>47</v>
      </c>
      <c r="B41" s="15">
        <f>-TINV(B32,B33-1)</f>
        <v>-1.9688886224492999</v>
      </c>
    </row>
    <row r="42" spans="1:6" x14ac:dyDescent="0.2">
      <c r="A42" s="16" t="s">
        <v>60</v>
      </c>
    </row>
    <row r="44" spans="1:6" x14ac:dyDescent="0.2">
      <c r="A44" s="18" t="s">
        <v>59</v>
      </c>
    </row>
  </sheetData>
  <mergeCells count="2">
    <mergeCell ref="A1:I2"/>
    <mergeCell ref="A23:I2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22" zoomScale="130" zoomScaleNormal="130" workbookViewId="0">
      <selection activeCell="E40" sqref="E40:E42"/>
    </sheetView>
  </sheetViews>
  <sheetFormatPr defaultColWidth="9.140625" defaultRowHeight="14.25" x14ac:dyDescent="0.2"/>
  <cols>
    <col min="1" max="1" width="12.7109375" style="1" customWidth="1"/>
    <col min="2" max="2" width="12.28515625" style="1" customWidth="1"/>
    <col min="3" max="3" width="15.140625" style="1" customWidth="1"/>
    <col min="4" max="8" width="12.7109375" style="1" customWidth="1"/>
    <col min="9" max="16384" width="9.140625" style="1"/>
  </cols>
  <sheetData>
    <row r="1" spans="1:9" ht="18.75" customHeight="1" x14ac:dyDescent="0.2">
      <c r="A1" s="74" t="s">
        <v>135</v>
      </c>
      <c r="B1" s="74"/>
      <c r="C1" s="74"/>
      <c r="D1" s="74"/>
      <c r="E1" s="74"/>
      <c r="F1" s="74"/>
      <c r="G1" s="74"/>
      <c r="H1" s="74"/>
      <c r="I1" s="74"/>
    </row>
    <row r="2" spans="1:9" ht="18.75" customHeight="1" x14ac:dyDescent="0.2">
      <c r="A2" s="74"/>
      <c r="B2" s="74"/>
      <c r="C2" s="74"/>
      <c r="D2" s="74"/>
      <c r="E2" s="74"/>
      <c r="F2" s="74"/>
      <c r="G2" s="74"/>
      <c r="H2" s="74"/>
      <c r="I2" s="74"/>
    </row>
    <row r="4" spans="1:9" x14ac:dyDescent="0.2">
      <c r="A4" s="9" t="s">
        <v>27</v>
      </c>
      <c r="B4" s="8" t="s">
        <v>69</v>
      </c>
      <c r="E4" s="1" t="s">
        <v>216</v>
      </c>
    </row>
    <row r="5" spans="1:9" x14ac:dyDescent="0.2">
      <c r="A5" s="9" t="s">
        <v>28</v>
      </c>
      <c r="B5" s="8" t="s">
        <v>29</v>
      </c>
    </row>
    <row r="7" spans="1:9" x14ac:dyDescent="0.2">
      <c r="A7" s="20" t="s">
        <v>50</v>
      </c>
      <c r="B7" s="20"/>
      <c r="C7" s="1" t="s">
        <v>153</v>
      </c>
    </row>
    <row r="8" spans="1:9" x14ac:dyDescent="0.2">
      <c r="A8" s="20" t="s">
        <v>51</v>
      </c>
      <c r="B8" s="20"/>
      <c r="C8" s="1" t="s">
        <v>150</v>
      </c>
    </row>
    <row r="10" spans="1:9" x14ac:dyDescent="0.2">
      <c r="A10" s="10"/>
      <c r="B10" s="11">
        <v>0.05</v>
      </c>
      <c r="D10" s="1" t="s">
        <v>204</v>
      </c>
    </row>
    <row r="11" spans="1:9" x14ac:dyDescent="0.2">
      <c r="A11" s="10" t="s">
        <v>30</v>
      </c>
      <c r="B11" s="12">
        <f>COUNT(ProccessedData!J2:'ProccessedData'!J769)</f>
        <v>768</v>
      </c>
      <c r="D11" s="1" t="s">
        <v>219</v>
      </c>
    </row>
    <row r="12" spans="1:9" x14ac:dyDescent="0.2">
      <c r="A12" s="10" t="s">
        <v>65</v>
      </c>
      <c r="B12" s="12">
        <f>COUNTIF(ProccessedData!J2:'ProccessedData'!J769,1)</f>
        <v>268</v>
      </c>
      <c r="D12" s="1" t="s">
        <v>221</v>
      </c>
    </row>
    <row r="13" spans="1:9" x14ac:dyDescent="0.2">
      <c r="A13" s="10"/>
      <c r="B13" s="13">
        <f>B12/B11</f>
        <v>0.34895833333333331</v>
      </c>
      <c r="D13" s="1" t="s">
        <v>222</v>
      </c>
    </row>
    <row r="14" spans="1:9" x14ac:dyDescent="0.2">
      <c r="A14" s="10" t="s">
        <v>66</v>
      </c>
      <c r="B14" s="23">
        <v>0.11899999999999999</v>
      </c>
    </row>
    <row r="15" spans="1:9" x14ac:dyDescent="0.2">
      <c r="A15" s="10"/>
      <c r="B15" s="23"/>
    </row>
    <row r="16" spans="1:9" x14ac:dyDescent="0.2">
      <c r="A16" s="10" t="s">
        <v>155</v>
      </c>
      <c r="B16" s="13">
        <f>NORMSINV(1-B10/2)*SQRT(B13*(1-B13)/B11)</f>
        <v>3.3709992830561884E-2</v>
      </c>
      <c r="D16" s="1" t="s">
        <v>208</v>
      </c>
    </row>
    <row r="17" spans="1:9" x14ac:dyDescent="0.2">
      <c r="A17" s="10" t="s">
        <v>152</v>
      </c>
      <c r="B17" s="13">
        <f>B13-B16</f>
        <v>0.31524834050277145</v>
      </c>
      <c r="C17" s="21">
        <f>B13+B16</f>
        <v>0.38266832616389518</v>
      </c>
      <c r="D17" s="1" t="s">
        <v>223</v>
      </c>
    </row>
    <row r="18" spans="1:9" x14ac:dyDescent="0.2">
      <c r="A18" s="10" t="s">
        <v>45</v>
      </c>
      <c r="B18" s="15">
        <f>(B13-B14)/SQRT(B14*(1-B14)/B11)</f>
        <v>19.681959212339741</v>
      </c>
      <c r="C18" s="19" t="s">
        <v>48</v>
      </c>
      <c r="D18" s="1" t="s">
        <v>224</v>
      </c>
    </row>
    <row r="19" spans="1:9" x14ac:dyDescent="0.2">
      <c r="A19" s="8" t="s">
        <v>67</v>
      </c>
      <c r="B19" s="22">
        <f>-NORMSINV(1-B10/2)</f>
        <v>-1.9599639845400536</v>
      </c>
      <c r="C19" s="19"/>
    </row>
    <row r="20" spans="1:9" x14ac:dyDescent="0.2">
      <c r="A20" s="1" t="s">
        <v>68</v>
      </c>
      <c r="B20" s="22">
        <f>NORMSINV(1-B10/2)</f>
        <v>1.9599639845400536</v>
      </c>
    </row>
    <row r="21" spans="1:9" x14ac:dyDescent="0.2">
      <c r="A21" s="16" t="s">
        <v>60</v>
      </c>
    </row>
    <row r="22" spans="1:9" x14ac:dyDescent="0.2">
      <c r="A22" s="1" t="s">
        <v>49</v>
      </c>
      <c r="B22" s="1">
        <f>2*NORMSDIST(-ABS(B18))</f>
        <v>3.0786770951617921E-86</v>
      </c>
      <c r="C22" s="17" t="s">
        <v>53</v>
      </c>
    </row>
    <row r="23" spans="1:9" x14ac:dyDescent="0.2">
      <c r="A23" s="18" t="s">
        <v>156</v>
      </c>
    </row>
    <row r="25" spans="1:9" ht="18.75" customHeight="1" x14ac:dyDescent="0.2">
      <c r="A25" s="74" t="s">
        <v>164</v>
      </c>
      <c r="B25" s="74"/>
      <c r="C25" s="74"/>
      <c r="D25" s="74"/>
      <c r="E25" s="74"/>
      <c r="F25" s="74"/>
      <c r="G25" s="74"/>
      <c r="H25" s="74"/>
      <c r="I25" s="74"/>
    </row>
    <row r="26" spans="1:9" ht="18.75" customHeight="1" x14ac:dyDescent="0.2">
      <c r="A26" s="74"/>
      <c r="B26" s="74"/>
      <c r="C26" s="74"/>
      <c r="D26" s="74"/>
      <c r="E26" s="74"/>
      <c r="F26" s="74"/>
      <c r="G26" s="74"/>
      <c r="H26" s="74"/>
      <c r="I26" s="74"/>
    </row>
    <row r="28" spans="1:9" x14ac:dyDescent="0.2">
      <c r="A28" s="9" t="s">
        <v>27</v>
      </c>
      <c r="B28" s="8" t="s">
        <v>64</v>
      </c>
      <c r="E28" s="1" t="s">
        <v>217</v>
      </c>
    </row>
    <row r="29" spans="1:9" x14ac:dyDescent="0.2">
      <c r="A29" s="9" t="s">
        <v>28</v>
      </c>
      <c r="B29" s="8" t="s">
        <v>29</v>
      </c>
    </row>
    <row r="31" spans="1:9" x14ac:dyDescent="0.2">
      <c r="A31" s="20" t="s">
        <v>50</v>
      </c>
      <c r="B31" s="20"/>
      <c r="D31" s="1" t="s">
        <v>225</v>
      </c>
    </row>
    <row r="32" spans="1:9" x14ac:dyDescent="0.2">
      <c r="A32" s="20" t="s">
        <v>51</v>
      </c>
      <c r="B32" s="20"/>
      <c r="D32" s="1" t="s">
        <v>226</v>
      </c>
    </row>
    <row r="34" spans="1:5" x14ac:dyDescent="0.2">
      <c r="A34" s="10"/>
      <c r="B34" s="11">
        <v>0.05</v>
      </c>
      <c r="D34" s="1" t="s">
        <v>204</v>
      </c>
    </row>
    <row r="35" spans="1:5" x14ac:dyDescent="0.2">
      <c r="A35" s="10" t="s">
        <v>30</v>
      </c>
      <c r="B35" s="12">
        <f>COUNT(ProccessedData!G2:'ProccessedData'!G769)</f>
        <v>768</v>
      </c>
      <c r="D35" s="1" t="s">
        <v>219</v>
      </c>
    </row>
    <row r="36" spans="1:5" x14ac:dyDescent="0.2">
      <c r="A36" s="10" t="s">
        <v>65</v>
      </c>
      <c r="B36" s="12">
        <f>COUNTIF(ProccessedData!G2:'ProccessedData'!G769,"&gt;25")</f>
        <v>645</v>
      </c>
      <c r="D36" s="1" t="s">
        <v>220</v>
      </c>
    </row>
    <row r="37" spans="1:5" x14ac:dyDescent="0.2">
      <c r="A37" s="10"/>
      <c r="B37" s="13">
        <f>B36/B35</f>
        <v>0.83984375</v>
      </c>
      <c r="D37" s="1" t="s">
        <v>207</v>
      </c>
    </row>
    <row r="38" spans="1:5" x14ac:dyDescent="0.2">
      <c r="A38" s="10" t="s">
        <v>66</v>
      </c>
      <c r="B38" s="23">
        <v>0.66900000000000004</v>
      </c>
    </row>
    <row r="39" spans="1:5" x14ac:dyDescent="0.2">
      <c r="A39" s="10"/>
      <c r="B39" s="23"/>
    </row>
    <row r="40" spans="1:5" x14ac:dyDescent="0.2">
      <c r="A40" s="10" t="s">
        <v>155</v>
      </c>
      <c r="B40" s="13">
        <f>NORMSINV(1-B34/2)*SQRT(B37*(1-B37)/B35)</f>
        <v>2.5938130682979236E-2</v>
      </c>
      <c r="E40" s="1" t="s">
        <v>208</v>
      </c>
    </row>
    <row r="41" spans="1:5" x14ac:dyDescent="0.2">
      <c r="A41" s="10" t="s">
        <v>152</v>
      </c>
      <c r="B41" s="13">
        <f>B37-B40</f>
        <v>0.81390561931702077</v>
      </c>
      <c r="C41" s="21">
        <f>B37+B40</f>
        <v>0.86578188068297923</v>
      </c>
      <c r="E41" s="1" t="s">
        <v>227</v>
      </c>
    </row>
    <row r="42" spans="1:5" x14ac:dyDescent="0.2">
      <c r="A42" s="10" t="s">
        <v>45</v>
      </c>
      <c r="B42" s="15">
        <f>(B37-B38)/SQRT(B38*(1-B38)/B35)</f>
        <v>10.061266434971289</v>
      </c>
      <c r="C42" s="19" t="s">
        <v>48</v>
      </c>
      <c r="E42" s="1" t="s">
        <v>228</v>
      </c>
    </row>
    <row r="43" spans="1:5" x14ac:dyDescent="0.2">
      <c r="A43" s="1" t="s">
        <v>68</v>
      </c>
      <c r="B43" s="22">
        <f>NORMSINV(1-B34)</f>
        <v>1.6448536269514715</v>
      </c>
    </row>
    <row r="44" spans="1:5" x14ac:dyDescent="0.2">
      <c r="A44" s="16" t="s">
        <v>60</v>
      </c>
    </row>
    <row r="45" spans="1:5" x14ac:dyDescent="0.2">
      <c r="A45" s="18" t="s">
        <v>156</v>
      </c>
    </row>
  </sheetData>
  <mergeCells count="2">
    <mergeCell ref="A1:I2"/>
    <mergeCell ref="A25:I2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0" zoomScale="190" zoomScaleNormal="190" workbookViewId="0">
      <selection activeCell="E25" sqref="E25"/>
    </sheetView>
  </sheetViews>
  <sheetFormatPr defaultColWidth="9.140625" defaultRowHeight="14.25" x14ac:dyDescent="0.2"/>
  <cols>
    <col min="1" max="1" width="16.5703125" style="1" customWidth="1"/>
    <col min="2" max="2" width="12.28515625" style="1" customWidth="1"/>
    <col min="3" max="3" width="15.140625" style="1" customWidth="1"/>
    <col min="4" max="8" width="12.7109375" style="1" customWidth="1"/>
    <col min="9" max="16384" width="9.140625" style="1"/>
  </cols>
  <sheetData>
    <row r="1" spans="1:9" ht="19.5" customHeight="1" x14ac:dyDescent="0.2">
      <c r="A1" s="74" t="s">
        <v>137</v>
      </c>
      <c r="B1" s="74"/>
      <c r="C1" s="74"/>
      <c r="D1" s="74"/>
      <c r="E1" s="74"/>
      <c r="F1" s="74"/>
      <c r="G1" s="74"/>
      <c r="H1" s="74"/>
      <c r="I1" s="74"/>
    </row>
    <row r="2" spans="1:9" ht="19.5" customHeight="1" x14ac:dyDescent="0.2">
      <c r="A2" s="74"/>
      <c r="B2" s="74"/>
      <c r="C2" s="74"/>
      <c r="D2" s="74"/>
      <c r="E2" s="74"/>
      <c r="F2" s="74"/>
      <c r="G2" s="74"/>
      <c r="H2" s="74"/>
      <c r="I2" s="74"/>
    </row>
    <row r="4" spans="1:9" x14ac:dyDescent="0.2">
      <c r="A4" s="9" t="s">
        <v>27</v>
      </c>
      <c r="B4" s="8" t="s">
        <v>64</v>
      </c>
      <c r="E4" s="1" t="s">
        <v>229</v>
      </c>
    </row>
    <row r="5" spans="1:9" x14ac:dyDescent="0.2">
      <c r="A5" s="9" t="s">
        <v>28</v>
      </c>
      <c r="B5" s="8" t="s">
        <v>29</v>
      </c>
    </row>
    <row r="6" spans="1:9" x14ac:dyDescent="0.2">
      <c r="A6" s="9"/>
      <c r="B6" s="8"/>
    </row>
    <row r="7" spans="1:9" x14ac:dyDescent="0.2">
      <c r="A7" s="28" t="s">
        <v>70</v>
      </c>
      <c r="B7" s="24" t="s">
        <v>165</v>
      </c>
    </row>
    <row r="8" spans="1:9" x14ac:dyDescent="0.2">
      <c r="A8" s="24"/>
      <c r="B8" s="24" t="s">
        <v>166</v>
      </c>
    </row>
    <row r="9" spans="1:9" x14ac:dyDescent="0.2">
      <c r="B9" s="8"/>
    </row>
    <row r="10" spans="1:9" x14ac:dyDescent="0.2">
      <c r="A10" s="20" t="s">
        <v>50</v>
      </c>
      <c r="B10" s="20"/>
      <c r="C10" s="1" t="s">
        <v>230</v>
      </c>
      <c r="H10" s="1" t="s">
        <v>231</v>
      </c>
    </row>
    <row r="11" spans="1:9" x14ac:dyDescent="0.2">
      <c r="A11" s="20" t="s">
        <v>51</v>
      </c>
      <c r="B11" s="20"/>
      <c r="C11" s="1" t="s">
        <v>150</v>
      </c>
    </row>
    <row r="13" spans="1:9" x14ac:dyDescent="0.2">
      <c r="A13" s="10"/>
      <c r="B13" s="11">
        <v>0.05</v>
      </c>
      <c r="D13" s="1" t="s">
        <v>204</v>
      </c>
    </row>
    <row r="14" spans="1:9" x14ac:dyDescent="0.2">
      <c r="A14" s="10" t="s">
        <v>71</v>
      </c>
      <c r="B14" s="8" cm="1">
        <f t="array" ref="B14">COUNT(IF(ProccessedData!J2:'ProccessedData'!J769=0,ProccessedData!E2:'ProccessedData'!E769))</f>
        <v>500</v>
      </c>
      <c r="D14" s="1" t="s">
        <v>232</v>
      </c>
    </row>
    <row r="15" spans="1:9" x14ac:dyDescent="0.2">
      <c r="A15" s="10" t="s">
        <v>73</v>
      </c>
      <c r="B15" s="13">
        <f>AVERAGEIF(ProccessedData!J2:'ProccessedData'!J769,0, ProccessedData!E2:'ProccessedData'!E769)</f>
        <v>19.664000000000001</v>
      </c>
      <c r="D15" s="1" t="s">
        <v>234</v>
      </c>
    </row>
    <row r="16" spans="1:9" x14ac:dyDescent="0.2">
      <c r="A16" s="10" t="s">
        <v>72</v>
      </c>
      <c r="B16" s="8" cm="1">
        <f t="array" ref="B16">COUNT(IF(ProccessedData!J2:'ProccessedData'!J769=1,ProccessedData!E2:'ProccessedData'!E769))</f>
        <v>268</v>
      </c>
      <c r="D16" s="1" t="s">
        <v>233</v>
      </c>
    </row>
    <row r="17" spans="1:5" x14ac:dyDescent="0.2">
      <c r="A17" s="10" t="s">
        <v>74</v>
      </c>
      <c r="B17" s="25">
        <f>AVERAGEIF(ProccessedData!J2:'ProccessedData'!J769,1, ProccessedData!E2:'ProccessedData'!E769)</f>
        <v>22.164179104477611</v>
      </c>
      <c r="D17" s="1" t="s">
        <v>235</v>
      </c>
    </row>
    <row r="18" spans="1:5" x14ac:dyDescent="0.2">
      <c r="A18" s="10" t="s">
        <v>30</v>
      </c>
      <c r="B18" s="12">
        <f>B16+B14</f>
        <v>768</v>
      </c>
      <c r="D18" s="1" t="s">
        <v>236</v>
      </c>
    </row>
    <row r="19" spans="1:5" x14ac:dyDescent="0.2">
      <c r="A19" s="10" t="s">
        <v>75</v>
      </c>
      <c r="B19" s="27" cm="1">
        <f t="array" ref="B19">STDEV(IF(ProccessedData!J2:'ProccessedData'!J769=0,ProccessedData!E2:'ProccessedData'!E769))</f>
        <v>14.889947113744233</v>
      </c>
      <c r="D19" s="1" t="s">
        <v>237</v>
      </c>
    </row>
    <row r="20" spans="1:5" x14ac:dyDescent="0.2">
      <c r="A20" s="10" t="s">
        <v>76</v>
      </c>
      <c r="B20" s="27" cm="1">
        <f t="array" ref="B20">STDEV(IF(ProccessedData!J2:'ProccessedData'!J769=1,ProccessedData!E2:'ProccessedData'!E769))</f>
        <v>17.679711400465692</v>
      </c>
      <c r="D20" s="1" t="s">
        <v>238</v>
      </c>
    </row>
    <row r="21" spans="1:5" x14ac:dyDescent="0.2">
      <c r="A21" s="10" t="s">
        <v>77</v>
      </c>
      <c r="B21" s="27">
        <f>((B14-1)*B15^2+(B16-1)*B17^2)/(B14+B16-2)</f>
        <v>423.1249975838403</v>
      </c>
      <c r="D21" s="1" t="s">
        <v>239</v>
      </c>
    </row>
    <row r="22" spans="1:5" x14ac:dyDescent="0.2">
      <c r="A22" s="10"/>
      <c r="B22" s="27"/>
    </row>
    <row r="23" spans="1:5" x14ac:dyDescent="0.2">
      <c r="A23" s="10" t="s">
        <v>155</v>
      </c>
      <c r="B23" s="13">
        <f>TINV(B13,B14+B16-2)*SQRT(((B14-1)*B19^2+(B16-1)*B20^2)/(B14+B16-2)*(1/B14+1/B16))</f>
        <v>2.3656507110582057</v>
      </c>
      <c r="E23" s="1" t="s">
        <v>208</v>
      </c>
    </row>
    <row r="24" spans="1:5" x14ac:dyDescent="0.2">
      <c r="A24" s="10" t="s">
        <v>152</v>
      </c>
      <c r="B24" s="13">
        <f>B15-B17-B23</f>
        <v>-4.8658298155358155</v>
      </c>
      <c r="C24" s="21">
        <f>B15-B17+B23</f>
        <v>-0.13452839341940415</v>
      </c>
    </row>
    <row r="25" spans="1:5" x14ac:dyDescent="0.2">
      <c r="A25" s="10" t="s">
        <v>45</v>
      </c>
      <c r="B25" s="21">
        <f>(B15-B17)/SQRT(B21/B14+B21/B16)</f>
        <v>-1.6054935627063449</v>
      </c>
      <c r="C25" s="19" t="s">
        <v>48</v>
      </c>
      <c r="E25" s="1" t="s">
        <v>240</v>
      </c>
    </row>
    <row r="26" spans="1:5" x14ac:dyDescent="0.2">
      <c r="A26" s="8" t="s">
        <v>47</v>
      </c>
      <c r="B26" s="21">
        <f>-TINV(B13,B14+B16-2)</f>
        <v>-1.9630657604065944</v>
      </c>
      <c r="C26" s="19"/>
    </row>
    <row r="27" spans="1:5" x14ac:dyDescent="0.2">
      <c r="A27" s="1" t="s">
        <v>46</v>
      </c>
      <c r="B27" s="21">
        <f>TINV(B13,B14+B16-2)</f>
        <v>1.9630657604065944</v>
      </c>
    </row>
    <row r="28" spans="1:5" x14ac:dyDescent="0.2">
      <c r="A28" s="16" t="s">
        <v>56</v>
      </c>
    </row>
    <row r="29" spans="1:5" x14ac:dyDescent="0.2">
      <c r="A29" s="18" t="s">
        <v>78</v>
      </c>
    </row>
  </sheetData>
  <mergeCells count="1">
    <mergeCell ref="A1:I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zoomScale="145" zoomScaleNormal="145" workbookViewId="0">
      <selection activeCell="A30" sqref="A30:I31"/>
    </sheetView>
  </sheetViews>
  <sheetFormatPr defaultColWidth="9.140625" defaultRowHeight="14.25" x14ac:dyDescent="0.2"/>
  <cols>
    <col min="1" max="1" width="17.140625" style="1" customWidth="1"/>
    <col min="2" max="2" width="12.28515625" style="1" customWidth="1"/>
    <col min="3" max="3" width="15.140625" style="1" customWidth="1"/>
    <col min="4" max="8" width="12.7109375" style="1" customWidth="1"/>
    <col min="9" max="16384" width="9.140625" style="1"/>
  </cols>
  <sheetData>
    <row r="1" spans="1:9" ht="19.5" customHeight="1" x14ac:dyDescent="0.2">
      <c r="A1" s="74" t="s">
        <v>157</v>
      </c>
      <c r="B1" s="74"/>
      <c r="C1" s="74"/>
      <c r="D1" s="74"/>
      <c r="E1" s="74"/>
      <c r="F1" s="74"/>
      <c r="G1" s="74"/>
      <c r="H1" s="74"/>
      <c r="I1" s="74"/>
    </row>
    <row r="2" spans="1:9" ht="19.5" customHeight="1" x14ac:dyDescent="0.2">
      <c r="A2" s="74"/>
      <c r="B2" s="74"/>
      <c r="C2" s="74"/>
      <c r="D2" s="74"/>
      <c r="E2" s="74"/>
      <c r="F2" s="74"/>
      <c r="G2" s="74"/>
      <c r="H2" s="74"/>
      <c r="I2" s="74"/>
    </row>
    <row r="3" spans="1:9" x14ac:dyDescent="0.2">
      <c r="E3" s="1" t="s">
        <v>241</v>
      </c>
    </row>
    <row r="4" spans="1:9" x14ac:dyDescent="0.2">
      <c r="A4" s="9" t="s">
        <v>27</v>
      </c>
      <c r="B4" s="8" t="s">
        <v>64</v>
      </c>
    </row>
    <row r="5" spans="1:9" x14ac:dyDescent="0.2">
      <c r="A5" s="9" t="s">
        <v>28</v>
      </c>
      <c r="B5" s="8" t="s">
        <v>29</v>
      </c>
    </row>
    <row r="7" spans="1:9" x14ac:dyDescent="0.2">
      <c r="A7" s="28" t="s">
        <v>70</v>
      </c>
      <c r="B7" s="24" t="s">
        <v>79</v>
      </c>
      <c r="E7" s="1" t="s">
        <v>242</v>
      </c>
    </row>
    <row r="8" spans="1:9" x14ac:dyDescent="0.2">
      <c r="A8" s="24"/>
      <c r="B8" s="24" t="s">
        <v>80</v>
      </c>
      <c r="E8" s="1" t="s">
        <v>243</v>
      </c>
    </row>
    <row r="10" spans="1:9" x14ac:dyDescent="0.2">
      <c r="A10" s="20" t="s">
        <v>50</v>
      </c>
      <c r="B10" s="20"/>
      <c r="C10" s="1" t="s">
        <v>161</v>
      </c>
      <c r="G10" s="1" t="s">
        <v>244</v>
      </c>
    </row>
    <row r="11" spans="1:9" x14ac:dyDescent="0.2">
      <c r="A11" s="20" t="s">
        <v>51</v>
      </c>
      <c r="B11" s="20"/>
      <c r="C11" s="1" t="s">
        <v>150</v>
      </c>
      <c r="G11" s="1" t="s">
        <v>245</v>
      </c>
    </row>
    <row r="13" spans="1:9" x14ac:dyDescent="0.2">
      <c r="A13" s="10"/>
      <c r="B13" s="11">
        <v>0.05</v>
      </c>
      <c r="D13" s="1" t="s">
        <v>204</v>
      </c>
    </row>
    <row r="14" spans="1:9" x14ac:dyDescent="0.2">
      <c r="A14" s="10" t="s">
        <v>71</v>
      </c>
      <c r="B14" s="12">
        <f>COUNTIF(ProccessedData!I2:'ProccessedData'!I769,"&lt;45")</f>
        <v>635</v>
      </c>
      <c r="D14" s="1" t="s">
        <v>247</v>
      </c>
    </row>
    <row r="15" spans="1:9" x14ac:dyDescent="0.2">
      <c r="A15" s="10" t="s">
        <v>81</v>
      </c>
      <c r="B15" s="12">
        <f>COUNTIFS(ProccessedData!I2:'ProccessedData'!I769,"&lt;45", ProccessedData!J2:'ProccessedData'!J769,1)</f>
        <v>202</v>
      </c>
      <c r="D15" s="1" t="s">
        <v>246</v>
      </c>
    </row>
    <row r="16" spans="1:9" x14ac:dyDescent="0.2">
      <c r="A16" s="10" t="s">
        <v>72</v>
      </c>
      <c r="B16" s="12">
        <f>COUNTIF(ProccessedData!I2:'ProccessedData'!I769,"&gt;=45")</f>
        <v>133</v>
      </c>
      <c r="D16" s="1" t="s">
        <v>248</v>
      </c>
    </row>
    <row r="17" spans="1:15" x14ac:dyDescent="0.2">
      <c r="A17" s="10" t="s">
        <v>82</v>
      </c>
      <c r="B17" s="12">
        <f>COUNTIFS(ProccessedData!I2:'ProccessedData'!I769,"&gt;=45", ProccessedData!J2:'ProccessedData'!J769,1)</f>
        <v>66</v>
      </c>
      <c r="D17" s="1" t="s">
        <v>249</v>
      </c>
    </row>
    <row r="18" spans="1:15" x14ac:dyDescent="0.2">
      <c r="A18" s="10" t="s">
        <v>83</v>
      </c>
      <c r="B18" s="27">
        <f>B15/B14</f>
        <v>0.31811023622047246</v>
      </c>
      <c r="D18" s="1" t="s">
        <v>250</v>
      </c>
    </row>
    <row r="19" spans="1:15" x14ac:dyDescent="0.2">
      <c r="A19" s="10" t="s">
        <v>84</v>
      </c>
      <c r="B19" s="13">
        <f>B17/B16</f>
        <v>0.49624060150375937</v>
      </c>
    </row>
    <row r="20" spans="1:15" x14ac:dyDescent="0.2">
      <c r="A20" s="10" t="s">
        <v>85</v>
      </c>
      <c r="B20" s="13">
        <f>(B15+B17)/(B16+B14)</f>
        <v>0.34895833333333331</v>
      </c>
      <c r="D20" s="1" t="s">
        <v>251</v>
      </c>
    </row>
    <row r="21" spans="1:15" x14ac:dyDescent="0.2">
      <c r="A21" s="10"/>
      <c r="B21" s="23"/>
    </row>
    <row r="22" spans="1:15" ht="15" customHeight="1" x14ac:dyDescent="0.2">
      <c r="A22" s="10" t="s">
        <v>155</v>
      </c>
      <c r="B22" s="13">
        <f>NORMSINV(1-B13/2)*SQRT(B18*(1-B18)/B14+B19*(1-B19)/B16)</f>
        <v>9.2372193169562536E-2</v>
      </c>
      <c r="E22" s="75" t="s">
        <v>252</v>
      </c>
      <c r="F22" s="75"/>
      <c r="G22" s="75"/>
      <c r="H22" s="75"/>
      <c r="I22" s="75"/>
      <c r="J22" s="75"/>
      <c r="K22" s="75"/>
      <c r="L22" s="75"/>
      <c r="M22" s="75"/>
      <c r="N22" s="75"/>
      <c r="O22" s="75"/>
    </row>
    <row r="23" spans="1:15" x14ac:dyDescent="0.2">
      <c r="A23" s="10" t="s">
        <v>152</v>
      </c>
      <c r="B23" s="13">
        <f>B18-B19-B22</f>
        <v>-0.27050255845284943</v>
      </c>
      <c r="C23" s="21"/>
      <c r="E23" s="75"/>
      <c r="F23" s="75"/>
      <c r="G23" s="75"/>
      <c r="H23" s="75"/>
      <c r="I23" s="75"/>
      <c r="J23" s="75"/>
      <c r="K23" s="75"/>
      <c r="L23" s="75"/>
      <c r="M23" s="75"/>
      <c r="N23" s="75"/>
      <c r="O23" s="75"/>
    </row>
    <row r="24" spans="1:15" x14ac:dyDescent="0.2">
      <c r="A24" s="10" t="s">
        <v>45</v>
      </c>
      <c r="B24" s="21">
        <f>(B18-B19)/SQRT(B20*(1-B20)*(1/B14+1/B16))</f>
        <v>-3.9190323864473564</v>
      </c>
      <c r="C24" s="19" t="s">
        <v>48</v>
      </c>
      <c r="E24" s="75"/>
      <c r="F24" s="75"/>
      <c r="G24" s="75"/>
      <c r="H24" s="75"/>
      <c r="I24" s="75"/>
      <c r="J24" s="75"/>
      <c r="K24" s="75"/>
      <c r="L24" s="75"/>
      <c r="M24" s="75"/>
      <c r="N24" s="75"/>
      <c r="O24" s="75"/>
    </row>
    <row r="25" spans="1:15" x14ac:dyDescent="0.2">
      <c r="A25" s="8" t="s">
        <v>67</v>
      </c>
      <c r="B25" s="22">
        <f>-NORMSINV(1-B13)</f>
        <v>-1.6448536269514715</v>
      </c>
      <c r="C25" s="19"/>
    </row>
    <row r="26" spans="1:15" x14ac:dyDescent="0.2">
      <c r="A26" s="16" t="s">
        <v>57</v>
      </c>
    </row>
    <row r="27" spans="1:15" x14ac:dyDescent="0.2">
      <c r="A27" s="1" t="s">
        <v>49</v>
      </c>
      <c r="B27" s="14">
        <f>NORMSDIST(-ABS(B24))</f>
        <v>4.4452584544741998E-5</v>
      </c>
      <c r="C27" s="17" t="s">
        <v>52</v>
      </c>
      <c r="E27" s="1" t="s">
        <v>253</v>
      </c>
    </row>
    <row r="28" spans="1:15" x14ac:dyDescent="0.2">
      <c r="A28" s="18" t="s">
        <v>163</v>
      </c>
    </row>
    <row r="30" spans="1:15" ht="19.5" customHeight="1" x14ac:dyDescent="0.2">
      <c r="A30" s="74" t="s">
        <v>143</v>
      </c>
      <c r="B30" s="74"/>
      <c r="C30" s="74"/>
      <c r="D30" s="74"/>
      <c r="E30" s="74"/>
      <c r="F30" s="74"/>
      <c r="G30" s="74"/>
      <c r="H30" s="74"/>
      <c r="I30" s="74"/>
    </row>
    <row r="31" spans="1:15" ht="19.5" customHeight="1" x14ac:dyDescent="0.2">
      <c r="A31" s="74"/>
      <c r="B31" s="74"/>
      <c r="C31" s="74"/>
      <c r="D31" s="74"/>
      <c r="E31" s="74"/>
      <c r="F31" s="74"/>
      <c r="G31" s="74"/>
      <c r="H31" s="74"/>
      <c r="I31" s="74"/>
    </row>
    <row r="33" spans="1:7" x14ac:dyDescent="0.2">
      <c r="A33" s="9" t="s">
        <v>27</v>
      </c>
      <c r="B33" s="8" t="s">
        <v>64</v>
      </c>
      <c r="E33" s="1" t="s">
        <v>254</v>
      </c>
    </row>
    <row r="34" spans="1:7" x14ac:dyDescent="0.2">
      <c r="A34" s="9" t="s">
        <v>28</v>
      </c>
      <c r="B34" s="8" t="s">
        <v>29</v>
      </c>
    </row>
    <row r="36" spans="1:7" x14ac:dyDescent="0.2">
      <c r="A36" s="28" t="s">
        <v>70</v>
      </c>
      <c r="B36" s="24" t="s">
        <v>144</v>
      </c>
      <c r="G36" s="1" t="s">
        <v>255</v>
      </c>
    </row>
    <row r="37" spans="1:7" x14ac:dyDescent="0.2">
      <c r="A37" s="24"/>
      <c r="B37" s="24" t="s">
        <v>145</v>
      </c>
      <c r="G37" s="1" t="s">
        <v>256</v>
      </c>
    </row>
    <row r="39" spans="1:7" x14ac:dyDescent="0.2">
      <c r="A39" s="20" t="s">
        <v>50</v>
      </c>
      <c r="B39" s="20"/>
    </row>
    <row r="40" spans="1:7" x14ac:dyDescent="0.2">
      <c r="A40" s="20" t="s">
        <v>51</v>
      </c>
      <c r="B40" s="20"/>
    </row>
    <row r="42" spans="1:7" x14ac:dyDescent="0.2">
      <c r="A42" s="10"/>
      <c r="B42" s="11">
        <v>0.05</v>
      </c>
      <c r="D42" s="1" t="s">
        <v>204</v>
      </c>
    </row>
    <row r="43" spans="1:7" x14ac:dyDescent="0.2">
      <c r="A43" s="10" t="s">
        <v>71</v>
      </c>
      <c r="B43" s="12">
        <f>COUNTIFS(ProccessedData!B2:'ProccessedData'!B769,"0", ProccessedData!G2:'ProccessedData'!G769,"&gt;0")</f>
        <v>108</v>
      </c>
      <c r="D43" s="1" t="s">
        <v>258</v>
      </c>
    </row>
    <row r="44" spans="1:7" x14ac:dyDescent="0.2">
      <c r="A44" s="10" t="s">
        <v>81</v>
      </c>
      <c r="B44" s="12">
        <f>COUNTIFS(ProccessedData!B2:'ProccessedData'!B769,"0", ProccessedData!G2:'ProccessedData'!G769,"&gt;=25")</f>
        <v>94</v>
      </c>
      <c r="D44" s="1" t="s">
        <v>260</v>
      </c>
    </row>
    <row r="45" spans="1:7" x14ac:dyDescent="0.2">
      <c r="A45" s="10" t="s">
        <v>72</v>
      </c>
      <c r="B45" s="12">
        <f>COUNTIFS(ProccessedData!B2:'ProccessedData'!B769,"&gt;0", ProccessedData!G2:'ProccessedData'!G769,"&gt;0")</f>
        <v>649</v>
      </c>
      <c r="D45" s="1" t="s">
        <v>259</v>
      </c>
    </row>
    <row r="46" spans="1:7" x14ac:dyDescent="0.2">
      <c r="A46" s="10" t="s">
        <v>82</v>
      </c>
      <c r="B46" s="12">
        <f>COUNTIFS(ProccessedData!B2:'ProccessedData'!B769,"&gt;0", ProccessedData!G2:'ProccessedData'!G769,"&gt;=25")</f>
        <v>557</v>
      </c>
      <c r="D46" s="1" t="s">
        <v>257</v>
      </c>
    </row>
    <row r="47" spans="1:7" x14ac:dyDescent="0.2">
      <c r="A47" s="10" t="s">
        <v>83</v>
      </c>
      <c r="B47" s="27">
        <f>B44/B43</f>
        <v>0.87037037037037035</v>
      </c>
      <c r="D47" s="1" t="s">
        <v>250</v>
      </c>
    </row>
    <row r="48" spans="1:7" x14ac:dyDescent="0.2">
      <c r="A48" s="10" t="s">
        <v>84</v>
      </c>
      <c r="B48" s="13">
        <f>B46/B45</f>
        <v>0.85824345146379044</v>
      </c>
    </row>
    <row r="49" spans="1:5" x14ac:dyDescent="0.2">
      <c r="A49" s="10" t="s">
        <v>85</v>
      </c>
      <c r="B49" s="13">
        <f>(B44+B46)/(B45+B43)</f>
        <v>0.85997357992073975</v>
      </c>
    </row>
    <row r="50" spans="1:5" x14ac:dyDescent="0.2">
      <c r="A50" s="10"/>
      <c r="B50" s="23"/>
    </row>
    <row r="51" spans="1:5" x14ac:dyDescent="0.2">
      <c r="A51" s="10" t="s">
        <v>155</v>
      </c>
      <c r="B51" s="13">
        <f>NORMSINV(1-B42/2)*SQRT(B47*(1-B47)/B43+B48*(1-B48)/B45)</f>
        <v>6.8798459326916445E-2</v>
      </c>
    </row>
    <row r="52" spans="1:5" x14ac:dyDescent="0.2">
      <c r="A52" s="10" t="s">
        <v>152</v>
      </c>
      <c r="B52" s="13"/>
      <c r="C52" s="21">
        <f>B47-B48+B51</f>
        <v>8.0925378233496353E-2</v>
      </c>
    </row>
    <row r="53" spans="1:5" x14ac:dyDescent="0.2">
      <c r="A53" s="10" t="s">
        <v>45</v>
      </c>
      <c r="B53" s="21">
        <f>(B47-B48)/SQRT(B49*(1-B49)*(1/B43+1/B45))</f>
        <v>0.33627084283142444</v>
      </c>
      <c r="C53" s="19" t="s">
        <v>55</v>
      </c>
      <c r="E53" s="1" t="s">
        <v>263</v>
      </c>
    </row>
    <row r="54" spans="1:5" x14ac:dyDescent="0.2">
      <c r="A54" s="1" t="s">
        <v>68</v>
      </c>
      <c r="B54" s="22">
        <f>NORMSINV(1-B42)</f>
        <v>1.6448536269514715</v>
      </c>
    </row>
    <row r="55" spans="1:5" x14ac:dyDescent="0.2">
      <c r="A55" s="16" t="s">
        <v>261</v>
      </c>
    </row>
    <row r="56" spans="1:5" x14ac:dyDescent="0.2">
      <c r="A56" s="1" t="s">
        <v>49</v>
      </c>
      <c r="B56" s="15">
        <f>NORMSDIST(-ABS(B53))</f>
        <v>0.36833331751961063</v>
      </c>
      <c r="C56" s="17" t="s">
        <v>86</v>
      </c>
    </row>
    <row r="57" spans="1:5" x14ac:dyDescent="0.2">
      <c r="A57" s="18" t="s">
        <v>262</v>
      </c>
    </row>
  </sheetData>
  <mergeCells count="3">
    <mergeCell ref="A1:I2"/>
    <mergeCell ref="A30:I31"/>
    <mergeCell ref="E22:O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4"/>
  <sheetViews>
    <sheetView topLeftCell="A33" zoomScale="130" zoomScaleNormal="130" workbookViewId="0">
      <selection activeCell="F46" sqref="F46"/>
    </sheetView>
  </sheetViews>
  <sheetFormatPr defaultColWidth="9.140625" defaultRowHeight="14.25" x14ac:dyDescent="0.2"/>
  <cols>
    <col min="1" max="1" width="9.28515625" style="1" bestFit="1" customWidth="1"/>
    <col min="2" max="2" width="17.7109375" style="1" customWidth="1"/>
    <col min="3" max="4" width="9.140625" style="1"/>
    <col min="5" max="5" width="14.5703125" style="1" customWidth="1"/>
    <col min="6" max="6" width="20.7109375" style="1" customWidth="1"/>
    <col min="7" max="7" width="14.28515625" style="1" customWidth="1"/>
    <col min="8" max="8" width="9.28515625" style="1" bestFit="1" customWidth="1"/>
    <col min="9" max="9" width="12" style="1" bestFit="1" customWidth="1"/>
    <col min="10" max="10" width="16.28515625" style="1" customWidth="1"/>
    <col min="11" max="13" width="13.140625" style="1" customWidth="1"/>
    <col min="14" max="16384" width="9.140625" style="1"/>
  </cols>
  <sheetData>
    <row r="1" spans="1:13" ht="14.25" customHeight="1" x14ac:dyDescent="0.2">
      <c r="A1" s="3" t="str">
        <f>ProccessedData!I1</f>
        <v>Age</v>
      </c>
      <c r="B1" s="3" t="str">
        <f>ProccessedData!D1</f>
        <v>BloodPressure</v>
      </c>
      <c r="E1" s="83" t="s">
        <v>158</v>
      </c>
      <c r="F1" s="83"/>
      <c r="G1" s="83"/>
      <c r="H1" s="83"/>
      <c r="I1" s="83"/>
      <c r="J1" s="83"/>
      <c r="K1" s="83"/>
      <c r="L1" s="64"/>
      <c r="M1" s="64"/>
    </row>
    <row r="2" spans="1:13" x14ac:dyDescent="0.2">
      <c r="A2" s="1">
        <f>ProccessedData!I2</f>
        <v>50</v>
      </c>
      <c r="B2" s="1">
        <f>ProccessedData!D2</f>
        <v>72</v>
      </c>
      <c r="E2" s="83"/>
      <c r="F2" s="83"/>
      <c r="G2" s="83"/>
      <c r="H2" s="83"/>
      <c r="I2" s="83"/>
      <c r="J2" s="83"/>
      <c r="K2" s="83"/>
      <c r="L2" s="64"/>
      <c r="M2" s="64"/>
    </row>
    <row r="3" spans="1:13" x14ac:dyDescent="0.2">
      <c r="A3" s="1">
        <f>ProccessedData!I3</f>
        <v>31</v>
      </c>
      <c r="B3" s="1">
        <f>ProccessedData!D3</f>
        <v>66</v>
      </c>
    </row>
    <row r="4" spans="1:13" ht="15" thickBot="1" x14ac:dyDescent="0.25">
      <c r="A4" s="1">
        <f>ProccessedData!I4</f>
        <v>32</v>
      </c>
      <c r="B4" s="1">
        <f>ProccessedData!D4</f>
        <v>64</v>
      </c>
    </row>
    <row r="5" spans="1:13" ht="15" thickBot="1" x14ac:dyDescent="0.25">
      <c r="A5" s="1">
        <f>ProccessedData!I5</f>
        <v>21</v>
      </c>
      <c r="B5" s="1">
        <f>ProccessedData!D5</f>
        <v>66</v>
      </c>
      <c r="E5" s="37" t="s">
        <v>88</v>
      </c>
      <c r="F5" s="32"/>
      <c r="H5" s="1" t="s">
        <v>198</v>
      </c>
    </row>
    <row r="6" spans="1:13" x14ac:dyDescent="0.2">
      <c r="A6" s="1">
        <f>ProccessedData!I6</f>
        <v>33</v>
      </c>
      <c r="B6" s="1">
        <f>ProccessedData!D6</f>
        <v>40</v>
      </c>
      <c r="E6" s="33" t="s">
        <v>89</v>
      </c>
      <c r="F6" s="34" t="s">
        <v>6</v>
      </c>
      <c r="H6" s="1" t="s">
        <v>197</v>
      </c>
    </row>
    <row r="7" spans="1:13" ht="15" thickBot="1" x14ac:dyDescent="0.25">
      <c r="A7" s="1">
        <f>ProccessedData!I7</f>
        <v>30</v>
      </c>
      <c r="B7" s="1">
        <f>ProccessedData!D7</f>
        <v>74</v>
      </c>
      <c r="E7" s="35" t="s">
        <v>90</v>
      </c>
      <c r="F7" s="36" t="s">
        <v>2</v>
      </c>
      <c r="H7" s="1" t="s">
        <v>185</v>
      </c>
    </row>
    <row r="8" spans="1:13" x14ac:dyDescent="0.2">
      <c r="A8" s="1">
        <f>ProccessedData!I8</f>
        <v>26</v>
      </c>
      <c r="B8" s="1">
        <f>ProccessedData!D8</f>
        <v>50</v>
      </c>
    </row>
    <row r="9" spans="1:13" x14ac:dyDescent="0.2">
      <c r="A9" s="1">
        <f>ProccessedData!I10</f>
        <v>53</v>
      </c>
      <c r="B9" s="1">
        <f>ProccessedData!D10</f>
        <v>70</v>
      </c>
    </row>
    <row r="10" spans="1:13" x14ac:dyDescent="0.2">
      <c r="A10" s="1">
        <f>ProccessedData!I11</f>
        <v>54</v>
      </c>
      <c r="B10" s="1">
        <f>ProccessedData!D11</f>
        <v>96</v>
      </c>
    </row>
    <row r="11" spans="1:13" x14ac:dyDescent="0.2">
      <c r="A11" s="1">
        <f>ProccessedData!I12</f>
        <v>30</v>
      </c>
      <c r="B11" s="1">
        <f>ProccessedData!D12</f>
        <v>92</v>
      </c>
    </row>
    <row r="12" spans="1:13" x14ac:dyDescent="0.2">
      <c r="A12" s="1">
        <f>ProccessedData!I13</f>
        <v>34</v>
      </c>
      <c r="B12" s="1">
        <f>ProccessedData!D13</f>
        <v>74</v>
      </c>
    </row>
    <row r="13" spans="1:13" x14ac:dyDescent="0.2">
      <c r="A13" s="1">
        <f>ProccessedData!I14</f>
        <v>57</v>
      </c>
      <c r="B13" s="1">
        <f>ProccessedData!D14</f>
        <v>80</v>
      </c>
    </row>
    <row r="14" spans="1:13" x14ac:dyDescent="0.2">
      <c r="A14" s="1">
        <f>ProccessedData!I15</f>
        <v>59</v>
      </c>
      <c r="B14" s="1">
        <f>ProccessedData!D15</f>
        <v>60</v>
      </c>
    </row>
    <row r="15" spans="1:13" x14ac:dyDescent="0.2">
      <c r="A15" s="1">
        <f>ProccessedData!I16</f>
        <v>51</v>
      </c>
      <c r="B15" s="1">
        <f>ProccessedData!D16</f>
        <v>72</v>
      </c>
    </row>
    <row r="16" spans="1:13" x14ac:dyDescent="0.2">
      <c r="A16" s="1">
        <f>ProccessedData!I18</f>
        <v>31</v>
      </c>
      <c r="B16" s="1">
        <f>ProccessedData!D18</f>
        <v>84</v>
      </c>
    </row>
    <row r="17" spans="1:11" x14ac:dyDescent="0.2">
      <c r="A17" s="1">
        <f>ProccessedData!I19</f>
        <v>31</v>
      </c>
      <c r="B17" s="1">
        <f>ProccessedData!D19</f>
        <v>74</v>
      </c>
    </row>
    <row r="18" spans="1:11" x14ac:dyDescent="0.2">
      <c r="A18" s="1">
        <f>ProccessedData!I20</f>
        <v>33</v>
      </c>
      <c r="B18" s="1">
        <f>ProccessedData!D20</f>
        <v>30</v>
      </c>
    </row>
    <row r="19" spans="1:11" x14ac:dyDescent="0.2">
      <c r="A19" s="1">
        <f>ProccessedData!I21</f>
        <v>32</v>
      </c>
      <c r="B19" s="1">
        <f>ProccessedData!D21</f>
        <v>70</v>
      </c>
    </row>
    <row r="20" spans="1:11" x14ac:dyDescent="0.2">
      <c r="A20" s="1">
        <f>ProccessedData!I22</f>
        <v>27</v>
      </c>
      <c r="B20" s="1">
        <f>ProccessedData!D22</f>
        <v>88</v>
      </c>
    </row>
    <row r="21" spans="1:11" x14ac:dyDescent="0.2">
      <c r="A21" s="1">
        <f>ProccessedData!I23</f>
        <v>50</v>
      </c>
      <c r="B21" s="1">
        <f>ProccessedData!D23</f>
        <v>84</v>
      </c>
    </row>
    <row r="22" spans="1:11" x14ac:dyDescent="0.2">
      <c r="A22" s="1">
        <f>ProccessedData!I24</f>
        <v>41</v>
      </c>
      <c r="B22" s="1">
        <f>ProccessedData!D24</f>
        <v>90</v>
      </c>
    </row>
    <row r="23" spans="1:11" x14ac:dyDescent="0.2">
      <c r="A23" s="1">
        <f>ProccessedData!I25</f>
        <v>29</v>
      </c>
      <c r="B23" s="1">
        <f>ProccessedData!D25</f>
        <v>80</v>
      </c>
    </row>
    <row r="24" spans="1:11" x14ac:dyDescent="0.2">
      <c r="A24" s="1">
        <f>ProccessedData!I26</f>
        <v>51</v>
      </c>
      <c r="B24" s="1">
        <f>ProccessedData!D26</f>
        <v>94</v>
      </c>
    </row>
    <row r="25" spans="1:11" x14ac:dyDescent="0.2">
      <c r="A25" s="1">
        <f>ProccessedData!I27</f>
        <v>41</v>
      </c>
      <c r="B25" s="1">
        <f>ProccessedData!D27</f>
        <v>70</v>
      </c>
    </row>
    <row r="26" spans="1:11" x14ac:dyDescent="0.2">
      <c r="A26" s="1">
        <f>ProccessedData!I28</f>
        <v>43</v>
      </c>
      <c r="B26" s="1">
        <f>ProccessedData!D28</f>
        <v>76</v>
      </c>
    </row>
    <row r="27" spans="1:11" x14ac:dyDescent="0.2">
      <c r="A27" s="1">
        <f>ProccessedData!I29</f>
        <v>22</v>
      </c>
      <c r="B27" s="1">
        <f>ProccessedData!D29</f>
        <v>66</v>
      </c>
    </row>
    <row r="28" spans="1:11" x14ac:dyDescent="0.2">
      <c r="A28" s="1">
        <f>ProccessedData!I30</f>
        <v>57</v>
      </c>
      <c r="B28" s="1">
        <f>ProccessedData!D30</f>
        <v>82</v>
      </c>
    </row>
    <row r="29" spans="1:11" x14ac:dyDescent="0.2">
      <c r="A29" s="1">
        <f>ProccessedData!I31</f>
        <v>38</v>
      </c>
      <c r="B29" s="1">
        <f>ProccessedData!D31</f>
        <v>92</v>
      </c>
    </row>
    <row r="30" spans="1:11" x14ac:dyDescent="0.2">
      <c r="A30" s="1">
        <f>ProccessedData!I32</f>
        <v>60</v>
      </c>
      <c r="B30" s="1">
        <f>ProccessedData!D32</f>
        <v>75</v>
      </c>
    </row>
    <row r="31" spans="1:11" x14ac:dyDescent="0.2">
      <c r="A31" s="1">
        <f>ProccessedData!I33</f>
        <v>28</v>
      </c>
      <c r="B31" s="1">
        <f>ProccessedData!D33</f>
        <v>76</v>
      </c>
      <c r="E31" s="56" t="s">
        <v>91</v>
      </c>
      <c r="F31" s="59"/>
      <c r="G31" s="59"/>
      <c r="H31" s="59"/>
      <c r="I31" s="59"/>
      <c r="J31" s="59"/>
      <c r="K31" s="59"/>
    </row>
    <row r="32" spans="1:11" x14ac:dyDescent="0.2">
      <c r="A32" s="1">
        <f>ProccessedData!I34</f>
        <v>22</v>
      </c>
      <c r="B32" s="1">
        <f>ProccessedData!D34</f>
        <v>58</v>
      </c>
    </row>
    <row r="33" spans="1:8" ht="15" thickBot="1" x14ac:dyDescent="0.25">
      <c r="A33" s="1">
        <f>ProccessedData!I35</f>
        <v>28</v>
      </c>
      <c r="B33" s="1">
        <f>ProccessedData!D35</f>
        <v>92</v>
      </c>
    </row>
    <row r="34" spans="1:8" x14ac:dyDescent="0.2">
      <c r="A34" s="1">
        <f>ProccessedData!I36</f>
        <v>45</v>
      </c>
      <c r="B34" s="1">
        <f>ProccessedData!D36</f>
        <v>78</v>
      </c>
      <c r="E34" s="31" t="s">
        <v>92</v>
      </c>
      <c r="F34" s="32">
        <f>SUM(A2:A734)</f>
        <v>24454</v>
      </c>
      <c r="H34" s="1" t="s">
        <v>186</v>
      </c>
    </row>
    <row r="35" spans="1:8" x14ac:dyDescent="0.2">
      <c r="A35" s="1">
        <f>ProccessedData!I37</f>
        <v>33</v>
      </c>
      <c r="B35" s="1">
        <f>ProccessedData!D37</f>
        <v>60</v>
      </c>
      <c r="E35" s="33" t="s">
        <v>93</v>
      </c>
      <c r="F35" s="34">
        <f>SUM(B2:B734)</f>
        <v>53073</v>
      </c>
    </row>
    <row r="36" spans="1:8" x14ac:dyDescent="0.2">
      <c r="A36" s="1">
        <f>ProccessedData!I38</f>
        <v>35</v>
      </c>
      <c r="B36" s="1">
        <f>ProccessedData!D38</f>
        <v>76</v>
      </c>
      <c r="E36" s="33" t="s">
        <v>94</v>
      </c>
      <c r="F36" s="34">
        <f>SUMPRODUCT(A2:A734, B2:B734)</f>
        <v>1806013</v>
      </c>
    </row>
    <row r="37" spans="1:8" x14ac:dyDescent="0.2">
      <c r="A37" s="1">
        <f>ProccessedData!I39</f>
        <v>46</v>
      </c>
      <c r="B37" s="1">
        <f>ProccessedData!D39</f>
        <v>76</v>
      </c>
      <c r="E37" s="33" t="s">
        <v>95</v>
      </c>
      <c r="F37" s="34">
        <f>SUMSQ(A2:A734)</f>
        <v>918388</v>
      </c>
    </row>
    <row r="38" spans="1:8" x14ac:dyDescent="0.2">
      <c r="A38" s="1">
        <f>ProccessedData!I40</f>
        <v>27</v>
      </c>
      <c r="B38" s="1">
        <f>ProccessedData!D40</f>
        <v>68</v>
      </c>
      <c r="E38" s="33" t="s">
        <v>96</v>
      </c>
      <c r="F38" s="34">
        <f>SUMSQ(B2:B734)</f>
        <v>3954989</v>
      </c>
    </row>
    <row r="39" spans="1:8" x14ac:dyDescent="0.2">
      <c r="A39" s="1">
        <f>ProccessedData!I41</f>
        <v>56</v>
      </c>
      <c r="B39" s="1">
        <f>ProccessedData!D41</f>
        <v>72</v>
      </c>
      <c r="E39" s="33" t="s">
        <v>30</v>
      </c>
      <c r="F39" s="34">
        <f>COUNT(A2:A734)</f>
        <v>733</v>
      </c>
    </row>
    <row r="40" spans="1:8" x14ac:dyDescent="0.2">
      <c r="A40" s="1">
        <f>ProccessedData!I42</f>
        <v>26</v>
      </c>
      <c r="B40" s="1">
        <f>ProccessedData!D42</f>
        <v>64</v>
      </c>
      <c r="E40" s="33"/>
      <c r="F40" s="39">
        <f>F34/F39</f>
        <v>33.361527967257842</v>
      </c>
    </row>
    <row r="41" spans="1:8" x14ac:dyDescent="0.2">
      <c r="A41" s="1">
        <f>ProccessedData!I43</f>
        <v>37</v>
      </c>
      <c r="B41" s="1">
        <f>ProccessedData!D43</f>
        <v>84</v>
      </c>
      <c r="E41" s="33"/>
      <c r="F41" s="39">
        <f>F35/F39</f>
        <v>72.405184174624836</v>
      </c>
    </row>
    <row r="42" spans="1:8" x14ac:dyDescent="0.2">
      <c r="A42" s="1">
        <f>ProccessedData!I44</f>
        <v>48</v>
      </c>
      <c r="B42" s="1">
        <f>ProccessedData!D44</f>
        <v>92</v>
      </c>
      <c r="E42" s="33" t="s">
        <v>97</v>
      </c>
      <c r="F42" s="40">
        <f>F37-(F34^2)/F39</f>
        <v>102565.19508867664</v>
      </c>
    </row>
    <row r="43" spans="1:8" x14ac:dyDescent="0.2">
      <c r="A43" s="1">
        <f>ProccessedData!I45</f>
        <v>54</v>
      </c>
      <c r="B43" s="1">
        <f>ProccessedData!D45</f>
        <v>110</v>
      </c>
      <c r="E43" s="33" t="s">
        <v>98</v>
      </c>
      <c r="F43" s="40">
        <f>F38-(F35^2)/F39</f>
        <v>112228.66030013654</v>
      </c>
    </row>
    <row r="44" spans="1:8" x14ac:dyDescent="0.2">
      <c r="A44" s="1">
        <f>ProccessedData!I46</f>
        <v>40</v>
      </c>
      <c r="B44" s="1">
        <f>ProccessedData!D46</f>
        <v>64</v>
      </c>
      <c r="E44" s="33" t="s">
        <v>99</v>
      </c>
      <c r="F44" s="40">
        <f>F36-F34*F35/F39</f>
        <v>35416.62619372434</v>
      </c>
    </row>
    <row r="45" spans="1:8" x14ac:dyDescent="0.2">
      <c r="A45" s="1">
        <f>ProccessedData!I47</f>
        <v>25</v>
      </c>
      <c r="B45" s="1">
        <f>ProccessedData!D47</f>
        <v>66</v>
      </c>
      <c r="E45" s="33" t="s">
        <v>100</v>
      </c>
      <c r="F45" s="39">
        <f>F43-F48*F44</f>
        <v>99999.000815147359</v>
      </c>
    </row>
    <row r="46" spans="1:8" x14ac:dyDescent="0.2">
      <c r="A46" s="1">
        <f>ProccessedData!I48</f>
        <v>29</v>
      </c>
      <c r="B46" s="1">
        <f>ProccessedData!D48</f>
        <v>56</v>
      </c>
      <c r="E46" s="33"/>
      <c r="F46" s="34">
        <f>F45/(F39-2)</f>
        <v>136.7975387348117</v>
      </c>
    </row>
    <row r="47" spans="1:8" x14ac:dyDescent="0.2">
      <c r="A47" s="1">
        <f>ProccessedData!I49</f>
        <v>22</v>
      </c>
      <c r="B47" s="1">
        <f>ProccessedData!D49</f>
        <v>70</v>
      </c>
      <c r="E47" s="33"/>
      <c r="F47" s="34"/>
    </row>
    <row r="48" spans="1:8" x14ac:dyDescent="0.2">
      <c r="A48" s="1">
        <f>ProccessedData!I50</f>
        <v>31</v>
      </c>
      <c r="B48" s="1">
        <f>ProccessedData!D50</f>
        <v>66</v>
      </c>
      <c r="E48" s="33"/>
      <c r="F48" s="39">
        <f>F44/F42</f>
        <v>0.34530842712387516</v>
      </c>
    </row>
    <row r="49" spans="1:12" ht="15" customHeight="1" thickBot="1" x14ac:dyDescent="0.25">
      <c r="A49" s="1">
        <f>ProccessedData!I52</f>
        <v>22</v>
      </c>
      <c r="B49" s="1">
        <f>ProccessedData!D52</f>
        <v>80</v>
      </c>
      <c r="E49" s="35"/>
      <c r="F49" s="38">
        <f>F41-F48*F40</f>
        <v>60.88516742580186</v>
      </c>
    </row>
    <row r="50" spans="1:12" ht="15" thickBot="1" x14ac:dyDescent="0.25">
      <c r="A50" s="1">
        <f>ProccessedData!I53</f>
        <v>26</v>
      </c>
      <c r="B50" s="1">
        <f>ProccessedData!D53</f>
        <v>50</v>
      </c>
      <c r="F50" s="21"/>
      <c r="G50" s="1" t="s">
        <v>196</v>
      </c>
    </row>
    <row r="51" spans="1:12" x14ac:dyDescent="0.2">
      <c r="A51" s="1">
        <f>ProccessedData!I54</f>
        <v>30</v>
      </c>
      <c r="B51" s="1">
        <f>ProccessedData!D54</f>
        <v>66</v>
      </c>
      <c r="E51" s="56" t="s">
        <v>159</v>
      </c>
      <c r="F51" s="59"/>
      <c r="G51" s="59"/>
      <c r="H51" s="77" t="s">
        <v>107</v>
      </c>
      <c r="I51" s="78"/>
      <c r="J51" s="78"/>
      <c r="K51" s="79"/>
      <c r="L51" s="1" t="s">
        <v>199</v>
      </c>
    </row>
    <row r="52" spans="1:12" ht="15" thickBot="1" x14ac:dyDescent="0.25">
      <c r="A52" s="1">
        <f>ProccessedData!I55</f>
        <v>58</v>
      </c>
      <c r="B52" s="1">
        <f>ProccessedData!D55</f>
        <v>90</v>
      </c>
      <c r="E52" s="1" t="s">
        <v>102</v>
      </c>
      <c r="F52" s="21">
        <f>1-F45/F43</f>
        <v>0.10897091217415433</v>
      </c>
      <c r="H52" s="41" t="s">
        <v>108</v>
      </c>
      <c r="I52" s="46">
        <f>F49+F48*90</f>
        <v>91.962925866950627</v>
      </c>
      <c r="J52" s="45"/>
      <c r="K52" s="44"/>
    </row>
    <row r="53" spans="1:12" ht="15" thickTop="1" x14ac:dyDescent="0.2">
      <c r="A53" s="1">
        <f>ProccessedData!I56</f>
        <v>42</v>
      </c>
      <c r="B53" s="1">
        <f>ProccessedData!D56</f>
        <v>66</v>
      </c>
      <c r="E53" s="56" t="s">
        <v>101</v>
      </c>
      <c r="F53" s="57">
        <f>SQRT(F52)</f>
        <v>0.33010742520300013</v>
      </c>
      <c r="H53" s="80" t="s">
        <v>109</v>
      </c>
      <c r="I53" s="81"/>
      <c r="J53" s="81"/>
      <c r="K53" s="82"/>
    </row>
    <row r="54" spans="1:12" ht="15" thickBot="1" x14ac:dyDescent="0.25">
      <c r="A54" s="1">
        <f>ProccessedData!I57</f>
        <v>21</v>
      </c>
      <c r="B54" s="1">
        <f>ProccessedData!D57</f>
        <v>50</v>
      </c>
      <c r="H54" s="35"/>
      <c r="I54" s="43">
        <f>B7-(F49+F48*30)</f>
        <v>2.7555797604818792</v>
      </c>
      <c r="J54" s="42"/>
      <c r="K54" s="36"/>
    </row>
    <row r="55" spans="1:12" x14ac:dyDescent="0.2">
      <c r="A55" s="1">
        <f>ProccessedData!I58</f>
        <v>41</v>
      </c>
      <c r="B55" s="1">
        <f>ProccessedData!D58</f>
        <v>68</v>
      </c>
      <c r="E55" s="76" t="s">
        <v>103</v>
      </c>
      <c r="F55" s="76"/>
    </row>
    <row r="56" spans="1:12" x14ac:dyDescent="0.2">
      <c r="A56" s="1">
        <f>ProccessedData!I59</f>
        <v>31</v>
      </c>
      <c r="B56" s="1">
        <f>ProccessedData!D59</f>
        <v>88</v>
      </c>
    </row>
    <row r="57" spans="1:12" x14ac:dyDescent="0.2">
      <c r="A57" s="1">
        <f>ProccessedData!I60</f>
        <v>44</v>
      </c>
      <c r="B57" s="1">
        <f>ProccessedData!D60</f>
        <v>82</v>
      </c>
      <c r="E57" s="1" t="s">
        <v>50</v>
      </c>
    </row>
    <row r="58" spans="1:12" x14ac:dyDescent="0.2">
      <c r="A58" s="1">
        <f>ProccessedData!I61</f>
        <v>22</v>
      </c>
      <c r="B58" s="1">
        <f>ProccessedData!D61</f>
        <v>64</v>
      </c>
      <c r="E58" s="1" t="s">
        <v>51</v>
      </c>
    </row>
    <row r="59" spans="1:12" x14ac:dyDescent="0.2">
      <c r="A59" s="1">
        <f>ProccessedData!I63</f>
        <v>39</v>
      </c>
      <c r="B59" s="1">
        <f>ProccessedData!D63</f>
        <v>72</v>
      </c>
    </row>
    <row r="60" spans="1:12" x14ac:dyDescent="0.2">
      <c r="A60" s="1">
        <f>ProccessedData!I64</f>
        <v>36</v>
      </c>
      <c r="B60" s="1">
        <f>ProccessedData!D64</f>
        <v>62</v>
      </c>
      <c r="E60" s="8"/>
      <c r="F60" s="11">
        <v>0.05</v>
      </c>
      <c r="H60" s="1" t="s">
        <v>187</v>
      </c>
    </row>
    <row r="61" spans="1:12" x14ac:dyDescent="0.2">
      <c r="A61" s="1">
        <f>ProccessedData!I65</f>
        <v>24</v>
      </c>
      <c r="B61" s="1">
        <f>ProccessedData!D65</f>
        <v>58</v>
      </c>
      <c r="E61" s="8" t="s">
        <v>104</v>
      </c>
      <c r="F61" s="26">
        <f>SQRT(F46/F42)</f>
        <v>3.6520703652598553E-2</v>
      </c>
      <c r="H61" s="1" t="s">
        <v>188</v>
      </c>
    </row>
    <row r="62" spans="1:12" x14ac:dyDescent="0.2">
      <c r="A62" s="1">
        <f>ProccessedData!I66</f>
        <v>42</v>
      </c>
      <c r="B62" s="1">
        <f>ProccessedData!D66</f>
        <v>66</v>
      </c>
      <c r="E62" s="8" t="s">
        <v>45</v>
      </c>
      <c r="F62" s="27">
        <f>(F48-0)/F61</f>
        <v>9.4551416754891981</v>
      </c>
      <c r="G62" s="17" t="s">
        <v>48</v>
      </c>
      <c r="H62" s="1" t="s">
        <v>189</v>
      </c>
    </row>
    <row r="63" spans="1:12" x14ac:dyDescent="0.2">
      <c r="A63" s="1">
        <f>ProccessedData!I67</f>
        <v>32</v>
      </c>
      <c r="B63" s="1">
        <f>ProccessedData!D67</f>
        <v>74</v>
      </c>
      <c r="E63" s="8" t="s">
        <v>46</v>
      </c>
      <c r="F63" s="27">
        <f>TINV(F60,F39-2)</f>
        <v>1.9632145141769992</v>
      </c>
      <c r="H63" s="1" t="s">
        <v>190</v>
      </c>
    </row>
    <row r="64" spans="1:12" x14ac:dyDescent="0.2">
      <c r="A64" s="1">
        <f>ProccessedData!I68</f>
        <v>38</v>
      </c>
      <c r="B64" s="1">
        <f>ProccessedData!D68</f>
        <v>88</v>
      </c>
      <c r="E64" s="8" t="s">
        <v>47</v>
      </c>
      <c r="F64" s="27">
        <f>-TINV(F60,F39-2)</f>
        <v>-1.9632145141769992</v>
      </c>
      <c r="H64" s="1" t="s">
        <v>191</v>
      </c>
    </row>
    <row r="65" spans="1:13" x14ac:dyDescent="0.2">
      <c r="A65" s="1">
        <f>ProccessedData!I69</f>
        <v>54</v>
      </c>
      <c r="B65" s="1">
        <f>ProccessedData!D69</f>
        <v>92</v>
      </c>
      <c r="E65" s="18" t="s">
        <v>105</v>
      </c>
      <c r="F65" s="27"/>
      <c r="H65" s="1" t="s">
        <v>192</v>
      </c>
    </row>
    <row r="66" spans="1:13" x14ac:dyDescent="0.2">
      <c r="A66" s="1">
        <f>ProccessedData!I70</f>
        <v>25</v>
      </c>
      <c r="B66" s="1">
        <f>ProccessedData!D70</f>
        <v>66</v>
      </c>
      <c r="E66" s="56" t="s">
        <v>106</v>
      </c>
      <c r="F66" s="58"/>
      <c r="H66" s="1" t="s">
        <v>193</v>
      </c>
    </row>
    <row r="67" spans="1:13" x14ac:dyDescent="0.2">
      <c r="A67" s="1">
        <f>ProccessedData!I71</f>
        <v>27</v>
      </c>
      <c r="B67" s="1">
        <f>ProccessedData!D71</f>
        <v>85</v>
      </c>
    </row>
    <row r="68" spans="1:13" x14ac:dyDescent="0.2">
      <c r="A68" s="1">
        <f>ProccessedData!I72</f>
        <v>28</v>
      </c>
      <c r="B68" s="1">
        <f>ProccessedData!D72</f>
        <v>66</v>
      </c>
    </row>
    <row r="69" spans="1:13" ht="15" x14ac:dyDescent="0.25">
      <c r="A69" s="1">
        <f>ProccessedData!I73</f>
        <v>26</v>
      </c>
      <c r="B69" s="1">
        <f>ProccessedData!D73</f>
        <v>64</v>
      </c>
      <c r="E69" s="61" t="s">
        <v>110</v>
      </c>
      <c r="F69" s="61"/>
      <c r="G69"/>
      <c r="H69"/>
      <c r="I69"/>
      <c r="J69"/>
      <c r="K69"/>
      <c r="L69"/>
      <c r="M69"/>
    </row>
    <row r="70" spans="1:13" ht="15.75" thickBot="1" x14ac:dyDescent="0.3">
      <c r="A70" s="1">
        <f>ProccessedData!I74</f>
        <v>42</v>
      </c>
      <c r="B70" s="1">
        <f>ProccessedData!D74</f>
        <v>90</v>
      </c>
      <c r="E70"/>
      <c r="F70"/>
      <c r="G70"/>
      <c r="H70"/>
      <c r="I70"/>
      <c r="J70"/>
      <c r="K70"/>
      <c r="L70"/>
      <c r="M70"/>
    </row>
    <row r="71" spans="1:13" ht="15" x14ac:dyDescent="0.25">
      <c r="A71" s="1">
        <f>ProccessedData!I75</f>
        <v>23</v>
      </c>
      <c r="B71" s="1">
        <f>ProccessedData!D75</f>
        <v>86</v>
      </c>
      <c r="E71" s="60" t="s">
        <v>111</v>
      </c>
      <c r="F71" s="60"/>
      <c r="G71"/>
      <c r="H71"/>
      <c r="I71"/>
      <c r="J71"/>
      <c r="K71"/>
      <c r="L71"/>
      <c r="M71"/>
    </row>
    <row r="72" spans="1:13" ht="15" x14ac:dyDescent="0.25">
      <c r="A72" s="1">
        <f>ProccessedData!I76</f>
        <v>22</v>
      </c>
      <c r="B72" s="1">
        <f>ProccessedData!D76</f>
        <v>75</v>
      </c>
      <c r="E72" t="s">
        <v>112</v>
      </c>
      <c r="F72">
        <v>0.33010742520300107</v>
      </c>
      <c r="G72"/>
      <c r="H72"/>
      <c r="I72"/>
      <c r="J72"/>
      <c r="K72"/>
      <c r="L72"/>
      <c r="M72"/>
    </row>
    <row r="73" spans="1:13" ht="15" x14ac:dyDescent="0.25">
      <c r="A73" s="1">
        <f>ProccessedData!I77</f>
        <v>22</v>
      </c>
      <c r="B73" s="1">
        <f>ProccessedData!D77</f>
        <v>48</v>
      </c>
      <c r="E73" t="s">
        <v>113</v>
      </c>
      <c r="F73">
        <v>0.10897091217415496</v>
      </c>
      <c r="G73"/>
      <c r="H73"/>
      <c r="I73"/>
      <c r="J73"/>
      <c r="K73"/>
      <c r="L73"/>
      <c r="M73"/>
    </row>
    <row r="74" spans="1:13" ht="15" x14ac:dyDescent="0.25">
      <c r="A74" s="1">
        <f>ProccessedData!I78</f>
        <v>41</v>
      </c>
      <c r="B74" s="1">
        <f>ProccessedData!D78</f>
        <v>78</v>
      </c>
      <c r="E74" t="s">
        <v>114</v>
      </c>
      <c r="F74">
        <v>0.10775199413335353</v>
      </c>
      <c r="G74"/>
      <c r="H74"/>
      <c r="I74"/>
      <c r="J74"/>
      <c r="K74"/>
      <c r="L74"/>
      <c r="M74"/>
    </row>
    <row r="75" spans="1:13" ht="15" x14ac:dyDescent="0.25">
      <c r="A75" s="1">
        <f>ProccessedData!I79</f>
        <v>27</v>
      </c>
      <c r="B75" s="1">
        <f>ProccessedData!D79</f>
        <v>72</v>
      </c>
      <c r="E75" t="s">
        <v>115</v>
      </c>
      <c r="F75">
        <v>11.696047996430741</v>
      </c>
      <c r="G75"/>
      <c r="H75"/>
      <c r="I75"/>
      <c r="J75"/>
      <c r="K75"/>
      <c r="L75"/>
      <c r="M75"/>
    </row>
    <row r="76" spans="1:13" ht="15.75" thickBot="1" x14ac:dyDescent="0.3">
      <c r="A76" s="1">
        <f>ProccessedData!I81</f>
        <v>24</v>
      </c>
      <c r="B76" s="1">
        <f>ProccessedData!D81</f>
        <v>66</v>
      </c>
      <c r="E76" s="29" t="s">
        <v>116</v>
      </c>
      <c r="F76" s="29">
        <v>733</v>
      </c>
      <c r="G76"/>
      <c r="H76"/>
      <c r="I76"/>
      <c r="J76"/>
      <c r="K76"/>
      <c r="L76"/>
      <c r="M76"/>
    </row>
    <row r="77" spans="1:13" ht="15" x14ac:dyDescent="0.25">
      <c r="A77" s="1">
        <f>ProccessedData!I82</f>
        <v>22</v>
      </c>
      <c r="B77" s="1">
        <f>ProccessedData!D82</f>
        <v>44</v>
      </c>
      <c r="E77"/>
      <c r="F77"/>
      <c r="G77"/>
      <c r="H77"/>
      <c r="I77"/>
      <c r="J77"/>
      <c r="K77"/>
      <c r="L77"/>
      <c r="M77"/>
    </row>
    <row r="78" spans="1:13" ht="15.75" thickBot="1" x14ac:dyDescent="0.3">
      <c r="A78" s="1">
        <f>ProccessedData!I84</f>
        <v>36</v>
      </c>
      <c r="B78" s="1">
        <f>ProccessedData!D84</f>
        <v>78</v>
      </c>
      <c r="E78" t="s">
        <v>117</v>
      </c>
      <c r="F78"/>
      <c r="G78"/>
      <c r="H78"/>
      <c r="I78"/>
      <c r="J78"/>
      <c r="K78"/>
      <c r="L78"/>
      <c r="M78"/>
    </row>
    <row r="79" spans="1:13" ht="15" x14ac:dyDescent="0.25">
      <c r="A79" s="1">
        <f>ProccessedData!I85</f>
        <v>22</v>
      </c>
      <c r="B79" s="1">
        <f>ProccessedData!D85</f>
        <v>65</v>
      </c>
      <c r="E79" s="30"/>
      <c r="F79" s="30" t="s">
        <v>122</v>
      </c>
      <c r="G79" s="30" t="s">
        <v>123</v>
      </c>
      <c r="H79" s="30" t="s">
        <v>124</v>
      </c>
      <c r="I79" s="30" t="s">
        <v>125</v>
      </c>
      <c r="J79" s="30" t="s">
        <v>126</v>
      </c>
      <c r="K79"/>
      <c r="L79"/>
      <c r="M79"/>
    </row>
    <row r="80" spans="1:13" ht="15" x14ac:dyDescent="0.25">
      <c r="A80" s="1">
        <f>ProccessedData!I86</f>
        <v>37</v>
      </c>
      <c r="B80" s="1">
        <f>ProccessedData!D86</f>
        <v>108</v>
      </c>
      <c r="E80" t="s">
        <v>118</v>
      </c>
      <c r="F80">
        <v>1</v>
      </c>
      <c r="G80">
        <v>12229.659484989243</v>
      </c>
      <c r="H80">
        <v>12229.659484989243</v>
      </c>
      <c r="I80">
        <v>89.399704103573185</v>
      </c>
      <c r="J80">
        <v>4.2849284551800813E-20</v>
      </c>
      <c r="K80"/>
      <c r="L80"/>
      <c r="M80"/>
    </row>
    <row r="81" spans="1:13" ht="15" x14ac:dyDescent="0.25">
      <c r="A81" s="1">
        <f>ProccessedData!I87</f>
        <v>27</v>
      </c>
      <c r="B81" s="1">
        <f>ProccessedData!D87</f>
        <v>74</v>
      </c>
      <c r="E81" t="s">
        <v>119</v>
      </c>
      <c r="F81">
        <v>731</v>
      </c>
      <c r="G81">
        <v>99999.000815147228</v>
      </c>
      <c r="H81">
        <v>136.79753873481152</v>
      </c>
      <c r="I81"/>
      <c r="J81"/>
      <c r="K81"/>
      <c r="L81"/>
      <c r="M81"/>
    </row>
    <row r="82" spans="1:13" ht="15.75" thickBot="1" x14ac:dyDescent="0.3">
      <c r="A82" s="1">
        <f>ProccessedData!I88</f>
        <v>45</v>
      </c>
      <c r="B82" s="1">
        <f>ProccessedData!D88</f>
        <v>72</v>
      </c>
      <c r="E82" s="29" t="s">
        <v>120</v>
      </c>
      <c r="F82" s="29">
        <v>732</v>
      </c>
      <c r="G82" s="29">
        <v>112228.66030013647</v>
      </c>
      <c r="H82" s="29"/>
      <c r="I82" s="29"/>
      <c r="J82" s="29"/>
      <c r="K82"/>
      <c r="L82"/>
      <c r="M82"/>
    </row>
    <row r="83" spans="1:13" ht="15.75" thickBot="1" x14ac:dyDescent="0.3">
      <c r="A83" s="1">
        <f>ProccessedData!I89</f>
        <v>26</v>
      </c>
      <c r="B83" s="1">
        <f>ProccessedData!D89</f>
        <v>68</v>
      </c>
      <c r="E83"/>
      <c r="F83"/>
      <c r="G83"/>
      <c r="H83"/>
      <c r="I83"/>
      <c r="J83"/>
      <c r="K83"/>
      <c r="L83"/>
      <c r="M83"/>
    </row>
    <row r="84" spans="1:13" ht="15" x14ac:dyDescent="0.25">
      <c r="A84" s="1">
        <f>ProccessedData!I90</f>
        <v>43</v>
      </c>
      <c r="B84" s="1">
        <f>ProccessedData!D90</f>
        <v>70</v>
      </c>
      <c r="E84" s="30"/>
      <c r="F84" s="30" t="s">
        <v>127</v>
      </c>
      <c r="G84" s="30" t="s">
        <v>115</v>
      </c>
      <c r="H84" s="30" t="s">
        <v>128</v>
      </c>
      <c r="I84" s="30" t="s">
        <v>129</v>
      </c>
      <c r="J84" s="30" t="s">
        <v>130</v>
      </c>
      <c r="K84" s="30" t="s">
        <v>131</v>
      </c>
      <c r="L84" s="30" t="s">
        <v>132</v>
      </c>
      <c r="M84" s="30" t="s">
        <v>133</v>
      </c>
    </row>
    <row r="85" spans="1:13" ht="15" x14ac:dyDescent="0.25">
      <c r="A85" s="1">
        <f>ProccessedData!I91</f>
        <v>24</v>
      </c>
      <c r="B85" s="1">
        <f>ProccessedData!D91</f>
        <v>68</v>
      </c>
      <c r="E85" t="s">
        <v>121</v>
      </c>
      <c r="F85">
        <v>60.885167425801825</v>
      </c>
      <c r="G85">
        <v>1.2927074434316084</v>
      </c>
      <c r="H85">
        <v>47.098953235835531</v>
      </c>
      <c r="I85">
        <v>1.2894315530846454E-223</v>
      </c>
      <c r="J85">
        <v>58.347305410272249</v>
      </c>
      <c r="K85">
        <v>63.423029441331401</v>
      </c>
      <c r="L85">
        <v>58.347305410272249</v>
      </c>
      <c r="M85">
        <v>63.423029441331401</v>
      </c>
    </row>
    <row r="86" spans="1:13" ht="15.75" thickBot="1" x14ac:dyDescent="0.3">
      <c r="A86" s="1">
        <f>ProccessedData!I92</f>
        <v>21</v>
      </c>
      <c r="B86" s="1">
        <f>ProccessedData!D92</f>
        <v>55</v>
      </c>
      <c r="E86" s="29" t="s">
        <v>134</v>
      </c>
      <c r="F86" s="29">
        <v>0.34530842712387622</v>
      </c>
      <c r="G86" s="29">
        <v>3.6520703652598518E-2</v>
      </c>
      <c r="H86" s="29">
        <v>9.4551416754892355</v>
      </c>
      <c r="I86" s="29">
        <v>4.2849284551796823E-20</v>
      </c>
      <c r="J86" s="29">
        <v>0.27361045164513786</v>
      </c>
      <c r="K86" s="29">
        <v>0.41700640260261457</v>
      </c>
      <c r="L86" s="29">
        <v>0.27361045164513786</v>
      </c>
      <c r="M86" s="29">
        <v>0.41700640260261457</v>
      </c>
    </row>
    <row r="87" spans="1:13" ht="15" x14ac:dyDescent="0.25">
      <c r="A87" s="1">
        <f>ProccessedData!I93</f>
        <v>34</v>
      </c>
      <c r="B87" s="1">
        <f>ProccessedData!D93</f>
        <v>80</v>
      </c>
      <c r="E87"/>
      <c r="F87"/>
      <c r="G87"/>
      <c r="H87"/>
      <c r="I87"/>
      <c r="J87"/>
      <c r="K87"/>
      <c r="L87"/>
      <c r="M87"/>
    </row>
    <row r="88" spans="1:13" ht="15" x14ac:dyDescent="0.25">
      <c r="A88" s="1">
        <f>ProccessedData!I94</f>
        <v>42</v>
      </c>
      <c r="B88" s="1">
        <f>ProccessedData!D94</f>
        <v>78</v>
      </c>
      <c r="E88"/>
      <c r="F88"/>
      <c r="G88"/>
      <c r="H88"/>
      <c r="I88"/>
      <c r="J88"/>
      <c r="K88"/>
      <c r="L88"/>
      <c r="M88"/>
    </row>
    <row r="89" spans="1:13" ht="15" x14ac:dyDescent="0.25">
      <c r="A89" s="1">
        <f>ProccessedData!I95</f>
        <v>60</v>
      </c>
      <c r="B89" s="1">
        <f>ProccessedData!D95</f>
        <v>72</v>
      </c>
      <c r="E89"/>
      <c r="F89"/>
      <c r="G89"/>
      <c r="H89"/>
      <c r="I89"/>
      <c r="J89"/>
      <c r="K89"/>
      <c r="L89"/>
      <c r="M89"/>
    </row>
    <row r="90" spans="1:13" x14ac:dyDescent="0.2">
      <c r="A90" s="1">
        <f>ProccessedData!I96</f>
        <v>21</v>
      </c>
      <c r="B90" s="1">
        <f>ProccessedData!D96</f>
        <v>82</v>
      </c>
    </row>
    <row r="91" spans="1:13" x14ac:dyDescent="0.2">
      <c r="A91" s="1">
        <f>ProccessedData!I97</f>
        <v>40</v>
      </c>
      <c r="B91" s="1">
        <f>ProccessedData!D97</f>
        <v>72</v>
      </c>
    </row>
    <row r="92" spans="1:13" x14ac:dyDescent="0.2">
      <c r="A92" s="1">
        <f>ProccessedData!I98</f>
        <v>24</v>
      </c>
      <c r="B92" s="1">
        <f>ProccessedData!D98</f>
        <v>62</v>
      </c>
    </row>
    <row r="93" spans="1:13" x14ac:dyDescent="0.2">
      <c r="A93" s="1">
        <f>ProccessedData!I99</f>
        <v>22</v>
      </c>
      <c r="B93" s="1">
        <f>ProccessedData!D99</f>
        <v>48</v>
      </c>
    </row>
    <row r="94" spans="1:13" x14ac:dyDescent="0.2">
      <c r="A94" s="1">
        <f>ProccessedData!I100</f>
        <v>23</v>
      </c>
      <c r="B94" s="1">
        <f>ProccessedData!D100</f>
        <v>50</v>
      </c>
    </row>
    <row r="95" spans="1:13" x14ac:dyDescent="0.2">
      <c r="A95" s="1">
        <f>ProccessedData!I101</f>
        <v>31</v>
      </c>
      <c r="B95" s="1">
        <f>ProccessedData!D101</f>
        <v>90</v>
      </c>
    </row>
    <row r="96" spans="1:13" x14ac:dyDescent="0.2">
      <c r="A96" s="1">
        <f>ProccessedData!I102</f>
        <v>33</v>
      </c>
      <c r="B96" s="1">
        <f>ProccessedData!D102</f>
        <v>72</v>
      </c>
    </row>
    <row r="97" spans="1:2" x14ac:dyDescent="0.2">
      <c r="A97" s="1">
        <f>ProccessedData!I103</f>
        <v>22</v>
      </c>
      <c r="B97" s="1">
        <f>ProccessedData!D103</f>
        <v>60</v>
      </c>
    </row>
    <row r="98" spans="1:2" x14ac:dyDescent="0.2">
      <c r="A98" s="1">
        <f>ProccessedData!I104</f>
        <v>21</v>
      </c>
      <c r="B98" s="1">
        <f>ProccessedData!D104</f>
        <v>96</v>
      </c>
    </row>
    <row r="99" spans="1:2" x14ac:dyDescent="0.2">
      <c r="A99" s="1">
        <f>ProccessedData!I105</f>
        <v>24</v>
      </c>
      <c r="B99" s="1">
        <f>ProccessedData!D105</f>
        <v>72</v>
      </c>
    </row>
    <row r="100" spans="1:2" x14ac:dyDescent="0.2">
      <c r="A100" s="1">
        <f>ProccessedData!I106</f>
        <v>27</v>
      </c>
      <c r="B100" s="1">
        <f>ProccessedData!D106</f>
        <v>65</v>
      </c>
    </row>
    <row r="101" spans="1:2" x14ac:dyDescent="0.2">
      <c r="A101" s="1">
        <f>ProccessedData!I107</f>
        <v>21</v>
      </c>
      <c r="B101" s="1">
        <f>ProccessedData!D107</f>
        <v>56</v>
      </c>
    </row>
    <row r="102" spans="1:2" x14ac:dyDescent="0.2">
      <c r="A102" s="1">
        <f>ProccessedData!I108</f>
        <v>27</v>
      </c>
      <c r="B102" s="1">
        <f>ProccessedData!D108</f>
        <v>122</v>
      </c>
    </row>
    <row r="103" spans="1:2" x14ac:dyDescent="0.2">
      <c r="A103" s="1">
        <f>ProccessedData!I109</f>
        <v>37</v>
      </c>
      <c r="B103" s="1">
        <f>ProccessedData!D109</f>
        <v>58</v>
      </c>
    </row>
    <row r="104" spans="1:2" x14ac:dyDescent="0.2">
      <c r="A104" s="1">
        <f>ProccessedData!I110</f>
        <v>25</v>
      </c>
      <c r="B104" s="1">
        <f>ProccessedData!D110</f>
        <v>58</v>
      </c>
    </row>
    <row r="105" spans="1:2" x14ac:dyDescent="0.2">
      <c r="A105" s="1">
        <f>ProccessedData!I111</f>
        <v>24</v>
      </c>
      <c r="B105" s="1">
        <f>ProccessedData!D111</f>
        <v>85</v>
      </c>
    </row>
    <row r="106" spans="1:2" x14ac:dyDescent="0.2">
      <c r="A106" s="1">
        <f>ProccessedData!I112</f>
        <v>24</v>
      </c>
      <c r="B106" s="1">
        <f>ProccessedData!D112</f>
        <v>72</v>
      </c>
    </row>
    <row r="107" spans="1:2" x14ac:dyDescent="0.2">
      <c r="A107" s="1">
        <f>ProccessedData!I113</f>
        <v>46</v>
      </c>
      <c r="B107" s="1">
        <f>ProccessedData!D113</f>
        <v>62</v>
      </c>
    </row>
    <row r="108" spans="1:2" x14ac:dyDescent="0.2">
      <c r="A108" s="1">
        <f>ProccessedData!I114</f>
        <v>23</v>
      </c>
      <c r="B108" s="1">
        <f>ProccessedData!D114</f>
        <v>76</v>
      </c>
    </row>
    <row r="109" spans="1:2" x14ac:dyDescent="0.2">
      <c r="A109" s="1">
        <f>ProccessedData!I115</f>
        <v>25</v>
      </c>
      <c r="B109" s="1">
        <f>ProccessedData!D115</f>
        <v>62</v>
      </c>
    </row>
    <row r="110" spans="1:2" x14ac:dyDescent="0.2">
      <c r="A110" s="1">
        <f>ProccessedData!I116</f>
        <v>39</v>
      </c>
      <c r="B110" s="1">
        <f>ProccessedData!D116</f>
        <v>54</v>
      </c>
    </row>
    <row r="111" spans="1:2" x14ac:dyDescent="0.2">
      <c r="A111" s="1">
        <f>ProccessedData!I117</f>
        <v>61</v>
      </c>
      <c r="B111" s="1">
        <f>ProccessedData!D117</f>
        <v>92</v>
      </c>
    </row>
    <row r="112" spans="1:2" x14ac:dyDescent="0.2">
      <c r="A112" s="1">
        <f>ProccessedData!I118</f>
        <v>38</v>
      </c>
      <c r="B112" s="1">
        <f>ProccessedData!D118</f>
        <v>74</v>
      </c>
    </row>
    <row r="113" spans="1:2" x14ac:dyDescent="0.2">
      <c r="A113" s="1">
        <f>ProccessedData!I119</f>
        <v>25</v>
      </c>
      <c r="B113" s="1">
        <f>ProccessedData!D119</f>
        <v>48</v>
      </c>
    </row>
    <row r="114" spans="1:2" x14ac:dyDescent="0.2">
      <c r="A114" s="1">
        <f>ProccessedData!I120</f>
        <v>22</v>
      </c>
      <c r="B114" s="1">
        <f>ProccessedData!D120</f>
        <v>60</v>
      </c>
    </row>
    <row r="115" spans="1:2" x14ac:dyDescent="0.2">
      <c r="A115" s="1">
        <f>ProccessedData!I121</f>
        <v>21</v>
      </c>
      <c r="B115" s="1">
        <f>ProccessedData!D121</f>
        <v>76</v>
      </c>
    </row>
    <row r="116" spans="1:2" x14ac:dyDescent="0.2">
      <c r="A116" s="1">
        <f>ProccessedData!I122</f>
        <v>25</v>
      </c>
      <c r="B116" s="1">
        <f>ProccessedData!D122</f>
        <v>76</v>
      </c>
    </row>
    <row r="117" spans="1:2" x14ac:dyDescent="0.2">
      <c r="A117" s="1">
        <f>ProccessedData!I123</f>
        <v>24</v>
      </c>
      <c r="B117" s="1">
        <f>ProccessedData!D123</f>
        <v>64</v>
      </c>
    </row>
    <row r="118" spans="1:2" x14ac:dyDescent="0.2">
      <c r="A118" s="1">
        <f>ProccessedData!I124</f>
        <v>23</v>
      </c>
      <c r="B118" s="1">
        <f>ProccessedData!D124</f>
        <v>74</v>
      </c>
    </row>
    <row r="119" spans="1:2" x14ac:dyDescent="0.2">
      <c r="A119" s="1">
        <f>ProccessedData!I125</f>
        <v>69</v>
      </c>
      <c r="B119" s="1">
        <f>ProccessedData!D125</f>
        <v>80</v>
      </c>
    </row>
    <row r="120" spans="1:2" x14ac:dyDescent="0.2">
      <c r="A120" s="1">
        <f>ProccessedData!I126</f>
        <v>23</v>
      </c>
      <c r="B120" s="1">
        <f>ProccessedData!D126</f>
        <v>76</v>
      </c>
    </row>
    <row r="121" spans="1:2" x14ac:dyDescent="0.2">
      <c r="A121" s="1">
        <f>ProccessedData!I127</f>
        <v>26</v>
      </c>
      <c r="B121" s="1">
        <f>ProccessedData!D127</f>
        <v>30</v>
      </c>
    </row>
    <row r="122" spans="1:2" x14ac:dyDescent="0.2">
      <c r="A122" s="1">
        <f>ProccessedData!I128</f>
        <v>30</v>
      </c>
      <c r="B122" s="1">
        <f>ProccessedData!D128</f>
        <v>70</v>
      </c>
    </row>
    <row r="123" spans="1:2" x14ac:dyDescent="0.2">
      <c r="A123" s="1">
        <f>ProccessedData!I129</f>
        <v>23</v>
      </c>
      <c r="B123" s="1">
        <f>ProccessedData!D129</f>
        <v>58</v>
      </c>
    </row>
    <row r="124" spans="1:2" x14ac:dyDescent="0.2">
      <c r="A124" s="1">
        <f>ProccessedData!I130</f>
        <v>40</v>
      </c>
      <c r="B124" s="1">
        <f>ProccessedData!D130</f>
        <v>88</v>
      </c>
    </row>
    <row r="125" spans="1:2" x14ac:dyDescent="0.2">
      <c r="A125" s="1">
        <f>ProccessedData!I131</f>
        <v>62</v>
      </c>
      <c r="B125" s="1">
        <f>ProccessedData!D131</f>
        <v>84</v>
      </c>
    </row>
    <row r="126" spans="1:2" x14ac:dyDescent="0.2">
      <c r="A126" s="1">
        <f>ProccessedData!I132</f>
        <v>33</v>
      </c>
      <c r="B126" s="1">
        <f>ProccessedData!D132</f>
        <v>70</v>
      </c>
    </row>
    <row r="127" spans="1:2" x14ac:dyDescent="0.2">
      <c r="A127" s="1">
        <f>ProccessedData!I133</f>
        <v>33</v>
      </c>
      <c r="B127" s="1">
        <f>ProccessedData!D133</f>
        <v>56</v>
      </c>
    </row>
    <row r="128" spans="1:2" x14ac:dyDescent="0.2">
      <c r="A128" s="1">
        <f>ProccessedData!I134</f>
        <v>30</v>
      </c>
      <c r="B128" s="1">
        <f>ProccessedData!D134</f>
        <v>64</v>
      </c>
    </row>
    <row r="129" spans="1:2" x14ac:dyDescent="0.2">
      <c r="A129" s="1">
        <f>ProccessedData!I135</f>
        <v>39</v>
      </c>
      <c r="B129" s="1">
        <f>ProccessedData!D135</f>
        <v>74</v>
      </c>
    </row>
    <row r="130" spans="1:2" x14ac:dyDescent="0.2">
      <c r="A130" s="1">
        <f>ProccessedData!I136</f>
        <v>26</v>
      </c>
      <c r="B130" s="1">
        <f>ProccessedData!D136</f>
        <v>68</v>
      </c>
    </row>
    <row r="131" spans="1:2" x14ac:dyDescent="0.2">
      <c r="A131" s="1">
        <f>ProccessedData!I137</f>
        <v>31</v>
      </c>
      <c r="B131" s="1">
        <f>ProccessedData!D137</f>
        <v>60</v>
      </c>
    </row>
    <row r="132" spans="1:2" x14ac:dyDescent="0.2">
      <c r="A132" s="1">
        <f>ProccessedData!I138</f>
        <v>21</v>
      </c>
      <c r="B132" s="1">
        <f>ProccessedData!D138</f>
        <v>70</v>
      </c>
    </row>
    <row r="133" spans="1:2" x14ac:dyDescent="0.2">
      <c r="A133" s="1">
        <f>ProccessedData!I139</f>
        <v>22</v>
      </c>
      <c r="B133" s="1">
        <f>ProccessedData!D139</f>
        <v>60</v>
      </c>
    </row>
    <row r="134" spans="1:2" x14ac:dyDescent="0.2">
      <c r="A134" s="1">
        <f>ProccessedData!I140</f>
        <v>29</v>
      </c>
      <c r="B134" s="1">
        <f>ProccessedData!D140</f>
        <v>80</v>
      </c>
    </row>
    <row r="135" spans="1:2" x14ac:dyDescent="0.2">
      <c r="A135" s="1">
        <f>ProccessedData!I141</f>
        <v>28</v>
      </c>
      <c r="B135" s="1">
        <f>ProccessedData!D141</f>
        <v>72</v>
      </c>
    </row>
    <row r="136" spans="1:2" x14ac:dyDescent="0.2">
      <c r="A136" s="1">
        <f>ProccessedData!I142</f>
        <v>55</v>
      </c>
      <c r="B136" s="1">
        <f>ProccessedData!D142</f>
        <v>78</v>
      </c>
    </row>
    <row r="137" spans="1:2" x14ac:dyDescent="0.2">
      <c r="A137" s="1">
        <f>ProccessedData!I143</f>
        <v>38</v>
      </c>
      <c r="B137" s="1">
        <f>ProccessedData!D143</f>
        <v>82</v>
      </c>
    </row>
    <row r="138" spans="1:2" x14ac:dyDescent="0.2">
      <c r="A138" s="1">
        <f>ProccessedData!I144</f>
        <v>22</v>
      </c>
      <c r="B138" s="1">
        <f>ProccessedData!D144</f>
        <v>52</v>
      </c>
    </row>
    <row r="139" spans="1:2" x14ac:dyDescent="0.2">
      <c r="A139" s="1">
        <f>ProccessedData!I145</f>
        <v>42</v>
      </c>
      <c r="B139" s="1">
        <f>ProccessedData!D145</f>
        <v>66</v>
      </c>
    </row>
    <row r="140" spans="1:2" x14ac:dyDescent="0.2">
      <c r="A140" s="1">
        <f>ProccessedData!I146</f>
        <v>23</v>
      </c>
      <c r="B140" s="1">
        <f>ProccessedData!D146</f>
        <v>62</v>
      </c>
    </row>
    <row r="141" spans="1:2" x14ac:dyDescent="0.2">
      <c r="A141" s="1">
        <f>ProccessedData!I147</f>
        <v>21</v>
      </c>
      <c r="B141" s="1">
        <f>ProccessedData!D147</f>
        <v>75</v>
      </c>
    </row>
    <row r="142" spans="1:2" x14ac:dyDescent="0.2">
      <c r="A142" s="1">
        <f>ProccessedData!I148</f>
        <v>41</v>
      </c>
      <c r="B142" s="1">
        <f>ProccessedData!D148</f>
        <v>80</v>
      </c>
    </row>
    <row r="143" spans="1:2" x14ac:dyDescent="0.2">
      <c r="A143" s="1">
        <f>ProccessedData!I149</f>
        <v>34</v>
      </c>
      <c r="B143" s="1">
        <f>ProccessedData!D149</f>
        <v>64</v>
      </c>
    </row>
    <row r="144" spans="1:2" x14ac:dyDescent="0.2">
      <c r="A144" s="1">
        <f>ProccessedData!I150</f>
        <v>65</v>
      </c>
      <c r="B144" s="1">
        <f>ProccessedData!D150</f>
        <v>78</v>
      </c>
    </row>
    <row r="145" spans="1:2" x14ac:dyDescent="0.2">
      <c r="A145" s="1">
        <f>ProccessedData!I151</f>
        <v>22</v>
      </c>
      <c r="B145" s="1">
        <f>ProccessedData!D151</f>
        <v>70</v>
      </c>
    </row>
    <row r="146" spans="1:2" x14ac:dyDescent="0.2">
      <c r="A146" s="1">
        <f>ProccessedData!I152</f>
        <v>24</v>
      </c>
      <c r="B146" s="1">
        <f>ProccessedData!D152</f>
        <v>74</v>
      </c>
    </row>
    <row r="147" spans="1:2" x14ac:dyDescent="0.2">
      <c r="A147" s="1">
        <f>ProccessedData!I153</f>
        <v>37</v>
      </c>
      <c r="B147" s="1">
        <f>ProccessedData!D153</f>
        <v>65</v>
      </c>
    </row>
    <row r="148" spans="1:2" x14ac:dyDescent="0.2">
      <c r="A148" s="1">
        <f>ProccessedData!I154</f>
        <v>42</v>
      </c>
      <c r="B148" s="1">
        <f>ProccessedData!D154</f>
        <v>86</v>
      </c>
    </row>
    <row r="149" spans="1:2" x14ac:dyDescent="0.2">
      <c r="A149" s="1">
        <f>ProccessedData!I155</f>
        <v>23</v>
      </c>
      <c r="B149" s="1">
        <f>ProccessedData!D155</f>
        <v>82</v>
      </c>
    </row>
    <row r="150" spans="1:2" x14ac:dyDescent="0.2">
      <c r="A150" s="1">
        <f>ProccessedData!I156</f>
        <v>43</v>
      </c>
      <c r="B150" s="1">
        <f>ProccessedData!D156</f>
        <v>78</v>
      </c>
    </row>
    <row r="151" spans="1:2" x14ac:dyDescent="0.2">
      <c r="A151" s="1">
        <f>ProccessedData!I157</f>
        <v>36</v>
      </c>
      <c r="B151" s="1">
        <f>ProccessedData!D157</f>
        <v>88</v>
      </c>
    </row>
    <row r="152" spans="1:2" x14ac:dyDescent="0.2">
      <c r="A152" s="1">
        <f>ProccessedData!I158</f>
        <v>21</v>
      </c>
      <c r="B152" s="1">
        <f>ProccessedData!D158</f>
        <v>52</v>
      </c>
    </row>
    <row r="153" spans="1:2" x14ac:dyDescent="0.2">
      <c r="A153" s="1">
        <f>ProccessedData!I159</f>
        <v>23</v>
      </c>
      <c r="B153" s="1">
        <f>ProccessedData!D159</f>
        <v>56</v>
      </c>
    </row>
    <row r="154" spans="1:2" x14ac:dyDescent="0.2">
      <c r="A154" s="1">
        <f>ProccessedData!I160</f>
        <v>22</v>
      </c>
      <c r="B154" s="1">
        <f>ProccessedData!D160</f>
        <v>74</v>
      </c>
    </row>
    <row r="155" spans="1:2" x14ac:dyDescent="0.2">
      <c r="A155" s="1">
        <f>ProccessedData!I161</f>
        <v>47</v>
      </c>
      <c r="B155" s="1">
        <f>ProccessedData!D161</f>
        <v>72</v>
      </c>
    </row>
    <row r="156" spans="1:2" x14ac:dyDescent="0.2">
      <c r="A156" s="1">
        <f>ProccessedData!I162</f>
        <v>36</v>
      </c>
      <c r="B156" s="1">
        <f>ProccessedData!D162</f>
        <v>90</v>
      </c>
    </row>
    <row r="157" spans="1:2" x14ac:dyDescent="0.2">
      <c r="A157" s="1">
        <f>ProccessedData!I163</f>
        <v>45</v>
      </c>
      <c r="B157" s="1">
        <f>ProccessedData!D163</f>
        <v>74</v>
      </c>
    </row>
    <row r="158" spans="1:2" x14ac:dyDescent="0.2">
      <c r="A158" s="1">
        <f>ProccessedData!I164</f>
        <v>27</v>
      </c>
      <c r="B158" s="1">
        <f>ProccessedData!D164</f>
        <v>80</v>
      </c>
    </row>
    <row r="159" spans="1:2" x14ac:dyDescent="0.2">
      <c r="A159" s="1">
        <f>ProccessedData!I165</f>
        <v>21</v>
      </c>
      <c r="B159" s="1">
        <f>ProccessedData!D165</f>
        <v>64</v>
      </c>
    </row>
    <row r="160" spans="1:2" x14ac:dyDescent="0.2">
      <c r="A160" s="1">
        <f>ProccessedData!I166</f>
        <v>32</v>
      </c>
      <c r="B160" s="1">
        <f>ProccessedData!D166</f>
        <v>88</v>
      </c>
    </row>
    <row r="161" spans="1:2" x14ac:dyDescent="0.2">
      <c r="A161" s="1">
        <f>ProccessedData!I167</f>
        <v>41</v>
      </c>
      <c r="B161" s="1">
        <f>ProccessedData!D167</f>
        <v>74</v>
      </c>
    </row>
    <row r="162" spans="1:2" x14ac:dyDescent="0.2">
      <c r="A162" s="1">
        <f>ProccessedData!I168</f>
        <v>22</v>
      </c>
      <c r="B162" s="1">
        <f>ProccessedData!D168</f>
        <v>66</v>
      </c>
    </row>
    <row r="163" spans="1:2" x14ac:dyDescent="0.2">
      <c r="A163" s="1">
        <f>ProccessedData!I169</f>
        <v>34</v>
      </c>
      <c r="B163" s="1">
        <f>ProccessedData!D169</f>
        <v>68</v>
      </c>
    </row>
    <row r="164" spans="1:2" x14ac:dyDescent="0.2">
      <c r="A164" s="1">
        <f>ProccessedData!I170</f>
        <v>29</v>
      </c>
      <c r="B164" s="1">
        <f>ProccessedData!D170</f>
        <v>66</v>
      </c>
    </row>
    <row r="165" spans="1:2" x14ac:dyDescent="0.2">
      <c r="A165" s="1">
        <f>ProccessedData!I171</f>
        <v>29</v>
      </c>
      <c r="B165" s="1">
        <f>ProccessedData!D171</f>
        <v>90</v>
      </c>
    </row>
    <row r="166" spans="1:2" x14ac:dyDescent="0.2">
      <c r="A166" s="1">
        <f>ProccessedData!I172</f>
        <v>36</v>
      </c>
      <c r="B166" s="1">
        <f>ProccessedData!D172</f>
        <v>82</v>
      </c>
    </row>
    <row r="167" spans="1:2" x14ac:dyDescent="0.2">
      <c r="A167" s="1">
        <f>ProccessedData!I173</f>
        <v>29</v>
      </c>
      <c r="B167" s="1">
        <f>ProccessedData!D173</f>
        <v>70</v>
      </c>
    </row>
    <row r="168" spans="1:2" x14ac:dyDescent="0.2">
      <c r="A168" s="1">
        <f>ProccessedData!I175</f>
        <v>23</v>
      </c>
      <c r="B168" s="1">
        <f>ProccessedData!D175</f>
        <v>60</v>
      </c>
    </row>
    <row r="169" spans="1:2" x14ac:dyDescent="0.2">
      <c r="A169" s="1">
        <f>ProccessedData!I176</f>
        <v>33</v>
      </c>
      <c r="B169" s="1">
        <f>ProccessedData!D176</f>
        <v>64</v>
      </c>
    </row>
    <row r="170" spans="1:2" x14ac:dyDescent="0.2">
      <c r="A170" s="1">
        <f>ProccessedData!I177</f>
        <v>36</v>
      </c>
      <c r="B170" s="1">
        <f>ProccessedData!D177</f>
        <v>72</v>
      </c>
    </row>
    <row r="171" spans="1:2" x14ac:dyDescent="0.2">
      <c r="A171" s="1">
        <f>ProccessedData!I178</f>
        <v>42</v>
      </c>
      <c r="B171" s="1">
        <f>ProccessedData!D178</f>
        <v>78</v>
      </c>
    </row>
    <row r="172" spans="1:2" x14ac:dyDescent="0.2">
      <c r="A172" s="1">
        <f>ProccessedData!I179</f>
        <v>26</v>
      </c>
      <c r="B172" s="1">
        <f>ProccessedData!D179</f>
        <v>110</v>
      </c>
    </row>
    <row r="173" spans="1:2" x14ac:dyDescent="0.2">
      <c r="A173" s="1">
        <f>ProccessedData!I180</f>
        <v>47</v>
      </c>
      <c r="B173" s="1">
        <f>ProccessedData!D180</f>
        <v>78</v>
      </c>
    </row>
    <row r="174" spans="1:2" x14ac:dyDescent="0.2">
      <c r="A174" s="1">
        <f>ProccessedData!I181</f>
        <v>37</v>
      </c>
      <c r="B174" s="1">
        <f>ProccessedData!D181</f>
        <v>82</v>
      </c>
    </row>
    <row r="175" spans="1:2" x14ac:dyDescent="0.2">
      <c r="A175" s="1">
        <f>ProccessedData!I182</f>
        <v>32</v>
      </c>
      <c r="B175" s="1">
        <f>ProccessedData!D182</f>
        <v>80</v>
      </c>
    </row>
    <row r="176" spans="1:2" x14ac:dyDescent="0.2">
      <c r="A176" s="1">
        <f>ProccessedData!I183</f>
        <v>23</v>
      </c>
      <c r="B176" s="1">
        <f>ProccessedData!D183</f>
        <v>64</v>
      </c>
    </row>
    <row r="177" spans="1:2" x14ac:dyDescent="0.2">
      <c r="A177" s="1">
        <f>ProccessedData!I184</f>
        <v>21</v>
      </c>
      <c r="B177" s="1">
        <f>ProccessedData!D184</f>
        <v>74</v>
      </c>
    </row>
    <row r="178" spans="1:2" x14ac:dyDescent="0.2">
      <c r="A178" s="1">
        <f>ProccessedData!I185</f>
        <v>27</v>
      </c>
      <c r="B178" s="1">
        <f>ProccessedData!D185</f>
        <v>60</v>
      </c>
    </row>
    <row r="179" spans="1:2" x14ac:dyDescent="0.2">
      <c r="A179" s="1">
        <f>ProccessedData!I186</f>
        <v>40</v>
      </c>
      <c r="B179" s="1">
        <f>ProccessedData!D186</f>
        <v>74</v>
      </c>
    </row>
    <row r="180" spans="1:2" x14ac:dyDescent="0.2">
      <c r="A180" s="1">
        <f>ProccessedData!I187</f>
        <v>41</v>
      </c>
      <c r="B180" s="1">
        <f>ProccessedData!D187</f>
        <v>68</v>
      </c>
    </row>
    <row r="181" spans="1:2" x14ac:dyDescent="0.2">
      <c r="A181" s="1">
        <f>ProccessedData!I188</f>
        <v>60</v>
      </c>
      <c r="B181" s="1">
        <f>ProccessedData!D188</f>
        <v>68</v>
      </c>
    </row>
    <row r="182" spans="1:2" x14ac:dyDescent="0.2">
      <c r="A182" s="1">
        <f>ProccessedData!I189</f>
        <v>33</v>
      </c>
      <c r="B182" s="1">
        <f>ProccessedData!D189</f>
        <v>98</v>
      </c>
    </row>
    <row r="183" spans="1:2" x14ac:dyDescent="0.2">
      <c r="A183" s="1">
        <f>ProccessedData!I190</f>
        <v>31</v>
      </c>
      <c r="B183" s="1">
        <f>ProccessedData!D190</f>
        <v>76</v>
      </c>
    </row>
    <row r="184" spans="1:2" x14ac:dyDescent="0.2">
      <c r="A184" s="1">
        <f>ProccessedData!I191</f>
        <v>25</v>
      </c>
      <c r="B184" s="1">
        <f>ProccessedData!D191</f>
        <v>80</v>
      </c>
    </row>
    <row r="185" spans="1:2" x14ac:dyDescent="0.2">
      <c r="A185" s="1">
        <f>ProccessedData!I192</f>
        <v>21</v>
      </c>
      <c r="B185" s="1">
        <f>ProccessedData!D192</f>
        <v>62</v>
      </c>
    </row>
    <row r="186" spans="1:2" x14ac:dyDescent="0.2">
      <c r="A186" s="1">
        <f>ProccessedData!I193</f>
        <v>40</v>
      </c>
      <c r="B186" s="1">
        <f>ProccessedData!D193</f>
        <v>70</v>
      </c>
    </row>
    <row r="187" spans="1:2" x14ac:dyDescent="0.2">
      <c r="A187" s="1">
        <f>ProccessedData!I194</f>
        <v>36</v>
      </c>
      <c r="B187" s="1">
        <f>ProccessedData!D194</f>
        <v>66</v>
      </c>
    </row>
    <row r="188" spans="1:2" x14ac:dyDescent="0.2">
      <c r="A188" s="1">
        <f>ProccessedData!I196</f>
        <v>42</v>
      </c>
      <c r="B188" s="1">
        <f>ProccessedData!D196</f>
        <v>55</v>
      </c>
    </row>
    <row r="189" spans="1:2" x14ac:dyDescent="0.2">
      <c r="A189" s="1">
        <f>ProccessedData!I197</f>
        <v>29</v>
      </c>
      <c r="B189" s="1">
        <f>ProccessedData!D197</f>
        <v>84</v>
      </c>
    </row>
    <row r="190" spans="1:2" x14ac:dyDescent="0.2">
      <c r="A190" s="1">
        <f>ProccessedData!I198</f>
        <v>21</v>
      </c>
      <c r="B190" s="1">
        <f>ProccessedData!D198</f>
        <v>58</v>
      </c>
    </row>
    <row r="191" spans="1:2" x14ac:dyDescent="0.2">
      <c r="A191" s="1">
        <f>ProccessedData!I199</f>
        <v>23</v>
      </c>
      <c r="B191" s="1">
        <f>ProccessedData!D199</f>
        <v>62</v>
      </c>
    </row>
    <row r="192" spans="1:2" x14ac:dyDescent="0.2">
      <c r="A192" s="1">
        <f>ProccessedData!I200</f>
        <v>26</v>
      </c>
      <c r="B192" s="1">
        <f>ProccessedData!D200</f>
        <v>64</v>
      </c>
    </row>
    <row r="193" spans="1:2" x14ac:dyDescent="0.2">
      <c r="A193" s="1">
        <f>ProccessedData!I201</f>
        <v>29</v>
      </c>
      <c r="B193" s="1">
        <f>ProccessedData!D201</f>
        <v>60</v>
      </c>
    </row>
    <row r="194" spans="1:2" x14ac:dyDescent="0.2">
      <c r="A194" s="1">
        <f>ProccessedData!I202</f>
        <v>21</v>
      </c>
      <c r="B194" s="1">
        <f>ProccessedData!D202</f>
        <v>80</v>
      </c>
    </row>
    <row r="195" spans="1:2" x14ac:dyDescent="0.2">
      <c r="A195" s="1">
        <f>ProccessedData!I203</f>
        <v>28</v>
      </c>
      <c r="B195" s="1">
        <f>ProccessedData!D203</f>
        <v>82</v>
      </c>
    </row>
    <row r="196" spans="1:2" x14ac:dyDescent="0.2">
      <c r="A196" s="1">
        <f>ProccessedData!I204</f>
        <v>32</v>
      </c>
      <c r="B196" s="1">
        <f>ProccessedData!D204</f>
        <v>68</v>
      </c>
    </row>
    <row r="197" spans="1:2" x14ac:dyDescent="0.2">
      <c r="A197" s="1">
        <f>ProccessedData!I205</f>
        <v>27</v>
      </c>
      <c r="B197" s="1">
        <f>ProccessedData!D205</f>
        <v>70</v>
      </c>
    </row>
    <row r="198" spans="1:2" x14ac:dyDescent="0.2">
      <c r="A198" s="1">
        <f>ProccessedData!I206</f>
        <v>55</v>
      </c>
      <c r="B198" s="1">
        <f>ProccessedData!D206</f>
        <v>72</v>
      </c>
    </row>
    <row r="199" spans="1:2" x14ac:dyDescent="0.2">
      <c r="A199" s="1">
        <f>ProccessedData!I207</f>
        <v>27</v>
      </c>
      <c r="B199" s="1">
        <f>ProccessedData!D207</f>
        <v>72</v>
      </c>
    </row>
    <row r="200" spans="1:2" x14ac:dyDescent="0.2">
      <c r="A200" s="1">
        <f>ProccessedData!I208</f>
        <v>57</v>
      </c>
      <c r="B200" s="1">
        <f>ProccessedData!D208</f>
        <v>76</v>
      </c>
    </row>
    <row r="201" spans="1:2" x14ac:dyDescent="0.2">
      <c r="A201" s="1">
        <f>ProccessedData!I209</f>
        <v>52</v>
      </c>
      <c r="B201" s="1">
        <f>ProccessedData!D209</f>
        <v>104</v>
      </c>
    </row>
    <row r="202" spans="1:2" x14ac:dyDescent="0.2">
      <c r="A202" s="1">
        <f>ProccessedData!I210</f>
        <v>21</v>
      </c>
      <c r="B202" s="1">
        <f>ProccessedData!D210</f>
        <v>64</v>
      </c>
    </row>
    <row r="203" spans="1:2" x14ac:dyDescent="0.2">
      <c r="A203" s="1">
        <f>ProccessedData!I211</f>
        <v>41</v>
      </c>
      <c r="B203" s="1">
        <f>ProccessedData!D211</f>
        <v>84</v>
      </c>
    </row>
    <row r="204" spans="1:2" x14ac:dyDescent="0.2">
      <c r="A204" s="1">
        <f>ProccessedData!I212</f>
        <v>25</v>
      </c>
      <c r="B204" s="1">
        <f>ProccessedData!D212</f>
        <v>60</v>
      </c>
    </row>
    <row r="205" spans="1:2" x14ac:dyDescent="0.2">
      <c r="A205" s="1">
        <f>ProccessedData!I213</f>
        <v>24</v>
      </c>
      <c r="B205" s="1">
        <f>ProccessedData!D213</f>
        <v>85</v>
      </c>
    </row>
    <row r="206" spans="1:2" x14ac:dyDescent="0.2">
      <c r="A206" s="1">
        <f>ProccessedData!I214</f>
        <v>60</v>
      </c>
      <c r="B206" s="1">
        <f>ProccessedData!D214</f>
        <v>95</v>
      </c>
    </row>
    <row r="207" spans="1:2" x14ac:dyDescent="0.2">
      <c r="A207" s="1">
        <f>ProccessedData!I215</f>
        <v>24</v>
      </c>
      <c r="B207" s="1">
        <f>ProccessedData!D215</f>
        <v>65</v>
      </c>
    </row>
    <row r="208" spans="1:2" x14ac:dyDescent="0.2">
      <c r="A208" s="1">
        <f>ProccessedData!I216</f>
        <v>36</v>
      </c>
      <c r="B208" s="1">
        <f>ProccessedData!D216</f>
        <v>82</v>
      </c>
    </row>
    <row r="209" spans="1:2" x14ac:dyDescent="0.2">
      <c r="A209" s="1">
        <f>ProccessedData!I217</f>
        <v>38</v>
      </c>
      <c r="B209" s="1">
        <f>ProccessedData!D217</f>
        <v>70</v>
      </c>
    </row>
    <row r="210" spans="1:2" x14ac:dyDescent="0.2">
      <c r="A210" s="1">
        <f>ProccessedData!I218</f>
        <v>25</v>
      </c>
      <c r="B210" s="1">
        <f>ProccessedData!D218</f>
        <v>62</v>
      </c>
    </row>
    <row r="211" spans="1:2" x14ac:dyDescent="0.2">
      <c r="A211" s="1">
        <f>ProccessedData!I219</f>
        <v>32</v>
      </c>
      <c r="B211" s="1">
        <f>ProccessedData!D219</f>
        <v>68</v>
      </c>
    </row>
    <row r="212" spans="1:2" x14ac:dyDescent="0.2">
      <c r="A212" s="1">
        <f>ProccessedData!I220</f>
        <v>32</v>
      </c>
      <c r="B212" s="1">
        <f>ProccessedData!D220</f>
        <v>74</v>
      </c>
    </row>
    <row r="213" spans="1:2" x14ac:dyDescent="0.2">
      <c r="A213" s="1">
        <f>ProccessedData!I221</f>
        <v>41</v>
      </c>
      <c r="B213" s="1">
        <f>ProccessedData!D221</f>
        <v>66</v>
      </c>
    </row>
    <row r="214" spans="1:2" x14ac:dyDescent="0.2">
      <c r="A214" s="1">
        <f>ProccessedData!I222</f>
        <v>21</v>
      </c>
      <c r="B214" s="1">
        <f>ProccessedData!D222</f>
        <v>60</v>
      </c>
    </row>
    <row r="215" spans="1:2" x14ac:dyDescent="0.2">
      <c r="A215" s="1">
        <f>ProccessedData!I223</f>
        <v>66</v>
      </c>
      <c r="B215" s="1">
        <f>ProccessedData!D223</f>
        <v>90</v>
      </c>
    </row>
    <row r="216" spans="1:2" x14ac:dyDescent="0.2">
      <c r="A216" s="1">
        <f>ProccessedData!I225</f>
        <v>61</v>
      </c>
      <c r="B216" s="1">
        <f>ProccessedData!D225</f>
        <v>60</v>
      </c>
    </row>
    <row r="217" spans="1:2" x14ac:dyDescent="0.2">
      <c r="A217" s="1">
        <f>ProccessedData!I226</f>
        <v>26</v>
      </c>
      <c r="B217" s="1">
        <f>ProccessedData!D226</f>
        <v>66</v>
      </c>
    </row>
    <row r="218" spans="1:2" x14ac:dyDescent="0.2">
      <c r="A218" s="1">
        <f>ProccessedData!I227</f>
        <v>22</v>
      </c>
      <c r="B218" s="1">
        <f>ProccessedData!D227</f>
        <v>78</v>
      </c>
    </row>
    <row r="219" spans="1:2" x14ac:dyDescent="0.2">
      <c r="A219" s="1">
        <f>ProccessedData!I228</f>
        <v>26</v>
      </c>
      <c r="B219" s="1">
        <f>ProccessedData!D228</f>
        <v>76</v>
      </c>
    </row>
    <row r="220" spans="1:2" x14ac:dyDescent="0.2">
      <c r="A220" s="1">
        <f>ProccessedData!I229</f>
        <v>24</v>
      </c>
      <c r="B220" s="1">
        <f>ProccessedData!D229</f>
        <v>52</v>
      </c>
    </row>
    <row r="221" spans="1:2" x14ac:dyDescent="0.2">
      <c r="A221" s="1">
        <f>ProccessedData!I230</f>
        <v>31</v>
      </c>
      <c r="B221" s="1">
        <f>ProccessedData!D230</f>
        <v>70</v>
      </c>
    </row>
    <row r="222" spans="1:2" x14ac:dyDescent="0.2">
      <c r="A222" s="1">
        <f>ProccessedData!I231</f>
        <v>24</v>
      </c>
      <c r="B222" s="1">
        <f>ProccessedData!D231</f>
        <v>80</v>
      </c>
    </row>
    <row r="223" spans="1:2" x14ac:dyDescent="0.2">
      <c r="A223" s="1">
        <f>ProccessedData!I232</f>
        <v>22</v>
      </c>
      <c r="B223" s="1">
        <f>ProccessedData!D232</f>
        <v>86</v>
      </c>
    </row>
    <row r="224" spans="1:2" x14ac:dyDescent="0.2">
      <c r="A224" s="1">
        <f>ProccessedData!I233</f>
        <v>46</v>
      </c>
      <c r="B224" s="1">
        <f>ProccessedData!D233</f>
        <v>80</v>
      </c>
    </row>
    <row r="225" spans="1:2" x14ac:dyDescent="0.2">
      <c r="A225" s="1">
        <f>ProccessedData!I234</f>
        <v>22</v>
      </c>
      <c r="B225" s="1">
        <f>ProccessedData!D234</f>
        <v>80</v>
      </c>
    </row>
    <row r="226" spans="1:2" x14ac:dyDescent="0.2">
      <c r="A226" s="1">
        <f>ProccessedData!I235</f>
        <v>29</v>
      </c>
      <c r="B226" s="1">
        <f>ProccessedData!D235</f>
        <v>68</v>
      </c>
    </row>
    <row r="227" spans="1:2" x14ac:dyDescent="0.2">
      <c r="A227" s="1">
        <f>ProccessedData!I236</f>
        <v>23</v>
      </c>
      <c r="B227" s="1">
        <f>ProccessedData!D236</f>
        <v>68</v>
      </c>
    </row>
    <row r="228" spans="1:2" x14ac:dyDescent="0.2">
      <c r="A228" s="1">
        <f>ProccessedData!I237</f>
        <v>26</v>
      </c>
      <c r="B228" s="1">
        <f>ProccessedData!D237</f>
        <v>72</v>
      </c>
    </row>
    <row r="229" spans="1:2" x14ac:dyDescent="0.2">
      <c r="A229" s="1">
        <f>ProccessedData!I238</f>
        <v>51</v>
      </c>
      <c r="B229" s="1">
        <f>ProccessedData!D238</f>
        <v>84</v>
      </c>
    </row>
    <row r="230" spans="1:2" x14ac:dyDescent="0.2">
      <c r="A230" s="1">
        <f>ProccessedData!I239</f>
        <v>23</v>
      </c>
      <c r="B230" s="1">
        <f>ProccessedData!D239</f>
        <v>90</v>
      </c>
    </row>
    <row r="231" spans="1:2" x14ac:dyDescent="0.2">
      <c r="A231" s="1">
        <f>ProccessedData!I240</f>
        <v>32</v>
      </c>
      <c r="B231" s="1">
        <f>ProccessedData!D240</f>
        <v>84</v>
      </c>
    </row>
    <row r="232" spans="1:2" x14ac:dyDescent="0.2">
      <c r="A232" s="1">
        <f>ProccessedData!I241</f>
        <v>27</v>
      </c>
      <c r="B232" s="1">
        <f>ProccessedData!D241</f>
        <v>76</v>
      </c>
    </row>
    <row r="233" spans="1:2" x14ac:dyDescent="0.2">
      <c r="A233" s="1">
        <f>ProccessedData!I242</f>
        <v>21</v>
      </c>
      <c r="B233" s="1">
        <f>ProccessedData!D242</f>
        <v>64</v>
      </c>
    </row>
    <row r="234" spans="1:2" x14ac:dyDescent="0.2">
      <c r="A234" s="1">
        <f>ProccessedData!I243</f>
        <v>22</v>
      </c>
      <c r="B234" s="1">
        <f>ProccessedData!D243</f>
        <v>70</v>
      </c>
    </row>
    <row r="235" spans="1:2" x14ac:dyDescent="0.2">
      <c r="A235" s="1">
        <f>ProccessedData!I244</f>
        <v>22</v>
      </c>
      <c r="B235" s="1">
        <f>ProccessedData!D244</f>
        <v>54</v>
      </c>
    </row>
    <row r="236" spans="1:2" x14ac:dyDescent="0.2">
      <c r="A236" s="1">
        <f>ProccessedData!I245</f>
        <v>33</v>
      </c>
      <c r="B236" s="1">
        <f>ProccessedData!D245</f>
        <v>50</v>
      </c>
    </row>
    <row r="237" spans="1:2" x14ac:dyDescent="0.2">
      <c r="A237" s="1">
        <f>ProccessedData!I246</f>
        <v>29</v>
      </c>
      <c r="B237" s="1">
        <f>ProccessedData!D246</f>
        <v>76</v>
      </c>
    </row>
    <row r="238" spans="1:2" x14ac:dyDescent="0.2">
      <c r="A238" s="1">
        <f>ProccessedData!I247</f>
        <v>49</v>
      </c>
      <c r="B238" s="1">
        <f>ProccessedData!D247</f>
        <v>85</v>
      </c>
    </row>
    <row r="239" spans="1:2" x14ac:dyDescent="0.2">
      <c r="A239" s="1">
        <f>ProccessedData!I248</f>
        <v>41</v>
      </c>
      <c r="B239" s="1">
        <f>ProccessedData!D248</f>
        <v>68</v>
      </c>
    </row>
    <row r="240" spans="1:2" x14ac:dyDescent="0.2">
      <c r="A240" s="1">
        <f>ProccessedData!I249</f>
        <v>23</v>
      </c>
      <c r="B240" s="1">
        <f>ProccessedData!D249</f>
        <v>90</v>
      </c>
    </row>
    <row r="241" spans="1:2" x14ac:dyDescent="0.2">
      <c r="A241" s="1">
        <f>ProccessedData!I250</f>
        <v>34</v>
      </c>
      <c r="B241" s="1">
        <f>ProccessedData!D250</f>
        <v>70</v>
      </c>
    </row>
    <row r="242" spans="1:2" x14ac:dyDescent="0.2">
      <c r="A242" s="1">
        <f>ProccessedData!I251</f>
        <v>23</v>
      </c>
      <c r="B242" s="1">
        <f>ProccessedData!D251</f>
        <v>86</v>
      </c>
    </row>
    <row r="243" spans="1:2" x14ac:dyDescent="0.2">
      <c r="A243" s="1">
        <f>ProccessedData!I252</f>
        <v>42</v>
      </c>
      <c r="B243" s="1">
        <f>ProccessedData!D252</f>
        <v>52</v>
      </c>
    </row>
    <row r="244" spans="1:2" x14ac:dyDescent="0.2">
      <c r="A244" s="1">
        <f>ProccessedData!I253</f>
        <v>27</v>
      </c>
      <c r="B244" s="1">
        <f>ProccessedData!D253</f>
        <v>84</v>
      </c>
    </row>
    <row r="245" spans="1:2" x14ac:dyDescent="0.2">
      <c r="A245" s="1">
        <f>ProccessedData!I254</f>
        <v>24</v>
      </c>
      <c r="B245" s="1">
        <f>ProccessedData!D254</f>
        <v>80</v>
      </c>
    </row>
    <row r="246" spans="1:2" x14ac:dyDescent="0.2">
      <c r="A246" s="1">
        <f>ProccessedData!I255</f>
        <v>25</v>
      </c>
      <c r="B246" s="1">
        <f>ProccessedData!D255</f>
        <v>68</v>
      </c>
    </row>
    <row r="247" spans="1:2" x14ac:dyDescent="0.2">
      <c r="A247" s="1">
        <f>ProccessedData!I256</f>
        <v>44</v>
      </c>
      <c r="B247" s="1">
        <f>ProccessedData!D256</f>
        <v>62</v>
      </c>
    </row>
    <row r="248" spans="1:2" x14ac:dyDescent="0.2">
      <c r="A248" s="1">
        <f>ProccessedData!I257</f>
        <v>21</v>
      </c>
      <c r="B248" s="1">
        <f>ProccessedData!D257</f>
        <v>64</v>
      </c>
    </row>
    <row r="249" spans="1:2" x14ac:dyDescent="0.2">
      <c r="A249" s="1">
        <f>ProccessedData!I258</f>
        <v>30</v>
      </c>
      <c r="B249" s="1">
        <f>ProccessedData!D258</f>
        <v>56</v>
      </c>
    </row>
    <row r="250" spans="1:2" x14ac:dyDescent="0.2">
      <c r="A250" s="1">
        <f>ProccessedData!I259</f>
        <v>25</v>
      </c>
      <c r="B250" s="1">
        <f>ProccessedData!D259</f>
        <v>68</v>
      </c>
    </row>
    <row r="251" spans="1:2" x14ac:dyDescent="0.2">
      <c r="A251" s="1">
        <f>ProccessedData!I260</f>
        <v>24</v>
      </c>
      <c r="B251" s="1">
        <f>ProccessedData!D260</f>
        <v>50</v>
      </c>
    </row>
    <row r="252" spans="1:2" x14ac:dyDescent="0.2">
      <c r="A252" s="1">
        <f>ProccessedData!I261</f>
        <v>51</v>
      </c>
      <c r="B252" s="1">
        <f>ProccessedData!D261</f>
        <v>76</v>
      </c>
    </row>
    <row r="253" spans="1:2" x14ac:dyDescent="0.2">
      <c r="A253" s="1">
        <f>ProccessedData!I262</f>
        <v>34</v>
      </c>
      <c r="B253" s="1">
        <f>ProccessedData!D262</f>
        <v>68</v>
      </c>
    </row>
    <row r="254" spans="1:2" x14ac:dyDescent="0.2">
      <c r="A254" s="1">
        <f>ProccessedData!I264</f>
        <v>24</v>
      </c>
      <c r="B254" s="1">
        <f>ProccessedData!D264</f>
        <v>70</v>
      </c>
    </row>
    <row r="255" spans="1:2" x14ac:dyDescent="0.2">
      <c r="A255" s="1">
        <f>ProccessedData!I265</f>
        <v>63</v>
      </c>
      <c r="B255" s="1">
        <f>ProccessedData!D265</f>
        <v>80</v>
      </c>
    </row>
    <row r="256" spans="1:2" x14ac:dyDescent="0.2">
      <c r="A256" s="1">
        <f>ProccessedData!I266</f>
        <v>35</v>
      </c>
      <c r="B256" s="1">
        <f>ProccessedData!D266</f>
        <v>62</v>
      </c>
    </row>
    <row r="257" spans="1:2" x14ac:dyDescent="0.2">
      <c r="A257" s="1">
        <f>ProccessedData!I267</f>
        <v>43</v>
      </c>
      <c r="B257" s="1">
        <f>ProccessedData!D267</f>
        <v>74</v>
      </c>
    </row>
    <row r="258" spans="1:2" x14ac:dyDescent="0.2">
      <c r="A258" s="1">
        <f>ProccessedData!I269</f>
        <v>24</v>
      </c>
      <c r="B258" s="1">
        <f>ProccessedData!D269</f>
        <v>64</v>
      </c>
    </row>
    <row r="259" spans="1:2" x14ac:dyDescent="0.2">
      <c r="A259" s="1">
        <f>ProccessedData!I270</f>
        <v>21</v>
      </c>
      <c r="B259" s="1">
        <f>ProccessedData!D270</f>
        <v>52</v>
      </c>
    </row>
    <row r="260" spans="1:2" x14ac:dyDescent="0.2">
      <c r="A260" s="1">
        <f>ProccessedData!I272</f>
        <v>38</v>
      </c>
      <c r="B260" s="1">
        <f>ProccessedData!D272</f>
        <v>86</v>
      </c>
    </row>
    <row r="261" spans="1:2" x14ac:dyDescent="0.2">
      <c r="A261" s="1">
        <f>ProccessedData!I273</f>
        <v>21</v>
      </c>
      <c r="B261" s="1">
        <f>ProccessedData!D273</f>
        <v>62</v>
      </c>
    </row>
    <row r="262" spans="1:2" x14ac:dyDescent="0.2">
      <c r="A262" s="1">
        <f>ProccessedData!I274</f>
        <v>40</v>
      </c>
      <c r="B262" s="1">
        <f>ProccessedData!D274</f>
        <v>78</v>
      </c>
    </row>
    <row r="263" spans="1:2" x14ac:dyDescent="0.2">
      <c r="A263" s="1">
        <f>ProccessedData!I275</f>
        <v>21</v>
      </c>
      <c r="B263" s="1">
        <f>ProccessedData!D275</f>
        <v>78</v>
      </c>
    </row>
    <row r="264" spans="1:2" x14ac:dyDescent="0.2">
      <c r="A264" s="1">
        <f>ProccessedData!I276</f>
        <v>52</v>
      </c>
      <c r="B264" s="1">
        <f>ProccessedData!D276</f>
        <v>70</v>
      </c>
    </row>
    <row r="265" spans="1:2" x14ac:dyDescent="0.2">
      <c r="A265" s="1">
        <f>ProccessedData!I277</f>
        <v>25</v>
      </c>
      <c r="B265" s="1">
        <f>ProccessedData!D277</f>
        <v>70</v>
      </c>
    </row>
    <row r="266" spans="1:2" x14ac:dyDescent="0.2">
      <c r="A266" s="1">
        <f>ProccessedData!I278</f>
        <v>29</v>
      </c>
      <c r="B266" s="1">
        <f>ProccessedData!D278</f>
        <v>60</v>
      </c>
    </row>
    <row r="267" spans="1:2" x14ac:dyDescent="0.2">
      <c r="A267" s="1">
        <f>ProccessedData!I279</f>
        <v>23</v>
      </c>
      <c r="B267" s="1">
        <f>ProccessedData!D279</f>
        <v>64</v>
      </c>
    </row>
    <row r="268" spans="1:2" x14ac:dyDescent="0.2">
      <c r="A268" s="1">
        <f>ProccessedData!I280</f>
        <v>57</v>
      </c>
      <c r="B268" s="1">
        <f>ProccessedData!D280</f>
        <v>74</v>
      </c>
    </row>
    <row r="269" spans="1:2" x14ac:dyDescent="0.2">
      <c r="A269" s="1">
        <f>ProccessedData!I281</f>
        <v>22</v>
      </c>
      <c r="B269" s="1">
        <f>ProccessedData!D281</f>
        <v>62</v>
      </c>
    </row>
    <row r="270" spans="1:2" x14ac:dyDescent="0.2">
      <c r="A270" s="1">
        <f>ProccessedData!I282</f>
        <v>28</v>
      </c>
      <c r="B270" s="1">
        <f>ProccessedData!D282</f>
        <v>70</v>
      </c>
    </row>
    <row r="271" spans="1:2" x14ac:dyDescent="0.2">
      <c r="A271" s="1">
        <f>ProccessedData!I283</f>
        <v>39</v>
      </c>
      <c r="B271" s="1">
        <f>ProccessedData!D283</f>
        <v>76</v>
      </c>
    </row>
    <row r="272" spans="1:2" x14ac:dyDescent="0.2">
      <c r="A272" s="1">
        <f>ProccessedData!I284</f>
        <v>37</v>
      </c>
      <c r="B272" s="1">
        <f>ProccessedData!D284</f>
        <v>88</v>
      </c>
    </row>
    <row r="273" spans="1:2" x14ac:dyDescent="0.2">
      <c r="A273" s="1">
        <f>ProccessedData!I285</f>
        <v>47</v>
      </c>
      <c r="B273" s="1">
        <f>ProccessedData!D285</f>
        <v>86</v>
      </c>
    </row>
    <row r="274" spans="1:2" x14ac:dyDescent="0.2">
      <c r="A274" s="1">
        <f>ProccessedData!I286</f>
        <v>52</v>
      </c>
      <c r="B274" s="1">
        <f>ProccessedData!D286</f>
        <v>80</v>
      </c>
    </row>
    <row r="275" spans="1:2" x14ac:dyDescent="0.2">
      <c r="A275" s="1">
        <f>ProccessedData!I287</f>
        <v>51</v>
      </c>
      <c r="B275" s="1">
        <f>ProccessedData!D287</f>
        <v>74</v>
      </c>
    </row>
    <row r="276" spans="1:2" x14ac:dyDescent="0.2">
      <c r="A276" s="1">
        <f>ProccessedData!I288</f>
        <v>34</v>
      </c>
      <c r="B276" s="1">
        <f>ProccessedData!D288</f>
        <v>84</v>
      </c>
    </row>
    <row r="277" spans="1:2" x14ac:dyDescent="0.2">
      <c r="A277" s="1">
        <f>ProccessedData!I289</f>
        <v>29</v>
      </c>
      <c r="B277" s="1">
        <f>ProccessedData!D289</f>
        <v>86</v>
      </c>
    </row>
    <row r="278" spans="1:2" x14ac:dyDescent="0.2">
      <c r="A278" s="1">
        <f>ProccessedData!I290</f>
        <v>26</v>
      </c>
      <c r="B278" s="1">
        <f>ProccessedData!D290</f>
        <v>56</v>
      </c>
    </row>
    <row r="279" spans="1:2" x14ac:dyDescent="0.2">
      <c r="A279" s="1">
        <f>ProccessedData!I291</f>
        <v>33</v>
      </c>
      <c r="B279" s="1">
        <f>ProccessedData!D291</f>
        <v>72</v>
      </c>
    </row>
    <row r="280" spans="1:2" x14ac:dyDescent="0.2">
      <c r="A280" s="1">
        <f>ProccessedData!I292</f>
        <v>21</v>
      </c>
      <c r="B280" s="1">
        <f>ProccessedData!D292</f>
        <v>88</v>
      </c>
    </row>
    <row r="281" spans="1:2" x14ac:dyDescent="0.2">
      <c r="A281" s="1">
        <f>ProccessedData!I293</f>
        <v>25</v>
      </c>
      <c r="B281" s="1">
        <f>ProccessedData!D293</f>
        <v>62</v>
      </c>
    </row>
    <row r="282" spans="1:2" x14ac:dyDescent="0.2">
      <c r="A282" s="1">
        <f>ProccessedData!I294</f>
        <v>31</v>
      </c>
      <c r="B282" s="1">
        <f>ProccessedData!D294</f>
        <v>78</v>
      </c>
    </row>
    <row r="283" spans="1:2" x14ac:dyDescent="0.2">
      <c r="A283" s="1">
        <f>ProccessedData!I295</f>
        <v>24</v>
      </c>
      <c r="B283" s="1">
        <f>ProccessedData!D295</f>
        <v>48</v>
      </c>
    </row>
    <row r="284" spans="1:2" x14ac:dyDescent="0.2">
      <c r="A284" s="1">
        <f>ProccessedData!I296</f>
        <v>65</v>
      </c>
      <c r="B284" s="1">
        <f>ProccessedData!D296</f>
        <v>50</v>
      </c>
    </row>
    <row r="285" spans="1:2" x14ac:dyDescent="0.2">
      <c r="A285" s="1">
        <f>ProccessedData!I297</f>
        <v>28</v>
      </c>
      <c r="B285" s="1">
        <f>ProccessedData!D297</f>
        <v>62</v>
      </c>
    </row>
    <row r="286" spans="1:2" x14ac:dyDescent="0.2">
      <c r="A286" s="1">
        <f>ProccessedData!I298</f>
        <v>29</v>
      </c>
      <c r="B286" s="1">
        <f>ProccessedData!D298</f>
        <v>70</v>
      </c>
    </row>
    <row r="287" spans="1:2" x14ac:dyDescent="0.2">
      <c r="A287" s="1">
        <f>ProccessedData!I299</f>
        <v>24</v>
      </c>
      <c r="B287" s="1">
        <f>ProccessedData!D299</f>
        <v>84</v>
      </c>
    </row>
    <row r="288" spans="1:2" x14ac:dyDescent="0.2">
      <c r="A288" s="1">
        <f>ProccessedData!I300</f>
        <v>46</v>
      </c>
      <c r="B288" s="1">
        <f>ProccessedData!D300</f>
        <v>78</v>
      </c>
    </row>
    <row r="289" spans="1:2" x14ac:dyDescent="0.2">
      <c r="A289" s="1">
        <f>ProccessedData!I301</f>
        <v>58</v>
      </c>
      <c r="B289" s="1">
        <f>ProccessedData!D301</f>
        <v>72</v>
      </c>
    </row>
    <row r="290" spans="1:2" x14ac:dyDescent="0.2">
      <c r="A290" s="1">
        <f>ProccessedData!I303</f>
        <v>25</v>
      </c>
      <c r="B290" s="1">
        <f>ProccessedData!D303</f>
        <v>58</v>
      </c>
    </row>
    <row r="291" spans="1:2" x14ac:dyDescent="0.2">
      <c r="A291" s="1">
        <f>ProccessedData!I304</f>
        <v>35</v>
      </c>
      <c r="B291" s="1">
        <f>ProccessedData!D304</f>
        <v>82</v>
      </c>
    </row>
    <row r="292" spans="1:2" x14ac:dyDescent="0.2">
      <c r="A292" s="1">
        <f>ProccessedData!I305</f>
        <v>28</v>
      </c>
      <c r="B292" s="1">
        <f>ProccessedData!D305</f>
        <v>98</v>
      </c>
    </row>
    <row r="293" spans="1:2" x14ac:dyDescent="0.2">
      <c r="A293" s="1">
        <f>ProccessedData!I306</f>
        <v>37</v>
      </c>
      <c r="B293" s="1">
        <f>ProccessedData!D306</f>
        <v>76</v>
      </c>
    </row>
    <row r="294" spans="1:2" x14ac:dyDescent="0.2">
      <c r="A294" s="1">
        <f>ProccessedData!I307</f>
        <v>29</v>
      </c>
      <c r="B294" s="1">
        <f>ProccessedData!D307</f>
        <v>76</v>
      </c>
    </row>
    <row r="295" spans="1:2" x14ac:dyDescent="0.2">
      <c r="A295" s="1">
        <f>ProccessedData!I308</f>
        <v>47</v>
      </c>
      <c r="B295" s="1">
        <f>ProccessedData!D308</f>
        <v>68</v>
      </c>
    </row>
    <row r="296" spans="1:2" x14ac:dyDescent="0.2">
      <c r="A296" s="1">
        <f>ProccessedData!I309</f>
        <v>21</v>
      </c>
      <c r="B296" s="1">
        <f>ProccessedData!D309</f>
        <v>68</v>
      </c>
    </row>
    <row r="297" spans="1:2" x14ac:dyDescent="0.2">
      <c r="A297" s="1">
        <f>ProccessedData!I310</f>
        <v>25</v>
      </c>
      <c r="B297" s="1">
        <f>ProccessedData!D310</f>
        <v>68</v>
      </c>
    </row>
    <row r="298" spans="1:2" x14ac:dyDescent="0.2">
      <c r="A298" s="1">
        <f>ProccessedData!I311</f>
        <v>30</v>
      </c>
      <c r="B298" s="1">
        <f>ProccessedData!D311</f>
        <v>68</v>
      </c>
    </row>
    <row r="299" spans="1:2" x14ac:dyDescent="0.2">
      <c r="A299" s="1">
        <f>ProccessedData!I312</f>
        <v>41</v>
      </c>
      <c r="B299" s="1">
        <f>ProccessedData!D312</f>
        <v>66</v>
      </c>
    </row>
    <row r="300" spans="1:2" x14ac:dyDescent="0.2">
      <c r="A300" s="1">
        <f>ProccessedData!I313</f>
        <v>22</v>
      </c>
      <c r="B300" s="1">
        <f>ProccessedData!D313</f>
        <v>70</v>
      </c>
    </row>
    <row r="301" spans="1:2" x14ac:dyDescent="0.2">
      <c r="A301" s="1">
        <f>ProccessedData!I314</f>
        <v>27</v>
      </c>
      <c r="B301" s="1">
        <f>ProccessedData!D314</f>
        <v>74</v>
      </c>
    </row>
    <row r="302" spans="1:2" x14ac:dyDescent="0.2">
      <c r="A302" s="1">
        <f>ProccessedData!I315</f>
        <v>25</v>
      </c>
      <c r="B302" s="1">
        <f>ProccessedData!D315</f>
        <v>50</v>
      </c>
    </row>
    <row r="303" spans="1:2" x14ac:dyDescent="0.2">
      <c r="A303" s="1">
        <f>ProccessedData!I316</f>
        <v>43</v>
      </c>
      <c r="B303" s="1">
        <f>ProccessedData!D316</f>
        <v>80</v>
      </c>
    </row>
    <row r="304" spans="1:2" x14ac:dyDescent="0.2">
      <c r="A304" s="1">
        <f>ProccessedData!I317</f>
        <v>26</v>
      </c>
      <c r="B304" s="1">
        <f>ProccessedData!D317</f>
        <v>68</v>
      </c>
    </row>
    <row r="305" spans="1:2" x14ac:dyDescent="0.2">
      <c r="A305" s="1">
        <f>ProccessedData!I318</f>
        <v>30</v>
      </c>
      <c r="B305" s="1">
        <f>ProccessedData!D318</f>
        <v>80</v>
      </c>
    </row>
    <row r="306" spans="1:2" x14ac:dyDescent="0.2">
      <c r="A306" s="1">
        <f>ProccessedData!I319</f>
        <v>29</v>
      </c>
      <c r="B306" s="1">
        <f>ProccessedData!D319</f>
        <v>74</v>
      </c>
    </row>
    <row r="307" spans="1:2" x14ac:dyDescent="0.2">
      <c r="A307" s="1">
        <f>ProccessedData!I320</f>
        <v>28</v>
      </c>
      <c r="B307" s="1">
        <f>ProccessedData!D320</f>
        <v>66</v>
      </c>
    </row>
    <row r="308" spans="1:2" x14ac:dyDescent="0.2">
      <c r="A308" s="1">
        <f>ProccessedData!I321</f>
        <v>59</v>
      </c>
      <c r="B308" s="1">
        <f>ProccessedData!D321</f>
        <v>78</v>
      </c>
    </row>
    <row r="309" spans="1:2" x14ac:dyDescent="0.2">
      <c r="A309" s="1">
        <f>ProccessedData!I322</f>
        <v>31</v>
      </c>
      <c r="B309" s="1">
        <f>ProccessedData!D322</f>
        <v>60</v>
      </c>
    </row>
    <row r="310" spans="1:2" x14ac:dyDescent="0.2">
      <c r="A310" s="1">
        <f>ProccessedData!I323</f>
        <v>25</v>
      </c>
      <c r="B310" s="1">
        <f>ProccessedData!D323</f>
        <v>74</v>
      </c>
    </row>
    <row r="311" spans="1:2" x14ac:dyDescent="0.2">
      <c r="A311" s="1">
        <f>ProccessedData!I324</f>
        <v>36</v>
      </c>
      <c r="B311" s="1">
        <f>ProccessedData!D324</f>
        <v>70</v>
      </c>
    </row>
    <row r="312" spans="1:2" x14ac:dyDescent="0.2">
      <c r="A312" s="1">
        <f>ProccessedData!I325</f>
        <v>43</v>
      </c>
      <c r="B312" s="1">
        <f>ProccessedData!D325</f>
        <v>90</v>
      </c>
    </row>
    <row r="313" spans="1:2" x14ac:dyDescent="0.2">
      <c r="A313" s="1">
        <f>ProccessedData!I326</f>
        <v>21</v>
      </c>
      <c r="B313" s="1">
        <f>ProccessedData!D326</f>
        <v>75</v>
      </c>
    </row>
    <row r="314" spans="1:2" x14ac:dyDescent="0.2">
      <c r="A314" s="1">
        <f>ProccessedData!I327</f>
        <v>24</v>
      </c>
      <c r="B314" s="1">
        <f>ProccessedData!D327</f>
        <v>72</v>
      </c>
    </row>
    <row r="315" spans="1:2" x14ac:dyDescent="0.2">
      <c r="A315" s="1">
        <f>ProccessedData!I328</f>
        <v>30</v>
      </c>
      <c r="B315" s="1">
        <f>ProccessedData!D328</f>
        <v>64</v>
      </c>
    </row>
    <row r="316" spans="1:2" x14ac:dyDescent="0.2">
      <c r="A316" s="1">
        <f>ProccessedData!I329</f>
        <v>37</v>
      </c>
      <c r="B316" s="1">
        <f>ProccessedData!D329</f>
        <v>70</v>
      </c>
    </row>
    <row r="317" spans="1:2" x14ac:dyDescent="0.2">
      <c r="A317" s="1">
        <f>ProccessedData!I330</f>
        <v>23</v>
      </c>
      <c r="B317" s="1">
        <f>ProccessedData!D330</f>
        <v>86</v>
      </c>
    </row>
    <row r="318" spans="1:2" x14ac:dyDescent="0.2">
      <c r="A318" s="1">
        <f>ProccessedData!I331</f>
        <v>37</v>
      </c>
      <c r="B318" s="1">
        <f>ProccessedData!D331</f>
        <v>70</v>
      </c>
    </row>
    <row r="319" spans="1:2" x14ac:dyDescent="0.2">
      <c r="A319" s="1">
        <f>ProccessedData!I332</f>
        <v>46</v>
      </c>
      <c r="B319" s="1">
        <f>ProccessedData!D332</f>
        <v>72</v>
      </c>
    </row>
    <row r="320" spans="1:2" x14ac:dyDescent="0.2">
      <c r="A320" s="1">
        <f>ProccessedData!I333</f>
        <v>25</v>
      </c>
      <c r="B320" s="1">
        <f>ProccessedData!D333</f>
        <v>58</v>
      </c>
    </row>
    <row r="321" spans="1:2" x14ac:dyDescent="0.2">
      <c r="A321" s="1">
        <f>ProccessedData!I335</f>
        <v>44</v>
      </c>
      <c r="B321" s="1">
        <f>ProccessedData!D335</f>
        <v>80</v>
      </c>
    </row>
    <row r="322" spans="1:2" x14ac:dyDescent="0.2">
      <c r="A322" s="1">
        <f>ProccessedData!I336</f>
        <v>22</v>
      </c>
      <c r="B322" s="1">
        <f>ProccessedData!D336</f>
        <v>60</v>
      </c>
    </row>
    <row r="323" spans="1:2" x14ac:dyDescent="0.2">
      <c r="A323" s="1">
        <f>ProccessedData!I337</f>
        <v>26</v>
      </c>
      <c r="B323" s="1">
        <f>ProccessedData!D337</f>
        <v>76</v>
      </c>
    </row>
    <row r="324" spans="1:2" x14ac:dyDescent="0.2">
      <c r="A324" s="1">
        <f>ProccessedData!I339</f>
        <v>44</v>
      </c>
      <c r="B324" s="1">
        <f>ProccessedData!D339</f>
        <v>76</v>
      </c>
    </row>
    <row r="325" spans="1:2" x14ac:dyDescent="0.2">
      <c r="A325" s="1">
        <f>ProccessedData!I340</f>
        <v>33</v>
      </c>
      <c r="B325" s="1">
        <f>ProccessedData!D340</f>
        <v>78</v>
      </c>
    </row>
    <row r="326" spans="1:2" x14ac:dyDescent="0.2">
      <c r="A326" s="1">
        <f>ProccessedData!I341</f>
        <v>41</v>
      </c>
      <c r="B326" s="1">
        <f>ProccessedData!D341</f>
        <v>84</v>
      </c>
    </row>
    <row r="327" spans="1:2" x14ac:dyDescent="0.2">
      <c r="A327" s="1">
        <f>ProccessedData!I342</f>
        <v>22</v>
      </c>
      <c r="B327" s="1">
        <f>ProccessedData!D342</f>
        <v>70</v>
      </c>
    </row>
    <row r="328" spans="1:2" x14ac:dyDescent="0.2">
      <c r="A328" s="1">
        <f>ProccessedData!I343</f>
        <v>36</v>
      </c>
      <c r="B328" s="1">
        <f>ProccessedData!D343</f>
        <v>74</v>
      </c>
    </row>
    <row r="329" spans="1:2" x14ac:dyDescent="0.2">
      <c r="A329" s="1">
        <f>ProccessedData!I344</f>
        <v>22</v>
      </c>
      <c r="B329" s="1">
        <f>ProccessedData!D344</f>
        <v>68</v>
      </c>
    </row>
    <row r="330" spans="1:2" x14ac:dyDescent="0.2">
      <c r="A330" s="1">
        <f>ProccessedData!I345</f>
        <v>33</v>
      </c>
      <c r="B330" s="1">
        <f>ProccessedData!D345</f>
        <v>86</v>
      </c>
    </row>
    <row r="331" spans="1:2" x14ac:dyDescent="0.2">
      <c r="A331" s="1">
        <f>ProccessedData!I346</f>
        <v>57</v>
      </c>
      <c r="B331" s="1">
        <f>ProccessedData!D346</f>
        <v>72</v>
      </c>
    </row>
    <row r="332" spans="1:2" x14ac:dyDescent="0.2">
      <c r="A332" s="1">
        <f>ProccessedData!I347</f>
        <v>49</v>
      </c>
      <c r="B332" s="1">
        <f>ProccessedData!D347</f>
        <v>88</v>
      </c>
    </row>
    <row r="333" spans="1:2" x14ac:dyDescent="0.2">
      <c r="A333" s="1">
        <f>ProccessedData!I348</f>
        <v>22</v>
      </c>
      <c r="B333" s="1">
        <f>ProccessedData!D348</f>
        <v>46</v>
      </c>
    </row>
    <row r="334" spans="1:2" x14ac:dyDescent="0.2">
      <c r="A334" s="1">
        <f>ProccessedData!I350</f>
        <v>26</v>
      </c>
      <c r="B334" s="1">
        <f>ProccessedData!D350</f>
        <v>62</v>
      </c>
    </row>
    <row r="335" spans="1:2" x14ac:dyDescent="0.2">
      <c r="A335" s="1">
        <f>ProccessedData!I351</f>
        <v>37</v>
      </c>
      <c r="B335" s="1">
        <f>ProccessedData!D351</f>
        <v>80</v>
      </c>
    </row>
    <row r="336" spans="1:2" x14ac:dyDescent="0.2">
      <c r="A336" s="1">
        <f>ProccessedData!I352</f>
        <v>29</v>
      </c>
      <c r="B336" s="1">
        <f>ProccessedData!D352</f>
        <v>80</v>
      </c>
    </row>
    <row r="337" spans="1:2" x14ac:dyDescent="0.2">
      <c r="A337" s="1">
        <f>ProccessedData!I353</f>
        <v>30</v>
      </c>
      <c r="B337" s="1">
        <f>ProccessedData!D353</f>
        <v>84</v>
      </c>
    </row>
    <row r="338" spans="1:2" x14ac:dyDescent="0.2">
      <c r="A338" s="1">
        <f>ProccessedData!I354</f>
        <v>46</v>
      </c>
      <c r="B338" s="1">
        <f>ProccessedData!D354</f>
        <v>82</v>
      </c>
    </row>
    <row r="339" spans="1:2" x14ac:dyDescent="0.2">
      <c r="A339" s="1">
        <f>ProccessedData!I355</f>
        <v>24</v>
      </c>
      <c r="B339" s="1">
        <f>ProccessedData!D355</f>
        <v>62</v>
      </c>
    </row>
    <row r="340" spans="1:2" x14ac:dyDescent="0.2">
      <c r="A340" s="1">
        <f>ProccessedData!I356</f>
        <v>21</v>
      </c>
      <c r="B340" s="1">
        <f>ProccessedData!D356</f>
        <v>78</v>
      </c>
    </row>
    <row r="341" spans="1:2" x14ac:dyDescent="0.2">
      <c r="A341" s="1">
        <f>ProccessedData!I357</f>
        <v>49</v>
      </c>
      <c r="B341" s="1">
        <f>ProccessedData!D357</f>
        <v>88</v>
      </c>
    </row>
    <row r="342" spans="1:2" x14ac:dyDescent="0.2">
      <c r="A342" s="1">
        <f>ProccessedData!I358</f>
        <v>28</v>
      </c>
      <c r="B342" s="1">
        <f>ProccessedData!D358</f>
        <v>50</v>
      </c>
    </row>
    <row r="343" spans="1:2" x14ac:dyDescent="0.2">
      <c r="A343" s="1">
        <f>ProccessedData!I360</f>
        <v>48</v>
      </c>
      <c r="B343" s="1">
        <f>ProccessedData!D360</f>
        <v>74</v>
      </c>
    </row>
    <row r="344" spans="1:2" x14ac:dyDescent="0.2">
      <c r="A344" s="1">
        <f>ProccessedData!I361</f>
        <v>29</v>
      </c>
      <c r="B344" s="1">
        <f>ProccessedData!D361</f>
        <v>76</v>
      </c>
    </row>
    <row r="345" spans="1:2" x14ac:dyDescent="0.2">
      <c r="A345" s="1">
        <f>ProccessedData!I362</f>
        <v>29</v>
      </c>
      <c r="B345" s="1">
        <f>ProccessedData!D362</f>
        <v>64</v>
      </c>
    </row>
    <row r="346" spans="1:2" x14ac:dyDescent="0.2">
      <c r="A346" s="1">
        <f>ProccessedData!I363</f>
        <v>63</v>
      </c>
      <c r="B346" s="1">
        <f>ProccessedData!D363</f>
        <v>70</v>
      </c>
    </row>
    <row r="347" spans="1:2" x14ac:dyDescent="0.2">
      <c r="A347" s="1">
        <f>ProccessedData!I364</f>
        <v>65</v>
      </c>
      <c r="B347" s="1">
        <f>ProccessedData!D364</f>
        <v>108</v>
      </c>
    </row>
    <row r="348" spans="1:2" x14ac:dyDescent="0.2">
      <c r="A348" s="1">
        <f>ProccessedData!I365</f>
        <v>67</v>
      </c>
      <c r="B348" s="1">
        <f>ProccessedData!D365</f>
        <v>78</v>
      </c>
    </row>
    <row r="349" spans="1:2" x14ac:dyDescent="0.2">
      <c r="A349" s="1">
        <f>ProccessedData!I366</f>
        <v>30</v>
      </c>
      <c r="B349" s="1">
        <f>ProccessedData!D366</f>
        <v>74</v>
      </c>
    </row>
    <row r="350" spans="1:2" x14ac:dyDescent="0.2">
      <c r="A350" s="1">
        <f>ProccessedData!I367</f>
        <v>30</v>
      </c>
      <c r="B350" s="1">
        <f>ProccessedData!D367</f>
        <v>54</v>
      </c>
    </row>
    <row r="351" spans="1:2" x14ac:dyDescent="0.2">
      <c r="A351" s="1">
        <f>ProccessedData!I368</f>
        <v>29</v>
      </c>
      <c r="B351" s="1">
        <f>ProccessedData!D368</f>
        <v>72</v>
      </c>
    </row>
    <row r="352" spans="1:2" x14ac:dyDescent="0.2">
      <c r="A352" s="1">
        <f>ProccessedData!I369</f>
        <v>21</v>
      </c>
      <c r="B352" s="1">
        <f>ProccessedData!D369</f>
        <v>64</v>
      </c>
    </row>
    <row r="353" spans="1:2" x14ac:dyDescent="0.2">
      <c r="A353" s="1">
        <f>ProccessedData!I370</f>
        <v>22</v>
      </c>
      <c r="B353" s="1">
        <f>ProccessedData!D370</f>
        <v>86</v>
      </c>
    </row>
    <row r="354" spans="1:2" x14ac:dyDescent="0.2">
      <c r="A354" s="1">
        <f>ProccessedData!I371</f>
        <v>45</v>
      </c>
      <c r="B354" s="1">
        <f>ProccessedData!D371</f>
        <v>102</v>
      </c>
    </row>
    <row r="355" spans="1:2" x14ac:dyDescent="0.2">
      <c r="A355" s="1">
        <f>ProccessedData!I372</f>
        <v>25</v>
      </c>
      <c r="B355" s="1">
        <f>ProccessedData!D372</f>
        <v>82</v>
      </c>
    </row>
    <row r="356" spans="1:2" x14ac:dyDescent="0.2">
      <c r="A356" s="1">
        <f>ProccessedData!I373</f>
        <v>21</v>
      </c>
      <c r="B356" s="1">
        <f>ProccessedData!D373</f>
        <v>64</v>
      </c>
    </row>
    <row r="357" spans="1:2" x14ac:dyDescent="0.2">
      <c r="A357" s="1">
        <f>ProccessedData!I374</f>
        <v>21</v>
      </c>
      <c r="B357" s="1">
        <f>ProccessedData!D374</f>
        <v>64</v>
      </c>
    </row>
    <row r="358" spans="1:2" x14ac:dyDescent="0.2">
      <c r="A358" s="1">
        <f>ProccessedData!I375</f>
        <v>25</v>
      </c>
      <c r="B358" s="1">
        <f>ProccessedData!D375</f>
        <v>58</v>
      </c>
    </row>
    <row r="359" spans="1:2" x14ac:dyDescent="0.2">
      <c r="A359" s="1">
        <f>ProccessedData!I376</f>
        <v>28</v>
      </c>
      <c r="B359" s="1">
        <f>ProccessedData!D376</f>
        <v>52</v>
      </c>
    </row>
    <row r="360" spans="1:2" x14ac:dyDescent="0.2">
      <c r="A360" s="1">
        <f>ProccessedData!I377</f>
        <v>58</v>
      </c>
      <c r="B360" s="1">
        <f>ProccessedData!D377</f>
        <v>82</v>
      </c>
    </row>
    <row r="361" spans="1:2" x14ac:dyDescent="0.2">
      <c r="A361" s="1">
        <f>ProccessedData!I378</f>
        <v>22</v>
      </c>
      <c r="B361" s="1">
        <f>ProccessedData!D378</f>
        <v>82</v>
      </c>
    </row>
    <row r="362" spans="1:2" x14ac:dyDescent="0.2">
      <c r="A362" s="1">
        <f>ProccessedData!I379</f>
        <v>22</v>
      </c>
      <c r="B362" s="1">
        <f>ProccessedData!D379</f>
        <v>60</v>
      </c>
    </row>
    <row r="363" spans="1:2" x14ac:dyDescent="0.2">
      <c r="A363" s="1">
        <f>ProccessedData!I380</f>
        <v>32</v>
      </c>
      <c r="B363" s="1">
        <f>ProccessedData!D380</f>
        <v>75</v>
      </c>
    </row>
    <row r="364" spans="1:2" x14ac:dyDescent="0.2">
      <c r="A364" s="1">
        <f>ProccessedData!I381</f>
        <v>35</v>
      </c>
      <c r="B364" s="1">
        <f>ProccessedData!D381</f>
        <v>100</v>
      </c>
    </row>
    <row r="365" spans="1:2" x14ac:dyDescent="0.2">
      <c r="A365" s="1">
        <f>ProccessedData!I382</f>
        <v>24</v>
      </c>
      <c r="B365" s="1">
        <f>ProccessedData!D382</f>
        <v>72</v>
      </c>
    </row>
    <row r="366" spans="1:2" x14ac:dyDescent="0.2">
      <c r="A366" s="1">
        <f>ProccessedData!I383</f>
        <v>22</v>
      </c>
      <c r="B366" s="1">
        <f>ProccessedData!D383</f>
        <v>68</v>
      </c>
    </row>
    <row r="367" spans="1:2" x14ac:dyDescent="0.2">
      <c r="A367" s="1">
        <f>ProccessedData!I384</f>
        <v>21</v>
      </c>
      <c r="B367" s="1">
        <f>ProccessedData!D384</f>
        <v>60</v>
      </c>
    </row>
    <row r="368" spans="1:2" x14ac:dyDescent="0.2">
      <c r="A368" s="1">
        <f>ProccessedData!I385</f>
        <v>25</v>
      </c>
      <c r="B368" s="1">
        <f>ProccessedData!D385</f>
        <v>62</v>
      </c>
    </row>
    <row r="369" spans="1:2" x14ac:dyDescent="0.2">
      <c r="A369" s="1">
        <f>ProccessedData!I386</f>
        <v>25</v>
      </c>
      <c r="B369" s="1">
        <f>ProccessedData!D386</f>
        <v>70</v>
      </c>
    </row>
    <row r="370" spans="1:2" x14ac:dyDescent="0.2">
      <c r="A370" s="1">
        <f>ProccessedData!I387</f>
        <v>24</v>
      </c>
      <c r="B370" s="1">
        <f>ProccessedData!D387</f>
        <v>54</v>
      </c>
    </row>
    <row r="371" spans="1:2" x14ac:dyDescent="0.2">
      <c r="A371" s="1">
        <f>ProccessedData!I388</f>
        <v>35</v>
      </c>
      <c r="B371" s="1">
        <f>ProccessedData!D388</f>
        <v>74</v>
      </c>
    </row>
    <row r="372" spans="1:2" x14ac:dyDescent="0.2">
      <c r="A372" s="1">
        <f>ProccessedData!I389</f>
        <v>45</v>
      </c>
      <c r="B372" s="1">
        <f>ProccessedData!D389</f>
        <v>100</v>
      </c>
    </row>
    <row r="373" spans="1:2" x14ac:dyDescent="0.2">
      <c r="A373" s="1">
        <f>ProccessedData!I390</f>
        <v>58</v>
      </c>
      <c r="B373" s="1">
        <f>ProccessedData!D390</f>
        <v>82</v>
      </c>
    </row>
    <row r="374" spans="1:2" x14ac:dyDescent="0.2">
      <c r="A374" s="1">
        <f>ProccessedData!I391</f>
        <v>28</v>
      </c>
      <c r="B374" s="1">
        <f>ProccessedData!D391</f>
        <v>68</v>
      </c>
    </row>
    <row r="375" spans="1:2" x14ac:dyDescent="0.2">
      <c r="A375" s="1">
        <f>ProccessedData!I392</f>
        <v>42</v>
      </c>
      <c r="B375" s="1">
        <f>ProccessedData!D392</f>
        <v>66</v>
      </c>
    </row>
    <row r="376" spans="1:2" x14ac:dyDescent="0.2">
      <c r="A376" s="1">
        <f>ProccessedData!I393</f>
        <v>27</v>
      </c>
      <c r="B376" s="1">
        <f>ProccessedData!D393</f>
        <v>76</v>
      </c>
    </row>
    <row r="377" spans="1:2" x14ac:dyDescent="0.2">
      <c r="A377" s="1">
        <f>ProccessedData!I394</f>
        <v>21</v>
      </c>
      <c r="B377" s="1">
        <f>ProccessedData!D394</f>
        <v>64</v>
      </c>
    </row>
    <row r="378" spans="1:2" x14ac:dyDescent="0.2">
      <c r="A378" s="1">
        <f>ProccessedData!I395</f>
        <v>37</v>
      </c>
      <c r="B378" s="1">
        <f>ProccessedData!D395</f>
        <v>72</v>
      </c>
    </row>
    <row r="379" spans="1:2" x14ac:dyDescent="0.2">
      <c r="A379" s="1">
        <f>ProccessedData!I396</f>
        <v>31</v>
      </c>
      <c r="B379" s="1">
        <f>ProccessedData!D396</f>
        <v>78</v>
      </c>
    </row>
    <row r="380" spans="1:2" x14ac:dyDescent="0.2">
      <c r="A380" s="1">
        <f>ProccessedData!I397</f>
        <v>25</v>
      </c>
      <c r="B380" s="1">
        <f>ProccessedData!D397</f>
        <v>58</v>
      </c>
    </row>
    <row r="381" spans="1:2" x14ac:dyDescent="0.2">
      <c r="A381" s="1">
        <f>ProccessedData!I398</f>
        <v>39</v>
      </c>
      <c r="B381" s="1">
        <f>ProccessedData!D398</f>
        <v>56</v>
      </c>
    </row>
    <row r="382" spans="1:2" x14ac:dyDescent="0.2">
      <c r="A382" s="1">
        <f>ProccessedData!I399</f>
        <v>22</v>
      </c>
      <c r="B382" s="1">
        <f>ProccessedData!D399</f>
        <v>66</v>
      </c>
    </row>
    <row r="383" spans="1:2" x14ac:dyDescent="0.2">
      <c r="A383" s="1">
        <f>ProccessedData!I400</f>
        <v>25</v>
      </c>
      <c r="B383" s="1">
        <f>ProccessedData!D400</f>
        <v>70</v>
      </c>
    </row>
    <row r="384" spans="1:2" x14ac:dyDescent="0.2">
      <c r="A384" s="1">
        <f>ProccessedData!I401</f>
        <v>25</v>
      </c>
      <c r="B384" s="1">
        <f>ProccessedData!D401</f>
        <v>70</v>
      </c>
    </row>
    <row r="385" spans="1:2" x14ac:dyDescent="0.2">
      <c r="A385" s="1">
        <f>ProccessedData!I402</f>
        <v>31</v>
      </c>
      <c r="B385" s="1">
        <f>ProccessedData!D402</f>
        <v>64</v>
      </c>
    </row>
    <row r="386" spans="1:2" x14ac:dyDescent="0.2">
      <c r="A386" s="1">
        <f>ProccessedData!I403</f>
        <v>55</v>
      </c>
      <c r="B386" s="1">
        <f>ProccessedData!D403</f>
        <v>61</v>
      </c>
    </row>
    <row r="387" spans="1:2" x14ac:dyDescent="0.2">
      <c r="A387" s="1">
        <f>ProccessedData!I404</f>
        <v>35</v>
      </c>
      <c r="B387" s="1">
        <f>ProccessedData!D404</f>
        <v>84</v>
      </c>
    </row>
    <row r="388" spans="1:2" x14ac:dyDescent="0.2">
      <c r="A388" s="1">
        <f>ProccessedData!I405</f>
        <v>38</v>
      </c>
      <c r="B388" s="1">
        <f>ProccessedData!D405</f>
        <v>78</v>
      </c>
    </row>
    <row r="389" spans="1:2" x14ac:dyDescent="0.2">
      <c r="A389" s="1">
        <f>ProccessedData!I406</f>
        <v>41</v>
      </c>
      <c r="B389" s="1">
        <f>ProccessedData!D406</f>
        <v>64</v>
      </c>
    </row>
    <row r="390" spans="1:2" x14ac:dyDescent="0.2">
      <c r="A390" s="1">
        <f>ProccessedData!I407</f>
        <v>26</v>
      </c>
      <c r="B390" s="1">
        <f>ProccessedData!D407</f>
        <v>48</v>
      </c>
    </row>
    <row r="391" spans="1:2" x14ac:dyDescent="0.2">
      <c r="A391" s="1">
        <f>ProccessedData!I408</f>
        <v>46</v>
      </c>
      <c r="B391" s="1">
        <f>ProccessedData!D408</f>
        <v>72</v>
      </c>
    </row>
    <row r="392" spans="1:2" x14ac:dyDescent="0.2">
      <c r="A392" s="1">
        <f>ProccessedData!I409</f>
        <v>25</v>
      </c>
      <c r="B392" s="1">
        <f>ProccessedData!D409</f>
        <v>62</v>
      </c>
    </row>
    <row r="393" spans="1:2" x14ac:dyDescent="0.2">
      <c r="A393" s="1">
        <f>ProccessedData!I410</f>
        <v>39</v>
      </c>
      <c r="B393" s="1">
        <f>ProccessedData!D410</f>
        <v>74</v>
      </c>
    </row>
    <row r="394" spans="1:2" x14ac:dyDescent="0.2">
      <c r="A394" s="1">
        <f>ProccessedData!I411</f>
        <v>28</v>
      </c>
      <c r="B394" s="1">
        <f>ProccessedData!D411</f>
        <v>68</v>
      </c>
    </row>
    <row r="395" spans="1:2" x14ac:dyDescent="0.2">
      <c r="A395" s="1">
        <f>ProccessedData!I412</f>
        <v>28</v>
      </c>
      <c r="B395" s="1">
        <f>ProccessedData!D412</f>
        <v>90</v>
      </c>
    </row>
    <row r="396" spans="1:2" x14ac:dyDescent="0.2">
      <c r="A396" s="1">
        <f>ProccessedData!I413</f>
        <v>25</v>
      </c>
      <c r="B396" s="1">
        <f>ProccessedData!D413</f>
        <v>72</v>
      </c>
    </row>
    <row r="397" spans="1:2" x14ac:dyDescent="0.2">
      <c r="A397" s="1">
        <f>ProccessedData!I414</f>
        <v>22</v>
      </c>
      <c r="B397" s="1">
        <f>ProccessedData!D414</f>
        <v>84</v>
      </c>
    </row>
    <row r="398" spans="1:2" x14ac:dyDescent="0.2">
      <c r="A398" s="1">
        <f>ProccessedData!I415</f>
        <v>21</v>
      </c>
      <c r="B398" s="1">
        <f>ProccessedData!D415</f>
        <v>74</v>
      </c>
    </row>
    <row r="399" spans="1:2" x14ac:dyDescent="0.2">
      <c r="A399" s="1">
        <f>ProccessedData!I416</f>
        <v>21</v>
      </c>
      <c r="B399" s="1">
        <f>ProccessedData!D416</f>
        <v>60</v>
      </c>
    </row>
    <row r="400" spans="1:2" x14ac:dyDescent="0.2">
      <c r="A400" s="1">
        <f>ProccessedData!I417</f>
        <v>22</v>
      </c>
      <c r="B400" s="1">
        <f>ProccessedData!D417</f>
        <v>84</v>
      </c>
    </row>
    <row r="401" spans="1:2" x14ac:dyDescent="0.2">
      <c r="A401" s="1">
        <f>ProccessedData!I418</f>
        <v>22</v>
      </c>
      <c r="B401" s="1">
        <f>ProccessedData!D418</f>
        <v>68</v>
      </c>
    </row>
    <row r="402" spans="1:2" x14ac:dyDescent="0.2">
      <c r="A402" s="1">
        <f>ProccessedData!I419</f>
        <v>37</v>
      </c>
      <c r="B402" s="1">
        <f>ProccessedData!D419</f>
        <v>82</v>
      </c>
    </row>
    <row r="403" spans="1:2" x14ac:dyDescent="0.2">
      <c r="A403" s="1">
        <f>ProccessedData!I420</f>
        <v>27</v>
      </c>
      <c r="B403" s="1">
        <f>ProccessedData!D420</f>
        <v>68</v>
      </c>
    </row>
    <row r="404" spans="1:2" x14ac:dyDescent="0.2">
      <c r="A404" s="1">
        <f>ProccessedData!I421</f>
        <v>28</v>
      </c>
      <c r="B404" s="1">
        <f>ProccessedData!D421</f>
        <v>64</v>
      </c>
    </row>
    <row r="405" spans="1:2" x14ac:dyDescent="0.2">
      <c r="A405" s="1">
        <f>ProccessedData!I422</f>
        <v>26</v>
      </c>
      <c r="B405" s="1">
        <f>ProccessedData!D422</f>
        <v>88</v>
      </c>
    </row>
    <row r="406" spans="1:2" x14ac:dyDescent="0.2">
      <c r="A406" s="1">
        <f>ProccessedData!I423</f>
        <v>21</v>
      </c>
      <c r="B406" s="1">
        <f>ProccessedData!D423</f>
        <v>68</v>
      </c>
    </row>
    <row r="407" spans="1:2" x14ac:dyDescent="0.2">
      <c r="A407" s="1">
        <f>ProccessedData!I424</f>
        <v>21</v>
      </c>
      <c r="B407" s="1">
        <f>ProccessedData!D424</f>
        <v>64</v>
      </c>
    </row>
    <row r="408" spans="1:2" x14ac:dyDescent="0.2">
      <c r="A408" s="1">
        <f>ProccessedData!I425</f>
        <v>21</v>
      </c>
      <c r="B408" s="1">
        <f>ProccessedData!D425</f>
        <v>64</v>
      </c>
    </row>
    <row r="409" spans="1:2" x14ac:dyDescent="0.2">
      <c r="A409" s="1">
        <f>ProccessedData!I426</f>
        <v>36</v>
      </c>
      <c r="B409" s="1">
        <f>ProccessedData!D426</f>
        <v>78</v>
      </c>
    </row>
    <row r="410" spans="1:2" x14ac:dyDescent="0.2">
      <c r="A410" s="1">
        <f>ProccessedData!I427</f>
        <v>31</v>
      </c>
      <c r="B410" s="1">
        <f>ProccessedData!D427</f>
        <v>78</v>
      </c>
    </row>
    <row r="411" spans="1:2" x14ac:dyDescent="0.2">
      <c r="A411" s="1">
        <f>ProccessedData!I429</f>
        <v>38</v>
      </c>
      <c r="B411" s="1">
        <f>ProccessedData!D429</f>
        <v>64</v>
      </c>
    </row>
    <row r="412" spans="1:2" x14ac:dyDescent="0.2">
      <c r="A412" s="1">
        <f>ProccessedData!I430</f>
        <v>26</v>
      </c>
      <c r="B412" s="1">
        <f>ProccessedData!D430</f>
        <v>94</v>
      </c>
    </row>
    <row r="413" spans="1:2" x14ac:dyDescent="0.2">
      <c r="A413" s="1">
        <f>ProccessedData!I431</f>
        <v>43</v>
      </c>
      <c r="B413" s="1">
        <f>ProccessedData!D431</f>
        <v>82</v>
      </c>
    </row>
    <row r="414" spans="1:2" x14ac:dyDescent="0.2">
      <c r="A414" s="1">
        <f>ProccessedData!I433</f>
        <v>38</v>
      </c>
      <c r="B414" s="1">
        <f>ProccessedData!D433</f>
        <v>74</v>
      </c>
    </row>
    <row r="415" spans="1:2" x14ac:dyDescent="0.2">
      <c r="A415" s="1">
        <f>ProccessedData!I434</f>
        <v>22</v>
      </c>
      <c r="B415" s="1">
        <f>ProccessedData!D434</f>
        <v>74</v>
      </c>
    </row>
    <row r="416" spans="1:2" x14ac:dyDescent="0.2">
      <c r="A416" s="1">
        <f>ProccessedData!I435</f>
        <v>29</v>
      </c>
      <c r="B416" s="1">
        <f>ProccessedData!D435</f>
        <v>75</v>
      </c>
    </row>
    <row r="417" spans="1:2" x14ac:dyDescent="0.2">
      <c r="A417" s="1">
        <f>ProccessedData!I436</f>
        <v>36</v>
      </c>
      <c r="B417" s="1">
        <f>ProccessedData!D436</f>
        <v>68</v>
      </c>
    </row>
    <row r="418" spans="1:2" x14ac:dyDescent="0.2">
      <c r="A418" s="1">
        <f>ProccessedData!I438</f>
        <v>41</v>
      </c>
      <c r="B418" s="1">
        <f>ProccessedData!D438</f>
        <v>85</v>
      </c>
    </row>
    <row r="419" spans="1:2" x14ac:dyDescent="0.2">
      <c r="A419" s="1">
        <f>ProccessedData!I439</f>
        <v>28</v>
      </c>
      <c r="B419" s="1">
        <f>ProccessedData!D439</f>
        <v>75</v>
      </c>
    </row>
    <row r="420" spans="1:2" x14ac:dyDescent="0.2">
      <c r="A420" s="1">
        <f>ProccessedData!I440</f>
        <v>21</v>
      </c>
      <c r="B420" s="1">
        <f>ProccessedData!D440</f>
        <v>70</v>
      </c>
    </row>
    <row r="421" spans="1:2" x14ac:dyDescent="0.2">
      <c r="A421" s="1">
        <f>ProccessedData!I441</f>
        <v>31</v>
      </c>
      <c r="B421" s="1">
        <f>ProccessedData!D441</f>
        <v>88</v>
      </c>
    </row>
    <row r="422" spans="1:2" x14ac:dyDescent="0.2">
      <c r="A422" s="1">
        <f>ProccessedData!I442</f>
        <v>41</v>
      </c>
      <c r="B422" s="1">
        <f>ProccessedData!D442</f>
        <v>104</v>
      </c>
    </row>
    <row r="423" spans="1:2" x14ac:dyDescent="0.2">
      <c r="A423" s="1">
        <f>ProccessedData!I443</f>
        <v>22</v>
      </c>
      <c r="B423" s="1">
        <f>ProccessedData!D443</f>
        <v>66</v>
      </c>
    </row>
    <row r="424" spans="1:2" x14ac:dyDescent="0.2">
      <c r="A424" s="1">
        <f>ProccessedData!I444</f>
        <v>24</v>
      </c>
      <c r="B424" s="1">
        <f>ProccessedData!D444</f>
        <v>64</v>
      </c>
    </row>
    <row r="425" spans="1:2" x14ac:dyDescent="0.2">
      <c r="A425" s="1">
        <f>ProccessedData!I445</f>
        <v>33</v>
      </c>
      <c r="B425" s="1">
        <f>ProccessedData!D445</f>
        <v>70</v>
      </c>
    </row>
    <row r="426" spans="1:2" x14ac:dyDescent="0.2">
      <c r="A426" s="1">
        <f>ProccessedData!I446</f>
        <v>30</v>
      </c>
      <c r="B426" s="1">
        <f>ProccessedData!D446</f>
        <v>62</v>
      </c>
    </row>
    <row r="427" spans="1:2" x14ac:dyDescent="0.2">
      <c r="A427" s="1">
        <f>ProccessedData!I447</f>
        <v>25</v>
      </c>
      <c r="B427" s="1">
        <f>ProccessedData!D447</f>
        <v>78</v>
      </c>
    </row>
    <row r="428" spans="1:2" x14ac:dyDescent="0.2">
      <c r="A428" s="1">
        <f>ProccessedData!I448</f>
        <v>28</v>
      </c>
      <c r="B428" s="1">
        <f>ProccessedData!D448</f>
        <v>72</v>
      </c>
    </row>
    <row r="429" spans="1:2" x14ac:dyDescent="0.2">
      <c r="A429" s="1">
        <f>ProccessedData!I449</f>
        <v>26</v>
      </c>
      <c r="B429" s="1">
        <f>ProccessedData!D449</f>
        <v>80</v>
      </c>
    </row>
    <row r="430" spans="1:2" x14ac:dyDescent="0.2">
      <c r="A430" s="1">
        <f>ProccessedData!I450</f>
        <v>22</v>
      </c>
      <c r="B430" s="1">
        <f>ProccessedData!D450</f>
        <v>64</v>
      </c>
    </row>
    <row r="431" spans="1:2" x14ac:dyDescent="0.2">
      <c r="A431" s="1">
        <f>ProccessedData!I451</f>
        <v>26</v>
      </c>
      <c r="B431" s="1">
        <f>ProccessedData!D451</f>
        <v>74</v>
      </c>
    </row>
    <row r="432" spans="1:2" x14ac:dyDescent="0.2">
      <c r="A432" s="1">
        <f>ProccessedData!I452</f>
        <v>23</v>
      </c>
      <c r="B432" s="1">
        <f>ProccessedData!D452</f>
        <v>64</v>
      </c>
    </row>
    <row r="433" spans="1:2" x14ac:dyDescent="0.2">
      <c r="A433" s="1">
        <f>ProccessedData!I453</f>
        <v>23</v>
      </c>
      <c r="B433" s="1">
        <f>ProccessedData!D453</f>
        <v>70</v>
      </c>
    </row>
    <row r="434" spans="1:2" x14ac:dyDescent="0.2">
      <c r="A434" s="1">
        <f>ProccessedData!I454</f>
        <v>25</v>
      </c>
      <c r="B434" s="1">
        <f>ProccessedData!D454</f>
        <v>68</v>
      </c>
    </row>
    <row r="435" spans="1:2" x14ac:dyDescent="0.2">
      <c r="A435" s="1">
        <f>ProccessedData!I456</f>
        <v>24</v>
      </c>
      <c r="B435" s="1">
        <f>ProccessedData!D456</f>
        <v>54</v>
      </c>
    </row>
    <row r="436" spans="1:2" x14ac:dyDescent="0.2">
      <c r="A436" s="1">
        <f>ProccessedData!I457</f>
        <v>38</v>
      </c>
      <c r="B436" s="1">
        <f>ProccessedData!D457</f>
        <v>62</v>
      </c>
    </row>
    <row r="437" spans="1:2" x14ac:dyDescent="0.2">
      <c r="A437" s="1">
        <f>ProccessedData!I458</f>
        <v>62</v>
      </c>
      <c r="B437" s="1">
        <f>ProccessedData!D458</f>
        <v>54</v>
      </c>
    </row>
    <row r="438" spans="1:2" x14ac:dyDescent="0.2">
      <c r="A438" s="1">
        <f>ProccessedData!I459</f>
        <v>24</v>
      </c>
      <c r="B438" s="1">
        <f>ProccessedData!D459</f>
        <v>68</v>
      </c>
    </row>
    <row r="439" spans="1:2" x14ac:dyDescent="0.2">
      <c r="A439" s="1">
        <f>ProccessedData!I460</f>
        <v>51</v>
      </c>
      <c r="B439" s="1">
        <f>ProccessedData!D460</f>
        <v>84</v>
      </c>
    </row>
    <row r="440" spans="1:2" x14ac:dyDescent="0.2">
      <c r="A440" s="1">
        <f>ProccessedData!I461</f>
        <v>81</v>
      </c>
      <c r="B440" s="1">
        <f>ProccessedData!D461</f>
        <v>74</v>
      </c>
    </row>
    <row r="441" spans="1:2" x14ac:dyDescent="0.2">
      <c r="A441" s="1">
        <f>ProccessedData!I462</f>
        <v>48</v>
      </c>
      <c r="B441" s="1">
        <f>ProccessedData!D462</f>
        <v>72</v>
      </c>
    </row>
    <row r="442" spans="1:2" x14ac:dyDescent="0.2">
      <c r="A442" s="1">
        <f>ProccessedData!I463</f>
        <v>26</v>
      </c>
      <c r="B442" s="1">
        <f>ProccessedData!D463</f>
        <v>62</v>
      </c>
    </row>
    <row r="443" spans="1:2" x14ac:dyDescent="0.2">
      <c r="A443" s="1">
        <f>ProccessedData!I464</f>
        <v>39</v>
      </c>
      <c r="B443" s="1">
        <f>ProccessedData!D464</f>
        <v>70</v>
      </c>
    </row>
    <row r="444" spans="1:2" x14ac:dyDescent="0.2">
      <c r="A444" s="1">
        <f>ProccessedData!I465</f>
        <v>37</v>
      </c>
      <c r="B444" s="1">
        <f>ProccessedData!D465</f>
        <v>78</v>
      </c>
    </row>
    <row r="445" spans="1:2" x14ac:dyDescent="0.2">
      <c r="A445" s="1">
        <f>ProccessedData!I466</f>
        <v>34</v>
      </c>
      <c r="B445" s="1">
        <f>ProccessedData!D466</f>
        <v>98</v>
      </c>
    </row>
    <row r="446" spans="1:2" x14ac:dyDescent="0.2">
      <c r="A446" s="1">
        <f>ProccessedData!I467</f>
        <v>21</v>
      </c>
      <c r="B446" s="1">
        <f>ProccessedData!D467</f>
        <v>56</v>
      </c>
    </row>
    <row r="447" spans="1:2" x14ac:dyDescent="0.2">
      <c r="A447" s="1">
        <f>ProccessedData!I468</f>
        <v>22</v>
      </c>
      <c r="B447" s="1">
        <f>ProccessedData!D468</f>
        <v>52</v>
      </c>
    </row>
    <row r="448" spans="1:2" x14ac:dyDescent="0.2">
      <c r="A448" s="1">
        <f>ProccessedData!I469</f>
        <v>25</v>
      </c>
      <c r="B448" s="1">
        <f>ProccessedData!D469</f>
        <v>64</v>
      </c>
    </row>
    <row r="449" spans="1:2" x14ac:dyDescent="0.2">
      <c r="A449" s="1">
        <f>ProccessedData!I471</f>
        <v>27</v>
      </c>
      <c r="B449" s="1">
        <f>ProccessedData!D471</f>
        <v>78</v>
      </c>
    </row>
    <row r="450" spans="1:2" x14ac:dyDescent="0.2">
      <c r="A450" s="1">
        <f>ProccessedData!I472</f>
        <v>28</v>
      </c>
      <c r="B450" s="1">
        <f>ProccessedData!D472</f>
        <v>82</v>
      </c>
    </row>
    <row r="451" spans="1:2" x14ac:dyDescent="0.2">
      <c r="A451" s="1">
        <f>ProccessedData!I473</f>
        <v>22</v>
      </c>
      <c r="B451" s="1">
        <f>ProccessedData!D473</f>
        <v>70</v>
      </c>
    </row>
    <row r="452" spans="1:2" x14ac:dyDescent="0.2">
      <c r="A452" s="1">
        <f>ProccessedData!I474</f>
        <v>22</v>
      </c>
      <c r="B452" s="1">
        <f>ProccessedData!D474</f>
        <v>66</v>
      </c>
    </row>
    <row r="453" spans="1:2" x14ac:dyDescent="0.2">
      <c r="A453" s="1">
        <f>ProccessedData!I475</f>
        <v>50</v>
      </c>
      <c r="B453" s="1">
        <f>ProccessedData!D475</f>
        <v>90</v>
      </c>
    </row>
    <row r="454" spans="1:2" x14ac:dyDescent="0.2">
      <c r="A454" s="1">
        <f>ProccessedData!I476</f>
        <v>24</v>
      </c>
      <c r="B454" s="1">
        <f>ProccessedData!D476</f>
        <v>64</v>
      </c>
    </row>
    <row r="455" spans="1:2" x14ac:dyDescent="0.2">
      <c r="A455" s="1">
        <f>ProccessedData!I477</f>
        <v>59</v>
      </c>
      <c r="B455" s="1">
        <f>ProccessedData!D477</f>
        <v>84</v>
      </c>
    </row>
    <row r="456" spans="1:2" x14ac:dyDescent="0.2">
      <c r="A456" s="1">
        <f>ProccessedData!I478</f>
        <v>29</v>
      </c>
      <c r="B456" s="1">
        <f>ProccessedData!D478</f>
        <v>80</v>
      </c>
    </row>
    <row r="457" spans="1:2" x14ac:dyDescent="0.2">
      <c r="A457" s="1">
        <f>ProccessedData!I479</f>
        <v>31</v>
      </c>
      <c r="B457" s="1">
        <f>ProccessedData!D479</f>
        <v>76</v>
      </c>
    </row>
    <row r="458" spans="1:2" x14ac:dyDescent="0.2">
      <c r="A458" s="1">
        <f>ProccessedData!I480</f>
        <v>39</v>
      </c>
      <c r="B458" s="1">
        <f>ProccessedData!D480</f>
        <v>74</v>
      </c>
    </row>
    <row r="459" spans="1:2" x14ac:dyDescent="0.2">
      <c r="A459" s="1">
        <f>ProccessedData!I481</f>
        <v>63</v>
      </c>
      <c r="B459" s="1">
        <f>ProccessedData!D481</f>
        <v>86</v>
      </c>
    </row>
    <row r="460" spans="1:2" x14ac:dyDescent="0.2">
      <c r="A460" s="1">
        <f>ProccessedData!I482</f>
        <v>35</v>
      </c>
      <c r="B460" s="1">
        <f>ProccessedData!D482</f>
        <v>70</v>
      </c>
    </row>
    <row r="461" spans="1:2" x14ac:dyDescent="0.2">
      <c r="A461" s="1">
        <f>ProccessedData!I483</f>
        <v>29</v>
      </c>
      <c r="B461" s="1">
        <f>ProccessedData!D483</f>
        <v>88</v>
      </c>
    </row>
    <row r="462" spans="1:2" x14ac:dyDescent="0.2">
      <c r="A462" s="1">
        <f>ProccessedData!I484</f>
        <v>28</v>
      </c>
      <c r="B462" s="1">
        <f>ProccessedData!D484</f>
        <v>58</v>
      </c>
    </row>
    <row r="463" spans="1:2" x14ac:dyDescent="0.2">
      <c r="A463" s="1">
        <f>ProccessedData!I485</f>
        <v>23</v>
      </c>
      <c r="B463" s="1">
        <f>ProccessedData!D485</f>
        <v>82</v>
      </c>
    </row>
    <row r="464" spans="1:2" x14ac:dyDescent="0.2">
      <c r="A464" s="1">
        <f>ProccessedData!I487</f>
        <v>24</v>
      </c>
      <c r="B464" s="1">
        <f>ProccessedData!D487</f>
        <v>68</v>
      </c>
    </row>
    <row r="465" spans="1:2" x14ac:dyDescent="0.2">
      <c r="A465" s="1">
        <f>ProccessedData!I488</f>
        <v>21</v>
      </c>
      <c r="B465" s="1">
        <f>ProccessedData!D488</f>
        <v>62</v>
      </c>
    </row>
    <row r="466" spans="1:2" x14ac:dyDescent="0.2">
      <c r="A466" s="1">
        <f>ProccessedData!I489</f>
        <v>58</v>
      </c>
      <c r="B466" s="1">
        <f>ProccessedData!D489</f>
        <v>78</v>
      </c>
    </row>
    <row r="467" spans="1:2" x14ac:dyDescent="0.2">
      <c r="A467" s="1">
        <f>ProccessedData!I490</f>
        <v>28</v>
      </c>
      <c r="B467" s="1">
        <f>ProccessedData!D490</f>
        <v>72</v>
      </c>
    </row>
    <row r="468" spans="1:2" x14ac:dyDescent="0.2">
      <c r="A468" s="1">
        <f>ProccessedData!I491</f>
        <v>67</v>
      </c>
      <c r="B468" s="1">
        <f>ProccessedData!D491</f>
        <v>80</v>
      </c>
    </row>
    <row r="469" spans="1:2" x14ac:dyDescent="0.2">
      <c r="A469" s="1">
        <f>ProccessedData!I492</f>
        <v>24</v>
      </c>
      <c r="B469" s="1">
        <f>ProccessedData!D492</f>
        <v>65</v>
      </c>
    </row>
    <row r="470" spans="1:2" x14ac:dyDescent="0.2">
      <c r="A470" s="1">
        <f>ProccessedData!I493</f>
        <v>42</v>
      </c>
      <c r="B470" s="1">
        <f>ProccessedData!D493</f>
        <v>90</v>
      </c>
    </row>
    <row r="471" spans="1:2" x14ac:dyDescent="0.2">
      <c r="A471" s="1">
        <f>ProccessedData!I494</f>
        <v>33</v>
      </c>
      <c r="B471" s="1">
        <f>ProccessedData!D494</f>
        <v>68</v>
      </c>
    </row>
    <row r="472" spans="1:2" x14ac:dyDescent="0.2">
      <c r="A472" s="1">
        <f>ProccessedData!I495</f>
        <v>45</v>
      </c>
      <c r="B472" s="1">
        <f>ProccessedData!D495</f>
        <v>70</v>
      </c>
    </row>
    <row r="473" spans="1:2" x14ac:dyDescent="0.2">
      <c r="A473" s="1">
        <f>ProccessedData!I497</f>
        <v>66</v>
      </c>
      <c r="B473" s="1">
        <f>ProccessedData!D497</f>
        <v>74</v>
      </c>
    </row>
    <row r="474" spans="1:2" x14ac:dyDescent="0.2">
      <c r="A474" s="1">
        <f>ProccessedData!I498</f>
        <v>30</v>
      </c>
      <c r="B474" s="1">
        <f>ProccessedData!D498</f>
        <v>68</v>
      </c>
    </row>
    <row r="475" spans="1:2" x14ac:dyDescent="0.2">
      <c r="A475" s="1">
        <f>ProccessedData!I499</f>
        <v>25</v>
      </c>
      <c r="B475" s="1">
        <f>ProccessedData!D499</f>
        <v>72</v>
      </c>
    </row>
    <row r="476" spans="1:2" x14ac:dyDescent="0.2">
      <c r="A476" s="1">
        <f>ProccessedData!I500</f>
        <v>55</v>
      </c>
      <c r="B476" s="1">
        <f>ProccessedData!D500</f>
        <v>70</v>
      </c>
    </row>
    <row r="477" spans="1:2" x14ac:dyDescent="0.2">
      <c r="A477" s="1">
        <f>ProccessedData!I501</f>
        <v>39</v>
      </c>
      <c r="B477" s="1">
        <f>ProccessedData!D501</f>
        <v>74</v>
      </c>
    </row>
    <row r="478" spans="1:2" x14ac:dyDescent="0.2">
      <c r="A478" s="1">
        <f>ProccessedData!I502</f>
        <v>21</v>
      </c>
      <c r="B478" s="1">
        <f>ProccessedData!D502</f>
        <v>90</v>
      </c>
    </row>
    <row r="479" spans="1:2" x14ac:dyDescent="0.2">
      <c r="A479" s="1">
        <f>ProccessedData!I503</f>
        <v>28</v>
      </c>
      <c r="B479" s="1">
        <f>ProccessedData!D503</f>
        <v>72</v>
      </c>
    </row>
    <row r="480" spans="1:2" x14ac:dyDescent="0.2">
      <c r="A480" s="1">
        <f>ProccessedData!I504</f>
        <v>41</v>
      </c>
      <c r="B480" s="1">
        <f>ProccessedData!D504</f>
        <v>68</v>
      </c>
    </row>
    <row r="481" spans="1:2" x14ac:dyDescent="0.2">
      <c r="A481" s="1">
        <f>ProccessedData!I505</f>
        <v>41</v>
      </c>
      <c r="B481" s="1">
        <f>ProccessedData!D505</f>
        <v>64</v>
      </c>
    </row>
    <row r="482" spans="1:2" x14ac:dyDescent="0.2">
      <c r="A482" s="1">
        <f>ProccessedData!I506</f>
        <v>40</v>
      </c>
      <c r="B482" s="1">
        <f>ProccessedData!D506</f>
        <v>78</v>
      </c>
    </row>
    <row r="483" spans="1:2" x14ac:dyDescent="0.2">
      <c r="A483" s="1">
        <f>ProccessedData!I507</f>
        <v>38</v>
      </c>
      <c r="B483" s="1">
        <f>ProccessedData!D507</f>
        <v>82</v>
      </c>
    </row>
    <row r="484" spans="1:2" x14ac:dyDescent="0.2">
      <c r="A484" s="1">
        <f>ProccessedData!I508</f>
        <v>35</v>
      </c>
      <c r="B484" s="1">
        <f>ProccessedData!D508</f>
        <v>90</v>
      </c>
    </row>
    <row r="485" spans="1:2" x14ac:dyDescent="0.2">
      <c r="A485" s="1">
        <f>ProccessedData!I509</f>
        <v>21</v>
      </c>
      <c r="B485" s="1">
        <f>ProccessedData!D509</f>
        <v>60</v>
      </c>
    </row>
    <row r="486" spans="1:2" x14ac:dyDescent="0.2">
      <c r="A486" s="1">
        <f>ProccessedData!I510</f>
        <v>21</v>
      </c>
      <c r="B486" s="1">
        <f>ProccessedData!D510</f>
        <v>50</v>
      </c>
    </row>
    <row r="487" spans="1:2" x14ac:dyDescent="0.2">
      <c r="A487" s="1">
        <f>ProccessedData!I511</f>
        <v>64</v>
      </c>
      <c r="B487" s="1">
        <f>ProccessedData!D511</f>
        <v>78</v>
      </c>
    </row>
    <row r="488" spans="1:2" x14ac:dyDescent="0.2">
      <c r="A488" s="1">
        <f>ProccessedData!I512</f>
        <v>46</v>
      </c>
      <c r="B488" s="1">
        <f>ProccessedData!D512</f>
        <v>72</v>
      </c>
    </row>
    <row r="489" spans="1:2" x14ac:dyDescent="0.2">
      <c r="A489" s="1">
        <f>ProccessedData!I513</f>
        <v>21</v>
      </c>
      <c r="B489" s="1">
        <f>ProccessedData!D513</f>
        <v>62</v>
      </c>
    </row>
    <row r="490" spans="1:2" x14ac:dyDescent="0.2">
      <c r="A490" s="1">
        <f>ProccessedData!I514</f>
        <v>58</v>
      </c>
      <c r="B490" s="1">
        <f>ProccessedData!D514</f>
        <v>68</v>
      </c>
    </row>
    <row r="491" spans="1:2" x14ac:dyDescent="0.2">
      <c r="A491" s="1">
        <f>ProccessedData!I515</f>
        <v>22</v>
      </c>
      <c r="B491" s="1">
        <f>ProccessedData!D515</f>
        <v>62</v>
      </c>
    </row>
    <row r="492" spans="1:2" x14ac:dyDescent="0.2">
      <c r="A492" s="1">
        <f>ProccessedData!I516</f>
        <v>24</v>
      </c>
      <c r="B492" s="1">
        <f>ProccessedData!D516</f>
        <v>54</v>
      </c>
    </row>
    <row r="493" spans="1:2" x14ac:dyDescent="0.2">
      <c r="A493" s="1">
        <f>ProccessedData!I517</f>
        <v>28</v>
      </c>
      <c r="B493" s="1">
        <f>ProccessedData!D517</f>
        <v>70</v>
      </c>
    </row>
    <row r="494" spans="1:2" x14ac:dyDescent="0.2">
      <c r="A494" s="1">
        <f>ProccessedData!I518</f>
        <v>53</v>
      </c>
      <c r="B494" s="1">
        <f>ProccessedData!D518</f>
        <v>88</v>
      </c>
    </row>
    <row r="495" spans="1:2" x14ac:dyDescent="0.2">
      <c r="A495" s="1">
        <f>ProccessedData!I519</f>
        <v>51</v>
      </c>
      <c r="B495" s="1">
        <f>ProccessedData!D519</f>
        <v>86</v>
      </c>
    </row>
    <row r="496" spans="1:2" x14ac:dyDescent="0.2">
      <c r="A496" s="1">
        <f>ProccessedData!I520</f>
        <v>41</v>
      </c>
      <c r="B496" s="1">
        <f>ProccessedData!D520</f>
        <v>60</v>
      </c>
    </row>
    <row r="497" spans="1:2" x14ac:dyDescent="0.2">
      <c r="A497" s="1">
        <f>ProccessedData!I521</f>
        <v>60</v>
      </c>
      <c r="B497" s="1">
        <f>ProccessedData!D521</f>
        <v>90</v>
      </c>
    </row>
    <row r="498" spans="1:2" x14ac:dyDescent="0.2">
      <c r="A498" s="1">
        <f>ProccessedData!I522</f>
        <v>25</v>
      </c>
      <c r="B498" s="1">
        <f>ProccessedData!D522</f>
        <v>70</v>
      </c>
    </row>
    <row r="499" spans="1:2" x14ac:dyDescent="0.2">
      <c r="A499" s="1">
        <f>ProccessedData!I523</f>
        <v>26</v>
      </c>
      <c r="B499" s="1">
        <f>ProccessedData!D523</f>
        <v>80</v>
      </c>
    </row>
    <row r="500" spans="1:2" x14ac:dyDescent="0.2">
      <c r="A500" s="1">
        <f>ProccessedData!I525</f>
        <v>45</v>
      </c>
      <c r="B500" s="1">
        <f>ProccessedData!D525</f>
        <v>70</v>
      </c>
    </row>
    <row r="501" spans="1:2" x14ac:dyDescent="0.2">
      <c r="A501" s="1">
        <f>ProccessedData!I526</f>
        <v>24</v>
      </c>
      <c r="B501" s="1">
        <f>ProccessedData!D526</f>
        <v>58</v>
      </c>
    </row>
    <row r="502" spans="1:2" x14ac:dyDescent="0.2">
      <c r="A502" s="1">
        <f>ProccessedData!I527</f>
        <v>21</v>
      </c>
      <c r="B502" s="1">
        <f>ProccessedData!D527</f>
        <v>60</v>
      </c>
    </row>
    <row r="503" spans="1:2" x14ac:dyDescent="0.2">
      <c r="A503" s="1">
        <f>ProccessedData!I528</f>
        <v>21</v>
      </c>
      <c r="B503" s="1">
        <f>ProccessedData!D528</f>
        <v>64</v>
      </c>
    </row>
    <row r="504" spans="1:2" x14ac:dyDescent="0.2">
      <c r="A504" s="1">
        <f>ProccessedData!I529</f>
        <v>24</v>
      </c>
      <c r="B504" s="1">
        <f>ProccessedData!D529</f>
        <v>74</v>
      </c>
    </row>
    <row r="505" spans="1:2" x14ac:dyDescent="0.2">
      <c r="A505" s="1">
        <f>ProccessedData!I530</f>
        <v>22</v>
      </c>
      <c r="B505" s="1">
        <f>ProccessedData!D530</f>
        <v>66</v>
      </c>
    </row>
    <row r="506" spans="1:2" x14ac:dyDescent="0.2">
      <c r="A506" s="1">
        <f>ProccessedData!I531</f>
        <v>31</v>
      </c>
      <c r="B506" s="1">
        <f>ProccessedData!D531</f>
        <v>65</v>
      </c>
    </row>
    <row r="507" spans="1:2" x14ac:dyDescent="0.2">
      <c r="A507" s="1">
        <f>ProccessedData!I532</f>
        <v>22</v>
      </c>
      <c r="B507" s="1">
        <f>ProccessedData!D532</f>
        <v>60</v>
      </c>
    </row>
    <row r="508" spans="1:2" x14ac:dyDescent="0.2">
      <c r="A508" s="1">
        <f>ProccessedData!I533</f>
        <v>24</v>
      </c>
      <c r="B508" s="1">
        <f>ProccessedData!D533</f>
        <v>76</v>
      </c>
    </row>
    <row r="509" spans="1:2" x14ac:dyDescent="0.2">
      <c r="A509" s="1">
        <f>ProccessedData!I534</f>
        <v>29</v>
      </c>
      <c r="B509" s="1">
        <f>ProccessedData!D534</f>
        <v>66</v>
      </c>
    </row>
    <row r="510" spans="1:2" x14ac:dyDescent="0.2">
      <c r="A510" s="1">
        <f>ProccessedData!I536</f>
        <v>24</v>
      </c>
      <c r="B510" s="1">
        <f>ProccessedData!D536</f>
        <v>56</v>
      </c>
    </row>
    <row r="511" spans="1:2" x14ac:dyDescent="0.2">
      <c r="A511" s="1">
        <f>ProccessedData!I538</f>
        <v>46</v>
      </c>
      <c r="B511" s="1">
        <f>ProccessedData!D538</f>
        <v>90</v>
      </c>
    </row>
    <row r="512" spans="1:2" x14ac:dyDescent="0.2">
      <c r="A512" s="1">
        <f>ProccessedData!I539</f>
        <v>67</v>
      </c>
      <c r="B512" s="1">
        <f>ProccessedData!D539</f>
        <v>60</v>
      </c>
    </row>
    <row r="513" spans="1:2" x14ac:dyDescent="0.2">
      <c r="A513" s="1">
        <f>ProccessedData!I540</f>
        <v>23</v>
      </c>
      <c r="B513" s="1">
        <f>ProccessedData!D540</f>
        <v>80</v>
      </c>
    </row>
    <row r="514" spans="1:2" x14ac:dyDescent="0.2">
      <c r="A514" s="1">
        <f>ProccessedData!I541</f>
        <v>32</v>
      </c>
      <c r="B514" s="1">
        <f>ProccessedData!D541</f>
        <v>92</v>
      </c>
    </row>
    <row r="515" spans="1:2" x14ac:dyDescent="0.2">
      <c r="A515" s="1">
        <f>ProccessedData!I542</f>
        <v>43</v>
      </c>
      <c r="B515" s="1">
        <f>ProccessedData!D542</f>
        <v>74</v>
      </c>
    </row>
    <row r="516" spans="1:2" x14ac:dyDescent="0.2">
      <c r="A516" s="1">
        <f>ProccessedData!I543</f>
        <v>27</v>
      </c>
      <c r="B516" s="1">
        <f>ProccessedData!D543</f>
        <v>72</v>
      </c>
    </row>
    <row r="517" spans="1:2" x14ac:dyDescent="0.2">
      <c r="A517" s="1">
        <f>ProccessedData!I544</f>
        <v>56</v>
      </c>
      <c r="B517" s="1">
        <f>ProccessedData!D544</f>
        <v>85</v>
      </c>
    </row>
    <row r="518" spans="1:2" x14ac:dyDescent="0.2">
      <c r="A518" s="1">
        <f>ProccessedData!I545</f>
        <v>25</v>
      </c>
      <c r="B518" s="1">
        <f>ProccessedData!D545</f>
        <v>90</v>
      </c>
    </row>
    <row r="519" spans="1:2" x14ac:dyDescent="0.2">
      <c r="A519" s="1">
        <f>ProccessedData!I546</f>
        <v>29</v>
      </c>
      <c r="B519" s="1">
        <f>ProccessedData!D546</f>
        <v>78</v>
      </c>
    </row>
    <row r="520" spans="1:2" x14ac:dyDescent="0.2">
      <c r="A520" s="1">
        <f>ProccessedData!I547</f>
        <v>37</v>
      </c>
      <c r="B520" s="1">
        <f>ProccessedData!D547</f>
        <v>90</v>
      </c>
    </row>
    <row r="521" spans="1:2" x14ac:dyDescent="0.2">
      <c r="A521" s="1">
        <f>ProccessedData!I548</f>
        <v>53</v>
      </c>
      <c r="B521" s="1">
        <f>ProccessedData!D548</f>
        <v>76</v>
      </c>
    </row>
    <row r="522" spans="1:2" x14ac:dyDescent="0.2">
      <c r="A522" s="1">
        <f>ProccessedData!I549</f>
        <v>28</v>
      </c>
      <c r="B522" s="1">
        <f>ProccessedData!D549</f>
        <v>68</v>
      </c>
    </row>
    <row r="523" spans="1:2" x14ac:dyDescent="0.2">
      <c r="A523" s="1">
        <f>ProccessedData!I550</f>
        <v>50</v>
      </c>
      <c r="B523" s="1">
        <f>ProccessedData!D550</f>
        <v>82</v>
      </c>
    </row>
    <row r="524" spans="1:2" x14ac:dyDescent="0.2">
      <c r="A524" s="1">
        <f>ProccessedData!I551</f>
        <v>37</v>
      </c>
      <c r="B524" s="1">
        <f>ProccessedData!D551</f>
        <v>110</v>
      </c>
    </row>
    <row r="525" spans="1:2" x14ac:dyDescent="0.2">
      <c r="A525" s="1">
        <f>ProccessedData!I552</f>
        <v>21</v>
      </c>
      <c r="B525" s="1">
        <f>ProccessedData!D552</f>
        <v>70</v>
      </c>
    </row>
    <row r="526" spans="1:2" x14ac:dyDescent="0.2">
      <c r="A526" s="1">
        <f>ProccessedData!I553</f>
        <v>25</v>
      </c>
      <c r="B526" s="1">
        <f>ProccessedData!D553</f>
        <v>68</v>
      </c>
    </row>
    <row r="527" spans="1:2" x14ac:dyDescent="0.2">
      <c r="A527" s="1">
        <f>ProccessedData!I554</f>
        <v>66</v>
      </c>
      <c r="B527" s="1">
        <f>ProccessedData!D554</f>
        <v>88</v>
      </c>
    </row>
    <row r="528" spans="1:2" x14ac:dyDescent="0.2">
      <c r="A528" s="1">
        <f>ProccessedData!I555</f>
        <v>23</v>
      </c>
      <c r="B528" s="1">
        <f>ProccessedData!D555</f>
        <v>62</v>
      </c>
    </row>
    <row r="529" spans="1:2" x14ac:dyDescent="0.2">
      <c r="A529" s="1">
        <f>ProccessedData!I556</f>
        <v>28</v>
      </c>
      <c r="B529" s="1">
        <f>ProccessedData!D556</f>
        <v>64</v>
      </c>
    </row>
    <row r="530" spans="1:2" x14ac:dyDescent="0.2">
      <c r="A530" s="1">
        <f>ProccessedData!I557</f>
        <v>37</v>
      </c>
      <c r="B530" s="1">
        <f>ProccessedData!D557</f>
        <v>70</v>
      </c>
    </row>
    <row r="531" spans="1:2" x14ac:dyDescent="0.2">
      <c r="A531" s="1">
        <f>ProccessedData!I558</f>
        <v>30</v>
      </c>
      <c r="B531" s="1">
        <f>ProccessedData!D558</f>
        <v>70</v>
      </c>
    </row>
    <row r="532" spans="1:2" x14ac:dyDescent="0.2">
      <c r="A532" s="1">
        <f>ProccessedData!I559</f>
        <v>58</v>
      </c>
      <c r="B532" s="1">
        <f>ProccessedData!D559</f>
        <v>76</v>
      </c>
    </row>
    <row r="533" spans="1:2" x14ac:dyDescent="0.2">
      <c r="A533" s="1">
        <f>ProccessedData!I560</f>
        <v>42</v>
      </c>
      <c r="B533" s="1">
        <f>ProccessedData!D560</f>
        <v>68</v>
      </c>
    </row>
    <row r="534" spans="1:2" x14ac:dyDescent="0.2">
      <c r="A534" s="1">
        <f>ProccessedData!I561</f>
        <v>35</v>
      </c>
      <c r="B534" s="1">
        <f>ProccessedData!D561</f>
        <v>74</v>
      </c>
    </row>
    <row r="535" spans="1:2" x14ac:dyDescent="0.2">
      <c r="A535" s="1">
        <f>ProccessedData!I562</f>
        <v>54</v>
      </c>
      <c r="B535" s="1">
        <f>ProccessedData!D562</f>
        <v>76</v>
      </c>
    </row>
    <row r="536" spans="1:2" x14ac:dyDescent="0.2">
      <c r="A536" s="1">
        <f>ProccessedData!I563</f>
        <v>28</v>
      </c>
      <c r="B536" s="1">
        <f>ProccessedData!D563</f>
        <v>66</v>
      </c>
    </row>
    <row r="537" spans="1:2" x14ac:dyDescent="0.2">
      <c r="A537" s="1">
        <f>ProccessedData!I564</f>
        <v>24</v>
      </c>
      <c r="B537" s="1">
        <f>ProccessedData!D564</f>
        <v>68</v>
      </c>
    </row>
    <row r="538" spans="1:2" x14ac:dyDescent="0.2">
      <c r="A538" s="1">
        <f>ProccessedData!I565</f>
        <v>32</v>
      </c>
      <c r="B538" s="1">
        <f>ProccessedData!D565</f>
        <v>60</v>
      </c>
    </row>
    <row r="539" spans="1:2" x14ac:dyDescent="0.2">
      <c r="A539" s="1">
        <f>ProccessedData!I566</f>
        <v>27</v>
      </c>
      <c r="B539" s="1">
        <f>ProccessedData!D566</f>
        <v>80</v>
      </c>
    </row>
    <row r="540" spans="1:2" x14ac:dyDescent="0.2">
      <c r="A540" s="1">
        <f>ProccessedData!I567</f>
        <v>22</v>
      </c>
      <c r="B540" s="1">
        <f>ProccessedData!D567</f>
        <v>54</v>
      </c>
    </row>
    <row r="541" spans="1:2" x14ac:dyDescent="0.2">
      <c r="A541" s="1">
        <f>ProccessedData!I568</f>
        <v>21</v>
      </c>
      <c r="B541" s="1">
        <f>ProccessedData!D568</f>
        <v>72</v>
      </c>
    </row>
    <row r="542" spans="1:2" x14ac:dyDescent="0.2">
      <c r="A542" s="1">
        <f>ProccessedData!I569</f>
        <v>46</v>
      </c>
      <c r="B542" s="1">
        <f>ProccessedData!D569</f>
        <v>62</v>
      </c>
    </row>
    <row r="543" spans="1:2" x14ac:dyDescent="0.2">
      <c r="A543" s="1">
        <f>ProccessedData!I570</f>
        <v>37</v>
      </c>
      <c r="B543" s="1">
        <f>ProccessedData!D570</f>
        <v>72</v>
      </c>
    </row>
    <row r="544" spans="1:2" x14ac:dyDescent="0.2">
      <c r="A544" s="1">
        <f>ProccessedData!I571</f>
        <v>33</v>
      </c>
      <c r="B544" s="1">
        <f>ProccessedData!D571</f>
        <v>66</v>
      </c>
    </row>
    <row r="545" spans="1:2" x14ac:dyDescent="0.2">
      <c r="A545" s="1">
        <f>ProccessedData!I572</f>
        <v>39</v>
      </c>
      <c r="B545" s="1">
        <f>ProccessedData!D572</f>
        <v>70</v>
      </c>
    </row>
    <row r="546" spans="1:2" x14ac:dyDescent="0.2">
      <c r="A546" s="1">
        <f>ProccessedData!I573</f>
        <v>21</v>
      </c>
      <c r="B546" s="1">
        <f>ProccessedData!D573</f>
        <v>96</v>
      </c>
    </row>
    <row r="547" spans="1:2" x14ac:dyDescent="0.2">
      <c r="A547" s="1">
        <f>ProccessedData!I574</f>
        <v>22</v>
      </c>
      <c r="B547" s="1">
        <f>ProccessedData!D574</f>
        <v>58</v>
      </c>
    </row>
    <row r="548" spans="1:2" x14ac:dyDescent="0.2">
      <c r="A548" s="1">
        <f>ProccessedData!I575</f>
        <v>22</v>
      </c>
      <c r="B548" s="1">
        <f>ProccessedData!D575</f>
        <v>60</v>
      </c>
    </row>
    <row r="549" spans="1:2" x14ac:dyDescent="0.2">
      <c r="A549" s="1">
        <f>ProccessedData!I576</f>
        <v>23</v>
      </c>
      <c r="B549" s="1">
        <f>ProccessedData!D576</f>
        <v>86</v>
      </c>
    </row>
    <row r="550" spans="1:2" x14ac:dyDescent="0.2">
      <c r="A550" s="1">
        <f>ProccessedData!I577</f>
        <v>25</v>
      </c>
      <c r="B550" s="1">
        <f>ProccessedData!D577</f>
        <v>44</v>
      </c>
    </row>
    <row r="551" spans="1:2" x14ac:dyDescent="0.2">
      <c r="A551" s="1">
        <f>ProccessedData!I578</f>
        <v>35</v>
      </c>
      <c r="B551" s="1">
        <f>ProccessedData!D578</f>
        <v>44</v>
      </c>
    </row>
    <row r="552" spans="1:2" x14ac:dyDescent="0.2">
      <c r="A552" s="1">
        <f>ProccessedData!I579</f>
        <v>21</v>
      </c>
      <c r="B552" s="1">
        <f>ProccessedData!D579</f>
        <v>80</v>
      </c>
    </row>
    <row r="553" spans="1:2" x14ac:dyDescent="0.2">
      <c r="A553" s="1">
        <f>ProccessedData!I580</f>
        <v>36</v>
      </c>
      <c r="B553" s="1">
        <f>ProccessedData!D580</f>
        <v>68</v>
      </c>
    </row>
    <row r="554" spans="1:2" x14ac:dyDescent="0.2">
      <c r="A554" s="1">
        <f>ProccessedData!I581</f>
        <v>62</v>
      </c>
      <c r="B554" s="1">
        <f>ProccessedData!D581</f>
        <v>70</v>
      </c>
    </row>
    <row r="555" spans="1:2" x14ac:dyDescent="0.2">
      <c r="A555" s="1">
        <f>ProccessedData!I582</f>
        <v>21</v>
      </c>
      <c r="B555" s="1">
        <f>ProccessedData!D582</f>
        <v>90</v>
      </c>
    </row>
    <row r="556" spans="1:2" x14ac:dyDescent="0.2">
      <c r="A556" s="1">
        <f>ProccessedData!I583</f>
        <v>27</v>
      </c>
      <c r="B556" s="1">
        <f>ProccessedData!D583</f>
        <v>60</v>
      </c>
    </row>
    <row r="557" spans="1:2" x14ac:dyDescent="0.2">
      <c r="A557" s="1">
        <f>ProccessedData!I584</f>
        <v>62</v>
      </c>
      <c r="B557" s="1">
        <f>ProccessedData!D584</f>
        <v>78</v>
      </c>
    </row>
    <row r="558" spans="1:2" x14ac:dyDescent="0.2">
      <c r="A558" s="1">
        <f>ProccessedData!I585</f>
        <v>42</v>
      </c>
      <c r="B558" s="1">
        <f>ProccessedData!D585</f>
        <v>76</v>
      </c>
    </row>
    <row r="559" spans="1:2" x14ac:dyDescent="0.2">
      <c r="A559" s="1">
        <f>ProccessedData!I586</f>
        <v>52</v>
      </c>
      <c r="B559" s="1">
        <f>ProccessedData!D586</f>
        <v>76</v>
      </c>
    </row>
    <row r="560" spans="1:2" x14ac:dyDescent="0.2">
      <c r="A560" s="1">
        <f>ProccessedData!I587</f>
        <v>22</v>
      </c>
      <c r="B560" s="1">
        <f>ProccessedData!D587</f>
        <v>56</v>
      </c>
    </row>
    <row r="561" spans="1:2" x14ac:dyDescent="0.2">
      <c r="A561" s="1">
        <f>ProccessedData!I588</f>
        <v>41</v>
      </c>
      <c r="B561" s="1">
        <f>ProccessedData!D588</f>
        <v>66</v>
      </c>
    </row>
    <row r="562" spans="1:2" x14ac:dyDescent="0.2">
      <c r="A562" s="1">
        <f>ProccessedData!I589</f>
        <v>29</v>
      </c>
      <c r="B562" s="1">
        <f>ProccessedData!D589</f>
        <v>66</v>
      </c>
    </row>
    <row r="563" spans="1:2" x14ac:dyDescent="0.2">
      <c r="A563" s="1">
        <f>ProccessedData!I590</f>
        <v>52</v>
      </c>
      <c r="B563" s="1">
        <f>ProccessedData!D590</f>
        <v>86</v>
      </c>
    </row>
    <row r="564" spans="1:2" x14ac:dyDescent="0.2">
      <c r="A564" s="1">
        <f>ProccessedData!I592</f>
        <v>45</v>
      </c>
      <c r="B564" s="1">
        <f>ProccessedData!D592</f>
        <v>84</v>
      </c>
    </row>
    <row r="565" spans="1:2" x14ac:dyDescent="0.2">
      <c r="A565" s="1">
        <f>ProccessedData!I593</f>
        <v>24</v>
      </c>
      <c r="B565" s="1">
        <f>ProccessedData!D593</f>
        <v>78</v>
      </c>
    </row>
    <row r="566" spans="1:2" x14ac:dyDescent="0.2">
      <c r="A566" s="1">
        <f>ProccessedData!I594</f>
        <v>44</v>
      </c>
      <c r="B566" s="1">
        <f>ProccessedData!D594</f>
        <v>80</v>
      </c>
    </row>
    <row r="567" spans="1:2" x14ac:dyDescent="0.2">
      <c r="A567" s="1">
        <f>ProccessedData!I595</f>
        <v>25</v>
      </c>
      <c r="B567" s="1">
        <f>ProccessedData!D595</f>
        <v>52</v>
      </c>
    </row>
    <row r="568" spans="1:2" x14ac:dyDescent="0.2">
      <c r="A568" s="1">
        <f>ProccessedData!I596</f>
        <v>34</v>
      </c>
      <c r="B568" s="1">
        <f>ProccessedData!D596</f>
        <v>72</v>
      </c>
    </row>
    <row r="569" spans="1:2" x14ac:dyDescent="0.2">
      <c r="A569" s="1">
        <f>ProccessedData!I597</f>
        <v>22</v>
      </c>
      <c r="B569" s="1">
        <f>ProccessedData!D597</f>
        <v>82</v>
      </c>
    </row>
    <row r="570" spans="1:2" x14ac:dyDescent="0.2">
      <c r="A570" s="1">
        <f>ProccessedData!I598</f>
        <v>46</v>
      </c>
      <c r="B570" s="1">
        <f>ProccessedData!D598</f>
        <v>76</v>
      </c>
    </row>
    <row r="571" spans="1:2" x14ac:dyDescent="0.2">
      <c r="A571" s="1">
        <f>ProccessedData!I599</f>
        <v>21</v>
      </c>
      <c r="B571" s="1">
        <f>ProccessedData!D599</f>
        <v>24</v>
      </c>
    </row>
    <row r="572" spans="1:2" x14ac:dyDescent="0.2">
      <c r="A572" s="1">
        <f>ProccessedData!I600</f>
        <v>38</v>
      </c>
      <c r="B572" s="1">
        <f>ProccessedData!D600</f>
        <v>74</v>
      </c>
    </row>
    <row r="573" spans="1:2" x14ac:dyDescent="0.2">
      <c r="A573" s="1">
        <f>ProccessedData!I601</f>
        <v>26</v>
      </c>
      <c r="B573" s="1">
        <f>ProccessedData!D601</f>
        <v>38</v>
      </c>
    </row>
    <row r="574" spans="1:2" x14ac:dyDescent="0.2">
      <c r="A574" s="1">
        <f>ProccessedData!I602</f>
        <v>24</v>
      </c>
      <c r="B574" s="1">
        <f>ProccessedData!D602</f>
        <v>88</v>
      </c>
    </row>
    <row r="575" spans="1:2" x14ac:dyDescent="0.2">
      <c r="A575" s="1">
        <f>ProccessedData!I604</f>
        <v>30</v>
      </c>
      <c r="B575" s="1">
        <f>ProccessedData!D604</f>
        <v>74</v>
      </c>
    </row>
    <row r="576" spans="1:2" x14ac:dyDescent="0.2">
      <c r="A576" s="1">
        <f>ProccessedData!I605</f>
        <v>54</v>
      </c>
      <c r="B576" s="1">
        <f>ProccessedData!D605</f>
        <v>78</v>
      </c>
    </row>
    <row r="577" spans="1:2" x14ac:dyDescent="0.2">
      <c r="A577" s="1">
        <f>ProccessedData!I607</f>
        <v>21</v>
      </c>
      <c r="B577" s="1">
        <f>ProccessedData!D607</f>
        <v>60</v>
      </c>
    </row>
    <row r="578" spans="1:2" x14ac:dyDescent="0.2">
      <c r="A578" s="1">
        <f>ProccessedData!I608</f>
        <v>22</v>
      </c>
      <c r="B578" s="1">
        <f>ProccessedData!D608</f>
        <v>78</v>
      </c>
    </row>
    <row r="579" spans="1:2" x14ac:dyDescent="0.2">
      <c r="A579" s="1">
        <f>ProccessedData!I609</f>
        <v>25</v>
      </c>
      <c r="B579" s="1">
        <f>ProccessedData!D609</f>
        <v>62</v>
      </c>
    </row>
    <row r="580" spans="1:2" x14ac:dyDescent="0.2">
      <c r="A580" s="1">
        <f>ProccessedData!I610</f>
        <v>27</v>
      </c>
      <c r="B580" s="1">
        <f>ProccessedData!D610</f>
        <v>82</v>
      </c>
    </row>
    <row r="581" spans="1:2" x14ac:dyDescent="0.2">
      <c r="A581" s="1">
        <f>ProccessedData!I611</f>
        <v>23</v>
      </c>
      <c r="B581" s="1">
        <f>ProccessedData!D611</f>
        <v>62</v>
      </c>
    </row>
    <row r="582" spans="1:2" x14ac:dyDescent="0.2">
      <c r="A582" s="1">
        <f>ProccessedData!I612</f>
        <v>24</v>
      </c>
      <c r="B582" s="1">
        <f>ProccessedData!D612</f>
        <v>54</v>
      </c>
    </row>
    <row r="583" spans="1:2" x14ac:dyDescent="0.2">
      <c r="A583" s="1">
        <f>ProccessedData!I613</f>
        <v>36</v>
      </c>
      <c r="B583" s="1">
        <f>ProccessedData!D613</f>
        <v>58</v>
      </c>
    </row>
    <row r="584" spans="1:2" x14ac:dyDescent="0.2">
      <c r="A584" s="1">
        <f>ProccessedData!I614</f>
        <v>40</v>
      </c>
      <c r="B584" s="1">
        <f>ProccessedData!D614</f>
        <v>88</v>
      </c>
    </row>
    <row r="585" spans="1:2" x14ac:dyDescent="0.2">
      <c r="A585" s="1">
        <f>ProccessedData!I615</f>
        <v>26</v>
      </c>
      <c r="B585" s="1">
        <f>ProccessedData!D615</f>
        <v>80</v>
      </c>
    </row>
    <row r="586" spans="1:2" x14ac:dyDescent="0.2">
      <c r="A586" s="1">
        <f>ProccessedData!I616</f>
        <v>50</v>
      </c>
      <c r="B586" s="1">
        <f>ProccessedData!D616</f>
        <v>74</v>
      </c>
    </row>
    <row r="587" spans="1:2" x14ac:dyDescent="0.2">
      <c r="A587" s="1">
        <f>ProccessedData!I617</f>
        <v>27</v>
      </c>
      <c r="B587" s="1">
        <f>ProccessedData!D617</f>
        <v>72</v>
      </c>
    </row>
    <row r="588" spans="1:2" x14ac:dyDescent="0.2">
      <c r="A588" s="1">
        <f>ProccessedData!I618</f>
        <v>30</v>
      </c>
      <c r="B588" s="1">
        <f>ProccessedData!D618</f>
        <v>96</v>
      </c>
    </row>
    <row r="589" spans="1:2" x14ac:dyDescent="0.2">
      <c r="A589" s="1">
        <f>ProccessedData!I619</f>
        <v>23</v>
      </c>
      <c r="B589" s="1">
        <f>ProccessedData!D619</f>
        <v>62</v>
      </c>
    </row>
    <row r="590" spans="1:2" x14ac:dyDescent="0.2">
      <c r="A590" s="1">
        <f>ProccessedData!I620</f>
        <v>50</v>
      </c>
      <c r="B590" s="1">
        <f>ProccessedData!D620</f>
        <v>82</v>
      </c>
    </row>
    <row r="591" spans="1:2" x14ac:dyDescent="0.2">
      <c r="A591" s="1">
        <f>ProccessedData!I622</f>
        <v>28</v>
      </c>
      <c r="B591" s="1">
        <f>ProccessedData!D622</f>
        <v>86</v>
      </c>
    </row>
    <row r="592" spans="1:2" x14ac:dyDescent="0.2">
      <c r="A592" s="1">
        <f>ProccessedData!I623</f>
        <v>28</v>
      </c>
      <c r="B592" s="1">
        <f>ProccessedData!D623</f>
        <v>76</v>
      </c>
    </row>
    <row r="593" spans="1:2" x14ac:dyDescent="0.2">
      <c r="A593" s="1">
        <f>ProccessedData!I624</f>
        <v>45</v>
      </c>
      <c r="B593" s="1">
        <f>ProccessedData!D624</f>
        <v>94</v>
      </c>
    </row>
    <row r="594" spans="1:2" x14ac:dyDescent="0.2">
      <c r="A594" s="1">
        <f>ProccessedData!I625</f>
        <v>21</v>
      </c>
      <c r="B594" s="1">
        <f>ProccessedData!D625</f>
        <v>70</v>
      </c>
    </row>
    <row r="595" spans="1:2" x14ac:dyDescent="0.2">
      <c r="A595" s="1">
        <f>ProccessedData!I626</f>
        <v>21</v>
      </c>
      <c r="B595" s="1">
        <f>ProccessedData!D626</f>
        <v>64</v>
      </c>
    </row>
    <row r="596" spans="1:2" x14ac:dyDescent="0.2">
      <c r="A596" s="1">
        <f>ProccessedData!I627</f>
        <v>29</v>
      </c>
      <c r="B596" s="1">
        <f>ProccessedData!D627</f>
        <v>88</v>
      </c>
    </row>
    <row r="597" spans="1:2" x14ac:dyDescent="0.2">
      <c r="A597" s="1">
        <f>ProccessedData!I628</f>
        <v>21</v>
      </c>
      <c r="B597" s="1">
        <f>ProccessedData!D628</f>
        <v>68</v>
      </c>
    </row>
    <row r="598" spans="1:2" x14ac:dyDescent="0.2">
      <c r="A598" s="1">
        <f>ProccessedData!I629</f>
        <v>21</v>
      </c>
      <c r="B598" s="1">
        <f>ProccessedData!D629</f>
        <v>78</v>
      </c>
    </row>
    <row r="599" spans="1:2" x14ac:dyDescent="0.2">
      <c r="A599" s="1">
        <f>ProccessedData!I630</f>
        <v>45</v>
      </c>
      <c r="B599" s="1">
        <f>ProccessedData!D630</f>
        <v>80</v>
      </c>
    </row>
    <row r="600" spans="1:2" x14ac:dyDescent="0.2">
      <c r="A600" s="1">
        <f>ProccessedData!I631</f>
        <v>21</v>
      </c>
      <c r="B600" s="1">
        <f>ProccessedData!D631</f>
        <v>65</v>
      </c>
    </row>
    <row r="601" spans="1:2" x14ac:dyDescent="0.2">
      <c r="A601" s="1">
        <f>ProccessedData!I632</f>
        <v>34</v>
      </c>
      <c r="B601" s="1">
        <f>ProccessedData!D632</f>
        <v>64</v>
      </c>
    </row>
    <row r="602" spans="1:2" x14ac:dyDescent="0.2">
      <c r="A602" s="1">
        <f>ProccessedData!I633</f>
        <v>24</v>
      </c>
      <c r="B602" s="1">
        <f>ProccessedData!D633</f>
        <v>78</v>
      </c>
    </row>
    <row r="603" spans="1:2" x14ac:dyDescent="0.2">
      <c r="A603" s="1">
        <f>ProccessedData!I634</f>
        <v>23</v>
      </c>
      <c r="B603" s="1">
        <f>ProccessedData!D634</f>
        <v>60</v>
      </c>
    </row>
    <row r="604" spans="1:2" x14ac:dyDescent="0.2">
      <c r="A604" s="1">
        <f>ProccessedData!I635</f>
        <v>22</v>
      </c>
      <c r="B604" s="1">
        <f>ProccessedData!D635</f>
        <v>82</v>
      </c>
    </row>
    <row r="605" spans="1:2" x14ac:dyDescent="0.2">
      <c r="A605" s="1">
        <f>ProccessedData!I636</f>
        <v>31</v>
      </c>
      <c r="B605" s="1">
        <f>ProccessedData!D636</f>
        <v>62</v>
      </c>
    </row>
    <row r="606" spans="1:2" x14ac:dyDescent="0.2">
      <c r="A606" s="1">
        <f>ProccessedData!I637</f>
        <v>38</v>
      </c>
      <c r="B606" s="1">
        <f>ProccessedData!D637</f>
        <v>72</v>
      </c>
    </row>
    <row r="607" spans="1:2" x14ac:dyDescent="0.2">
      <c r="A607" s="1">
        <f>ProccessedData!I638</f>
        <v>48</v>
      </c>
      <c r="B607" s="1">
        <f>ProccessedData!D638</f>
        <v>74</v>
      </c>
    </row>
    <row r="608" spans="1:2" x14ac:dyDescent="0.2">
      <c r="A608" s="1">
        <f>ProccessedData!I639</f>
        <v>23</v>
      </c>
      <c r="B608" s="1">
        <f>ProccessedData!D639</f>
        <v>76</v>
      </c>
    </row>
    <row r="609" spans="1:2" x14ac:dyDescent="0.2">
      <c r="A609" s="1">
        <f>ProccessedData!I640</f>
        <v>32</v>
      </c>
      <c r="B609" s="1">
        <f>ProccessedData!D640</f>
        <v>76</v>
      </c>
    </row>
    <row r="610" spans="1:2" x14ac:dyDescent="0.2">
      <c r="A610" s="1">
        <f>ProccessedData!I641</f>
        <v>28</v>
      </c>
      <c r="B610" s="1">
        <f>ProccessedData!D641</f>
        <v>74</v>
      </c>
    </row>
    <row r="611" spans="1:2" x14ac:dyDescent="0.2">
      <c r="A611" s="1">
        <f>ProccessedData!I642</f>
        <v>27</v>
      </c>
      <c r="B611" s="1">
        <f>ProccessedData!D642</f>
        <v>86</v>
      </c>
    </row>
    <row r="612" spans="1:2" x14ac:dyDescent="0.2">
      <c r="A612" s="1">
        <f>ProccessedData!I643</f>
        <v>24</v>
      </c>
      <c r="B612" s="1">
        <f>ProccessedData!D643</f>
        <v>70</v>
      </c>
    </row>
    <row r="613" spans="1:2" x14ac:dyDescent="0.2">
      <c r="A613" s="1">
        <f>ProccessedData!I644</f>
        <v>50</v>
      </c>
      <c r="B613" s="1">
        <f>ProccessedData!D644</f>
        <v>80</v>
      </c>
    </row>
    <row r="614" spans="1:2" x14ac:dyDescent="0.2">
      <c r="A614" s="1">
        <f>ProccessedData!I646</f>
        <v>27</v>
      </c>
      <c r="B614" s="1">
        <f>ProccessedData!D646</f>
        <v>72</v>
      </c>
    </row>
    <row r="615" spans="1:2" x14ac:dyDescent="0.2">
      <c r="A615" s="1">
        <f>ProccessedData!I647</f>
        <v>30</v>
      </c>
      <c r="B615" s="1">
        <f>ProccessedData!D647</f>
        <v>74</v>
      </c>
    </row>
    <row r="616" spans="1:2" x14ac:dyDescent="0.2">
      <c r="A616" s="1">
        <f>ProccessedData!I648</f>
        <v>33</v>
      </c>
      <c r="B616" s="1">
        <f>ProccessedData!D648</f>
        <v>74</v>
      </c>
    </row>
    <row r="617" spans="1:2" x14ac:dyDescent="0.2">
      <c r="A617" s="1">
        <f>ProccessedData!I649</f>
        <v>22</v>
      </c>
      <c r="B617" s="1">
        <f>ProccessedData!D649</f>
        <v>50</v>
      </c>
    </row>
    <row r="618" spans="1:2" x14ac:dyDescent="0.2">
      <c r="A618" s="1">
        <f>ProccessedData!I650</f>
        <v>42</v>
      </c>
      <c r="B618" s="1">
        <f>ProccessedData!D650</f>
        <v>84</v>
      </c>
    </row>
    <row r="619" spans="1:2" x14ac:dyDescent="0.2">
      <c r="A619" s="1">
        <f>ProccessedData!I651</f>
        <v>23</v>
      </c>
      <c r="B619" s="1">
        <f>ProccessedData!D651</f>
        <v>60</v>
      </c>
    </row>
    <row r="620" spans="1:2" x14ac:dyDescent="0.2">
      <c r="A620" s="1">
        <f>ProccessedData!I652</f>
        <v>23</v>
      </c>
      <c r="B620" s="1">
        <f>ProccessedData!D652</f>
        <v>54</v>
      </c>
    </row>
    <row r="621" spans="1:2" x14ac:dyDescent="0.2">
      <c r="A621" s="1">
        <f>ProccessedData!I653</f>
        <v>27</v>
      </c>
      <c r="B621" s="1">
        <f>ProccessedData!D653</f>
        <v>60</v>
      </c>
    </row>
    <row r="622" spans="1:2" x14ac:dyDescent="0.2">
      <c r="A622" s="1">
        <f>ProccessedData!I654</f>
        <v>28</v>
      </c>
      <c r="B622" s="1">
        <f>ProccessedData!D654</f>
        <v>74</v>
      </c>
    </row>
    <row r="623" spans="1:2" x14ac:dyDescent="0.2">
      <c r="A623" s="1">
        <f>ProccessedData!I655</f>
        <v>27</v>
      </c>
      <c r="B623" s="1">
        <f>ProccessedData!D655</f>
        <v>54</v>
      </c>
    </row>
    <row r="624" spans="1:2" x14ac:dyDescent="0.2">
      <c r="A624" s="1">
        <f>ProccessedData!I656</f>
        <v>22</v>
      </c>
      <c r="B624" s="1">
        <f>ProccessedData!D656</f>
        <v>70</v>
      </c>
    </row>
    <row r="625" spans="1:2" x14ac:dyDescent="0.2">
      <c r="A625" s="1">
        <f>ProccessedData!I657</f>
        <v>25</v>
      </c>
      <c r="B625" s="1">
        <f>ProccessedData!D657</f>
        <v>52</v>
      </c>
    </row>
    <row r="626" spans="1:2" x14ac:dyDescent="0.2">
      <c r="A626" s="1">
        <f>ProccessedData!I658</f>
        <v>22</v>
      </c>
      <c r="B626" s="1">
        <f>ProccessedData!D658</f>
        <v>58</v>
      </c>
    </row>
    <row r="627" spans="1:2" x14ac:dyDescent="0.2">
      <c r="A627" s="1">
        <f>ProccessedData!I659</f>
        <v>41</v>
      </c>
      <c r="B627" s="1">
        <f>ProccessedData!D659</f>
        <v>80</v>
      </c>
    </row>
    <row r="628" spans="1:2" x14ac:dyDescent="0.2">
      <c r="A628" s="1">
        <f>ProccessedData!I660</f>
        <v>51</v>
      </c>
      <c r="B628" s="1">
        <f>ProccessedData!D660</f>
        <v>106</v>
      </c>
    </row>
    <row r="629" spans="1:2" x14ac:dyDescent="0.2">
      <c r="A629" s="1">
        <f>ProccessedData!I661</f>
        <v>27</v>
      </c>
      <c r="B629" s="1">
        <f>ProccessedData!D661</f>
        <v>82</v>
      </c>
    </row>
    <row r="630" spans="1:2" x14ac:dyDescent="0.2">
      <c r="A630" s="1">
        <f>ProccessedData!I662</f>
        <v>54</v>
      </c>
      <c r="B630" s="1">
        <f>ProccessedData!D662</f>
        <v>84</v>
      </c>
    </row>
    <row r="631" spans="1:2" x14ac:dyDescent="0.2">
      <c r="A631" s="1">
        <f>ProccessedData!I663</f>
        <v>22</v>
      </c>
      <c r="B631" s="1">
        <f>ProccessedData!D663</f>
        <v>76</v>
      </c>
    </row>
    <row r="632" spans="1:2" x14ac:dyDescent="0.2">
      <c r="A632" s="1">
        <f>ProccessedData!I664</f>
        <v>43</v>
      </c>
      <c r="B632" s="1">
        <f>ProccessedData!D664</f>
        <v>106</v>
      </c>
    </row>
    <row r="633" spans="1:2" x14ac:dyDescent="0.2">
      <c r="A633" s="1">
        <f>ProccessedData!I665</f>
        <v>40</v>
      </c>
      <c r="B633" s="1">
        <f>ProccessedData!D665</f>
        <v>80</v>
      </c>
    </row>
    <row r="634" spans="1:2" x14ac:dyDescent="0.2">
      <c r="A634" s="1">
        <f>ProccessedData!I666</f>
        <v>40</v>
      </c>
      <c r="B634" s="1">
        <f>ProccessedData!D666</f>
        <v>60</v>
      </c>
    </row>
    <row r="635" spans="1:2" x14ac:dyDescent="0.2">
      <c r="A635" s="1">
        <f>ProccessedData!I667</f>
        <v>24</v>
      </c>
      <c r="B635" s="1">
        <f>ProccessedData!D667</f>
        <v>80</v>
      </c>
    </row>
    <row r="636" spans="1:2" x14ac:dyDescent="0.2">
      <c r="A636" s="1">
        <f>ProccessedData!I668</f>
        <v>70</v>
      </c>
      <c r="B636" s="1">
        <f>ProccessedData!D668</f>
        <v>82</v>
      </c>
    </row>
    <row r="637" spans="1:2" x14ac:dyDescent="0.2">
      <c r="A637" s="1">
        <f>ProccessedData!I669</f>
        <v>40</v>
      </c>
      <c r="B637" s="1">
        <f>ProccessedData!D669</f>
        <v>70</v>
      </c>
    </row>
    <row r="638" spans="1:2" x14ac:dyDescent="0.2">
      <c r="A638" s="1">
        <f>ProccessedData!I670</f>
        <v>43</v>
      </c>
      <c r="B638" s="1">
        <f>ProccessedData!D670</f>
        <v>58</v>
      </c>
    </row>
    <row r="639" spans="1:2" x14ac:dyDescent="0.2">
      <c r="A639" s="1">
        <f>ProccessedData!I671</f>
        <v>45</v>
      </c>
      <c r="B639" s="1">
        <f>ProccessedData!D671</f>
        <v>78</v>
      </c>
    </row>
    <row r="640" spans="1:2" x14ac:dyDescent="0.2">
      <c r="A640" s="1">
        <f>ProccessedData!I672</f>
        <v>49</v>
      </c>
      <c r="B640" s="1">
        <f>ProccessedData!D672</f>
        <v>68</v>
      </c>
    </row>
    <row r="641" spans="1:2" x14ac:dyDescent="0.2">
      <c r="A641" s="1">
        <f>ProccessedData!I673</f>
        <v>21</v>
      </c>
      <c r="B641" s="1">
        <f>ProccessedData!D673</f>
        <v>58</v>
      </c>
    </row>
    <row r="642" spans="1:2" x14ac:dyDescent="0.2">
      <c r="A642" s="1">
        <f>ProccessedData!I674</f>
        <v>47</v>
      </c>
      <c r="B642" s="1">
        <f>ProccessedData!D674</f>
        <v>106</v>
      </c>
    </row>
    <row r="643" spans="1:2" x14ac:dyDescent="0.2">
      <c r="A643" s="1">
        <f>ProccessedData!I675</f>
        <v>22</v>
      </c>
      <c r="B643" s="1">
        <f>ProccessedData!D675</f>
        <v>100</v>
      </c>
    </row>
    <row r="644" spans="1:2" x14ac:dyDescent="0.2">
      <c r="A644" s="1">
        <f>ProccessedData!I676</f>
        <v>68</v>
      </c>
      <c r="B644" s="1">
        <f>ProccessedData!D676</f>
        <v>82</v>
      </c>
    </row>
    <row r="645" spans="1:2" x14ac:dyDescent="0.2">
      <c r="A645" s="1">
        <f>ProccessedData!I677</f>
        <v>31</v>
      </c>
      <c r="B645" s="1">
        <f>ProccessedData!D677</f>
        <v>70</v>
      </c>
    </row>
    <row r="646" spans="1:2" x14ac:dyDescent="0.2">
      <c r="A646" s="1">
        <f>ProccessedData!I678</f>
        <v>53</v>
      </c>
      <c r="B646" s="1">
        <f>ProccessedData!D678</f>
        <v>86</v>
      </c>
    </row>
    <row r="647" spans="1:2" x14ac:dyDescent="0.2">
      <c r="A647" s="1">
        <f>ProccessedData!I679</f>
        <v>25</v>
      </c>
      <c r="B647" s="1">
        <f>ProccessedData!D679</f>
        <v>60</v>
      </c>
    </row>
    <row r="648" spans="1:2" x14ac:dyDescent="0.2">
      <c r="A648" s="1">
        <f>ProccessedData!I680</f>
        <v>25</v>
      </c>
      <c r="B648" s="1">
        <f>ProccessedData!D680</f>
        <v>52</v>
      </c>
    </row>
    <row r="649" spans="1:2" x14ac:dyDescent="0.2">
      <c r="A649" s="1">
        <f>ProccessedData!I681</f>
        <v>23</v>
      </c>
      <c r="B649" s="1">
        <f>ProccessedData!D681</f>
        <v>58</v>
      </c>
    </row>
    <row r="650" spans="1:2" x14ac:dyDescent="0.2">
      <c r="A650" s="1">
        <f>ProccessedData!I682</f>
        <v>22</v>
      </c>
      <c r="B650" s="1">
        <f>ProccessedData!D682</f>
        <v>56</v>
      </c>
    </row>
    <row r="651" spans="1:2" x14ac:dyDescent="0.2">
      <c r="A651" s="1">
        <f>ProccessedData!I683</f>
        <v>26</v>
      </c>
      <c r="B651" s="1">
        <f>ProccessedData!D683</f>
        <v>76</v>
      </c>
    </row>
    <row r="652" spans="1:2" x14ac:dyDescent="0.2">
      <c r="A652" s="1">
        <f>ProccessedData!I684</f>
        <v>22</v>
      </c>
      <c r="B652" s="1">
        <f>ProccessedData!D684</f>
        <v>64</v>
      </c>
    </row>
    <row r="653" spans="1:2" x14ac:dyDescent="0.2">
      <c r="A653" s="1">
        <f>ProccessedData!I685</f>
        <v>27</v>
      </c>
      <c r="B653" s="1">
        <f>ProccessedData!D685</f>
        <v>80</v>
      </c>
    </row>
    <row r="654" spans="1:2" x14ac:dyDescent="0.2">
      <c r="A654" s="1">
        <f>ProccessedData!I686</f>
        <v>69</v>
      </c>
      <c r="B654" s="1">
        <f>ProccessedData!D686</f>
        <v>82</v>
      </c>
    </row>
    <row r="655" spans="1:2" x14ac:dyDescent="0.2">
      <c r="A655" s="1">
        <f>ProccessedData!I687</f>
        <v>25</v>
      </c>
      <c r="B655" s="1">
        <f>ProccessedData!D687</f>
        <v>74</v>
      </c>
    </row>
    <row r="656" spans="1:2" x14ac:dyDescent="0.2">
      <c r="A656" s="1">
        <f>ProccessedData!I688</f>
        <v>22</v>
      </c>
      <c r="B656" s="1">
        <f>ProccessedData!D688</f>
        <v>64</v>
      </c>
    </row>
    <row r="657" spans="1:2" x14ac:dyDescent="0.2">
      <c r="A657" s="1">
        <f>ProccessedData!I689</f>
        <v>29</v>
      </c>
      <c r="B657" s="1">
        <f>ProccessedData!D689</f>
        <v>50</v>
      </c>
    </row>
    <row r="658" spans="1:2" x14ac:dyDescent="0.2">
      <c r="A658" s="1">
        <f>ProccessedData!I690</f>
        <v>23</v>
      </c>
      <c r="B658" s="1">
        <f>ProccessedData!D690</f>
        <v>74</v>
      </c>
    </row>
    <row r="659" spans="1:2" x14ac:dyDescent="0.2">
      <c r="A659" s="1">
        <f>ProccessedData!I691</f>
        <v>46</v>
      </c>
      <c r="B659" s="1">
        <f>ProccessedData!D691</f>
        <v>82</v>
      </c>
    </row>
    <row r="660" spans="1:2" x14ac:dyDescent="0.2">
      <c r="A660" s="1">
        <f>ProccessedData!I692</f>
        <v>34</v>
      </c>
      <c r="B660" s="1">
        <f>ProccessedData!D692</f>
        <v>80</v>
      </c>
    </row>
    <row r="661" spans="1:2" x14ac:dyDescent="0.2">
      <c r="A661" s="1">
        <f>ProccessedData!I693</f>
        <v>44</v>
      </c>
      <c r="B661" s="1">
        <f>ProccessedData!D693</f>
        <v>114</v>
      </c>
    </row>
    <row r="662" spans="1:2" x14ac:dyDescent="0.2">
      <c r="A662" s="1">
        <f>ProccessedData!I694</f>
        <v>23</v>
      </c>
      <c r="B662" s="1">
        <f>ProccessedData!D694</f>
        <v>70</v>
      </c>
    </row>
    <row r="663" spans="1:2" x14ac:dyDescent="0.2">
      <c r="A663" s="1">
        <f>ProccessedData!I695</f>
        <v>43</v>
      </c>
      <c r="B663" s="1">
        <f>ProccessedData!D695</f>
        <v>68</v>
      </c>
    </row>
    <row r="664" spans="1:2" x14ac:dyDescent="0.2">
      <c r="A664" s="1">
        <f>ProccessedData!I696</f>
        <v>25</v>
      </c>
      <c r="B664" s="1">
        <f>ProccessedData!D696</f>
        <v>60</v>
      </c>
    </row>
    <row r="665" spans="1:2" x14ac:dyDescent="0.2">
      <c r="A665" s="1">
        <f>ProccessedData!I697</f>
        <v>43</v>
      </c>
      <c r="B665" s="1">
        <f>ProccessedData!D697</f>
        <v>90</v>
      </c>
    </row>
    <row r="666" spans="1:2" x14ac:dyDescent="0.2">
      <c r="A666" s="1">
        <f>ProccessedData!I698</f>
        <v>31</v>
      </c>
      <c r="B666" s="1">
        <f>ProccessedData!D698</f>
        <v>74</v>
      </c>
    </row>
    <row r="667" spans="1:2" x14ac:dyDescent="0.2">
      <c r="A667" s="1">
        <f>ProccessedData!I700</f>
        <v>28</v>
      </c>
      <c r="B667" s="1">
        <f>ProccessedData!D700</f>
        <v>88</v>
      </c>
    </row>
    <row r="668" spans="1:2" x14ac:dyDescent="0.2">
      <c r="A668" s="1">
        <f>ProccessedData!I701</f>
        <v>26</v>
      </c>
      <c r="B668" s="1">
        <f>ProccessedData!D701</f>
        <v>70</v>
      </c>
    </row>
    <row r="669" spans="1:2" x14ac:dyDescent="0.2">
      <c r="A669" s="1">
        <f>ProccessedData!I702</f>
        <v>26</v>
      </c>
      <c r="B669" s="1">
        <f>ProccessedData!D702</f>
        <v>76</v>
      </c>
    </row>
    <row r="670" spans="1:2" x14ac:dyDescent="0.2">
      <c r="A670" s="1">
        <f>ProccessedData!I703</f>
        <v>49</v>
      </c>
      <c r="B670" s="1">
        <f>ProccessedData!D703</f>
        <v>78</v>
      </c>
    </row>
    <row r="671" spans="1:2" x14ac:dyDescent="0.2">
      <c r="A671" s="1">
        <f>ProccessedData!I704</f>
        <v>52</v>
      </c>
      <c r="B671" s="1">
        <f>ProccessedData!D704</f>
        <v>88</v>
      </c>
    </row>
    <row r="672" spans="1:2" x14ac:dyDescent="0.2">
      <c r="A672" s="1">
        <f>ProccessedData!I706</f>
        <v>27</v>
      </c>
      <c r="B672" s="1">
        <f>ProccessedData!D706</f>
        <v>76</v>
      </c>
    </row>
    <row r="673" spans="1:2" x14ac:dyDescent="0.2">
      <c r="A673" s="1">
        <f>ProccessedData!I707</f>
        <v>28</v>
      </c>
      <c r="B673" s="1">
        <f>ProccessedData!D707</f>
        <v>80</v>
      </c>
    </row>
    <row r="674" spans="1:2" x14ac:dyDescent="0.2">
      <c r="A674" s="1">
        <f>ProccessedData!I709</f>
        <v>22</v>
      </c>
      <c r="B674" s="1">
        <f>ProccessedData!D709</f>
        <v>46</v>
      </c>
    </row>
    <row r="675" spans="1:2" x14ac:dyDescent="0.2">
      <c r="A675" s="1">
        <f>ProccessedData!I710</f>
        <v>45</v>
      </c>
      <c r="B675" s="1">
        <f>ProccessedData!D710</f>
        <v>78</v>
      </c>
    </row>
    <row r="676" spans="1:2" x14ac:dyDescent="0.2">
      <c r="A676" s="1">
        <f>ProccessedData!I711</f>
        <v>23</v>
      </c>
      <c r="B676" s="1">
        <f>ProccessedData!D711</f>
        <v>64</v>
      </c>
    </row>
    <row r="677" spans="1:2" x14ac:dyDescent="0.2">
      <c r="A677" s="1">
        <f>ProccessedData!I712</f>
        <v>24</v>
      </c>
      <c r="B677" s="1">
        <f>ProccessedData!D712</f>
        <v>64</v>
      </c>
    </row>
    <row r="678" spans="1:2" x14ac:dyDescent="0.2">
      <c r="A678" s="1">
        <f>ProccessedData!I713</f>
        <v>40</v>
      </c>
      <c r="B678" s="1">
        <f>ProccessedData!D713</f>
        <v>78</v>
      </c>
    </row>
    <row r="679" spans="1:2" x14ac:dyDescent="0.2">
      <c r="A679" s="1">
        <f>ProccessedData!I714</f>
        <v>38</v>
      </c>
      <c r="B679" s="1">
        <f>ProccessedData!D714</f>
        <v>62</v>
      </c>
    </row>
    <row r="680" spans="1:2" x14ac:dyDescent="0.2">
      <c r="A680" s="1">
        <f>ProccessedData!I715</f>
        <v>21</v>
      </c>
      <c r="B680" s="1">
        <f>ProccessedData!D715</f>
        <v>58</v>
      </c>
    </row>
    <row r="681" spans="1:2" x14ac:dyDescent="0.2">
      <c r="A681" s="1">
        <f>ProccessedData!I716</f>
        <v>32</v>
      </c>
      <c r="B681" s="1">
        <f>ProccessedData!D716</f>
        <v>74</v>
      </c>
    </row>
    <row r="682" spans="1:2" x14ac:dyDescent="0.2">
      <c r="A682" s="1">
        <f>ProccessedData!I717</f>
        <v>34</v>
      </c>
      <c r="B682" s="1">
        <f>ProccessedData!D717</f>
        <v>50</v>
      </c>
    </row>
    <row r="683" spans="1:2" x14ac:dyDescent="0.2">
      <c r="A683" s="1">
        <f>ProccessedData!I718</f>
        <v>31</v>
      </c>
      <c r="B683" s="1">
        <f>ProccessedData!D718</f>
        <v>78</v>
      </c>
    </row>
    <row r="684" spans="1:2" x14ac:dyDescent="0.2">
      <c r="A684" s="1">
        <f>ProccessedData!I719</f>
        <v>56</v>
      </c>
      <c r="B684" s="1">
        <f>ProccessedData!D719</f>
        <v>72</v>
      </c>
    </row>
    <row r="685" spans="1:2" x14ac:dyDescent="0.2">
      <c r="A685" s="1">
        <f>ProccessedData!I720</f>
        <v>24</v>
      </c>
      <c r="B685" s="1">
        <f>ProccessedData!D720</f>
        <v>60</v>
      </c>
    </row>
    <row r="686" spans="1:2" x14ac:dyDescent="0.2">
      <c r="A686" s="1">
        <f>ProccessedData!I721</f>
        <v>52</v>
      </c>
      <c r="B686" s="1">
        <f>ProccessedData!D721</f>
        <v>76</v>
      </c>
    </row>
    <row r="687" spans="1:2" x14ac:dyDescent="0.2">
      <c r="A687" s="1">
        <f>ProccessedData!I722</f>
        <v>34</v>
      </c>
      <c r="B687" s="1">
        <f>ProccessedData!D722</f>
        <v>86</v>
      </c>
    </row>
    <row r="688" spans="1:2" x14ac:dyDescent="0.2">
      <c r="A688" s="1">
        <f>ProccessedData!I723</f>
        <v>21</v>
      </c>
      <c r="B688" s="1">
        <f>ProccessedData!D723</f>
        <v>66</v>
      </c>
    </row>
    <row r="689" spans="1:2" x14ac:dyDescent="0.2">
      <c r="A689" s="1">
        <f>ProccessedData!I724</f>
        <v>42</v>
      </c>
      <c r="B689" s="1">
        <f>ProccessedData!D724</f>
        <v>68</v>
      </c>
    </row>
    <row r="690" spans="1:2" x14ac:dyDescent="0.2">
      <c r="A690" s="1">
        <f>ProccessedData!I725</f>
        <v>42</v>
      </c>
      <c r="B690" s="1">
        <f>ProccessedData!D725</f>
        <v>86</v>
      </c>
    </row>
    <row r="691" spans="1:2" x14ac:dyDescent="0.2">
      <c r="A691" s="1">
        <f>ProccessedData!I726</f>
        <v>45</v>
      </c>
      <c r="B691" s="1">
        <f>ProccessedData!D726</f>
        <v>94</v>
      </c>
    </row>
    <row r="692" spans="1:2" x14ac:dyDescent="0.2">
      <c r="A692" s="1">
        <f>ProccessedData!I727</f>
        <v>38</v>
      </c>
      <c r="B692" s="1">
        <f>ProccessedData!D727</f>
        <v>78</v>
      </c>
    </row>
    <row r="693" spans="1:2" x14ac:dyDescent="0.2">
      <c r="A693" s="1">
        <f>ProccessedData!I728</f>
        <v>25</v>
      </c>
      <c r="B693" s="1">
        <f>ProccessedData!D728</f>
        <v>78</v>
      </c>
    </row>
    <row r="694" spans="1:2" x14ac:dyDescent="0.2">
      <c r="A694" s="1">
        <f>ProccessedData!I729</f>
        <v>22</v>
      </c>
      <c r="B694" s="1">
        <f>ProccessedData!D729</f>
        <v>84</v>
      </c>
    </row>
    <row r="695" spans="1:2" x14ac:dyDescent="0.2">
      <c r="A695" s="1">
        <f>ProccessedData!I730</f>
        <v>22</v>
      </c>
      <c r="B695" s="1">
        <f>ProccessedData!D730</f>
        <v>88</v>
      </c>
    </row>
    <row r="696" spans="1:2" x14ac:dyDescent="0.2">
      <c r="A696" s="1">
        <f>ProccessedData!I731</f>
        <v>22</v>
      </c>
      <c r="B696" s="1">
        <f>ProccessedData!D731</f>
        <v>52</v>
      </c>
    </row>
    <row r="697" spans="1:2" x14ac:dyDescent="0.2">
      <c r="A697" s="1">
        <f>ProccessedData!I732</f>
        <v>34</v>
      </c>
      <c r="B697" s="1">
        <f>ProccessedData!D732</f>
        <v>78</v>
      </c>
    </row>
    <row r="698" spans="1:2" x14ac:dyDescent="0.2">
      <c r="A698" s="1">
        <f>ProccessedData!I733</f>
        <v>22</v>
      </c>
      <c r="B698" s="1">
        <f>ProccessedData!D733</f>
        <v>86</v>
      </c>
    </row>
    <row r="699" spans="1:2" x14ac:dyDescent="0.2">
      <c r="A699" s="1">
        <f>ProccessedData!I734</f>
        <v>24</v>
      </c>
      <c r="B699" s="1">
        <f>ProccessedData!D734</f>
        <v>88</v>
      </c>
    </row>
    <row r="700" spans="1:2" x14ac:dyDescent="0.2">
      <c r="A700" s="1">
        <f>ProccessedData!I735</f>
        <v>22</v>
      </c>
      <c r="B700" s="1">
        <f>ProccessedData!D735</f>
        <v>56</v>
      </c>
    </row>
    <row r="701" spans="1:2" x14ac:dyDescent="0.2">
      <c r="A701" s="1">
        <f>ProccessedData!I736</f>
        <v>53</v>
      </c>
      <c r="B701" s="1">
        <f>ProccessedData!D736</f>
        <v>75</v>
      </c>
    </row>
    <row r="702" spans="1:2" x14ac:dyDescent="0.2">
      <c r="A702" s="1">
        <f>ProccessedData!I737</f>
        <v>28</v>
      </c>
      <c r="B702" s="1">
        <f>ProccessedData!D737</f>
        <v>60</v>
      </c>
    </row>
    <row r="703" spans="1:2" x14ac:dyDescent="0.2">
      <c r="A703" s="1">
        <f>ProccessedData!I738</f>
        <v>21</v>
      </c>
      <c r="B703" s="1">
        <f>ProccessedData!D738</f>
        <v>86</v>
      </c>
    </row>
    <row r="704" spans="1:2" x14ac:dyDescent="0.2">
      <c r="A704" s="1">
        <f>ProccessedData!I739</f>
        <v>42</v>
      </c>
      <c r="B704" s="1">
        <f>ProccessedData!D739</f>
        <v>72</v>
      </c>
    </row>
    <row r="705" spans="1:2" x14ac:dyDescent="0.2">
      <c r="A705" s="1">
        <f>ProccessedData!I740</f>
        <v>21</v>
      </c>
      <c r="B705" s="1">
        <f>ProccessedData!D740</f>
        <v>60</v>
      </c>
    </row>
    <row r="706" spans="1:2" x14ac:dyDescent="0.2">
      <c r="A706" s="1">
        <f>ProccessedData!I741</f>
        <v>42</v>
      </c>
      <c r="B706" s="1">
        <f>ProccessedData!D741</f>
        <v>74</v>
      </c>
    </row>
    <row r="707" spans="1:2" x14ac:dyDescent="0.2">
      <c r="A707" s="1">
        <f>ProccessedData!I742</f>
        <v>48</v>
      </c>
      <c r="B707" s="1">
        <f>ProccessedData!D742</f>
        <v>80</v>
      </c>
    </row>
    <row r="708" spans="1:2" x14ac:dyDescent="0.2">
      <c r="A708" s="1">
        <f>ProccessedData!I743</f>
        <v>26</v>
      </c>
      <c r="B708" s="1">
        <f>ProccessedData!D743</f>
        <v>44</v>
      </c>
    </row>
    <row r="709" spans="1:2" x14ac:dyDescent="0.2">
      <c r="A709" s="1">
        <f>ProccessedData!I744</f>
        <v>22</v>
      </c>
      <c r="B709" s="1">
        <f>ProccessedData!D744</f>
        <v>58</v>
      </c>
    </row>
    <row r="710" spans="1:2" x14ac:dyDescent="0.2">
      <c r="A710" s="1">
        <f>ProccessedData!I745</f>
        <v>45</v>
      </c>
      <c r="B710" s="1">
        <f>ProccessedData!D745</f>
        <v>94</v>
      </c>
    </row>
    <row r="711" spans="1:2" x14ac:dyDescent="0.2">
      <c r="A711" s="1">
        <f>ProccessedData!I746</f>
        <v>39</v>
      </c>
      <c r="B711" s="1">
        <f>ProccessedData!D746</f>
        <v>88</v>
      </c>
    </row>
    <row r="712" spans="1:2" x14ac:dyDescent="0.2">
      <c r="A712" s="1">
        <f>ProccessedData!I747</f>
        <v>46</v>
      </c>
      <c r="B712" s="1">
        <f>ProccessedData!D747</f>
        <v>84</v>
      </c>
    </row>
    <row r="713" spans="1:2" x14ac:dyDescent="0.2">
      <c r="A713" s="1">
        <f>ProccessedData!I748</f>
        <v>27</v>
      </c>
      <c r="B713" s="1">
        <f>ProccessedData!D748</f>
        <v>94</v>
      </c>
    </row>
    <row r="714" spans="1:2" x14ac:dyDescent="0.2">
      <c r="A714" s="1">
        <f>ProccessedData!I749</f>
        <v>32</v>
      </c>
      <c r="B714" s="1">
        <f>ProccessedData!D749</f>
        <v>74</v>
      </c>
    </row>
    <row r="715" spans="1:2" x14ac:dyDescent="0.2">
      <c r="A715" s="1">
        <f>ProccessedData!I750</f>
        <v>36</v>
      </c>
      <c r="B715" s="1">
        <f>ProccessedData!D750</f>
        <v>70</v>
      </c>
    </row>
    <row r="716" spans="1:2" x14ac:dyDescent="0.2">
      <c r="A716" s="1">
        <f>ProccessedData!I751</f>
        <v>50</v>
      </c>
      <c r="B716" s="1">
        <f>ProccessedData!D751</f>
        <v>62</v>
      </c>
    </row>
    <row r="717" spans="1:2" x14ac:dyDescent="0.2">
      <c r="A717" s="1">
        <f>ProccessedData!I752</f>
        <v>22</v>
      </c>
      <c r="B717" s="1">
        <f>ProccessedData!D752</f>
        <v>70</v>
      </c>
    </row>
    <row r="718" spans="1:2" x14ac:dyDescent="0.2">
      <c r="A718" s="1">
        <f>ProccessedData!I753</f>
        <v>28</v>
      </c>
      <c r="B718" s="1">
        <f>ProccessedData!D753</f>
        <v>78</v>
      </c>
    </row>
    <row r="719" spans="1:2" x14ac:dyDescent="0.2">
      <c r="A719" s="1">
        <f>ProccessedData!I754</f>
        <v>25</v>
      </c>
      <c r="B719" s="1">
        <f>ProccessedData!D754</f>
        <v>62</v>
      </c>
    </row>
    <row r="720" spans="1:2" x14ac:dyDescent="0.2">
      <c r="A720" s="1">
        <f>ProccessedData!I755</f>
        <v>26</v>
      </c>
      <c r="B720" s="1">
        <f>ProccessedData!D755</f>
        <v>88</v>
      </c>
    </row>
    <row r="721" spans="1:2" x14ac:dyDescent="0.2">
      <c r="A721" s="1">
        <f>ProccessedData!I756</f>
        <v>45</v>
      </c>
      <c r="B721" s="1">
        <f>ProccessedData!D756</f>
        <v>78</v>
      </c>
    </row>
    <row r="722" spans="1:2" x14ac:dyDescent="0.2">
      <c r="A722" s="1">
        <f>ProccessedData!I757</f>
        <v>37</v>
      </c>
      <c r="B722" s="1">
        <f>ProccessedData!D757</f>
        <v>88</v>
      </c>
    </row>
    <row r="723" spans="1:2" x14ac:dyDescent="0.2">
      <c r="A723" s="1">
        <f>ProccessedData!I758</f>
        <v>39</v>
      </c>
      <c r="B723" s="1">
        <f>ProccessedData!D758</f>
        <v>90</v>
      </c>
    </row>
    <row r="724" spans="1:2" x14ac:dyDescent="0.2">
      <c r="A724" s="1">
        <f>ProccessedData!I759</f>
        <v>52</v>
      </c>
      <c r="B724" s="1">
        <f>ProccessedData!D759</f>
        <v>72</v>
      </c>
    </row>
    <row r="725" spans="1:2" x14ac:dyDescent="0.2">
      <c r="A725" s="1">
        <f>ProccessedData!I760</f>
        <v>26</v>
      </c>
      <c r="B725" s="1">
        <f>ProccessedData!D760</f>
        <v>76</v>
      </c>
    </row>
    <row r="726" spans="1:2" x14ac:dyDescent="0.2">
      <c r="A726" s="1">
        <f>ProccessedData!I761</f>
        <v>66</v>
      </c>
      <c r="B726" s="1">
        <f>ProccessedData!D761</f>
        <v>92</v>
      </c>
    </row>
    <row r="727" spans="1:2" x14ac:dyDescent="0.2">
      <c r="A727" s="1">
        <f>ProccessedData!I762</f>
        <v>22</v>
      </c>
      <c r="B727" s="1">
        <f>ProccessedData!D762</f>
        <v>58</v>
      </c>
    </row>
    <row r="728" spans="1:2" x14ac:dyDescent="0.2">
      <c r="A728" s="1">
        <f>ProccessedData!I763</f>
        <v>43</v>
      </c>
      <c r="B728" s="1">
        <f>ProccessedData!D763</f>
        <v>74</v>
      </c>
    </row>
    <row r="729" spans="1:2" x14ac:dyDescent="0.2">
      <c r="A729" s="1">
        <f>ProccessedData!I764</f>
        <v>33</v>
      </c>
      <c r="B729" s="1">
        <f>ProccessedData!D764</f>
        <v>62</v>
      </c>
    </row>
    <row r="730" spans="1:2" x14ac:dyDescent="0.2">
      <c r="A730" s="1">
        <f>ProccessedData!I765</f>
        <v>63</v>
      </c>
      <c r="B730" s="1">
        <f>ProccessedData!D765</f>
        <v>76</v>
      </c>
    </row>
    <row r="731" spans="1:2" x14ac:dyDescent="0.2">
      <c r="A731" s="1">
        <f>ProccessedData!I766</f>
        <v>27</v>
      </c>
      <c r="B731" s="1">
        <f>ProccessedData!D766</f>
        <v>70</v>
      </c>
    </row>
    <row r="732" spans="1:2" x14ac:dyDescent="0.2">
      <c r="A732" s="1">
        <f>ProccessedData!I767</f>
        <v>30</v>
      </c>
      <c r="B732" s="1">
        <f>ProccessedData!D767</f>
        <v>72</v>
      </c>
    </row>
    <row r="733" spans="1:2" x14ac:dyDescent="0.2">
      <c r="A733" s="1">
        <f>ProccessedData!I768</f>
        <v>47</v>
      </c>
      <c r="B733" s="1">
        <f>ProccessedData!D768</f>
        <v>60</v>
      </c>
    </row>
    <row r="734" spans="1:2" x14ac:dyDescent="0.2">
      <c r="A734" s="1">
        <f>ProccessedData!I769</f>
        <v>23</v>
      </c>
      <c r="B734" s="1">
        <f>ProccessedData!D769</f>
        <v>70</v>
      </c>
    </row>
  </sheetData>
  <mergeCells count="4">
    <mergeCell ref="E55:F55"/>
    <mergeCell ref="H51:K51"/>
    <mergeCell ref="H53:K53"/>
    <mergeCell ref="E1:K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6"/>
  <sheetViews>
    <sheetView zoomScale="130" zoomScaleNormal="130" workbookViewId="0">
      <selection activeCell="F63" sqref="F63"/>
    </sheetView>
  </sheetViews>
  <sheetFormatPr defaultColWidth="9.140625" defaultRowHeight="14.25" x14ac:dyDescent="0.2"/>
  <cols>
    <col min="1" max="1" width="13.85546875" style="1" customWidth="1"/>
    <col min="2" max="2" width="15.7109375" style="1" customWidth="1"/>
    <col min="3" max="4" width="9.140625" style="1"/>
    <col min="5" max="5" width="14.5703125" style="1" customWidth="1"/>
    <col min="6" max="6" width="20.7109375" style="1" customWidth="1"/>
    <col min="7" max="7" width="14.28515625" style="1" customWidth="1"/>
    <col min="8" max="8" width="9.28515625" style="1" bestFit="1" customWidth="1"/>
    <col min="9" max="9" width="12" style="1" bestFit="1" customWidth="1"/>
    <col min="10" max="10" width="16.28515625" style="1" customWidth="1"/>
    <col min="11" max="13" width="13.140625" style="1" customWidth="1"/>
    <col min="14" max="16384" width="9.140625" style="1"/>
  </cols>
  <sheetData>
    <row r="1" spans="1:13" ht="14.25" customHeight="1" x14ac:dyDescent="0.2">
      <c r="A1" s="3" t="str">
        <f>ProccessedData!C1</f>
        <v>Glucose</v>
      </c>
      <c r="B1" s="3" t="str">
        <f>ProccessedData!D1</f>
        <v>BloodPressure</v>
      </c>
      <c r="E1" s="83" t="s">
        <v>146</v>
      </c>
      <c r="F1" s="83"/>
      <c r="G1" s="83"/>
      <c r="H1" s="83"/>
      <c r="I1" s="83"/>
      <c r="J1" s="83"/>
      <c r="K1" s="83"/>
      <c r="L1" s="64"/>
      <c r="M1" s="64"/>
    </row>
    <row r="2" spans="1:13" x14ac:dyDescent="0.2">
      <c r="A2" s="66">
        <f>ProccessedData!C2</f>
        <v>148</v>
      </c>
      <c r="B2" s="66">
        <f>ProccessedData!D2</f>
        <v>72</v>
      </c>
      <c r="E2" s="83"/>
      <c r="F2" s="83"/>
      <c r="G2" s="83"/>
      <c r="H2" s="83"/>
      <c r="I2" s="83"/>
      <c r="J2" s="83"/>
      <c r="K2" s="83"/>
      <c r="L2" s="64"/>
      <c r="M2" s="64"/>
    </row>
    <row r="3" spans="1:13" x14ac:dyDescent="0.2">
      <c r="A3" s="66">
        <f>ProccessedData!C3</f>
        <v>85</v>
      </c>
      <c r="B3" s="66">
        <f>ProccessedData!D3</f>
        <v>66</v>
      </c>
    </row>
    <row r="4" spans="1:13" ht="15" thickBot="1" x14ac:dyDescent="0.25">
      <c r="A4" s="66">
        <f>ProccessedData!C4</f>
        <v>183</v>
      </c>
      <c r="B4" s="66">
        <f>ProccessedData!D4</f>
        <v>64</v>
      </c>
    </row>
    <row r="5" spans="1:13" ht="15" thickBot="1" x14ac:dyDescent="0.25">
      <c r="A5" s="66">
        <f>ProccessedData!C5</f>
        <v>89</v>
      </c>
      <c r="B5" s="66">
        <f>ProccessedData!D5</f>
        <v>66</v>
      </c>
      <c r="E5" s="37" t="s">
        <v>88</v>
      </c>
      <c r="F5" s="32"/>
      <c r="H5" s="1" t="s">
        <v>183</v>
      </c>
    </row>
    <row r="6" spans="1:13" x14ac:dyDescent="0.2">
      <c r="A6" s="66">
        <f>ProccessedData!C6</f>
        <v>137</v>
      </c>
      <c r="B6" s="66">
        <f>ProccessedData!D6</f>
        <v>40</v>
      </c>
      <c r="E6" s="33" t="s">
        <v>89</v>
      </c>
      <c r="F6" s="34" t="str">
        <f>A1</f>
        <v>Glucose</v>
      </c>
      <c r="H6" s="1" t="s">
        <v>184</v>
      </c>
    </row>
    <row r="7" spans="1:13" ht="15" thickBot="1" x14ac:dyDescent="0.25">
      <c r="A7" s="66">
        <f>ProccessedData!C7</f>
        <v>116</v>
      </c>
      <c r="B7" s="66">
        <f>ProccessedData!D7</f>
        <v>74</v>
      </c>
      <c r="E7" s="35" t="s">
        <v>90</v>
      </c>
      <c r="F7" s="36" t="str">
        <f>B1</f>
        <v>BloodPressure</v>
      </c>
      <c r="H7" s="1" t="s">
        <v>185</v>
      </c>
    </row>
    <row r="8" spans="1:13" x14ac:dyDescent="0.2">
      <c r="A8" s="66">
        <f>ProccessedData!C8</f>
        <v>78</v>
      </c>
      <c r="B8" s="66">
        <f>ProccessedData!D8</f>
        <v>50</v>
      </c>
    </row>
    <row r="9" spans="1:13" x14ac:dyDescent="0.2">
      <c r="A9" s="66">
        <f>ProccessedData!C10</f>
        <v>197</v>
      </c>
      <c r="B9" s="66">
        <f>ProccessedData!D10</f>
        <v>70</v>
      </c>
    </row>
    <row r="10" spans="1:13" x14ac:dyDescent="0.2">
      <c r="A10" s="66">
        <f>ProccessedData!C11</f>
        <v>125</v>
      </c>
      <c r="B10" s="66">
        <f>ProccessedData!D11</f>
        <v>96</v>
      </c>
    </row>
    <row r="11" spans="1:13" x14ac:dyDescent="0.2">
      <c r="A11" s="66">
        <f>ProccessedData!C12</f>
        <v>110</v>
      </c>
      <c r="B11" s="66">
        <f>ProccessedData!D12</f>
        <v>92</v>
      </c>
    </row>
    <row r="12" spans="1:13" x14ac:dyDescent="0.2">
      <c r="A12" s="66">
        <f>ProccessedData!C13</f>
        <v>168</v>
      </c>
      <c r="B12" s="66">
        <f>ProccessedData!D13</f>
        <v>74</v>
      </c>
    </row>
    <row r="13" spans="1:13" x14ac:dyDescent="0.2">
      <c r="A13" s="66">
        <f>ProccessedData!C14</f>
        <v>139</v>
      </c>
      <c r="B13" s="66">
        <f>ProccessedData!D14</f>
        <v>80</v>
      </c>
    </row>
    <row r="14" spans="1:13" x14ac:dyDescent="0.2">
      <c r="A14" s="66">
        <f>ProccessedData!C15</f>
        <v>189</v>
      </c>
      <c r="B14" s="66">
        <f>ProccessedData!D15</f>
        <v>60</v>
      </c>
    </row>
    <row r="15" spans="1:13" x14ac:dyDescent="0.2">
      <c r="A15" s="66">
        <f>ProccessedData!C16</f>
        <v>166</v>
      </c>
      <c r="B15" s="66">
        <f>ProccessedData!D16</f>
        <v>72</v>
      </c>
    </row>
    <row r="16" spans="1:13" x14ac:dyDescent="0.2">
      <c r="A16" s="66">
        <f>ProccessedData!C18</f>
        <v>118</v>
      </c>
      <c r="B16" s="66">
        <f>ProccessedData!D18</f>
        <v>84</v>
      </c>
    </row>
    <row r="17" spans="1:11" x14ac:dyDescent="0.2">
      <c r="A17" s="66">
        <f>ProccessedData!C19</f>
        <v>107</v>
      </c>
      <c r="B17" s="66">
        <f>ProccessedData!D19</f>
        <v>74</v>
      </c>
    </row>
    <row r="18" spans="1:11" x14ac:dyDescent="0.2">
      <c r="A18" s="66">
        <f>ProccessedData!C20</f>
        <v>103</v>
      </c>
      <c r="B18" s="66">
        <f>ProccessedData!D20</f>
        <v>30</v>
      </c>
    </row>
    <row r="19" spans="1:11" x14ac:dyDescent="0.2">
      <c r="A19" s="66">
        <f>ProccessedData!C21</f>
        <v>115</v>
      </c>
      <c r="B19" s="66">
        <f>ProccessedData!D21</f>
        <v>70</v>
      </c>
    </row>
    <row r="20" spans="1:11" x14ac:dyDescent="0.2">
      <c r="A20" s="66">
        <f>ProccessedData!C22</f>
        <v>126</v>
      </c>
      <c r="B20" s="66">
        <f>ProccessedData!D22</f>
        <v>88</v>
      </c>
    </row>
    <row r="21" spans="1:11" x14ac:dyDescent="0.2">
      <c r="A21" s="66">
        <f>ProccessedData!C23</f>
        <v>99</v>
      </c>
      <c r="B21" s="66">
        <f>ProccessedData!D23</f>
        <v>84</v>
      </c>
    </row>
    <row r="22" spans="1:11" x14ac:dyDescent="0.2">
      <c r="A22" s="66">
        <f>ProccessedData!C24</f>
        <v>196</v>
      </c>
      <c r="B22" s="66">
        <f>ProccessedData!D24</f>
        <v>90</v>
      </c>
    </row>
    <row r="23" spans="1:11" x14ac:dyDescent="0.2">
      <c r="A23" s="66">
        <f>ProccessedData!C25</f>
        <v>119</v>
      </c>
      <c r="B23" s="66">
        <f>ProccessedData!D25</f>
        <v>80</v>
      </c>
    </row>
    <row r="24" spans="1:11" x14ac:dyDescent="0.2">
      <c r="A24" s="66">
        <f>ProccessedData!C26</f>
        <v>143</v>
      </c>
      <c r="B24" s="66">
        <f>ProccessedData!D26</f>
        <v>94</v>
      </c>
    </row>
    <row r="25" spans="1:11" x14ac:dyDescent="0.2">
      <c r="A25" s="66">
        <f>ProccessedData!C27</f>
        <v>125</v>
      </c>
      <c r="B25" s="66">
        <f>ProccessedData!D27</f>
        <v>70</v>
      </c>
    </row>
    <row r="26" spans="1:11" x14ac:dyDescent="0.2">
      <c r="A26" s="66">
        <f>ProccessedData!C28</f>
        <v>147</v>
      </c>
      <c r="B26" s="66">
        <f>ProccessedData!D28</f>
        <v>76</v>
      </c>
    </row>
    <row r="27" spans="1:11" x14ac:dyDescent="0.2">
      <c r="A27" s="66">
        <f>ProccessedData!C29</f>
        <v>97</v>
      </c>
      <c r="B27" s="66">
        <f>ProccessedData!D29</f>
        <v>66</v>
      </c>
    </row>
    <row r="28" spans="1:11" x14ac:dyDescent="0.2">
      <c r="A28" s="66">
        <f>ProccessedData!C30</f>
        <v>145</v>
      </c>
      <c r="B28" s="66">
        <f>ProccessedData!D30</f>
        <v>82</v>
      </c>
    </row>
    <row r="29" spans="1:11" x14ac:dyDescent="0.2">
      <c r="A29" s="66">
        <f>ProccessedData!C31</f>
        <v>117</v>
      </c>
      <c r="B29" s="66">
        <f>ProccessedData!D31</f>
        <v>92</v>
      </c>
    </row>
    <row r="30" spans="1:11" x14ac:dyDescent="0.2">
      <c r="A30" s="66">
        <f>ProccessedData!C32</f>
        <v>109</v>
      </c>
      <c r="B30" s="66">
        <f>ProccessedData!D32</f>
        <v>75</v>
      </c>
    </row>
    <row r="31" spans="1:11" x14ac:dyDescent="0.2">
      <c r="A31" s="66">
        <f>ProccessedData!C33</f>
        <v>158</v>
      </c>
      <c r="B31" s="66">
        <f>ProccessedData!D33</f>
        <v>76</v>
      </c>
      <c r="E31" s="56" t="s">
        <v>91</v>
      </c>
      <c r="F31" s="59"/>
      <c r="G31" s="59"/>
      <c r="H31" s="59"/>
      <c r="I31" s="59"/>
      <c r="J31" s="59"/>
      <c r="K31" s="59"/>
    </row>
    <row r="32" spans="1:11" x14ac:dyDescent="0.2">
      <c r="A32" s="66">
        <f>ProccessedData!C34</f>
        <v>88</v>
      </c>
      <c r="B32" s="66">
        <f>ProccessedData!D34</f>
        <v>58</v>
      </c>
    </row>
    <row r="33" spans="1:8" ht="15" thickBot="1" x14ac:dyDescent="0.25">
      <c r="A33" s="66">
        <f>ProccessedData!C35</f>
        <v>92</v>
      </c>
      <c r="B33" s="66">
        <f>ProccessedData!D35</f>
        <v>92</v>
      </c>
    </row>
    <row r="34" spans="1:8" x14ac:dyDescent="0.2">
      <c r="A34" s="66">
        <f>ProccessedData!C36</f>
        <v>122</v>
      </c>
      <c r="B34" s="66">
        <f>ProccessedData!D36</f>
        <v>78</v>
      </c>
      <c r="E34" s="31" t="s">
        <v>92</v>
      </c>
      <c r="F34" s="32">
        <f>SUM(A2:A729)</f>
        <v>88724</v>
      </c>
      <c r="H34" s="1" t="s">
        <v>186</v>
      </c>
    </row>
    <row r="35" spans="1:8" x14ac:dyDescent="0.2">
      <c r="A35" s="66">
        <f>ProccessedData!C37</f>
        <v>103</v>
      </c>
      <c r="B35" s="66">
        <f>ProccessedData!D37</f>
        <v>60</v>
      </c>
      <c r="E35" s="33" t="s">
        <v>93</v>
      </c>
      <c r="F35" s="34">
        <f>SUM(B2:B729)</f>
        <v>52735</v>
      </c>
    </row>
    <row r="36" spans="1:8" x14ac:dyDescent="0.2">
      <c r="A36" s="66">
        <f>ProccessedData!C38</f>
        <v>138</v>
      </c>
      <c r="B36" s="66">
        <f>ProccessedData!D38</f>
        <v>76</v>
      </c>
      <c r="E36" s="33" t="s">
        <v>94</v>
      </c>
      <c r="F36" s="34">
        <f>SUMPRODUCT(A2:A729,B2:B729)</f>
        <v>6488664</v>
      </c>
    </row>
    <row r="37" spans="1:8" x14ac:dyDescent="0.2">
      <c r="A37" s="66">
        <f>ProccessedData!C39</f>
        <v>102</v>
      </c>
      <c r="B37" s="66">
        <f>ProccessedData!D39</f>
        <v>76</v>
      </c>
      <c r="E37" s="33" t="s">
        <v>95</v>
      </c>
      <c r="F37" s="34">
        <f>SUMSQ(A2:A729)</f>
        <v>11497378</v>
      </c>
    </row>
    <row r="38" spans="1:8" x14ac:dyDescent="0.2">
      <c r="A38" s="66">
        <f>ProccessedData!C40</f>
        <v>90</v>
      </c>
      <c r="B38" s="66">
        <f>ProccessedData!D40</f>
        <v>68</v>
      </c>
      <c r="E38" s="33" t="s">
        <v>96</v>
      </c>
      <c r="F38" s="34">
        <f>SUMSQ(B2:B729)</f>
        <v>3931561</v>
      </c>
    </row>
    <row r="39" spans="1:8" x14ac:dyDescent="0.2">
      <c r="A39" s="66">
        <f>ProccessedData!C41</f>
        <v>111</v>
      </c>
      <c r="B39" s="66">
        <f>ProccessedData!D41</f>
        <v>72</v>
      </c>
      <c r="E39" s="33" t="s">
        <v>30</v>
      </c>
      <c r="F39" s="34">
        <f>COUNT(A2:A729)</f>
        <v>728</v>
      </c>
    </row>
    <row r="40" spans="1:8" x14ac:dyDescent="0.2">
      <c r="A40" s="66">
        <f>ProccessedData!C42</f>
        <v>180</v>
      </c>
      <c r="B40" s="66">
        <f>ProccessedData!D42</f>
        <v>64</v>
      </c>
      <c r="E40" s="33"/>
      <c r="F40" s="39">
        <f>F34/F39</f>
        <v>121.87362637362638</v>
      </c>
    </row>
    <row r="41" spans="1:8" x14ac:dyDescent="0.2">
      <c r="A41" s="66">
        <f>ProccessedData!C43</f>
        <v>133</v>
      </c>
      <c r="B41" s="66">
        <f>ProccessedData!D43</f>
        <v>84</v>
      </c>
      <c r="E41" s="33"/>
      <c r="F41" s="39">
        <f>F35/F39</f>
        <v>72.438186813186817</v>
      </c>
    </row>
    <row r="42" spans="1:8" x14ac:dyDescent="0.2">
      <c r="A42" s="66">
        <f>ProccessedData!C44</f>
        <v>106</v>
      </c>
      <c r="B42" s="66">
        <f>ProccessedData!D44</f>
        <v>92</v>
      </c>
      <c r="E42" s="33" t="s">
        <v>97</v>
      </c>
      <c r="F42" s="40">
        <f>F37-(F34^2)/F39</f>
        <v>684262.37362637371</v>
      </c>
    </row>
    <row r="43" spans="1:8" x14ac:dyDescent="0.2">
      <c r="A43" s="66">
        <f>ProccessedData!C45</f>
        <v>171</v>
      </c>
      <c r="B43" s="66">
        <f>ProccessedData!D45</f>
        <v>110</v>
      </c>
      <c r="E43" s="33" t="s">
        <v>98</v>
      </c>
      <c r="F43" s="40">
        <f>F38-(F35^2)/F39</f>
        <v>111533.21840659343</v>
      </c>
    </row>
    <row r="44" spans="1:8" x14ac:dyDescent="0.2">
      <c r="A44" s="66">
        <f>ProccessedData!C46</f>
        <v>159</v>
      </c>
      <c r="B44" s="66">
        <f>ProccessedData!D46</f>
        <v>64</v>
      </c>
      <c r="E44" s="33" t="s">
        <v>99</v>
      </c>
      <c r="F44" s="40">
        <f>F36-F34*F35/F39</f>
        <v>61658.313186813146</v>
      </c>
    </row>
    <row r="45" spans="1:8" x14ac:dyDescent="0.2">
      <c r="A45" s="66">
        <f>ProccessedData!C47</f>
        <v>180</v>
      </c>
      <c r="B45" s="66">
        <f>ProccessedData!D47</f>
        <v>66</v>
      </c>
      <c r="E45" s="33" t="s">
        <v>100</v>
      </c>
      <c r="F45" s="39">
        <f>F43-F48*F44</f>
        <v>105977.23910453846</v>
      </c>
    </row>
    <row r="46" spans="1:8" x14ac:dyDescent="0.2">
      <c r="A46" s="66">
        <f>ProccessedData!C48</f>
        <v>146</v>
      </c>
      <c r="B46" s="66">
        <f>ProccessedData!D48</f>
        <v>56</v>
      </c>
      <c r="E46" s="33"/>
      <c r="F46" s="34">
        <f>F45/(F39-2)</f>
        <v>145.97415854619624</v>
      </c>
    </row>
    <row r="47" spans="1:8" ht="15" customHeight="1" x14ac:dyDescent="0.2">
      <c r="A47" s="66">
        <f>ProccessedData!C49</f>
        <v>71</v>
      </c>
      <c r="B47" s="66">
        <f>ProccessedData!D49</f>
        <v>70</v>
      </c>
      <c r="E47" s="33"/>
      <c r="F47" s="34"/>
    </row>
    <row r="48" spans="1:8" x14ac:dyDescent="0.2">
      <c r="A48" s="66">
        <f>ProccessedData!C50</f>
        <v>103</v>
      </c>
      <c r="B48" s="66">
        <f>ProccessedData!D50</f>
        <v>66</v>
      </c>
      <c r="E48" s="33"/>
      <c r="F48" s="39">
        <f>F44/F42</f>
        <v>9.0109168008235832E-2</v>
      </c>
    </row>
    <row r="49" spans="1:12" ht="15" thickBot="1" x14ac:dyDescent="0.25">
      <c r="A49" s="66">
        <f>ProccessedData!C52</f>
        <v>103</v>
      </c>
      <c r="B49" s="66">
        <f>ProccessedData!D52</f>
        <v>80</v>
      </c>
      <c r="E49" s="35"/>
      <c r="F49" s="38">
        <f>F41-F48*F40</f>
        <v>61.456255738512759</v>
      </c>
    </row>
    <row r="50" spans="1:12" ht="15" thickBot="1" x14ac:dyDescent="0.25">
      <c r="A50" s="66">
        <f>ProccessedData!C53</f>
        <v>101</v>
      </c>
      <c r="B50" s="66">
        <f>ProccessedData!D53</f>
        <v>50</v>
      </c>
      <c r="F50" s="21"/>
    </row>
    <row r="51" spans="1:12" x14ac:dyDescent="0.2">
      <c r="A51" s="66">
        <f>ProccessedData!C54</f>
        <v>88</v>
      </c>
      <c r="B51" s="66">
        <f>ProccessedData!D54</f>
        <v>66</v>
      </c>
      <c r="E51" s="56" t="s">
        <v>149</v>
      </c>
      <c r="F51" s="59"/>
      <c r="G51" s="59"/>
      <c r="H51" s="77" t="s">
        <v>147</v>
      </c>
      <c r="I51" s="78"/>
      <c r="J51" s="78"/>
      <c r="K51" s="79"/>
      <c r="L51" s="1" t="s">
        <v>195</v>
      </c>
    </row>
    <row r="52" spans="1:12" ht="15" thickBot="1" x14ac:dyDescent="0.25">
      <c r="A52" s="66">
        <f>ProccessedData!C55</f>
        <v>176</v>
      </c>
      <c r="B52" s="66">
        <f>ProccessedData!D55</f>
        <v>90</v>
      </c>
      <c r="E52" s="1" t="s">
        <v>102</v>
      </c>
      <c r="F52" s="21">
        <f>1-F46/F44</f>
        <v>0.99763253078130887</v>
      </c>
      <c r="H52" s="41" t="s">
        <v>108</v>
      </c>
      <c r="I52" s="46">
        <f>F49+F48*200</f>
        <v>79.478089340159926</v>
      </c>
      <c r="J52" s="45"/>
      <c r="K52" s="44"/>
    </row>
    <row r="53" spans="1:12" ht="15" thickTop="1" x14ac:dyDescent="0.2">
      <c r="A53" s="66">
        <f>ProccessedData!C56</f>
        <v>150</v>
      </c>
      <c r="B53" s="66">
        <f>ProccessedData!D56</f>
        <v>66</v>
      </c>
      <c r="E53" s="56" t="s">
        <v>101</v>
      </c>
      <c r="F53" s="57">
        <f>SQRT(F52)</f>
        <v>0.9988155639462718</v>
      </c>
      <c r="H53" s="80" t="s">
        <v>148</v>
      </c>
      <c r="I53" s="81"/>
      <c r="J53" s="81"/>
      <c r="K53" s="82"/>
    </row>
    <row r="54" spans="1:12" ht="15" thickBot="1" x14ac:dyDescent="0.25">
      <c r="A54" s="66">
        <f>ProccessedData!C57</f>
        <v>73</v>
      </c>
      <c r="B54" s="66">
        <f>ProccessedData!D57</f>
        <v>50</v>
      </c>
      <c r="H54" s="35"/>
      <c r="I54" s="43">
        <f>B42-(F49+F48*106)</f>
        <v>20.992172452614241</v>
      </c>
      <c r="J54" s="42"/>
      <c r="K54" s="36"/>
    </row>
    <row r="55" spans="1:12" x14ac:dyDescent="0.2">
      <c r="A55" s="66">
        <f>ProccessedData!C58</f>
        <v>187</v>
      </c>
      <c r="B55" s="66">
        <f>ProccessedData!D58</f>
        <v>68</v>
      </c>
      <c r="E55" s="76" t="s">
        <v>103</v>
      </c>
      <c r="F55" s="76"/>
    </row>
    <row r="56" spans="1:12" x14ac:dyDescent="0.2">
      <c r="A56" s="66">
        <f>ProccessedData!C59</f>
        <v>100</v>
      </c>
      <c r="B56" s="66">
        <f>ProccessedData!D59</f>
        <v>88</v>
      </c>
    </row>
    <row r="57" spans="1:12" x14ac:dyDescent="0.2">
      <c r="A57" s="66">
        <f>ProccessedData!C60</f>
        <v>146</v>
      </c>
      <c r="B57" s="66">
        <f>ProccessedData!D60</f>
        <v>82</v>
      </c>
      <c r="E57" s="1" t="s">
        <v>50</v>
      </c>
    </row>
    <row r="58" spans="1:12" x14ac:dyDescent="0.2">
      <c r="A58" s="66">
        <f>ProccessedData!C61</f>
        <v>105</v>
      </c>
      <c r="B58" s="66">
        <f>ProccessedData!D61</f>
        <v>64</v>
      </c>
      <c r="E58" s="1" t="s">
        <v>51</v>
      </c>
      <c r="H58" s="1" t="s">
        <v>187</v>
      </c>
    </row>
    <row r="59" spans="1:12" x14ac:dyDescent="0.2">
      <c r="A59" s="66">
        <f>ProccessedData!C63</f>
        <v>133</v>
      </c>
      <c r="B59" s="66">
        <f>ProccessedData!D63</f>
        <v>72</v>
      </c>
      <c r="H59" s="1" t="s">
        <v>188</v>
      </c>
    </row>
    <row r="60" spans="1:12" x14ac:dyDescent="0.2">
      <c r="A60" s="66">
        <f>ProccessedData!C64</f>
        <v>44</v>
      </c>
      <c r="B60" s="66">
        <f>ProccessedData!D64</f>
        <v>62</v>
      </c>
      <c r="E60" s="8"/>
      <c r="F60" s="11">
        <v>0.05</v>
      </c>
      <c r="H60" s="1" t="s">
        <v>189</v>
      </c>
    </row>
    <row r="61" spans="1:12" x14ac:dyDescent="0.2">
      <c r="A61" s="66">
        <f>ProccessedData!C65</f>
        <v>141</v>
      </c>
      <c r="B61" s="66">
        <f>ProccessedData!D65</f>
        <v>58</v>
      </c>
      <c r="E61" s="8" t="s">
        <v>104</v>
      </c>
      <c r="F61" s="26">
        <f>SQRT(F46/F42)</f>
        <v>1.460584408999918E-2</v>
      </c>
      <c r="H61" s="1" t="s">
        <v>190</v>
      </c>
    </row>
    <row r="62" spans="1:12" x14ac:dyDescent="0.2">
      <c r="A62" s="66">
        <f>ProccessedData!C66</f>
        <v>114</v>
      </c>
      <c r="B62" s="66">
        <f>ProccessedData!D66</f>
        <v>66</v>
      </c>
      <c r="E62" s="8" t="s">
        <v>45</v>
      </c>
      <c r="F62" s="27">
        <f>(F48-0)/F61</f>
        <v>6.1693913376724874</v>
      </c>
      <c r="G62" s="17" t="s">
        <v>48</v>
      </c>
      <c r="H62" s="1" t="s">
        <v>191</v>
      </c>
    </row>
    <row r="63" spans="1:12" x14ac:dyDescent="0.2">
      <c r="A63" s="66">
        <f>ProccessedData!C67</f>
        <v>99</v>
      </c>
      <c r="B63" s="66">
        <f>ProccessedData!D67</f>
        <v>74</v>
      </c>
      <c r="E63" s="8" t="s">
        <v>46</v>
      </c>
      <c r="F63" s="27">
        <f>TINV(F60,F39-2)</f>
        <v>1.9632369374639056</v>
      </c>
      <c r="H63" s="1" t="s">
        <v>192</v>
      </c>
    </row>
    <row r="64" spans="1:12" x14ac:dyDescent="0.2">
      <c r="A64" s="66">
        <f>ProccessedData!C68</f>
        <v>109</v>
      </c>
      <c r="B64" s="66">
        <f>ProccessedData!D68</f>
        <v>88</v>
      </c>
      <c r="E64" s="8" t="s">
        <v>47</v>
      </c>
      <c r="F64" s="27">
        <f>-TINV(F60,F39-2)</f>
        <v>-1.9632369374639056</v>
      </c>
      <c r="H64" s="1" t="s">
        <v>192</v>
      </c>
    </row>
    <row r="65" spans="1:13" ht="15" x14ac:dyDescent="0.25">
      <c r="A65" s="66">
        <f>ProccessedData!C69</f>
        <v>109</v>
      </c>
      <c r="B65" s="66">
        <f>ProccessedData!D69</f>
        <v>92</v>
      </c>
      <c r="E65" s="18" t="s">
        <v>105</v>
      </c>
      <c r="F65" s="27"/>
      <c r="L65"/>
      <c r="M65"/>
    </row>
    <row r="66" spans="1:13" ht="15" x14ac:dyDescent="0.25">
      <c r="A66" s="66">
        <f>ProccessedData!C70</f>
        <v>95</v>
      </c>
      <c r="B66" s="66">
        <f>ProccessedData!D70</f>
        <v>66</v>
      </c>
      <c r="E66" s="56" t="s">
        <v>106</v>
      </c>
      <c r="F66" s="58"/>
      <c r="L66"/>
      <c r="M66"/>
    </row>
    <row r="67" spans="1:13" ht="15" x14ac:dyDescent="0.25">
      <c r="A67" s="66">
        <f>ProccessedData!C71</f>
        <v>146</v>
      </c>
      <c r="B67" s="66">
        <f>ProccessedData!D71</f>
        <v>85</v>
      </c>
      <c r="L67"/>
      <c r="M67"/>
    </row>
    <row r="68" spans="1:13" x14ac:dyDescent="0.2">
      <c r="A68" s="66">
        <f>ProccessedData!C72</f>
        <v>100</v>
      </c>
      <c r="B68" s="66">
        <f>ProccessedData!D72</f>
        <v>66</v>
      </c>
    </row>
    <row r="69" spans="1:13" ht="15" x14ac:dyDescent="0.25">
      <c r="A69" s="66">
        <f>ProccessedData!C73</f>
        <v>139</v>
      </c>
      <c r="B69" s="66">
        <f>ProccessedData!D73</f>
        <v>64</v>
      </c>
      <c r="E69" s="61" t="s">
        <v>110</v>
      </c>
      <c r="F69" s="61"/>
      <c r="G69"/>
      <c r="H69" t="s">
        <v>194</v>
      </c>
      <c r="I69"/>
      <c r="J69"/>
      <c r="K69"/>
      <c r="L69"/>
      <c r="M69"/>
    </row>
    <row r="70" spans="1:13" ht="15.75" thickBot="1" x14ac:dyDescent="0.3">
      <c r="A70" s="66">
        <f>ProccessedData!C74</f>
        <v>126</v>
      </c>
      <c r="B70" s="66">
        <f>ProccessedData!D74</f>
        <v>90</v>
      </c>
      <c r="E70"/>
      <c r="F70"/>
      <c r="G70"/>
      <c r="H70"/>
      <c r="I70"/>
      <c r="J70"/>
      <c r="K70"/>
      <c r="L70"/>
      <c r="M70"/>
    </row>
    <row r="71" spans="1:13" ht="15" x14ac:dyDescent="0.25">
      <c r="A71" s="66">
        <f>ProccessedData!C75</f>
        <v>129</v>
      </c>
      <c r="B71" s="66">
        <f>ProccessedData!D75</f>
        <v>86</v>
      </c>
      <c r="E71" s="60" t="s">
        <v>111</v>
      </c>
      <c r="F71" s="60"/>
      <c r="G71"/>
      <c r="H71"/>
      <c r="I71"/>
      <c r="J71"/>
      <c r="K71"/>
      <c r="L71"/>
      <c r="M71"/>
    </row>
    <row r="72" spans="1:13" ht="15" x14ac:dyDescent="0.25">
      <c r="A72" s="66">
        <f>ProccessedData!C76</f>
        <v>79</v>
      </c>
      <c r="B72" s="66">
        <f>ProccessedData!D76</f>
        <v>75</v>
      </c>
      <c r="E72" t="s">
        <v>112</v>
      </c>
      <c r="F72">
        <v>0.22319177824955116</v>
      </c>
      <c r="G72"/>
      <c r="H72"/>
      <c r="I72"/>
      <c r="J72"/>
      <c r="K72"/>
      <c r="L72"/>
      <c r="M72"/>
    </row>
    <row r="73" spans="1:13" ht="15" x14ac:dyDescent="0.25">
      <c r="A73" s="66">
        <f>ProccessedData!C78</f>
        <v>62</v>
      </c>
      <c r="B73" s="66">
        <f>ProccessedData!D78</f>
        <v>78</v>
      </c>
      <c r="E73" t="s">
        <v>113</v>
      </c>
      <c r="F73">
        <v>4.9814569878196817E-2</v>
      </c>
      <c r="G73"/>
      <c r="H73"/>
      <c r="I73"/>
      <c r="J73"/>
      <c r="K73"/>
      <c r="L73"/>
      <c r="M73"/>
    </row>
    <row r="74" spans="1:13" ht="15" x14ac:dyDescent="0.25">
      <c r="A74" s="66">
        <f>ProccessedData!C79</f>
        <v>95</v>
      </c>
      <c r="B74" s="66">
        <f>ProccessedData!D79</f>
        <v>72</v>
      </c>
      <c r="E74" t="s">
        <v>114</v>
      </c>
      <c r="F74">
        <v>4.8505774519902324E-2</v>
      </c>
      <c r="G74"/>
      <c r="H74"/>
      <c r="I74"/>
      <c r="J74"/>
      <c r="K74"/>
      <c r="L74"/>
      <c r="M74"/>
    </row>
    <row r="75" spans="1:13" ht="15" x14ac:dyDescent="0.25">
      <c r="A75" s="66">
        <f>ProccessedData!C81</f>
        <v>112</v>
      </c>
      <c r="B75" s="66">
        <f>ProccessedData!D81</f>
        <v>66</v>
      </c>
      <c r="E75" t="s">
        <v>115</v>
      </c>
      <c r="F75">
        <v>12.081976599306769</v>
      </c>
      <c r="G75"/>
      <c r="H75"/>
      <c r="I75"/>
      <c r="J75"/>
      <c r="K75"/>
      <c r="L75"/>
      <c r="M75"/>
    </row>
    <row r="76" spans="1:13" ht="15.75" thickBot="1" x14ac:dyDescent="0.3">
      <c r="A76" s="66">
        <f>ProccessedData!C82</f>
        <v>113</v>
      </c>
      <c r="B76" s="66">
        <f>ProccessedData!D82</f>
        <v>44</v>
      </c>
      <c r="E76" s="29" t="s">
        <v>116</v>
      </c>
      <c r="F76" s="29">
        <v>728</v>
      </c>
      <c r="G76"/>
      <c r="H76"/>
      <c r="I76"/>
      <c r="J76"/>
      <c r="K76"/>
      <c r="L76"/>
      <c r="M76"/>
    </row>
    <row r="77" spans="1:13" ht="15" x14ac:dyDescent="0.25">
      <c r="A77" s="66">
        <f>ProccessedData!C84</f>
        <v>83</v>
      </c>
      <c r="B77" s="66">
        <f>ProccessedData!D84</f>
        <v>78</v>
      </c>
      <c r="E77"/>
      <c r="F77"/>
      <c r="G77"/>
      <c r="H77"/>
      <c r="I77"/>
      <c r="J77"/>
      <c r="K77"/>
      <c r="L77"/>
      <c r="M77"/>
    </row>
    <row r="78" spans="1:13" ht="15.75" thickBot="1" x14ac:dyDescent="0.3">
      <c r="A78" s="66">
        <f>ProccessedData!C85</f>
        <v>101</v>
      </c>
      <c r="B78" s="66">
        <f>ProccessedData!D85</f>
        <v>65</v>
      </c>
      <c r="E78" t="s">
        <v>117</v>
      </c>
      <c r="F78"/>
      <c r="G78"/>
      <c r="H78"/>
      <c r="I78"/>
      <c r="J78"/>
      <c r="K78"/>
      <c r="L78"/>
      <c r="M78"/>
    </row>
    <row r="79" spans="1:13" ht="15" x14ac:dyDescent="0.25">
      <c r="A79" s="66">
        <f>ProccessedData!C86</f>
        <v>137</v>
      </c>
      <c r="B79" s="66">
        <f>ProccessedData!D86</f>
        <v>108</v>
      </c>
      <c r="E79" s="30"/>
      <c r="F79" s="30" t="s">
        <v>122</v>
      </c>
      <c r="G79" s="30" t="s">
        <v>123</v>
      </c>
      <c r="H79" s="30" t="s">
        <v>124</v>
      </c>
      <c r="I79" s="30" t="s">
        <v>125</v>
      </c>
      <c r="J79" s="30" t="s">
        <v>126</v>
      </c>
      <c r="K79"/>
      <c r="L79"/>
      <c r="M79"/>
    </row>
    <row r="80" spans="1:13" ht="15" x14ac:dyDescent="0.25">
      <c r="A80" s="66">
        <f>ProccessedData!C87</f>
        <v>110</v>
      </c>
      <c r="B80" s="66">
        <f>ProccessedData!D87</f>
        <v>74</v>
      </c>
      <c r="E80" t="s">
        <v>118</v>
      </c>
      <c r="F80">
        <v>1</v>
      </c>
      <c r="G80">
        <v>5555.9793020554644</v>
      </c>
      <c r="H80">
        <v>5555.9793020554644</v>
      </c>
      <c r="I80">
        <v>38.061389477351689</v>
      </c>
      <c r="J80">
        <v>1.1385812038042169E-9</v>
      </c>
      <c r="K80"/>
      <c r="L80"/>
      <c r="M80"/>
    </row>
    <row r="81" spans="1:13" ht="15" x14ac:dyDescent="0.25">
      <c r="A81" s="66">
        <f>ProccessedData!C88</f>
        <v>106</v>
      </c>
      <c r="B81" s="66">
        <f>ProccessedData!D88</f>
        <v>72</v>
      </c>
      <c r="E81" t="s">
        <v>119</v>
      </c>
      <c r="F81">
        <v>726</v>
      </c>
      <c r="G81">
        <v>105977.23910453854</v>
      </c>
      <c r="H81">
        <v>145.97415854619635</v>
      </c>
      <c r="I81"/>
      <c r="J81"/>
      <c r="K81"/>
      <c r="L81"/>
      <c r="M81"/>
    </row>
    <row r="82" spans="1:13" ht="15.75" thickBot="1" x14ac:dyDescent="0.3">
      <c r="A82" s="66">
        <f>ProccessedData!C89</f>
        <v>100</v>
      </c>
      <c r="B82" s="66">
        <f>ProccessedData!D89</f>
        <v>68</v>
      </c>
      <c r="E82" s="29" t="s">
        <v>120</v>
      </c>
      <c r="F82" s="29">
        <v>727</v>
      </c>
      <c r="G82" s="29">
        <v>111533.21840659401</v>
      </c>
      <c r="H82" s="29"/>
      <c r="I82" s="29"/>
      <c r="J82" s="29"/>
      <c r="K82"/>
      <c r="L82"/>
      <c r="M82"/>
    </row>
    <row r="83" spans="1:13" ht="15.75" thickBot="1" x14ac:dyDescent="0.3">
      <c r="A83" s="66">
        <f>ProccessedData!C90</f>
        <v>136</v>
      </c>
      <c r="B83" s="66">
        <f>ProccessedData!D90</f>
        <v>70</v>
      </c>
      <c r="E83"/>
      <c r="F83"/>
      <c r="G83"/>
      <c r="H83"/>
      <c r="I83"/>
      <c r="J83"/>
      <c r="K83"/>
      <c r="L83"/>
      <c r="M83"/>
    </row>
    <row r="84" spans="1:13" ht="15" x14ac:dyDescent="0.25">
      <c r="A84" s="66">
        <f>ProccessedData!C91</f>
        <v>107</v>
      </c>
      <c r="B84" s="66">
        <f>ProccessedData!D91</f>
        <v>68</v>
      </c>
      <c r="E84" s="30"/>
      <c r="F84" s="30" t="s">
        <v>127</v>
      </c>
      <c r="G84" s="30" t="s">
        <v>115</v>
      </c>
      <c r="H84" s="30" t="s">
        <v>128</v>
      </c>
      <c r="I84" s="30" t="s">
        <v>129</v>
      </c>
      <c r="J84" s="30" t="s">
        <v>130</v>
      </c>
      <c r="K84" s="30" t="s">
        <v>131</v>
      </c>
      <c r="L84" s="30" t="s">
        <v>132</v>
      </c>
      <c r="M84" s="30" t="s">
        <v>133</v>
      </c>
    </row>
    <row r="85" spans="1:13" ht="15" x14ac:dyDescent="0.25">
      <c r="A85" s="66">
        <f>ProccessedData!C92</f>
        <v>80</v>
      </c>
      <c r="B85" s="66">
        <f>ProccessedData!D92</f>
        <v>55</v>
      </c>
      <c r="E85" t="s">
        <v>121</v>
      </c>
      <c r="F85">
        <v>61.456255738512759</v>
      </c>
      <c r="G85">
        <v>1.8355253032651504</v>
      </c>
      <c r="H85">
        <v>33.481562814301945</v>
      </c>
      <c r="I85">
        <v>2.3474266296518641E-149</v>
      </c>
      <c r="J85">
        <v>57.85268466349298</v>
      </c>
      <c r="K85">
        <v>65.059826813532538</v>
      </c>
      <c r="L85">
        <v>57.85268466349298</v>
      </c>
      <c r="M85">
        <v>65.059826813532538</v>
      </c>
    </row>
    <row r="86" spans="1:13" ht="15.75" thickBot="1" x14ac:dyDescent="0.3">
      <c r="A86" s="66">
        <f>ProccessedData!C93</f>
        <v>123</v>
      </c>
      <c r="B86" s="66">
        <f>ProccessedData!D93</f>
        <v>80</v>
      </c>
      <c r="E86" s="29" t="s">
        <v>134</v>
      </c>
      <c r="F86" s="29">
        <v>9.0109168008235832E-2</v>
      </c>
      <c r="G86" s="29">
        <v>1.4605844089999187E-2</v>
      </c>
      <c r="H86" s="29">
        <v>6.1693913376724847</v>
      </c>
      <c r="I86" s="29">
        <v>1.1385812038061003E-9</v>
      </c>
      <c r="J86" s="29">
        <v>6.1434435387910546E-2</v>
      </c>
      <c r="K86" s="29">
        <v>0.11878390062856112</v>
      </c>
      <c r="L86" s="29">
        <v>6.1434435387910546E-2</v>
      </c>
      <c r="M86" s="29">
        <v>0.11878390062856112</v>
      </c>
    </row>
    <row r="87" spans="1:13" ht="15" x14ac:dyDescent="0.25">
      <c r="A87" s="66">
        <f>ProccessedData!C94</f>
        <v>81</v>
      </c>
      <c r="B87" s="66">
        <f>ProccessedData!D94</f>
        <v>78</v>
      </c>
      <c r="E87"/>
      <c r="F87"/>
      <c r="G87"/>
      <c r="H87"/>
      <c r="I87"/>
      <c r="J87"/>
      <c r="K87"/>
      <c r="L87"/>
      <c r="M87"/>
    </row>
    <row r="88" spans="1:13" ht="15" x14ac:dyDescent="0.25">
      <c r="A88" s="66">
        <f>ProccessedData!C95</f>
        <v>134</v>
      </c>
      <c r="B88" s="66">
        <f>ProccessedData!D95</f>
        <v>72</v>
      </c>
      <c r="E88"/>
      <c r="F88"/>
      <c r="G88"/>
      <c r="H88"/>
      <c r="I88"/>
      <c r="J88"/>
      <c r="K88"/>
      <c r="L88"/>
      <c r="M88"/>
    </row>
    <row r="89" spans="1:13" ht="15" x14ac:dyDescent="0.25">
      <c r="A89" s="66">
        <f>ProccessedData!C96</f>
        <v>142</v>
      </c>
      <c r="B89" s="66">
        <f>ProccessedData!D96</f>
        <v>82</v>
      </c>
      <c r="E89"/>
      <c r="F89"/>
      <c r="G89"/>
      <c r="H89"/>
      <c r="I89"/>
      <c r="J89"/>
      <c r="K89"/>
      <c r="L89"/>
      <c r="M89"/>
    </row>
    <row r="90" spans="1:13" x14ac:dyDescent="0.2">
      <c r="A90" s="66">
        <f>ProccessedData!C97</f>
        <v>144</v>
      </c>
      <c r="B90" s="66">
        <f>ProccessedData!D97</f>
        <v>72</v>
      </c>
    </row>
    <row r="91" spans="1:13" x14ac:dyDescent="0.2">
      <c r="A91" s="66">
        <f>ProccessedData!C98</f>
        <v>92</v>
      </c>
      <c r="B91" s="66">
        <f>ProccessedData!D98</f>
        <v>62</v>
      </c>
    </row>
    <row r="92" spans="1:13" x14ac:dyDescent="0.2">
      <c r="A92" s="66">
        <f>ProccessedData!C99</f>
        <v>71</v>
      </c>
      <c r="B92" s="66">
        <f>ProccessedData!D99</f>
        <v>48</v>
      </c>
    </row>
    <row r="93" spans="1:13" x14ac:dyDescent="0.2">
      <c r="A93" s="66">
        <f>ProccessedData!C100</f>
        <v>93</v>
      </c>
      <c r="B93" s="66">
        <f>ProccessedData!D100</f>
        <v>50</v>
      </c>
    </row>
    <row r="94" spans="1:13" x14ac:dyDescent="0.2">
      <c r="A94" s="66">
        <f>ProccessedData!C101</f>
        <v>122</v>
      </c>
      <c r="B94" s="66">
        <f>ProccessedData!D101</f>
        <v>90</v>
      </c>
    </row>
    <row r="95" spans="1:13" x14ac:dyDescent="0.2">
      <c r="A95" s="66">
        <f>ProccessedData!C102</f>
        <v>163</v>
      </c>
      <c r="B95" s="66">
        <f>ProccessedData!D102</f>
        <v>72</v>
      </c>
    </row>
    <row r="96" spans="1:13" x14ac:dyDescent="0.2">
      <c r="A96" s="66">
        <f>ProccessedData!C103</f>
        <v>151</v>
      </c>
      <c r="B96" s="66">
        <f>ProccessedData!D103</f>
        <v>60</v>
      </c>
    </row>
    <row r="97" spans="1:2" x14ac:dyDescent="0.2">
      <c r="A97" s="66">
        <f>ProccessedData!C104</f>
        <v>125</v>
      </c>
      <c r="B97" s="66">
        <f>ProccessedData!D104</f>
        <v>96</v>
      </c>
    </row>
    <row r="98" spans="1:2" x14ac:dyDescent="0.2">
      <c r="A98" s="66">
        <f>ProccessedData!C105</f>
        <v>81</v>
      </c>
      <c r="B98" s="66">
        <f>ProccessedData!D105</f>
        <v>72</v>
      </c>
    </row>
    <row r="99" spans="1:2" x14ac:dyDescent="0.2">
      <c r="A99" s="66">
        <f>ProccessedData!C106</f>
        <v>85</v>
      </c>
      <c r="B99" s="66">
        <f>ProccessedData!D106</f>
        <v>65</v>
      </c>
    </row>
    <row r="100" spans="1:2" x14ac:dyDescent="0.2">
      <c r="A100" s="66">
        <f>ProccessedData!C107</f>
        <v>126</v>
      </c>
      <c r="B100" s="66">
        <f>ProccessedData!D107</f>
        <v>56</v>
      </c>
    </row>
    <row r="101" spans="1:2" x14ac:dyDescent="0.2">
      <c r="A101" s="66">
        <f>ProccessedData!C108</f>
        <v>96</v>
      </c>
      <c r="B101" s="66">
        <f>ProccessedData!D108</f>
        <v>122</v>
      </c>
    </row>
    <row r="102" spans="1:2" x14ac:dyDescent="0.2">
      <c r="A102" s="66">
        <f>ProccessedData!C109</f>
        <v>144</v>
      </c>
      <c r="B102" s="66">
        <f>ProccessedData!D109</f>
        <v>58</v>
      </c>
    </row>
    <row r="103" spans="1:2" x14ac:dyDescent="0.2">
      <c r="A103" s="66">
        <f>ProccessedData!C110</f>
        <v>83</v>
      </c>
      <c r="B103" s="66">
        <f>ProccessedData!D110</f>
        <v>58</v>
      </c>
    </row>
    <row r="104" spans="1:2" x14ac:dyDescent="0.2">
      <c r="A104" s="66">
        <f>ProccessedData!C111</f>
        <v>95</v>
      </c>
      <c r="B104" s="66">
        <f>ProccessedData!D111</f>
        <v>85</v>
      </c>
    </row>
    <row r="105" spans="1:2" x14ac:dyDescent="0.2">
      <c r="A105" s="66">
        <f>ProccessedData!C112</f>
        <v>171</v>
      </c>
      <c r="B105" s="66">
        <f>ProccessedData!D112</f>
        <v>72</v>
      </c>
    </row>
    <row r="106" spans="1:2" x14ac:dyDescent="0.2">
      <c r="A106" s="66">
        <f>ProccessedData!C113</f>
        <v>155</v>
      </c>
      <c r="B106" s="66">
        <f>ProccessedData!D113</f>
        <v>62</v>
      </c>
    </row>
    <row r="107" spans="1:2" x14ac:dyDescent="0.2">
      <c r="A107" s="66">
        <f>ProccessedData!C114</f>
        <v>89</v>
      </c>
      <c r="B107" s="66">
        <f>ProccessedData!D114</f>
        <v>76</v>
      </c>
    </row>
    <row r="108" spans="1:2" x14ac:dyDescent="0.2">
      <c r="A108" s="66">
        <f>ProccessedData!C115</f>
        <v>76</v>
      </c>
      <c r="B108" s="66">
        <f>ProccessedData!D115</f>
        <v>62</v>
      </c>
    </row>
    <row r="109" spans="1:2" x14ac:dyDescent="0.2">
      <c r="A109" s="66">
        <f>ProccessedData!C116</f>
        <v>160</v>
      </c>
      <c r="B109" s="66">
        <f>ProccessedData!D116</f>
        <v>54</v>
      </c>
    </row>
    <row r="110" spans="1:2" x14ac:dyDescent="0.2">
      <c r="A110" s="66">
        <f>ProccessedData!C117</f>
        <v>146</v>
      </c>
      <c r="B110" s="66">
        <f>ProccessedData!D117</f>
        <v>92</v>
      </c>
    </row>
    <row r="111" spans="1:2" x14ac:dyDescent="0.2">
      <c r="A111" s="66">
        <f>ProccessedData!C118</f>
        <v>124</v>
      </c>
      <c r="B111" s="66">
        <f>ProccessedData!D118</f>
        <v>74</v>
      </c>
    </row>
    <row r="112" spans="1:2" x14ac:dyDescent="0.2">
      <c r="A112" s="66">
        <f>ProccessedData!C119</f>
        <v>78</v>
      </c>
      <c r="B112" s="66">
        <f>ProccessedData!D119</f>
        <v>48</v>
      </c>
    </row>
    <row r="113" spans="1:2" x14ac:dyDescent="0.2">
      <c r="A113" s="66">
        <f>ProccessedData!C120</f>
        <v>97</v>
      </c>
      <c r="B113" s="66">
        <f>ProccessedData!D120</f>
        <v>60</v>
      </c>
    </row>
    <row r="114" spans="1:2" x14ac:dyDescent="0.2">
      <c r="A114" s="66">
        <f>ProccessedData!C121</f>
        <v>99</v>
      </c>
      <c r="B114" s="66">
        <f>ProccessedData!D121</f>
        <v>76</v>
      </c>
    </row>
    <row r="115" spans="1:2" x14ac:dyDescent="0.2">
      <c r="A115" s="66">
        <f>ProccessedData!C122</f>
        <v>162</v>
      </c>
      <c r="B115" s="66">
        <f>ProccessedData!D122</f>
        <v>76</v>
      </c>
    </row>
    <row r="116" spans="1:2" x14ac:dyDescent="0.2">
      <c r="A116" s="66">
        <f>ProccessedData!C123</f>
        <v>111</v>
      </c>
      <c r="B116" s="66">
        <f>ProccessedData!D123</f>
        <v>64</v>
      </c>
    </row>
    <row r="117" spans="1:2" x14ac:dyDescent="0.2">
      <c r="A117" s="66">
        <f>ProccessedData!C124</f>
        <v>107</v>
      </c>
      <c r="B117" s="66">
        <f>ProccessedData!D124</f>
        <v>74</v>
      </c>
    </row>
    <row r="118" spans="1:2" x14ac:dyDescent="0.2">
      <c r="A118" s="66">
        <f>ProccessedData!C125</f>
        <v>132</v>
      </c>
      <c r="B118" s="66">
        <f>ProccessedData!D125</f>
        <v>80</v>
      </c>
    </row>
    <row r="119" spans="1:2" x14ac:dyDescent="0.2">
      <c r="A119" s="66">
        <f>ProccessedData!C126</f>
        <v>113</v>
      </c>
      <c r="B119" s="66">
        <f>ProccessedData!D126</f>
        <v>76</v>
      </c>
    </row>
    <row r="120" spans="1:2" x14ac:dyDescent="0.2">
      <c r="A120" s="66">
        <f>ProccessedData!C127</f>
        <v>88</v>
      </c>
      <c r="B120" s="66">
        <f>ProccessedData!D127</f>
        <v>30</v>
      </c>
    </row>
    <row r="121" spans="1:2" x14ac:dyDescent="0.2">
      <c r="A121" s="66">
        <f>ProccessedData!C128</f>
        <v>120</v>
      </c>
      <c r="B121" s="66">
        <f>ProccessedData!D128</f>
        <v>70</v>
      </c>
    </row>
    <row r="122" spans="1:2" x14ac:dyDescent="0.2">
      <c r="A122" s="66">
        <f>ProccessedData!C129</f>
        <v>118</v>
      </c>
      <c r="B122" s="66">
        <f>ProccessedData!D129</f>
        <v>58</v>
      </c>
    </row>
    <row r="123" spans="1:2" x14ac:dyDescent="0.2">
      <c r="A123" s="66">
        <f>ProccessedData!C130</f>
        <v>117</v>
      </c>
      <c r="B123" s="66">
        <f>ProccessedData!D130</f>
        <v>88</v>
      </c>
    </row>
    <row r="124" spans="1:2" x14ac:dyDescent="0.2">
      <c r="A124" s="66">
        <f>ProccessedData!C131</f>
        <v>105</v>
      </c>
      <c r="B124" s="66">
        <f>ProccessedData!D131</f>
        <v>84</v>
      </c>
    </row>
    <row r="125" spans="1:2" x14ac:dyDescent="0.2">
      <c r="A125" s="66">
        <f>ProccessedData!C132</f>
        <v>173</v>
      </c>
      <c r="B125" s="66">
        <f>ProccessedData!D132</f>
        <v>70</v>
      </c>
    </row>
    <row r="126" spans="1:2" x14ac:dyDescent="0.2">
      <c r="A126" s="66">
        <f>ProccessedData!C133</f>
        <v>122</v>
      </c>
      <c r="B126" s="66">
        <f>ProccessedData!D133</f>
        <v>56</v>
      </c>
    </row>
    <row r="127" spans="1:2" x14ac:dyDescent="0.2">
      <c r="A127" s="66">
        <f>ProccessedData!C134</f>
        <v>170</v>
      </c>
      <c r="B127" s="66">
        <f>ProccessedData!D134</f>
        <v>64</v>
      </c>
    </row>
    <row r="128" spans="1:2" x14ac:dyDescent="0.2">
      <c r="A128" s="66">
        <f>ProccessedData!C135</f>
        <v>84</v>
      </c>
      <c r="B128" s="66">
        <f>ProccessedData!D135</f>
        <v>74</v>
      </c>
    </row>
    <row r="129" spans="1:2" x14ac:dyDescent="0.2">
      <c r="A129" s="66">
        <f>ProccessedData!C136</f>
        <v>96</v>
      </c>
      <c r="B129" s="66">
        <f>ProccessedData!D136</f>
        <v>68</v>
      </c>
    </row>
    <row r="130" spans="1:2" x14ac:dyDescent="0.2">
      <c r="A130" s="66">
        <f>ProccessedData!C137</f>
        <v>125</v>
      </c>
      <c r="B130" s="66">
        <f>ProccessedData!D137</f>
        <v>60</v>
      </c>
    </row>
    <row r="131" spans="1:2" x14ac:dyDescent="0.2">
      <c r="A131" s="66">
        <f>ProccessedData!C138</f>
        <v>100</v>
      </c>
      <c r="B131" s="66">
        <f>ProccessedData!D138</f>
        <v>70</v>
      </c>
    </row>
    <row r="132" spans="1:2" x14ac:dyDescent="0.2">
      <c r="A132" s="66">
        <f>ProccessedData!C139</f>
        <v>93</v>
      </c>
      <c r="B132" s="66">
        <f>ProccessedData!D139</f>
        <v>60</v>
      </c>
    </row>
    <row r="133" spans="1:2" x14ac:dyDescent="0.2">
      <c r="A133" s="66">
        <f>ProccessedData!C140</f>
        <v>129</v>
      </c>
      <c r="B133" s="66">
        <f>ProccessedData!D140</f>
        <v>80</v>
      </c>
    </row>
    <row r="134" spans="1:2" x14ac:dyDescent="0.2">
      <c r="A134" s="66">
        <f>ProccessedData!C141</f>
        <v>105</v>
      </c>
      <c r="B134" s="66">
        <f>ProccessedData!D141</f>
        <v>72</v>
      </c>
    </row>
    <row r="135" spans="1:2" x14ac:dyDescent="0.2">
      <c r="A135" s="66">
        <f>ProccessedData!C142</f>
        <v>128</v>
      </c>
      <c r="B135" s="66">
        <f>ProccessedData!D142</f>
        <v>78</v>
      </c>
    </row>
    <row r="136" spans="1:2" x14ac:dyDescent="0.2">
      <c r="A136" s="66">
        <f>ProccessedData!C143</f>
        <v>106</v>
      </c>
      <c r="B136" s="66">
        <f>ProccessedData!D143</f>
        <v>82</v>
      </c>
    </row>
    <row r="137" spans="1:2" x14ac:dyDescent="0.2">
      <c r="A137" s="66">
        <f>ProccessedData!C144</f>
        <v>108</v>
      </c>
      <c r="B137" s="66">
        <f>ProccessedData!D144</f>
        <v>52</v>
      </c>
    </row>
    <row r="138" spans="1:2" x14ac:dyDescent="0.2">
      <c r="A138" s="66">
        <f>ProccessedData!C145</f>
        <v>108</v>
      </c>
      <c r="B138" s="66">
        <f>ProccessedData!D145</f>
        <v>66</v>
      </c>
    </row>
    <row r="139" spans="1:2" x14ac:dyDescent="0.2">
      <c r="A139" s="66">
        <f>ProccessedData!C146</f>
        <v>154</v>
      </c>
      <c r="B139" s="66">
        <f>ProccessedData!D146</f>
        <v>62</v>
      </c>
    </row>
    <row r="140" spans="1:2" x14ac:dyDescent="0.2">
      <c r="A140" s="66">
        <f>ProccessedData!C147</f>
        <v>102</v>
      </c>
      <c r="B140" s="66">
        <f>ProccessedData!D147</f>
        <v>75</v>
      </c>
    </row>
    <row r="141" spans="1:2" x14ac:dyDescent="0.2">
      <c r="A141" s="66">
        <f>ProccessedData!C148</f>
        <v>57</v>
      </c>
      <c r="B141" s="66">
        <f>ProccessedData!D148</f>
        <v>80</v>
      </c>
    </row>
    <row r="142" spans="1:2" x14ac:dyDescent="0.2">
      <c r="A142" s="66">
        <f>ProccessedData!C149</f>
        <v>106</v>
      </c>
      <c r="B142" s="66">
        <f>ProccessedData!D149</f>
        <v>64</v>
      </c>
    </row>
    <row r="143" spans="1:2" x14ac:dyDescent="0.2">
      <c r="A143" s="66">
        <f>ProccessedData!C150</f>
        <v>147</v>
      </c>
      <c r="B143" s="66">
        <f>ProccessedData!D150</f>
        <v>78</v>
      </c>
    </row>
    <row r="144" spans="1:2" x14ac:dyDescent="0.2">
      <c r="A144" s="66">
        <f>ProccessedData!C151</f>
        <v>90</v>
      </c>
      <c r="B144" s="66">
        <f>ProccessedData!D151</f>
        <v>70</v>
      </c>
    </row>
    <row r="145" spans="1:2" x14ac:dyDescent="0.2">
      <c r="A145" s="66">
        <f>ProccessedData!C152</f>
        <v>136</v>
      </c>
      <c r="B145" s="66">
        <f>ProccessedData!D152</f>
        <v>74</v>
      </c>
    </row>
    <row r="146" spans="1:2" x14ac:dyDescent="0.2">
      <c r="A146" s="66">
        <f>ProccessedData!C153</f>
        <v>114</v>
      </c>
      <c r="B146" s="66">
        <f>ProccessedData!D153</f>
        <v>65</v>
      </c>
    </row>
    <row r="147" spans="1:2" x14ac:dyDescent="0.2">
      <c r="A147" s="66">
        <f>ProccessedData!C154</f>
        <v>156</v>
      </c>
      <c r="B147" s="66">
        <f>ProccessedData!D154</f>
        <v>86</v>
      </c>
    </row>
    <row r="148" spans="1:2" x14ac:dyDescent="0.2">
      <c r="A148" s="66">
        <f>ProccessedData!C155</f>
        <v>153</v>
      </c>
      <c r="B148" s="66">
        <f>ProccessedData!D155</f>
        <v>82</v>
      </c>
    </row>
    <row r="149" spans="1:2" x14ac:dyDescent="0.2">
      <c r="A149" s="66">
        <f>ProccessedData!C156</f>
        <v>188</v>
      </c>
      <c r="B149" s="66">
        <f>ProccessedData!D156</f>
        <v>78</v>
      </c>
    </row>
    <row r="150" spans="1:2" x14ac:dyDescent="0.2">
      <c r="A150" s="66">
        <f>ProccessedData!C157</f>
        <v>152</v>
      </c>
      <c r="B150" s="66">
        <f>ProccessedData!D157</f>
        <v>88</v>
      </c>
    </row>
    <row r="151" spans="1:2" x14ac:dyDescent="0.2">
      <c r="A151" s="66">
        <f>ProccessedData!C158</f>
        <v>99</v>
      </c>
      <c r="B151" s="66">
        <f>ProccessedData!D158</f>
        <v>52</v>
      </c>
    </row>
    <row r="152" spans="1:2" x14ac:dyDescent="0.2">
      <c r="A152" s="66">
        <f>ProccessedData!C159</f>
        <v>109</v>
      </c>
      <c r="B152" s="66">
        <f>ProccessedData!D159</f>
        <v>56</v>
      </c>
    </row>
    <row r="153" spans="1:2" x14ac:dyDescent="0.2">
      <c r="A153" s="66">
        <f>ProccessedData!C160</f>
        <v>88</v>
      </c>
      <c r="B153" s="66">
        <f>ProccessedData!D160</f>
        <v>74</v>
      </c>
    </row>
    <row r="154" spans="1:2" x14ac:dyDescent="0.2">
      <c r="A154" s="66">
        <f>ProccessedData!C161</f>
        <v>163</v>
      </c>
      <c r="B154" s="66">
        <f>ProccessedData!D161</f>
        <v>72</v>
      </c>
    </row>
    <row r="155" spans="1:2" x14ac:dyDescent="0.2">
      <c r="A155" s="66">
        <f>ProccessedData!C162</f>
        <v>151</v>
      </c>
      <c r="B155" s="66">
        <f>ProccessedData!D162</f>
        <v>90</v>
      </c>
    </row>
    <row r="156" spans="1:2" x14ac:dyDescent="0.2">
      <c r="A156" s="66">
        <f>ProccessedData!C163</f>
        <v>102</v>
      </c>
      <c r="B156" s="66">
        <f>ProccessedData!D163</f>
        <v>74</v>
      </c>
    </row>
    <row r="157" spans="1:2" x14ac:dyDescent="0.2">
      <c r="A157" s="66">
        <f>ProccessedData!C164</f>
        <v>114</v>
      </c>
      <c r="B157" s="66">
        <f>ProccessedData!D164</f>
        <v>80</v>
      </c>
    </row>
    <row r="158" spans="1:2" x14ac:dyDescent="0.2">
      <c r="A158" s="66">
        <f>ProccessedData!C165</f>
        <v>100</v>
      </c>
      <c r="B158" s="66">
        <f>ProccessedData!D165</f>
        <v>64</v>
      </c>
    </row>
    <row r="159" spans="1:2" x14ac:dyDescent="0.2">
      <c r="A159" s="66">
        <f>ProccessedData!C166</f>
        <v>131</v>
      </c>
      <c r="B159" s="66">
        <f>ProccessedData!D166</f>
        <v>88</v>
      </c>
    </row>
    <row r="160" spans="1:2" x14ac:dyDescent="0.2">
      <c r="A160" s="66">
        <f>ProccessedData!C167</f>
        <v>104</v>
      </c>
      <c r="B160" s="66">
        <f>ProccessedData!D167</f>
        <v>74</v>
      </c>
    </row>
    <row r="161" spans="1:2" x14ac:dyDescent="0.2">
      <c r="A161" s="66">
        <f>ProccessedData!C168</f>
        <v>148</v>
      </c>
      <c r="B161" s="66">
        <f>ProccessedData!D168</f>
        <v>66</v>
      </c>
    </row>
    <row r="162" spans="1:2" x14ac:dyDescent="0.2">
      <c r="A162" s="66">
        <f>ProccessedData!C169</f>
        <v>120</v>
      </c>
      <c r="B162" s="66">
        <f>ProccessedData!D169</f>
        <v>68</v>
      </c>
    </row>
    <row r="163" spans="1:2" x14ac:dyDescent="0.2">
      <c r="A163" s="66">
        <f>ProccessedData!C170</f>
        <v>110</v>
      </c>
      <c r="B163" s="66">
        <f>ProccessedData!D170</f>
        <v>66</v>
      </c>
    </row>
    <row r="164" spans="1:2" x14ac:dyDescent="0.2">
      <c r="A164" s="66">
        <f>ProccessedData!C171</f>
        <v>111</v>
      </c>
      <c r="B164" s="66">
        <f>ProccessedData!D171</f>
        <v>90</v>
      </c>
    </row>
    <row r="165" spans="1:2" x14ac:dyDescent="0.2">
      <c r="A165" s="66">
        <f>ProccessedData!C172</f>
        <v>102</v>
      </c>
      <c r="B165" s="66">
        <f>ProccessedData!D172</f>
        <v>82</v>
      </c>
    </row>
    <row r="166" spans="1:2" x14ac:dyDescent="0.2">
      <c r="A166" s="66">
        <f>ProccessedData!C173</f>
        <v>134</v>
      </c>
      <c r="B166" s="66">
        <f>ProccessedData!D173</f>
        <v>70</v>
      </c>
    </row>
    <row r="167" spans="1:2" x14ac:dyDescent="0.2">
      <c r="A167" s="66">
        <f>ProccessedData!C175</f>
        <v>79</v>
      </c>
      <c r="B167" s="66">
        <f>ProccessedData!D175</f>
        <v>60</v>
      </c>
    </row>
    <row r="168" spans="1:2" x14ac:dyDescent="0.2">
      <c r="A168" s="66">
        <f>ProccessedData!C176</f>
        <v>75</v>
      </c>
      <c r="B168" s="66">
        <f>ProccessedData!D176</f>
        <v>64</v>
      </c>
    </row>
    <row r="169" spans="1:2" x14ac:dyDescent="0.2">
      <c r="A169" s="66">
        <f>ProccessedData!C177</f>
        <v>179</v>
      </c>
      <c r="B169" s="66">
        <f>ProccessedData!D177</f>
        <v>72</v>
      </c>
    </row>
    <row r="170" spans="1:2" x14ac:dyDescent="0.2">
      <c r="A170" s="66">
        <f>ProccessedData!C178</f>
        <v>85</v>
      </c>
      <c r="B170" s="66">
        <f>ProccessedData!D178</f>
        <v>78</v>
      </c>
    </row>
    <row r="171" spans="1:2" x14ac:dyDescent="0.2">
      <c r="A171" s="66">
        <f>ProccessedData!C179</f>
        <v>129</v>
      </c>
      <c r="B171" s="66">
        <f>ProccessedData!D179</f>
        <v>110</v>
      </c>
    </row>
    <row r="172" spans="1:2" x14ac:dyDescent="0.2">
      <c r="A172" s="66">
        <f>ProccessedData!C180</f>
        <v>143</v>
      </c>
      <c r="B172" s="66">
        <f>ProccessedData!D180</f>
        <v>78</v>
      </c>
    </row>
    <row r="173" spans="1:2" x14ac:dyDescent="0.2">
      <c r="A173" s="66">
        <f>ProccessedData!C181</f>
        <v>130</v>
      </c>
      <c r="B173" s="66">
        <f>ProccessedData!D181</f>
        <v>82</v>
      </c>
    </row>
    <row r="174" spans="1:2" x14ac:dyDescent="0.2">
      <c r="A174" s="66">
        <f>ProccessedData!C182</f>
        <v>87</v>
      </c>
      <c r="B174" s="66">
        <f>ProccessedData!D182</f>
        <v>80</v>
      </c>
    </row>
    <row r="175" spans="1:2" x14ac:dyDescent="0.2">
      <c r="A175" s="66">
        <f>ProccessedData!C183</f>
        <v>119</v>
      </c>
      <c r="B175" s="66">
        <f>ProccessedData!D183</f>
        <v>64</v>
      </c>
    </row>
    <row r="176" spans="1:2" x14ac:dyDescent="0.2">
      <c r="A176" s="66">
        <f>ProccessedData!C185</f>
        <v>73</v>
      </c>
      <c r="B176" s="66">
        <f>ProccessedData!D185</f>
        <v>60</v>
      </c>
    </row>
    <row r="177" spans="1:2" x14ac:dyDescent="0.2">
      <c r="A177" s="66">
        <f>ProccessedData!C186</f>
        <v>141</v>
      </c>
      <c r="B177" s="66">
        <f>ProccessedData!D186</f>
        <v>74</v>
      </c>
    </row>
    <row r="178" spans="1:2" x14ac:dyDescent="0.2">
      <c r="A178" s="66">
        <f>ProccessedData!C187</f>
        <v>194</v>
      </c>
      <c r="B178" s="66">
        <f>ProccessedData!D187</f>
        <v>68</v>
      </c>
    </row>
    <row r="179" spans="1:2" x14ac:dyDescent="0.2">
      <c r="A179" s="66">
        <f>ProccessedData!C188</f>
        <v>181</v>
      </c>
      <c r="B179" s="66">
        <f>ProccessedData!D188</f>
        <v>68</v>
      </c>
    </row>
    <row r="180" spans="1:2" x14ac:dyDescent="0.2">
      <c r="A180" s="66">
        <f>ProccessedData!C189</f>
        <v>128</v>
      </c>
      <c r="B180" s="66">
        <f>ProccessedData!D189</f>
        <v>98</v>
      </c>
    </row>
    <row r="181" spans="1:2" x14ac:dyDescent="0.2">
      <c r="A181" s="66">
        <f>ProccessedData!C190</f>
        <v>109</v>
      </c>
      <c r="B181" s="66">
        <f>ProccessedData!D190</f>
        <v>76</v>
      </c>
    </row>
    <row r="182" spans="1:2" x14ac:dyDescent="0.2">
      <c r="A182" s="66">
        <f>ProccessedData!C191</f>
        <v>139</v>
      </c>
      <c r="B182" s="66">
        <f>ProccessedData!D191</f>
        <v>80</v>
      </c>
    </row>
    <row r="183" spans="1:2" x14ac:dyDescent="0.2">
      <c r="A183" s="66">
        <f>ProccessedData!C192</f>
        <v>111</v>
      </c>
      <c r="B183" s="66">
        <f>ProccessedData!D192</f>
        <v>62</v>
      </c>
    </row>
    <row r="184" spans="1:2" x14ac:dyDescent="0.2">
      <c r="A184" s="66">
        <f>ProccessedData!C193</f>
        <v>123</v>
      </c>
      <c r="B184" s="66">
        <f>ProccessedData!D193</f>
        <v>70</v>
      </c>
    </row>
    <row r="185" spans="1:2" x14ac:dyDescent="0.2">
      <c r="A185" s="66">
        <f>ProccessedData!C194</f>
        <v>159</v>
      </c>
      <c r="B185" s="66">
        <f>ProccessedData!D194</f>
        <v>66</v>
      </c>
    </row>
    <row r="186" spans="1:2" x14ac:dyDescent="0.2">
      <c r="A186" s="66">
        <f>ProccessedData!C196</f>
        <v>85</v>
      </c>
      <c r="B186" s="66">
        <f>ProccessedData!D196</f>
        <v>55</v>
      </c>
    </row>
    <row r="187" spans="1:2" x14ac:dyDescent="0.2">
      <c r="A187" s="66">
        <f>ProccessedData!C197</f>
        <v>158</v>
      </c>
      <c r="B187" s="66">
        <f>ProccessedData!D197</f>
        <v>84</v>
      </c>
    </row>
    <row r="188" spans="1:2" x14ac:dyDescent="0.2">
      <c r="A188" s="66">
        <f>ProccessedData!C198</f>
        <v>105</v>
      </c>
      <c r="B188" s="66">
        <f>ProccessedData!D198</f>
        <v>58</v>
      </c>
    </row>
    <row r="189" spans="1:2" x14ac:dyDescent="0.2">
      <c r="A189" s="66">
        <f>ProccessedData!C199</f>
        <v>107</v>
      </c>
      <c r="B189" s="66">
        <f>ProccessedData!D199</f>
        <v>62</v>
      </c>
    </row>
    <row r="190" spans="1:2" x14ac:dyDescent="0.2">
      <c r="A190" s="66">
        <f>ProccessedData!C200</f>
        <v>109</v>
      </c>
      <c r="B190" s="66">
        <f>ProccessedData!D200</f>
        <v>64</v>
      </c>
    </row>
    <row r="191" spans="1:2" x14ac:dyDescent="0.2">
      <c r="A191" s="66">
        <f>ProccessedData!C201</f>
        <v>148</v>
      </c>
      <c r="B191" s="66">
        <f>ProccessedData!D201</f>
        <v>60</v>
      </c>
    </row>
    <row r="192" spans="1:2" x14ac:dyDescent="0.2">
      <c r="A192" s="66">
        <f>ProccessedData!C202</f>
        <v>113</v>
      </c>
      <c r="B192" s="66">
        <f>ProccessedData!D202</f>
        <v>80</v>
      </c>
    </row>
    <row r="193" spans="1:2" x14ac:dyDescent="0.2">
      <c r="A193" s="66">
        <f>ProccessedData!C203</f>
        <v>138</v>
      </c>
      <c r="B193" s="66">
        <f>ProccessedData!D203</f>
        <v>82</v>
      </c>
    </row>
    <row r="194" spans="1:2" x14ac:dyDescent="0.2">
      <c r="A194" s="66">
        <f>ProccessedData!C204</f>
        <v>108</v>
      </c>
      <c r="B194" s="66">
        <f>ProccessedData!D204</f>
        <v>68</v>
      </c>
    </row>
    <row r="195" spans="1:2" x14ac:dyDescent="0.2">
      <c r="A195" s="66">
        <f>ProccessedData!C205</f>
        <v>99</v>
      </c>
      <c r="B195" s="66">
        <f>ProccessedData!D205</f>
        <v>70</v>
      </c>
    </row>
    <row r="196" spans="1:2" x14ac:dyDescent="0.2">
      <c r="A196" s="66">
        <f>ProccessedData!C206</f>
        <v>103</v>
      </c>
      <c r="B196" s="66">
        <f>ProccessedData!D206</f>
        <v>72</v>
      </c>
    </row>
    <row r="197" spans="1:2" x14ac:dyDescent="0.2">
      <c r="A197" s="66">
        <f>ProccessedData!C207</f>
        <v>111</v>
      </c>
      <c r="B197" s="66">
        <f>ProccessedData!D207</f>
        <v>72</v>
      </c>
    </row>
    <row r="198" spans="1:2" x14ac:dyDescent="0.2">
      <c r="A198" s="66">
        <f>ProccessedData!C208</f>
        <v>196</v>
      </c>
      <c r="B198" s="66">
        <f>ProccessedData!D208</f>
        <v>76</v>
      </c>
    </row>
    <row r="199" spans="1:2" x14ac:dyDescent="0.2">
      <c r="A199" s="66">
        <f>ProccessedData!C209</f>
        <v>162</v>
      </c>
      <c r="B199" s="66">
        <f>ProccessedData!D209</f>
        <v>104</v>
      </c>
    </row>
    <row r="200" spans="1:2" x14ac:dyDescent="0.2">
      <c r="A200" s="66">
        <f>ProccessedData!C210</f>
        <v>96</v>
      </c>
      <c r="B200" s="66">
        <f>ProccessedData!D210</f>
        <v>64</v>
      </c>
    </row>
    <row r="201" spans="1:2" x14ac:dyDescent="0.2">
      <c r="A201" s="66">
        <f>ProccessedData!C211</f>
        <v>184</v>
      </c>
      <c r="B201" s="66">
        <f>ProccessedData!D211</f>
        <v>84</v>
      </c>
    </row>
    <row r="202" spans="1:2" x14ac:dyDescent="0.2">
      <c r="A202" s="66">
        <f>ProccessedData!C212</f>
        <v>81</v>
      </c>
      <c r="B202" s="66">
        <f>ProccessedData!D212</f>
        <v>60</v>
      </c>
    </row>
    <row r="203" spans="1:2" x14ac:dyDescent="0.2">
      <c r="A203" s="66">
        <f>ProccessedData!C213</f>
        <v>147</v>
      </c>
      <c r="B203" s="66">
        <f>ProccessedData!D213</f>
        <v>85</v>
      </c>
    </row>
    <row r="204" spans="1:2" x14ac:dyDescent="0.2">
      <c r="A204" s="66">
        <f>ProccessedData!C214</f>
        <v>179</v>
      </c>
      <c r="B204" s="66">
        <f>ProccessedData!D214</f>
        <v>95</v>
      </c>
    </row>
    <row r="205" spans="1:2" x14ac:dyDescent="0.2">
      <c r="A205" s="66">
        <f>ProccessedData!C215</f>
        <v>140</v>
      </c>
      <c r="B205" s="66">
        <f>ProccessedData!D215</f>
        <v>65</v>
      </c>
    </row>
    <row r="206" spans="1:2" x14ac:dyDescent="0.2">
      <c r="A206" s="66">
        <f>ProccessedData!C216</f>
        <v>112</v>
      </c>
      <c r="B206" s="66">
        <f>ProccessedData!D216</f>
        <v>82</v>
      </c>
    </row>
    <row r="207" spans="1:2" x14ac:dyDescent="0.2">
      <c r="A207" s="66">
        <f>ProccessedData!C217</f>
        <v>151</v>
      </c>
      <c r="B207" s="66">
        <f>ProccessedData!D217</f>
        <v>70</v>
      </c>
    </row>
    <row r="208" spans="1:2" x14ac:dyDescent="0.2">
      <c r="A208" s="66">
        <f>ProccessedData!C218</f>
        <v>109</v>
      </c>
      <c r="B208" s="66">
        <f>ProccessedData!D218</f>
        <v>62</v>
      </c>
    </row>
    <row r="209" spans="1:2" x14ac:dyDescent="0.2">
      <c r="A209" s="66">
        <f>ProccessedData!C219</f>
        <v>125</v>
      </c>
      <c r="B209" s="66">
        <f>ProccessedData!D219</f>
        <v>68</v>
      </c>
    </row>
    <row r="210" spans="1:2" x14ac:dyDescent="0.2">
      <c r="A210" s="66">
        <f>ProccessedData!C220</f>
        <v>85</v>
      </c>
      <c r="B210" s="66">
        <f>ProccessedData!D220</f>
        <v>74</v>
      </c>
    </row>
    <row r="211" spans="1:2" x14ac:dyDescent="0.2">
      <c r="A211" s="66">
        <f>ProccessedData!C221</f>
        <v>112</v>
      </c>
      <c r="B211" s="66">
        <f>ProccessedData!D221</f>
        <v>66</v>
      </c>
    </row>
    <row r="212" spans="1:2" x14ac:dyDescent="0.2">
      <c r="A212" s="66">
        <f>ProccessedData!C222</f>
        <v>177</v>
      </c>
      <c r="B212" s="66">
        <f>ProccessedData!D222</f>
        <v>60</v>
      </c>
    </row>
    <row r="213" spans="1:2" x14ac:dyDescent="0.2">
      <c r="A213" s="66">
        <f>ProccessedData!C223</f>
        <v>158</v>
      </c>
      <c r="B213" s="66">
        <f>ProccessedData!D223</f>
        <v>90</v>
      </c>
    </row>
    <row r="214" spans="1:2" x14ac:dyDescent="0.2">
      <c r="A214" s="66">
        <f>ProccessedData!C225</f>
        <v>142</v>
      </c>
      <c r="B214" s="66">
        <f>ProccessedData!D225</f>
        <v>60</v>
      </c>
    </row>
    <row r="215" spans="1:2" x14ac:dyDescent="0.2">
      <c r="A215" s="66">
        <f>ProccessedData!C226</f>
        <v>100</v>
      </c>
      <c r="B215" s="66">
        <f>ProccessedData!D226</f>
        <v>66</v>
      </c>
    </row>
    <row r="216" spans="1:2" x14ac:dyDescent="0.2">
      <c r="A216" s="66">
        <f>ProccessedData!C227</f>
        <v>87</v>
      </c>
      <c r="B216" s="66">
        <f>ProccessedData!D227</f>
        <v>78</v>
      </c>
    </row>
    <row r="217" spans="1:2" x14ac:dyDescent="0.2">
      <c r="A217" s="66">
        <f>ProccessedData!C228</f>
        <v>101</v>
      </c>
      <c r="B217" s="66">
        <f>ProccessedData!D228</f>
        <v>76</v>
      </c>
    </row>
    <row r="218" spans="1:2" x14ac:dyDescent="0.2">
      <c r="A218" s="66">
        <f>ProccessedData!C229</f>
        <v>162</v>
      </c>
      <c r="B218" s="66">
        <f>ProccessedData!D229</f>
        <v>52</v>
      </c>
    </row>
    <row r="219" spans="1:2" x14ac:dyDescent="0.2">
      <c r="A219" s="66">
        <f>ProccessedData!C230</f>
        <v>197</v>
      </c>
      <c r="B219" s="66">
        <f>ProccessedData!D230</f>
        <v>70</v>
      </c>
    </row>
    <row r="220" spans="1:2" x14ac:dyDescent="0.2">
      <c r="A220" s="66">
        <f>ProccessedData!C231</f>
        <v>117</v>
      </c>
      <c r="B220" s="66">
        <f>ProccessedData!D231</f>
        <v>80</v>
      </c>
    </row>
    <row r="221" spans="1:2" x14ac:dyDescent="0.2">
      <c r="A221" s="66">
        <f>ProccessedData!C232</f>
        <v>142</v>
      </c>
      <c r="B221" s="66">
        <f>ProccessedData!D232</f>
        <v>86</v>
      </c>
    </row>
    <row r="222" spans="1:2" x14ac:dyDescent="0.2">
      <c r="A222" s="66">
        <f>ProccessedData!C233</f>
        <v>134</v>
      </c>
      <c r="B222" s="66">
        <f>ProccessedData!D233</f>
        <v>80</v>
      </c>
    </row>
    <row r="223" spans="1:2" x14ac:dyDescent="0.2">
      <c r="A223" s="66">
        <f>ProccessedData!C234</f>
        <v>79</v>
      </c>
      <c r="B223" s="66">
        <f>ProccessedData!D234</f>
        <v>80</v>
      </c>
    </row>
    <row r="224" spans="1:2" x14ac:dyDescent="0.2">
      <c r="A224" s="66">
        <f>ProccessedData!C235</f>
        <v>122</v>
      </c>
      <c r="B224" s="66">
        <f>ProccessedData!D235</f>
        <v>68</v>
      </c>
    </row>
    <row r="225" spans="1:2" x14ac:dyDescent="0.2">
      <c r="A225" s="66">
        <f>ProccessedData!C236</f>
        <v>74</v>
      </c>
      <c r="B225" s="66">
        <f>ProccessedData!D236</f>
        <v>68</v>
      </c>
    </row>
    <row r="226" spans="1:2" x14ac:dyDescent="0.2">
      <c r="A226" s="66">
        <f>ProccessedData!C237</f>
        <v>171</v>
      </c>
      <c r="B226" s="66">
        <f>ProccessedData!D237</f>
        <v>72</v>
      </c>
    </row>
    <row r="227" spans="1:2" x14ac:dyDescent="0.2">
      <c r="A227" s="66">
        <f>ProccessedData!C238</f>
        <v>181</v>
      </c>
      <c r="B227" s="66">
        <f>ProccessedData!D238</f>
        <v>84</v>
      </c>
    </row>
    <row r="228" spans="1:2" x14ac:dyDescent="0.2">
      <c r="A228" s="66">
        <f>ProccessedData!C239</f>
        <v>179</v>
      </c>
      <c r="B228" s="66">
        <f>ProccessedData!D239</f>
        <v>90</v>
      </c>
    </row>
    <row r="229" spans="1:2" x14ac:dyDescent="0.2">
      <c r="A229" s="66">
        <f>ProccessedData!C240</f>
        <v>164</v>
      </c>
      <c r="B229" s="66">
        <f>ProccessedData!D240</f>
        <v>84</v>
      </c>
    </row>
    <row r="230" spans="1:2" x14ac:dyDescent="0.2">
      <c r="A230" s="66">
        <f>ProccessedData!C241</f>
        <v>104</v>
      </c>
      <c r="B230" s="66">
        <f>ProccessedData!D241</f>
        <v>76</v>
      </c>
    </row>
    <row r="231" spans="1:2" x14ac:dyDescent="0.2">
      <c r="A231" s="66">
        <f>ProccessedData!C242</f>
        <v>91</v>
      </c>
      <c r="B231" s="66">
        <f>ProccessedData!D242</f>
        <v>64</v>
      </c>
    </row>
    <row r="232" spans="1:2" x14ac:dyDescent="0.2">
      <c r="A232" s="66">
        <f>ProccessedData!C243</f>
        <v>91</v>
      </c>
      <c r="B232" s="66">
        <f>ProccessedData!D243</f>
        <v>70</v>
      </c>
    </row>
    <row r="233" spans="1:2" x14ac:dyDescent="0.2">
      <c r="A233" s="66">
        <f>ProccessedData!C244</f>
        <v>139</v>
      </c>
      <c r="B233" s="66">
        <f>ProccessedData!D244</f>
        <v>54</v>
      </c>
    </row>
    <row r="234" spans="1:2" x14ac:dyDescent="0.2">
      <c r="A234" s="66">
        <f>ProccessedData!C245</f>
        <v>119</v>
      </c>
      <c r="B234" s="66">
        <f>ProccessedData!D245</f>
        <v>50</v>
      </c>
    </row>
    <row r="235" spans="1:2" x14ac:dyDescent="0.2">
      <c r="A235" s="66">
        <f>ProccessedData!C246</f>
        <v>146</v>
      </c>
      <c r="B235" s="66">
        <f>ProccessedData!D246</f>
        <v>76</v>
      </c>
    </row>
    <row r="236" spans="1:2" x14ac:dyDescent="0.2">
      <c r="A236" s="66">
        <f>ProccessedData!C247</f>
        <v>184</v>
      </c>
      <c r="B236" s="66">
        <f>ProccessedData!D247</f>
        <v>85</v>
      </c>
    </row>
    <row r="237" spans="1:2" x14ac:dyDescent="0.2">
      <c r="A237" s="66">
        <f>ProccessedData!C248</f>
        <v>122</v>
      </c>
      <c r="B237" s="66">
        <f>ProccessedData!D248</f>
        <v>68</v>
      </c>
    </row>
    <row r="238" spans="1:2" x14ac:dyDescent="0.2">
      <c r="A238" s="66">
        <f>ProccessedData!C249</f>
        <v>165</v>
      </c>
      <c r="B238" s="66">
        <f>ProccessedData!D249</f>
        <v>90</v>
      </c>
    </row>
    <row r="239" spans="1:2" x14ac:dyDescent="0.2">
      <c r="A239" s="66">
        <f>ProccessedData!C250</f>
        <v>124</v>
      </c>
      <c r="B239" s="66">
        <f>ProccessedData!D250</f>
        <v>70</v>
      </c>
    </row>
    <row r="240" spans="1:2" x14ac:dyDescent="0.2">
      <c r="A240" s="66">
        <f>ProccessedData!C251</f>
        <v>111</v>
      </c>
      <c r="B240" s="66">
        <f>ProccessedData!D251</f>
        <v>86</v>
      </c>
    </row>
    <row r="241" spans="1:2" x14ac:dyDescent="0.2">
      <c r="A241" s="66">
        <f>ProccessedData!C252</f>
        <v>106</v>
      </c>
      <c r="B241" s="66">
        <f>ProccessedData!D252</f>
        <v>52</v>
      </c>
    </row>
    <row r="242" spans="1:2" x14ac:dyDescent="0.2">
      <c r="A242" s="66">
        <f>ProccessedData!C253</f>
        <v>129</v>
      </c>
      <c r="B242" s="66">
        <f>ProccessedData!D253</f>
        <v>84</v>
      </c>
    </row>
    <row r="243" spans="1:2" x14ac:dyDescent="0.2">
      <c r="A243" s="66">
        <f>ProccessedData!C254</f>
        <v>90</v>
      </c>
      <c r="B243" s="66">
        <f>ProccessedData!D254</f>
        <v>80</v>
      </c>
    </row>
    <row r="244" spans="1:2" x14ac:dyDescent="0.2">
      <c r="A244" s="66">
        <f>ProccessedData!C255</f>
        <v>86</v>
      </c>
      <c r="B244" s="66">
        <f>ProccessedData!D255</f>
        <v>68</v>
      </c>
    </row>
    <row r="245" spans="1:2" x14ac:dyDescent="0.2">
      <c r="A245" s="66">
        <f>ProccessedData!C256</f>
        <v>92</v>
      </c>
      <c r="B245" s="66">
        <f>ProccessedData!D256</f>
        <v>62</v>
      </c>
    </row>
    <row r="246" spans="1:2" x14ac:dyDescent="0.2">
      <c r="A246" s="66">
        <f>ProccessedData!C257</f>
        <v>113</v>
      </c>
      <c r="B246" s="66">
        <f>ProccessedData!D257</f>
        <v>64</v>
      </c>
    </row>
    <row r="247" spans="1:2" x14ac:dyDescent="0.2">
      <c r="A247" s="66">
        <f>ProccessedData!C258</f>
        <v>111</v>
      </c>
      <c r="B247" s="66">
        <f>ProccessedData!D258</f>
        <v>56</v>
      </c>
    </row>
    <row r="248" spans="1:2" x14ac:dyDescent="0.2">
      <c r="A248" s="66">
        <f>ProccessedData!C259</f>
        <v>114</v>
      </c>
      <c r="B248" s="66">
        <f>ProccessedData!D259</f>
        <v>68</v>
      </c>
    </row>
    <row r="249" spans="1:2" x14ac:dyDescent="0.2">
      <c r="A249" s="66">
        <f>ProccessedData!C260</f>
        <v>193</v>
      </c>
      <c r="B249" s="66">
        <f>ProccessedData!D260</f>
        <v>50</v>
      </c>
    </row>
    <row r="250" spans="1:2" x14ac:dyDescent="0.2">
      <c r="A250" s="66">
        <f>ProccessedData!C261</f>
        <v>155</v>
      </c>
      <c r="B250" s="66">
        <f>ProccessedData!D261</f>
        <v>76</v>
      </c>
    </row>
    <row r="251" spans="1:2" x14ac:dyDescent="0.2">
      <c r="A251" s="66">
        <f>ProccessedData!C262</f>
        <v>191</v>
      </c>
      <c r="B251" s="66">
        <f>ProccessedData!D262</f>
        <v>68</v>
      </c>
    </row>
    <row r="252" spans="1:2" x14ac:dyDescent="0.2">
      <c r="A252" s="66">
        <f>ProccessedData!C264</f>
        <v>95</v>
      </c>
      <c r="B252" s="66">
        <f>ProccessedData!D264</f>
        <v>70</v>
      </c>
    </row>
    <row r="253" spans="1:2" x14ac:dyDescent="0.2">
      <c r="A253" s="66">
        <f>ProccessedData!C265</f>
        <v>142</v>
      </c>
      <c r="B253" s="66">
        <f>ProccessedData!D265</f>
        <v>80</v>
      </c>
    </row>
    <row r="254" spans="1:2" x14ac:dyDescent="0.2">
      <c r="A254" s="66">
        <f>ProccessedData!C266</f>
        <v>123</v>
      </c>
      <c r="B254" s="66">
        <f>ProccessedData!D266</f>
        <v>62</v>
      </c>
    </row>
    <row r="255" spans="1:2" x14ac:dyDescent="0.2">
      <c r="A255" s="66">
        <f>ProccessedData!C267</f>
        <v>96</v>
      </c>
      <c r="B255" s="66">
        <f>ProccessedData!D267</f>
        <v>74</v>
      </c>
    </row>
    <row r="256" spans="1:2" x14ac:dyDescent="0.2">
      <c r="A256" s="66">
        <f>ProccessedData!C269</f>
        <v>128</v>
      </c>
      <c r="B256" s="66">
        <f>ProccessedData!D269</f>
        <v>64</v>
      </c>
    </row>
    <row r="257" spans="1:2" x14ac:dyDescent="0.2">
      <c r="A257" s="66">
        <f>ProccessedData!C270</f>
        <v>102</v>
      </c>
      <c r="B257" s="66">
        <f>ProccessedData!D270</f>
        <v>52</v>
      </c>
    </row>
    <row r="258" spans="1:2" x14ac:dyDescent="0.2">
      <c r="A258" s="66">
        <f>ProccessedData!C272</f>
        <v>101</v>
      </c>
      <c r="B258" s="66">
        <f>ProccessedData!D272</f>
        <v>86</v>
      </c>
    </row>
    <row r="259" spans="1:2" x14ac:dyDescent="0.2">
      <c r="A259" s="66">
        <f>ProccessedData!C273</f>
        <v>108</v>
      </c>
      <c r="B259" s="66">
        <f>ProccessedData!D273</f>
        <v>62</v>
      </c>
    </row>
    <row r="260" spans="1:2" x14ac:dyDescent="0.2">
      <c r="A260" s="66">
        <f>ProccessedData!C274</f>
        <v>122</v>
      </c>
      <c r="B260" s="66">
        <f>ProccessedData!D274</f>
        <v>78</v>
      </c>
    </row>
    <row r="261" spans="1:2" x14ac:dyDescent="0.2">
      <c r="A261" s="66">
        <f>ProccessedData!C275</f>
        <v>71</v>
      </c>
      <c r="B261" s="66">
        <f>ProccessedData!D275</f>
        <v>78</v>
      </c>
    </row>
    <row r="262" spans="1:2" x14ac:dyDescent="0.2">
      <c r="A262" s="66">
        <f>ProccessedData!C276</f>
        <v>106</v>
      </c>
      <c r="B262" s="66">
        <f>ProccessedData!D276</f>
        <v>70</v>
      </c>
    </row>
    <row r="263" spans="1:2" x14ac:dyDescent="0.2">
      <c r="A263" s="66">
        <f>ProccessedData!C277</f>
        <v>100</v>
      </c>
      <c r="B263" s="66">
        <f>ProccessedData!D277</f>
        <v>70</v>
      </c>
    </row>
    <row r="264" spans="1:2" x14ac:dyDescent="0.2">
      <c r="A264" s="66">
        <f>ProccessedData!C278</f>
        <v>106</v>
      </c>
      <c r="B264" s="66">
        <f>ProccessedData!D278</f>
        <v>60</v>
      </c>
    </row>
    <row r="265" spans="1:2" x14ac:dyDescent="0.2">
      <c r="A265" s="66">
        <f>ProccessedData!C279</f>
        <v>104</v>
      </c>
      <c r="B265" s="66">
        <f>ProccessedData!D279</f>
        <v>64</v>
      </c>
    </row>
    <row r="266" spans="1:2" x14ac:dyDescent="0.2">
      <c r="A266" s="66">
        <f>ProccessedData!C280</f>
        <v>114</v>
      </c>
      <c r="B266" s="66">
        <f>ProccessedData!D280</f>
        <v>74</v>
      </c>
    </row>
    <row r="267" spans="1:2" x14ac:dyDescent="0.2">
      <c r="A267" s="66">
        <f>ProccessedData!C281</f>
        <v>108</v>
      </c>
      <c r="B267" s="66">
        <f>ProccessedData!D281</f>
        <v>62</v>
      </c>
    </row>
    <row r="268" spans="1:2" x14ac:dyDescent="0.2">
      <c r="A268" s="66">
        <f>ProccessedData!C282</f>
        <v>146</v>
      </c>
      <c r="B268" s="66">
        <f>ProccessedData!D282</f>
        <v>70</v>
      </c>
    </row>
    <row r="269" spans="1:2" x14ac:dyDescent="0.2">
      <c r="A269" s="66">
        <f>ProccessedData!C283</f>
        <v>129</v>
      </c>
      <c r="B269" s="66">
        <f>ProccessedData!D283</f>
        <v>76</v>
      </c>
    </row>
    <row r="270" spans="1:2" x14ac:dyDescent="0.2">
      <c r="A270" s="66">
        <f>ProccessedData!C284</f>
        <v>133</v>
      </c>
      <c r="B270" s="66">
        <f>ProccessedData!D284</f>
        <v>88</v>
      </c>
    </row>
    <row r="271" spans="1:2" x14ac:dyDescent="0.2">
      <c r="A271" s="66">
        <f>ProccessedData!C285</f>
        <v>161</v>
      </c>
      <c r="B271" s="66">
        <f>ProccessedData!D285</f>
        <v>86</v>
      </c>
    </row>
    <row r="272" spans="1:2" x14ac:dyDescent="0.2">
      <c r="A272" s="66">
        <f>ProccessedData!C286</f>
        <v>108</v>
      </c>
      <c r="B272" s="66">
        <f>ProccessedData!D286</f>
        <v>80</v>
      </c>
    </row>
    <row r="273" spans="1:2" x14ac:dyDescent="0.2">
      <c r="A273" s="66">
        <f>ProccessedData!C287</f>
        <v>136</v>
      </c>
      <c r="B273" s="66">
        <f>ProccessedData!D287</f>
        <v>74</v>
      </c>
    </row>
    <row r="274" spans="1:2" x14ac:dyDescent="0.2">
      <c r="A274" s="66">
        <f>ProccessedData!C288</f>
        <v>155</v>
      </c>
      <c r="B274" s="66">
        <f>ProccessedData!D288</f>
        <v>84</v>
      </c>
    </row>
    <row r="275" spans="1:2" x14ac:dyDescent="0.2">
      <c r="A275" s="66">
        <f>ProccessedData!C289</f>
        <v>119</v>
      </c>
      <c r="B275" s="66">
        <f>ProccessedData!D289</f>
        <v>86</v>
      </c>
    </row>
    <row r="276" spans="1:2" x14ac:dyDescent="0.2">
      <c r="A276" s="66">
        <f>ProccessedData!C290</f>
        <v>96</v>
      </c>
      <c r="B276" s="66">
        <f>ProccessedData!D290</f>
        <v>56</v>
      </c>
    </row>
    <row r="277" spans="1:2" x14ac:dyDescent="0.2">
      <c r="A277" s="66">
        <f>ProccessedData!C291</f>
        <v>108</v>
      </c>
      <c r="B277" s="66">
        <f>ProccessedData!D291</f>
        <v>72</v>
      </c>
    </row>
    <row r="278" spans="1:2" x14ac:dyDescent="0.2">
      <c r="A278" s="66">
        <f>ProccessedData!C292</f>
        <v>78</v>
      </c>
      <c r="B278" s="66">
        <f>ProccessedData!D292</f>
        <v>88</v>
      </c>
    </row>
    <row r="279" spans="1:2" x14ac:dyDescent="0.2">
      <c r="A279" s="66">
        <f>ProccessedData!C293</f>
        <v>107</v>
      </c>
      <c r="B279" s="66">
        <f>ProccessedData!D293</f>
        <v>62</v>
      </c>
    </row>
    <row r="280" spans="1:2" x14ac:dyDescent="0.2">
      <c r="A280" s="66">
        <f>ProccessedData!C294</f>
        <v>128</v>
      </c>
      <c r="B280" s="66">
        <f>ProccessedData!D294</f>
        <v>78</v>
      </c>
    </row>
    <row r="281" spans="1:2" x14ac:dyDescent="0.2">
      <c r="A281" s="66">
        <f>ProccessedData!C295</f>
        <v>128</v>
      </c>
      <c r="B281" s="66">
        <f>ProccessedData!D295</f>
        <v>48</v>
      </c>
    </row>
    <row r="282" spans="1:2" x14ac:dyDescent="0.2">
      <c r="A282" s="66">
        <f>ProccessedData!C296</f>
        <v>161</v>
      </c>
      <c r="B282" s="66">
        <f>ProccessedData!D296</f>
        <v>50</v>
      </c>
    </row>
    <row r="283" spans="1:2" x14ac:dyDescent="0.2">
      <c r="A283" s="66">
        <f>ProccessedData!C297</f>
        <v>151</v>
      </c>
      <c r="B283" s="66">
        <f>ProccessedData!D297</f>
        <v>62</v>
      </c>
    </row>
    <row r="284" spans="1:2" x14ac:dyDescent="0.2">
      <c r="A284" s="66">
        <f>ProccessedData!C298</f>
        <v>146</v>
      </c>
      <c r="B284" s="66">
        <f>ProccessedData!D298</f>
        <v>70</v>
      </c>
    </row>
    <row r="285" spans="1:2" x14ac:dyDescent="0.2">
      <c r="A285" s="66">
        <f>ProccessedData!C299</f>
        <v>126</v>
      </c>
      <c r="B285" s="66">
        <f>ProccessedData!D299</f>
        <v>84</v>
      </c>
    </row>
    <row r="286" spans="1:2" x14ac:dyDescent="0.2">
      <c r="A286" s="66">
        <f>ProccessedData!C300</f>
        <v>100</v>
      </c>
      <c r="B286" s="66">
        <f>ProccessedData!D300</f>
        <v>78</v>
      </c>
    </row>
    <row r="287" spans="1:2" x14ac:dyDescent="0.2">
      <c r="A287" s="66">
        <f>ProccessedData!C301</f>
        <v>112</v>
      </c>
      <c r="B287" s="66">
        <f>ProccessedData!D301</f>
        <v>72</v>
      </c>
    </row>
    <row r="288" spans="1:2" x14ac:dyDescent="0.2">
      <c r="A288" s="66">
        <f>ProccessedData!C303</f>
        <v>144</v>
      </c>
      <c r="B288" s="66">
        <f>ProccessedData!D303</f>
        <v>58</v>
      </c>
    </row>
    <row r="289" spans="1:2" x14ac:dyDescent="0.2">
      <c r="A289" s="66">
        <f>ProccessedData!C304</f>
        <v>77</v>
      </c>
      <c r="B289" s="66">
        <f>ProccessedData!D304</f>
        <v>82</v>
      </c>
    </row>
    <row r="290" spans="1:2" x14ac:dyDescent="0.2">
      <c r="A290" s="66">
        <f>ProccessedData!C305</f>
        <v>115</v>
      </c>
      <c r="B290" s="66">
        <f>ProccessedData!D305</f>
        <v>98</v>
      </c>
    </row>
    <row r="291" spans="1:2" x14ac:dyDescent="0.2">
      <c r="A291" s="66">
        <f>ProccessedData!C306</f>
        <v>150</v>
      </c>
      <c r="B291" s="66">
        <f>ProccessedData!D306</f>
        <v>76</v>
      </c>
    </row>
    <row r="292" spans="1:2" x14ac:dyDescent="0.2">
      <c r="A292" s="66">
        <f>ProccessedData!C307</f>
        <v>120</v>
      </c>
      <c r="B292" s="66">
        <f>ProccessedData!D307</f>
        <v>76</v>
      </c>
    </row>
    <row r="293" spans="1:2" x14ac:dyDescent="0.2">
      <c r="A293" s="66">
        <f>ProccessedData!C308</f>
        <v>161</v>
      </c>
      <c r="B293" s="66">
        <f>ProccessedData!D308</f>
        <v>68</v>
      </c>
    </row>
    <row r="294" spans="1:2" x14ac:dyDescent="0.2">
      <c r="A294" s="66">
        <f>ProccessedData!C309</f>
        <v>137</v>
      </c>
      <c r="B294" s="66">
        <f>ProccessedData!D309</f>
        <v>68</v>
      </c>
    </row>
    <row r="295" spans="1:2" x14ac:dyDescent="0.2">
      <c r="A295" s="66">
        <f>ProccessedData!C310</f>
        <v>128</v>
      </c>
      <c r="B295" s="66">
        <f>ProccessedData!D310</f>
        <v>68</v>
      </c>
    </row>
    <row r="296" spans="1:2" x14ac:dyDescent="0.2">
      <c r="A296" s="66">
        <f>ProccessedData!C311</f>
        <v>124</v>
      </c>
      <c r="B296" s="66">
        <f>ProccessedData!D311</f>
        <v>68</v>
      </c>
    </row>
    <row r="297" spans="1:2" x14ac:dyDescent="0.2">
      <c r="A297" s="66">
        <f>ProccessedData!C312</f>
        <v>80</v>
      </c>
      <c r="B297" s="66">
        <f>ProccessedData!D312</f>
        <v>66</v>
      </c>
    </row>
    <row r="298" spans="1:2" x14ac:dyDescent="0.2">
      <c r="A298" s="66">
        <f>ProccessedData!C313</f>
        <v>106</v>
      </c>
      <c r="B298" s="66">
        <f>ProccessedData!D313</f>
        <v>70</v>
      </c>
    </row>
    <row r="299" spans="1:2" x14ac:dyDescent="0.2">
      <c r="A299" s="66">
        <f>ProccessedData!C314</f>
        <v>155</v>
      </c>
      <c r="B299" s="66">
        <f>ProccessedData!D314</f>
        <v>74</v>
      </c>
    </row>
    <row r="300" spans="1:2" x14ac:dyDescent="0.2">
      <c r="A300" s="66">
        <f>ProccessedData!C315</f>
        <v>113</v>
      </c>
      <c r="B300" s="66">
        <f>ProccessedData!D315</f>
        <v>50</v>
      </c>
    </row>
    <row r="301" spans="1:2" x14ac:dyDescent="0.2">
      <c r="A301" s="66">
        <f>ProccessedData!C316</f>
        <v>109</v>
      </c>
      <c r="B301" s="66">
        <f>ProccessedData!D316</f>
        <v>80</v>
      </c>
    </row>
    <row r="302" spans="1:2" x14ac:dyDescent="0.2">
      <c r="A302" s="66">
        <f>ProccessedData!C317</f>
        <v>112</v>
      </c>
      <c r="B302" s="66">
        <f>ProccessedData!D317</f>
        <v>68</v>
      </c>
    </row>
    <row r="303" spans="1:2" x14ac:dyDescent="0.2">
      <c r="A303" s="66">
        <f>ProccessedData!C318</f>
        <v>99</v>
      </c>
      <c r="B303" s="66">
        <f>ProccessedData!D318</f>
        <v>80</v>
      </c>
    </row>
    <row r="304" spans="1:2" x14ac:dyDescent="0.2">
      <c r="A304" s="66">
        <f>ProccessedData!C319</f>
        <v>182</v>
      </c>
      <c r="B304" s="66">
        <f>ProccessedData!D319</f>
        <v>74</v>
      </c>
    </row>
    <row r="305" spans="1:2" x14ac:dyDescent="0.2">
      <c r="A305" s="66">
        <f>ProccessedData!C320</f>
        <v>115</v>
      </c>
      <c r="B305" s="66">
        <f>ProccessedData!D320</f>
        <v>66</v>
      </c>
    </row>
    <row r="306" spans="1:2" x14ac:dyDescent="0.2">
      <c r="A306" s="66">
        <f>ProccessedData!C321</f>
        <v>194</v>
      </c>
      <c r="B306" s="66">
        <f>ProccessedData!D321</f>
        <v>78</v>
      </c>
    </row>
    <row r="307" spans="1:2" x14ac:dyDescent="0.2">
      <c r="A307" s="66">
        <f>ProccessedData!C322</f>
        <v>129</v>
      </c>
      <c r="B307" s="66">
        <f>ProccessedData!D322</f>
        <v>60</v>
      </c>
    </row>
    <row r="308" spans="1:2" x14ac:dyDescent="0.2">
      <c r="A308" s="66">
        <f>ProccessedData!C323</f>
        <v>112</v>
      </c>
      <c r="B308" s="66">
        <f>ProccessedData!D323</f>
        <v>74</v>
      </c>
    </row>
    <row r="309" spans="1:2" x14ac:dyDescent="0.2">
      <c r="A309" s="66">
        <f>ProccessedData!C324</f>
        <v>124</v>
      </c>
      <c r="B309" s="66">
        <f>ProccessedData!D324</f>
        <v>70</v>
      </c>
    </row>
    <row r="310" spans="1:2" x14ac:dyDescent="0.2">
      <c r="A310" s="66">
        <f>ProccessedData!C325</f>
        <v>152</v>
      </c>
      <c r="B310" s="66">
        <f>ProccessedData!D325</f>
        <v>90</v>
      </c>
    </row>
    <row r="311" spans="1:2" x14ac:dyDescent="0.2">
      <c r="A311" s="66">
        <f>ProccessedData!C326</f>
        <v>112</v>
      </c>
      <c r="B311" s="66">
        <f>ProccessedData!D326</f>
        <v>75</v>
      </c>
    </row>
    <row r="312" spans="1:2" x14ac:dyDescent="0.2">
      <c r="A312" s="66">
        <f>ProccessedData!C327</f>
        <v>157</v>
      </c>
      <c r="B312" s="66">
        <f>ProccessedData!D327</f>
        <v>72</v>
      </c>
    </row>
    <row r="313" spans="1:2" x14ac:dyDescent="0.2">
      <c r="A313" s="66">
        <f>ProccessedData!C328</f>
        <v>122</v>
      </c>
      <c r="B313" s="66">
        <f>ProccessedData!D328</f>
        <v>64</v>
      </c>
    </row>
    <row r="314" spans="1:2" x14ac:dyDescent="0.2">
      <c r="A314" s="66">
        <f>ProccessedData!C329</f>
        <v>179</v>
      </c>
      <c r="B314" s="66">
        <f>ProccessedData!D329</f>
        <v>70</v>
      </c>
    </row>
    <row r="315" spans="1:2" x14ac:dyDescent="0.2">
      <c r="A315" s="66">
        <f>ProccessedData!C330</f>
        <v>102</v>
      </c>
      <c r="B315" s="66">
        <f>ProccessedData!D330</f>
        <v>86</v>
      </c>
    </row>
    <row r="316" spans="1:2" x14ac:dyDescent="0.2">
      <c r="A316" s="66">
        <f>ProccessedData!C331</f>
        <v>105</v>
      </c>
      <c r="B316" s="66">
        <f>ProccessedData!D331</f>
        <v>70</v>
      </c>
    </row>
    <row r="317" spans="1:2" x14ac:dyDescent="0.2">
      <c r="A317" s="66">
        <f>ProccessedData!C332</f>
        <v>118</v>
      </c>
      <c r="B317" s="66">
        <f>ProccessedData!D332</f>
        <v>72</v>
      </c>
    </row>
    <row r="318" spans="1:2" x14ac:dyDescent="0.2">
      <c r="A318" s="66">
        <f>ProccessedData!C333</f>
        <v>87</v>
      </c>
      <c r="B318" s="66">
        <f>ProccessedData!D333</f>
        <v>58</v>
      </c>
    </row>
    <row r="319" spans="1:2" x14ac:dyDescent="0.2">
      <c r="A319" s="66">
        <f>ProccessedData!C335</f>
        <v>106</v>
      </c>
      <c r="B319" s="66">
        <f>ProccessedData!D335</f>
        <v>80</v>
      </c>
    </row>
    <row r="320" spans="1:2" x14ac:dyDescent="0.2">
      <c r="A320" s="66">
        <f>ProccessedData!C336</f>
        <v>95</v>
      </c>
      <c r="B320" s="66">
        <f>ProccessedData!D336</f>
        <v>60</v>
      </c>
    </row>
    <row r="321" spans="1:2" x14ac:dyDescent="0.2">
      <c r="A321" s="66">
        <f>ProccessedData!C337</f>
        <v>165</v>
      </c>
      <c r="B321" s="66">
        <f>ProccessedData!D337</f>
        <v>76</v>
      </c>
    </row>
    <row r="322" spans="1:2" x14ac:dyDescent="0.2">
      <c r="A322" s="66">
        <f>ProccessedData!C339</f>
        <v>115</v>
      </c>
      <c r="B322" s="66">
        <f>ProccessedData!D339</f>
        <v>76</v>
      </c>
    </row>
    <row r="323" spans="1:2" x14ac:dyDescent="0.2">
      <c r="A323" s="66">
        <f>ProccessedData!C340</f>
        <v>152</v>
      </c>
      <c r="B323" s="66">
        <f>ProccessedData!D340</f>
        <v>78</v>
      </c>
    </row>
    <row r="324" spans="1:2" x14ac:dyDescent="0.2">
      <c r="A324" s="66">
        <f>ProccessedData!C341</f>
        <v>178</v>
      </c>
      <c r="B324" s="66">
        <f>ProccessedData!D341</f>
        <v>84</v>
      </c>
    </row>
    <row r="325" spans="1:2" x14ac:dyDescent="0.2">
      <c r="A325" s="66">
        <f>ProccessedData!C342</f>
        <v>130</v>
      </c>
      <c r="B325" s="66">
        <f>ProccessedData!D342</f>
        <v>70</v>
      </c>
    </row>
    <row r="326" spans="1:2" x14ac:dyDescent="0.2">
      <c r="A326" s="66">
        <f>ProccessedData!C343</f>
        <v>95</v>
      </c>
      <c r="B326" s="66">
        <f>ProccessedData!D343</f>
        <v>74</v>
      </c>
    </row>
    <row r="327" spans="1:2" x14ac:dyDescent="0.2">
      <c r="A327" s="66">
        <f>ProccessedData!C345</f>
        <v>122</v>
      </c>
      <c r="B327" s="66">
        <f>ProccessedData!D345</f>
        <v>86</v>
      </c>
    </row>
    <row r="328" spans="1:2" x14ac:dyDescent="0.2">
      <c r="A328" s="66">
        <f>ProccessedData!C346</f>
        <v>95</v>
      </c>
      <c r="B328" s="66">
        <f>ProccessedData!D346</f>
        <v>72</v>
      </c>
    </row>
    <row r="329" spans="1:2" x14ac:dyDescent="0.2">
      <c r="A329" s="66">
        <f>ProccessedData!C347</f>
        <v>126</v>
      </c>
      <c r="B329" s="66">
        <f>ProccessedData!D347</f>
        <v>88</v>
      </c>
    </row>
    <row r="330" spans="1:2" x14ac:dyDescent="0.2">
      <c r="A330" s="66">
        <f>ProccessedData!C348</f>
        <v>139</v>
      </c>
      <c r="B330" s="66">
        <f>ProccessedData!D348</f>
        <v>46</v>
      </c>
    </row>
    <row r="331" spans="1:2" x14ac:dyDescent="0.2">
      <c r="A331" s="66">
        <f>ProccessedData!C350</f>
        <v>99</v>
      </c>
      <c r="B331" s="66">
        <f>ProccessedData!D350</f>
        <v>62</v>
      </c>
    </row>
    <row r="332" spans="1:2" x14ac:dyDescent="0.2">
      <c r="A332" s="66">
        <f>ProccessedData!C352</f>
        <v>92</v>
      </c>
      <c r="B332" s="66">
        <f>ProccessedData!D352</f>
        <v>80</v>
      </c>
    </row>
    <row r="333" spans="1:2" x14ac:dyDescent="0.2">
      <c r="A333" s="66">
        <f>ProccessedData!C353</f>
        <v>137</v>
      </c>
      <c r="B333" s="66">
        <f>ProccessedData!D353</f>
        <v>84</v>
      </c>
    </row>
    <row r="334" spans="1:2" x14ac:dyDescent="0.2">
      <c r="A334" s="66">
        <f>ProccessedData!C354</f>
        <v>61</v>
      </c>
      <c r="B334" s="66">
        <f>ProccessedData!D354</f>
        <v>82</v>
      </c>
    </row>
    <row r="335" spans="1:2" x14ac:dyDescent="0.2">
      <c r="A335" s="66">
        <f>ProccessedData!C355</f>
        <v>90</v>
      </c>
      <c r="B335" s="66">
        <f>ProccessedData!D355</f>
        <v>62</v>
      </c>
    </row>
    <row r="336" spans="1:2" x14ac:dyDescent="0.2">
      <c r="A336" s="66">
        <f>ProccessedData!C356</f>
        <v>90</v>
      </c>
      <c r="B336" s="66">
        <f>ProccessedData!D356</f>
        <v>78</v>
      </c>
    </row>
    <row r="337" spans="1:2" x14ac:dyDescent="0.2">
      <c r="A337" s="66">
        <f>ProccessedData!C357</f>
        <v>165</v>
      </c>
      <c r="B337" s="66">
        <f>ProccessedData!D357</f>
        <v>88</v>
      </c>
    </row>
    <row r="338" spans="1:2" x14ac:dyDescent="0.2">
      <c r="A338" s="66">
        <f>ProccessedData!C358</f>
        <v>125</v>
      </c>
      <c r="B338" s="66">
        <f>ProccessedData!D358</f>
        <v>50</v>
      </c>
    </row>
    <row r="339" spans="1:2" x14ac:dyDescent="0.2">
      <c r="A339" s="66">
        <f>ProccessedData!C360</f>
        <v>88</v>
      </c>
      <c r="B339" s="66">
        <f>ProccessedData!D360</f>
        <v>74</v>
      </c>
    </row>
    <row r="340" spans="1:2" x14ac:dyDescent="0.2">
      <c r="A340" s="66">
        <f>ProccessedData!C361</f>
        <v>196</v>
      </c>
      <c r="B340" s="66">
        <f>ProccessedData!D361</f>
        <v>76</v>
      </c>
    </row>
    <row r="341" spans="1:2" x14ac:dyDescent="0.2">
      <c r="A341" s="66">
        <f>ProccessedData!C362</f>
        <v>189</v>
      </c>
      <c r="B341" s="66">
        <f>ProccessedData!D362</f>
        <v>64</v>
      </c>
    </row>
    <row r="342" spans="1:2" x14ac:dyDescent="0.2">
      <c r="A342" s="66">
        <f>ProccessedData!C363</f>
        <v>158</v>
      </c>
      <c r="B342" s="66">
        <f>ProccessedData!D363</f>
        <v>70</v>
      </c>
    </row>
    <row r="343" spans="1:2" x14ac:dyDescent="0.2">
      <c r="A343" s="66">
        <f>ProccessedData!C364</f>
        <v>103</v>
      </c>
      <c r="B343" s="66">
        <f>ProccessedData!D364</f>
        <v>108</v>
      </c>
    </row>
    <row r="344" spans="1:2" x14ac:dyDescent="0.2">
      <c r="A344" s="66">
        <f>ProccessedData!C365</f>
        <v>146</v>
      </c>
      <c r="B344" s="66">
        <f>ProccessedData!D365</f>
        <v>78</v>
      </c>
    </row>
    <row r="345" spans="1:2" x14ac:dyDescent="0.2">
      <c r="A345" s="66">
        <f>ProccessedData!C366</f>
        <v>147</v>
      </c>
      <c r="B345" s="66">
        <f>ProccessedData!D366</f>
        <v>74</v>
      </c>
    </row>
    <row r="346" spans="1:2" x14ac:dyDescent="0.2">
      <c r="A346" s="66">
        <f>ProccessedData!C367</f>
        <v>99</v>
      </c>
      <c r="B346" s="66">
        <f>ProccessedData!D367</f>
        <v>54</v>
      </c>
    </row>
    <row r="347" spans="1:2" x14ac:dyDescent="0.2">
      <c r="A347" s="66">
        <f>ProccessedData!C368</f>
        <v>124</v>
      </c>
      <c r="B347" s="66">
        <f>ProccessedData!D368</f>
        <v>72</v>
      </c>
    </row>
    <row r="348" spans="1:2" x14ac:dyDescent="0.2">
      <c r="A348" s="66">
        <f>ProccessedData!C369</f>
        <v>101</v>
      </c>
      <c r="B348" s="66">
        <f>ProccessedData!D369</f>
        <v>64</v>
      </c>
    </row>
    <row r="349" spans="1:2" x14ac:dyDescent="0.2">
      <c r="A349" s="66">
        <f>ProccessedData!C370</f>
        <v>81</v>
      </c>
      <c r="B349" s="66">
        <f>ProccessedData!D370</f>
        <v>86</v>
      </c>
    </row>
    <row r="350" spans="1:2" x14ac:dyDescent="0.2">
      <c r="A350" s="66">
        <f>ProccessedData!C371</f>
        <v>133</v>
      </c>
      <c r="B350" s="66">
        <f>ProccessedData!D371</f>
        <v>102</v>
      </c>
    </row>
    <row r="351" spans="1:2" x14ac:dyDescent="0.2">
      <c r="A351" s="66">
        <f>ProccessedData!C372</f>
        <v>173</v>
      </c>
      <c r="B351" s="66">
        <f>ProccessedData!D372</f>
        <v>82</v>
      </c>
    </row>
    <row r="352" spans="1:2" x14ac:dyDescent="0.2">
      <c r="A352" s="66">
        <f>ProccessedData!C373</f>
        <v>118</v>
      </c>
      <c r="B352" s="66">
        <f>ProccessedData!D373</f>
        <v>64</v>
      </c>
    </row>
    <row r="353" spans="1:2" x14ac:dyDescent="0.2">
      <c r="A353" s="66">
        <f>ProccessedData!C374</f>
        <v>84</v>
      </c>
      <c r="B353" s="66">
        <f>ProccessedData!D374</f>
        <v>64</v>
      </c>
    </row>
    <row r="354" spans="1:2" x14ac:dyDescent="0.2">
      <c r="A354" s="66">
        <f>ProccessedData!C375</f>
        <v>105</v>
      </c>
      <c r="B354" s="66">
        <f>ProccessedData!D375</f>
        <v>58</v>
      </c>
    </row>
    <row r="355" spans="1:2" x14ac:dyDescent="0.2">
      <c r="A355" s="66">
        <f>ProccessedData!C376</f>
        <v>122</v>
      </c>
      <c r="B355" s="66">
        <f>ProccessedData!D376</f>
        <v>52</v>
      </c>
    </row>
    <row r="356" spans="1:2" x14ac:dyDescent="0.2">
      <c r="A356" s="66">
        <f>ProccessedData!C377</f>
        <v>140</v>
      </c>
      <c r="B356" s="66">
        <f>ProccessedData!D377</f>
        <v>82</v>
      </c>
    </row>
    <row r="357" spans="1:2" x14ac:dyDescent="0.2">
      <c r="A357" s="66">
        <f>ProccessedData!C378</f>
        <v>98</v>
      </c>
      <c r="B357" s="66">
        <f>ProccessedData!D378</f>
        <v>82</v>
      </c>
    </row>
    <row r="358" spans="1:2" x14ac:dyDescent="0.2">
      <c r="A358" s="66">
        <f>ProccessedData!C379</f>
        <v>87</v>
      </c>
      <c r="B358" s="66">
        <f>ProccessedData!D379</f>
        <v>60</v>
      </c>
    </row>
    <row r="359" spans="1:2" x14ac:dyDescent="0.2">
      <c r="A359" s="66">
        <f>ProccessedData!C380</f>
        <v>156</v>
      </c>
      <c r="B359" s="66">
        <f>ProccessedData!D380</f>
        <v>75</v>
      </c>
    </row>
    <row r="360" spans="1:2" x14ac:dyDescent="0.2">
      <c r="A360" s="66">
        <f>ProccessedData!C381</f>
        <v>93</v>
      </c>
      <c r="B360" s="66">
        <f>ProccessedData!D381</f>
        <v>100</v>
      </c>
    </row>
    <row r="361" spans="1:2" x14ac:dyDescent="0.2">
      <c r="A361" s="66">
        <f>ProccessedData!C382</f>
        <v>107</v>
      </c>
      <c r="B361" s="66">
        <f>ProccessedData!D382</f>
        <v>72</v>
      </c>
    </row>
    <row r="362" spans="1:2" x14ac:dyDescent="0.2">
      <c r="A362" s="66">
        <f>ProccessedData!C383</f>
        <v>105</v>
      </c>
      <c r="B362" s="66">
        <f>ProccessedData!D383</f>
        <v>68</v>
      </c>
    </row>
    <row r="363" spans="1:2" x14ac:dyDescent="0.2">
      <c r="A363" s="66">
        <f>ProccessedData!C384</f>
        <v>109</v>
      </c>
      <c r="B363" s="66">
        <f>ProccessedData!D384</f>
        <v>60</v>
      </c>
    </row>
    <row r="364" spans="1:2" x14ac:dyDescent="0.2">
      <c r="A364" s="66">
        <f>ProccessedData!C385</f>
        <v>90</v>
      </c>
      <c r="B364" s="66">
        <f>ProccessedData!D385</f>
        <v>62</v>
      </c>
    </row>
    <row r="365" spans="1:2" x14ac:dyDescent="0.2">
      <c r="A365" s="66">
        <f>ProccessedData!C386</f>
        <v>125</v>
      </c>
      <c r="B365" s="66">
        <f>ProccessedData!D386</f>
        <v>70</v>
      </c>
    </row>
    <row r="366" spans="1:2" x14ac:dyDescent="0.2">
      <c r="A366" s="66">
        <f>ProccessedData!C387</f>
        <v>119</v>
      </c>
      <c r="B366" s="66">
        <f>ProccessedData!D387</f>
        <v>54</v>
      </c>
    </row>
    <row r="367" spans="1:2" x14ac:dyDescent="0.2">
      <c r="A367" s="66">
        <f>ProccessedData!C388</f>
        <v>116</v>
      </c>
      <c r="B367" s="66">
        <f>ProccessedData!D388</f>
        <v>74</v>
      </c>
    </row>
    <row r="368" spans="1:2" x14ac:dyDescent="0.2">
      <c r="A368" s="66">
        <f>ProccessedData!C389</f>
        <v>105</v>
      </c>
      <c r="B368" s="66">
        <f>ProccessedData!D389</f>
        <v>100</v>
      </c>
    </row>
    <row r="369" spans="1:2" x14ac:dyDescent="0.2">
      <c r="A369" s="66">
        <f>ProccessedData!C390</f>
        <v>144</v>
      </c>
      <c r="B369" s="66">
        <f>ProccessedData!D390</f>
        <v>82</v>
      </c>
    </row>
    <row r="370" spans="1:2" x14ac:dyDescent="0.2">
      <c r="A370" s="66">
        <f>ProccessedData!C391</f>
        <v>100</v>
      </c>
      <c r="B370" s="66">
        <f>ProccessedData!D391</f>
        <v>68</v>
      </c>
    </row>
    <row r="371" spans="1:2" x14ac:dyDescent="0.2">
      <c r="A371" s="66">
        <f>ProccessedData!C392</f>
        <v>100</v>
      </c>
      <c r="B371" s="66">
        <f>ProccessedData!D392</f>
        <v>66</v>
      </c>
    </row>
    <row r="372" spans="1:2" x14ac:dyDescent="0.2">
      <c r="A372" s="66">
        <f>ProccessedData!C393</f>
        <v>166</v>
      </c>
      <c r="B372" s="66">
        <f>ProccessedData!D393</f>
        <v>76</v>
      </c>
    </row>
    <row r="373" spans="1:2" x14ac:dyDescent="0.2">
      <c r="A373" s="66">
        <f>ProccessedData!C394</f>
        <v>131</v>
      </c>
      <c r="B373" s="66">
        <f>ProccessedData!D394</f>
        <v>64</v>
      </c>
    </row>
    <row r="374" spans="1:2" x14ac:dyDescent="0.2">
      <c r="A374" s="66">
        <f>ProccessedData!C395</f>
        <v>116</v>
      </c>
      <c r="B374" s="66">
        <f>ProccessedData!D395</f>
        <v>72</v>
      </c>
    </row>
    <row r="375" spans="1:2" x14ac:dyDescent="0.2">
      <c r="A375" s="66">
        <f>ProccessedData!C396</f>
        <v>158</v>
      </c>
      <c r="B375" s="66">
        <f>ProccessedData!D396</f>
        <v>78</v>
      </c>
    </row>
    <row r="376" spans="1:2" x14ac:dyDescent="0.2">
      <c r="A376" s="66">
        <f>ProccessedData!C397</f>
        <v>127</v>
      </c>
      <c r="B376" s="66">
        <f>ProccessedData!D397</f>
        <v>58</v>
      </c>
    </row>
    <row r="377" spans="1:2" x14ac:dyDescent="0.2">
      <c r="A377" s="66">
        <f>ProccessedData!C398</f>
        <v>96</v>
      </c>
      <c r="B377" s="66">
        <f>ProccessedData!D398</f>
        <v>56</v>
      </c>
    </row>
    <row r="378" spans="1:2" x14ac:dyDescent="0.2">
      <c r="A378" s="66">
        <f>ProccessedData!C399</f>
        <v>131</v>
      </c>
      <c r="B378" s="66">
        <f>ProccessedData!D399</f>
        <v>66</v>
      </c>
    </row>
    <row r="379" spans="1:2" x14ac:dyDescent="0.2">
      <c r="A379" s="66">
        <f>ProccessedData!C400</f>
        <v>82</v>
      </c>
      <c r="B379" s="66">
        <f>ProccessedData!D400</f>
        <v>70</v>
      </c>
    </row>
    <row r="380" spans="1:2" x14ac:dyDescent="0.2">
      <c r="A380" s="66">
        <f>ProccessedData!C401</f>
        <v>193</v>
      </c>
      <c r="B380" s="66">
        <f>ProccessedData!D401</f>
        <v>70</v>
      </c>
    </row>
    <row r="381" spans="1:2" x14ac:dyDescent="0.2">
      <c r="A381" s="66">
        <f>ProccessedData!C402</f>
        <v>95</v>
      </c>
      <c r="B381" s="66">
        <f>ProccessedData!D402</f>
        <v>64</v>
      </c>
    </row>
    <row r="382" spans="1:2" x14ac:dyDescent="0.2">
      <c r="A382" s="66">
        <f>ProccessedData!C403</f>
        <v>137</v>
      </c>
      <c r="B382" s="66">
        <f>ProccessedData!D403</f>
        <v>61</v>
      </c>
    </row>
    <row r="383" spans="1:2" x14ac:dyDescent="0.2">
      <c r="A383" s="66">
        <f>ProccessedData!C404</f>
        <v>136</v>
      </c>
      <c r="B383" s="66">
        <f>ProccessedData!D404</f>
        <v>84</v>
      </c>
    </row>
    <row r="384" spans="1:2" x14ac:dyDescent="0.2">
      <c r="A384" s="66">
        <f>ProccessedData!C405</f>
        <v>72</v>
      </c>
      <c r="B384" s="66">
        <f>ProccessedData!D405</f>
        <v>78</v>
      </c>
    </row>
    <row r="385" spans="1:2" x14ac:dyDescent="0.2">
      <c r="A385" s="66">
        <f>ProccessedData!C406</f>
        <v>168</v>
      </c>
      <c r="B385" s="66">
        <f>ProccessedData!D406</f>
        <v>64</v>
      </c>
    </row>
    <row r="386" spans="1:2" x14ac:dyDescent="0.2">
      <c r="A386" s="66">
        <f>ProccessedData!C407</f>
        <v>123</v>
      </c>
      <c r="B386" s="66">
        <f>ProccessedData!D407</f>
        <v>48</v>
      </c>
    </row>
    <row r="387" spans="1:2" x14ac:dyDescent="0.2">
      <c r="A387" s="66">
        <f>ProccessedData!C408</f>
        <v>115</v>
      </c>
      <c r="B387" s="66">
        <f>ProccessedData!D408</f>
        <v>72</v>
      </c>
    </row>
    <row r="388" spans="1:2" x14ac:dyDescent="0.2">
      <c r="A388" s="66">
        <f>ProccessedData!C409</f>
        <v>101</v>
      </c>
      <c r="B388" s="66">
        <f>ProccessedData!D409</f>
        <v>62</v>
      </c>
    </row>
    <row r="389" spans="1:2" x14ac:dyDescent="0.2">
      <c r="A389" s="66">
        <f>ProccessedData!C410</f>
        <v>197</v>
      </c>
      <c r="B389" s="66">
        <f>ProccessedData!D410</f>
        <v>74</v>
      </c>
    </row>
    <row r="390" spans="1:2" x14ac:dyDescent="0.2">
      <c r="A390" s="66">
        <f>ProccessedData!C411</f>
        <v>172</v>
      </c>
      <c r="B390" s="66">
        <f>ProccessedData!D411</f>
        <v>68</v>
      </c>
    </row>
    <row r="391" spans="1:2" x14ac:dyDescent="0.2">
      <c r="A391" s="66">
        <f>ProccessedData!C412</f>
        <v>102</v>
      </c>
      <c r="B391" s="66">
        <f>ProccessedData!D412</f>
        <v>90</v>
      </c>
    </row>
    <row r="392" spans="1:2" x14ac:dyDescent="0.2">
      <c r="A392" s="66">
        <f>ProccessedData!C413</f>
        <v>112</v>
      </c>
      <c r="B392" s="66">
        <f>ProccessedData!D413</f>
        <v>72</v>
      </c>
    </row>
    <row r="393" spans="1:2" x14ac:dyDescent="0.2">
      <c r="A393" s="66">
        <f>ProccessedData!C414</f>
        <v>143</v>
      </c>
      <c r="B393" s="66">
        <f>ProccessedData!D414</f>
        <v>84</v>
      </c>
    </row>
    <row r="394" spans="1:2" x14ac:dyDescent="0.2">
      <c r="A394" s="66">
        <f>ProccessedData!C415</f>
        <v>143</v>
      </c>
      <c r="B394" s="66">
        <f>ProccessedData!D415</f>
        <v>74</v>
      </c>
    </row>
    <row r="395" spans="1:2" x14ac:dyDescent="0.2">
      <c r="A395" s="66">
        <f>ProccessedData!C416</f>
        <v>138</v>
      </c>
      <c r="B395" s="66">
        <f>ProccessedData!D416</f>
        <v>60</v>
      </c>
    </row>
    <row r="396" spans="1:2" x14ac:dyDescent="0.2">
      <c r="A396" s="66">
        <f>ProccessedData!C417</f>
        <v>173</v>
      </c>
      <c r="B396" s="66">
        <f>ProccessedData!D417</f>
        <v>84</v>
      </c>
    </row>
    <row r="397" spans="1:2" x14ac:dyDescent="0.2">
      <c r="A397" s="66">
        <f>ProccessedData!C418</f>
        <v>97</v>
      </c>
      <c r="B397" s="66">
        <f>ProccessedData!D418</f>
        <v>68</v>
      </c>
    </row>
    <row r="398" spans="1:2" x14ac:dyDescent="0.2">
      <c r="A398" s="66">
        <f>ProccessedData!C419</f>
        <v>144</v>
      </c>
      <c r="B398" s="66">
        <f>ProccessedData!D419</f>
        <v>82</v>
      </c>
    </row>
    <row r="399" spans="1:2" x14ac:dyDescent="0.2">
      <c r="A399" s="66">
        <f>ProccessedData!C420</f>
        <v>83</v>
      </c>
      <c r="B399" s="66">
        <f>ProccessedData!D420</f>
        <v>68</v>
      </c>
    </row>
    <row r="400" spans="1:2" x14ac:dyDescent="0.2">
      <c r="A400" s="66">
        <f>ProccessedData!C421</f>
        <v>129</v>
      </c>
      <c r="B400" s="66">
        <f>ProccessedData!D421</f>
        <v>64</v>
      </c>
    </row>
    <row r="401" spans="1:2" x14ac:dyDescent="0.2">
      <c r="A401" s="66">
        <f>ProccessedData!C422</f>
        <v>119</v>
      </c>
      <c r="B401" s="66">
        <f>ProccessedData!D422</f>
        <v>88</v>
      </c>
    </row>
    <row r="402" spans="1:2" x14ac:dyDescent="0.2">
      <c r="A402" s="66">
        <f>ProccessedData!C423</f>
        <v>94</v>
      </c>
      <c r="B402" s="66">
        <f>ProccessedData!D423</f>
        <v>68</v>
      </c>
    </row>
    <row r="403" spans="1:2" x14ac:dyDescent="0.2">
      <c r="A403" s="66">
        <f>ProccessedData!C424</f>
        <v>102</v>
      </c>
      <c r="B403" s="66">
        <f>ProccessedData!D424</f>
        <v>64</v>
      </c>
    </row>
    <row r="404" spans="1:2" x14ac:dyDescent="0.2">
      <c r="A404" s="66">
        <f>ProccessedData!C425</f>
        <v>115</v>
      </c>
      <c r="B404" s="66">
        <f>ProccessedData!D425</f>
        <v>64</v>
      </c>
    </row>
    <row r="405" spans="1:2" x14ac:dyDescent="0.2">
      <c r="A405" s="66">
        <f>ProccessedData!C426</f>
        <v>151</v>
      </c>
      <c r="B405" s="66">
        <f>ProccessedData!D426</f>
        <v>78</v>
      </c>
    </row>
    <row r="406" spans="1:2" x14ac:dyDescent="0.2">
      <c r="A406" s="66">
        <f>ProccessedData!C427</f>
        <v>184</v>
      </c>
      <c r="B406" s="66">
        <f>ProccessedData!D427</f>
        <v>78</v>
      </c>
    </row>
    <row r="407" spans="1:2" x14ac:dyDescent="0.2">
      <c r="A407" s="66">
        <f>ProccessedData!C429</f>
        <v>181</v>
      </c>
      <c r="B407" s="66">
        <f>ProccessedData!D429</f>
        <v>64</v>
      </c>
    </row>
    <row r="408" spans="1:2" x14ac:dyDescent="0.2">
      <c r="A408" s="66">
        <f>ProccessedData!C430</f>
        <v>135</v>
      </c>
      <c r="B408" s="66">
        <f>ProccessedData!D430</f>
        <v>94</v>
      </c>
    </row>
    <row r="409" spans="1:2" x14ac:dyDescent="0.2">
      <c r="A409" s="66">
        <f>ProccessedData!C431</f>
        <v>95</v>
      </c>
      <c r="B409" s="66">
        <f>ProccessedData!D431</f>
        <v>82</v>
      </c>
    </row>
    <row r="410" spans="1:2" x14ac:dyDescent="0.2">
      <c r="A410" s="66">
        <f>ProccessedData!C433</f>
        <v>89</v>
      </c>
      <c r="B410" s="66">
        <f>ProccessedData!D433</f>
        <v>74</v>
      </c>
    </row>
    <row r="411" spans="1:2" x14ac:dyDescent="0.2">
      <c r="A411" s="66">
        <f>ProccessedData!C434</f>
        <v>80</v>
      </c>
      <c r="B411" s="66">
        <f>ProccessedData!D434</f>
        <v>74</v>
      </c>
    </row>
    <row r="412" spans="1:2" x14ac:dyDescent="0.2">
      <c r="A412" s="66">
        <f>ProccessedData!C435</f>
        <v>139</v>
      </c>
      <c r="B412" s="66">
        <f>ProccessedData!D435</f>
        <v>75</v>
      </c>
    </row>
    <row r="413" spans="1:2" x14ac:dyDescent="0.2">
      <c r="A413" s="66">
        <f>ProccessedData!C436</f>
        <v>90</v>
      </c>
      <c r="B413" s="66">
        <f>ProccessedData!D436</f>
        <v>68</v>
      </c>
    </row>
    <row r="414" spans="1:2" x14ac:dyDescent="0.2">
      <c r="A414" s="66">
        <f>ProccessedData!C438</f>
        <v>140</v>
      </c>
      <c r="B414" s="66">
        <f>ProccessedData!D438</f>
        <v>85</v>
      </c>
    </row>
    <row r="415" spans="1:2" x14ac:dyDescent="0.2">
      <c r="A415" s="66">
        <f>ProccessedData!C439</f>
        <v>147</v>
      </c>
      <c r="B415" s="66">
        <f>ProccessedData!D439</f>
        <v>75</v>
      </c>
    </row>
    <row r="416" spans="1:2" x14ac:dyDescent="0.2">
      <c r="A416" s="66">
        <f>ProccessedData!C440</f>
        <v>97</v>
      </c>
      <c r="B416" s="66">
        <f>ProccessedData!D440</f>
        <v>70</v>
      </c>
    </row>
    <row r="417" spans="1:2" x14ac:dyDescent="0.2">
      <c r="A417" s="66">
        <f>ProccessedData!C441</f>
        <v>107</v>
      </c>
      <c r="B417" s="66">
        <f>ProccessedData!D441</f>
        <v>88</v>
      </c>
    </row>
    <row r="418" spans="1:2" x14ac:dyDescent="0.2">
      <c r="A418" s="66">
        <f>ProccessedData!C442</f>
        <v>189</v>
      </c>
      <c r="B418" s="66">
        <f>ProccessedData!D442</f>
        <v>104</v>
      </c>
    </row>
    <row r="419" spans="1:2" x14ac:dyDescent="0.2">
      <c r="A419" s="66">
        <f>ProccessedData!C443</f>
        <v>83</v>
      </c>
      <c r="B419" s="66">
        <f>ProccessedData!D443</f>
        <v>66</v>
      </c>
    </row>
    <row r="420" spans="1:2" x14ac:dyDescent="0.2">
      <c r="A420" s="66">
        <f>ProccessedData!C444</f>
        <v>117</v>
      </c>
      <c r="B420" s="66">
        <f>ProccessedData!D444</f>
        <v>64</v>
      </c>
    </row>
    <row r="421" spans="1:2" x14ac:dyDescent="0.2">
      <c r="A421" s="66">
        <f>ProccessedData!C445</f>
        <v>108</v>
      </c>
      <c r="B421" s="66">
        <f>ProccessedData!D445</f>
        <v>70</v>
      </c>
    </row>
    <row r="422" spans="1:2" x14ac:dyDescent="0.2">
      <c r="A422" s="66">
        <f>ProccessedData!C446</f>
        <v>117</v>
      </c>
      <c r="B422" s="66">
        <f>ProccessedData!D446</f>
        <v>62</v>
      </c>
    </row>
    <row r="423" spans="1:2" x14ac:dyDescent="0.2">
      <c r="A423" s="66">
        <f>ProccessedData!C447</f>
        <v>180</v>
      </c>
      <c r="B423" s="66">
        <f>ProccessedData!D447</f>
        <v>78</v>
      </c>
    </row>
    <row r="424" spans="1:2" x14ac:dyDescent="0.2">
      <c r="A424" s="66">
        <f>ProccessedData!C448</f>
        <v>100</v>
      </c>
      <c r="B424" s="66">
        <f>ProccessedData!D448</f>
        <v>72</v>
      </c>
    </row>
    <row r="425" spans="1:2" x14ac:dyDescent="0.2">
      <c r="A425" s="66">
        <f>ProccessedData!C449</f>
        <v>95</v>
      </c>
      <c r="B425" s="66">
        <f>ProccessedData!D449</f>
        <v>80</v>
      </c>
    </row>
    <row r="426" spans="1:2" x14ac:dyDescent="0.2">
      <c r="A426" s="66">
        <f>ProccessedData!C450</f>
        <v>104</v>
      </c>
      <c r="B426" s="66">
        <f>ProccessedData!D450</f>
        <v>64</v>
      </c>
    </row>
    <row r="427" spans="1:2" x14ac:dyDescent="0.2">
      <c r="A427" s="66">
        <f>ProccessedData!C451</f>
        <v>120</v>
      </c>
      <c r="B427" s="66">
        <f>ProccessedData!D451</f>
        <v>74</v>
      </c>
    </row>
    <row r="428" spans="1:2" x14ac:dyDescent="0.2">
      <c r="A428" s="66">
        <f>ProccessedData!C452</f>
        <v>82</v>
      </c>
      <c r="B428" s="66">
        <f>ProccessedData!D452</f>
        <v>64</v>
      </c>
    </row>
    <row r="429" spans="1:2" x14ac:dyDescent="0.2">
      <c r="A429" s="66">
        <f>ProccessedData!C453</f>
        <v>134</v>
      </c>
      <c r="B429" s="66">
        <f>ProccessedData!D453</f>
        <v>70</v>
      </c>
    </row>
    <row r="430" spans="1:2" x14ac:dyDescent="0.2">
      <c r="A430" s="66">
        <f>ProccessedData!C454</f>
        <v>91</v>
      </c>
      <c r="B430" s="66">
        <f>ProccessedData!D454</f>
        <v>68</v>
      </c>
    </row>
    <row r="431" spans="1:2" x14ac:dyDescent="0.2">
      <c r="A431" s="66">
        <f>ProccessedData!C456</f>
        <v>100</v>
      </c>
      <c r="B431" s="66">
        <f>ProccessedData!D456</f>
        <v>54</v>
      </c>
    </row>
    <row r="432" spans="1:2" x14ac:dyDescent="0.2">
      <c r="A432" s="66">
        <f>ProccessedData!C457</f>
        <v>175</v>
      </c>
      <c r="B432" s="66">
        <f>ProccessedData!D457</f>
        <v>62</v>
      </c>
    </row>
    <row r="433" spans="1:2" x14ac:dyDescent="0.2">
      <c r="A433" s="66">
        <f>ProccessedData!C458</f>
        <v>135</v>
      </c>
      <c r="B433" s="66">
        <f>ProccessedData!D458</f>
        <v>54</v>
      </c>
    </row>
    <row r="434" spans="1:2" x14ac:dyDescent="0.2">
      <c r="A434" s="66">
        <f>ProccessedData!C459</f>
        <v>86</v>
      </c>
      <c r="B434" s="66">
        <f>ProccessedData!D459</f>
        <v>68</v>
      </c>
    </row>
    <row r="435" spans="1:2" x14ac:dyDescent="0.2">
      <c r="A435" s="66">
        <f>ProccessedData!C460</f>
        <v>148</v>
      </c>
      <c r="B435" s="66">
        <f>ProccessedData!D460</f>
        <v>84</v>
      </c>
    </row>
    <row r="436" spans="1:2" x14ac:dyDescent="0.2">
      <c r="A436" s="66">
        <f>ProccessedData!C461</f>
        <v>134</v>
      </c>
      <c r="B436" s="66">
        <f>ProccessedData!D461</f>
        <v>74</v>
      </c>
    </row>
    <row r="437" spans="1:2" x14ac:dyDescent="0.2">
      <c r="A437" s="66">
        <f>ProccessedData!C462</f>
        <v>120</v>
      </c>
      <c r="B437" s="66">
        <f>ProccessedData!D462</f>
        <v>72</v>
      </c>
    </row>
    <row r="438" spans="1:2" x14ac:dyDescent="0.2">
      <c r="A438" s="66">
        <f>ProccessedData!C463</f>
        <v>71</v>
      </c>
      <c r="B438" s="66">
        <f>ProccessedData!D463</f>
        <v>62</v>
      </c>
    </row>
    <row r="439" spans="1:2" x14ac:dyDescent="0.2">
      <c r="A439" s="66">
        <f>ProccessedData!C464</f>
        <v>74</v>
      </c>
      <c r="B439" s="66">
        <f>ProccessedData!D464</f>
        <v>70</v>
      </c>
    </row>
    <row r="440" spans="1:2" x14ac:dyDescent="0.2">
      <c r="A440" s="66">
        <f>ProccessedData!C465</f>
        <v>88</v>
      </c>
      <c r="B440" s="66">
        <f>ProccessedData!D465</f>
        <v>78</v>
      </c>
    </row>
    <row r="441" spans="1:2" x14ac:dyDescent="0.2">
      <c r="A441" s="66">
        <f>ProccessedData!C466</f>
        <v>115</v>
      </c>
      <c r="B441" s="66">
        <f>ProccessedData!D466</f>
        <v>98</v>
      </c>
    </row>
    <row r="442" spans="1:2" x14ac:dyDescent="0.2">
      <c r="A442" s="66">
        <f>ProccessedData!C467</f>
        <v>124</v>
      </c>
      <c r="B442" s="66">
        <f>ProccessedData!D467</f>
        <v>56</v>
      </c>
    </row>
    <row r="443" spans="1:2" x14ac:dyDescent="0.2">
      <c r="A443" s="66">
        <f>ProccessedData!C468</f>
        <v>74</v>
      </c>
      <c r="B443" s="66">
        <f>ProccessedData!D468</f>
        <v>52</v>
      </c>
    </row>
    <row r="444" spans="1:2" x14ac:dyDescent="0.2">
      <c r="A444" s="66">
        <f>ProccessedData!C469</f>
        <v>97</v>
      </c>
      <c r="B444" s="66">
        <f>ProccessedData!D469</f>
        <v>64</v>
      </c>
    </row>
    <row r="445" spans="1:2" x14ac:dyDescent="0.2">
      <c r="A445" s="66">
        <f>ProccessedData!C471</f>
        <v>154</v>
      </c>
      <c r="B445" s="66">
        <f>ProccessedData!D471</f>
        <v>78</v>
      </c>
    </row>
    <row r="446" spans="1:2" x14ac:dyDescent="0.2">
      <c r="A446" s="66">
        <f>ProccessedData!C472</f>
        <v>144</v>
      </c>
      <c r="B446" s="66">
        <f>ProccessedData!D472</f>
        <v>82</v>
      </c>
    </row>
    <row r="447" spans="1:2" x14ac:dyDescent="0.2">
      <c r="A447" s="66">
        <f>ProccessedData!C473</f>
        <v>137</v>
      </c>
      <c r="B447" s="66">
        <f>ProccessedData!D473</f>
        <v>70</v>
      </c>
    </row>
    <row r="448" spans="1:2" x14ac:dyDescent="0.2">
      <c r="A448" s="66">
        <f>ProccessedData!C474</f>
        <v>119</v>
      </c>
      <c r="B448" s="66">
        <f>ProccessedData!D474</f>
        <v>66</v>
      </c>
    </row>
    <row r="449" spans="1:2" x14ac:dyDescent="0.2">
      <c r="A449" s="66">
        <f>ProccessedData!C475</f>
        <v>136</v>
      </c>
      <c r="B449" s="66">
        <f>ProccessedData!D475</f>
        <v>90</v>
      </c>
    </row>
    <row r="450" spans="1:2" x14ac:dyDescent="0.2">
      <c r="A450" s="66">
        <f>ProccessedData!C476</f>
        <v>114</v>
      </c>
      <c r="B450" s="66">
        <f>ProccessedData!D476</f>
        <v>64</v>
      </c>
    </row>
    <row r="451" spans="1:2" x14ac:dyDescent="0.2">
      <c r="A451" s="66">
        <f>ProccessedData!C477</f>
        <v>137</v>
      </c>
      <c r="B451" s="66">
        <f>ProccessedData!D477</f>
        <v>84</v>
      </c>
    </row>
    <row r="452" spans="1:2" x14ac:dyDescent="0.2">
      <c r="A452" s="66">
        <f>ProccessedData!C478</f>
        <v>105</v>
      </c>
      <c r="B452" s="66">
        <f>ProccessedData!D478</f>
        <v>80</v>
      </c>
    </row>
    <row r="453" spans="1:2" x14ac:dyDescent="0.2">
      <c r="A453" s="66">
        <f>ProccessedData!C479</f>
        <v>114</v>
      </c>
      <c r="B453" s="66">
        <f>ProccessedData!D479</f>
        <v>76</v>
      </c>
    </row>
    <row r="454" spans="1:2" x14ac:dyDescent="0.2">
      <c r="A454" s="66">
        <f>ProccessedData!C480</f>
        <v>126</v>
      </c>
      <c r="B454" s="66">
        <f>ProccessedData!D480</f>
        <v>74</v>
      </c>
    </row>
    <row r="455" spans="1:2" x14ac:dyDescent="0.2">
      <c r="A455" s="66">
        <f>ProccessedData!C481</f>
        <v>132</v>
      </c>
      <c r="B455" s="66">
        <f>ProccessedData!D481</f>
        <v>86</v>
      </c>
    </row>
    <row r="456" spans="1:2" x14ac:dyDescent="0.2">
      <c r="A456" s="66">
        <f>ProccessedData!C482</f>
        <v>158</v>
      </c>
      <c r="B456" s="66">
        <f>ProccessedData!D482</f>
        <v>70</v>
      </c>
    </row>
    <row r="457" spans="1:2" x14ac:dyDescent="0.2">
      <c r="A457" s="66">
        <f>ProccessedData!C483</f>
        <v>123</v>
      </c>
      <c r="B457" s="66">
        <f>ProccessedData!D483</f>
        <v>88</v>
      </c>
    </row>
    <row r="458" spans="1:2" x14ac:dyDescent="0.2">
      <c r="A458" s="66">
        <f>ProccessedData!C484</f>
        <v>85</v>
      </c>
      <c r="B458" s="66">
        <f>ProccessedData!D484</f>
        <v>58</v>
      </c>
    </row>
    <row r="459" spans="1:2" x14ac:dyDescent="0.2">
      <c r="A459" s="66">
        <f>ProccessedData!C485</f>
        <v>84</v>
      </c>
      <c r="B459" s="66">
        <f>ProccessedData!D485</f>
        <v>82</v>
      </c>
    </row>
    <row r="460" spans="1:2" x14ac:dyDescent="0.2">
      <c r="A460" s="66">
        <f>ProccessedData!C487</f>
        <v>135</v>
      </c>
      <c r="B460" s="66">
        <f>ProccessedData!D487</f>
        <v>68</v>
      </c>
    </row>
    <row r="461" spans="1:2" x14ac:dyDescent="0.2">
      <c r="A461" s="66">
        <f>ProccessedData!C488</f>
        <v>139</v>
      </c>
      <c r="B461" s="66">
        <f>ProccessedData!D488</f>
        <v>62</v>
      </c>
    </row>
    <row r="462" spans="1:2" x14ac:dyDescent="0.2">
      <c r="A462" s="66">
        <f>ProccessedData!C489</f>
        <v>173</v>
      </c>
      <c r="B462" s="66">
        <f>ProccessedData!D489</f>
        <v>78</v>
      </c>
    </row>
    <row r="463" spans="1:2" x14ac:dyDescent="0.2">
      <c r="A463" s="66">
        <f>ProccessedData!C490</f>
        <v>99</v>
      </c>
      <c r="B463" s="66">
        <f>ProccessedData!D490</f>
        <v>72</v>
      </c>
    </row>
    <row r="464" spans="1:2" x14ac:dyDescent="0.2">
      <c r="A464" s="66">
        <f>ProccessedData!C491</f>
        <v>194</v>
      </c>
      <c r="B464" s="66">
        <f>ProccessedData!D491</f>
        <v>80</v>
      </c>
    </row>
    <row r="465" spans="1:2" x14ac:dyDescent="0.2">
      <c r="A465" s="66">
        <f>ProccessedData!C492</f>
        <v>83</v>
      </c>
      <c r="B465" s="66">
        <f>ProccessedData!D492</f>
        <v>65</v>
      </c>
    </row>
    <row r="466" spans="1:2" x14ac:dyDescent="0.2">
      <c r="A466" s="66">
        <f>ProccessedData!C493</f>
        <v>89</v>
      </c>
      <c r="B466" s="66">
        <f>ProccessedData!D493</f>
        <v>90</v>
      </c>
    </row>
    <row r="467" spans="1:2" x14ac:dyDescent="0.2">
      <c r="A467" s="66">
        <f>ProccessedData!C494</f>
        <v>99</v>
      </c>
      <c r="B467" s="66">
        <f>ProccessedData!D494</f>
        <v>68</v>
      </c>
    </row>
    <row r="468" spans="1:2" x14ac:dyDescent="0.2">
      <c r="A468" s="66">
        <f>ProccessedData!C495</f>
        <v>125</v>
      </c>
      <c r="B468" s="66">
        <f>ProccessedData!D495</f>
        <v>70</v>
      </c>
    </row>
    <row r="469" spans="1:2" x14ac:dyDescent="0.2">
      <c r="A469" s="66">
        <f>ProccessedData!C497</f>
        <v>166</v>
      </c>
      <c r="B469" s="66">
        <f>ProccessedData!D497</f>
        <v>74</v>
      </c>
    </row>
    <row r="470" spans="1:2" x14ac:dyDescent="0.2">
      <c r="A470" s="66">
        <f>ProccessedData!C498</f>
        <v>110</v>
      </c>
      <c r="B470" s="66">
        <f>ProccessedData!D498</f>
        <v>68</v>
      </c>
    </row>
    <row r="471" spans="1:2" x14ac:dyDescent="0.2">
      <c r="A471" s="66">
        <f>ProccessedData!C499</f>
        <v>81</v>
      </c>
      <c r="B471" s="66">
        <f>ProccessedData!D499</f>
        <v>72</v>
      </c>
    </row>
    <row r="472" spans="1:2" x14ac:dyDescent="0.2">
      <c r="A472" s="66">
        <f>ProccessedData!C500</f>
        <v>195</v>
      </c>
      <c r="B472" s="66">
        <f>ProccessedData!D500</f>
        <v>70</v>
      </c>
    </row>
    <row r="473" spans="1:2" x14ac:dyDescent="0.2">
      <c r="A473" s="66">
        <f>ProccessedData!C501</f>
        <v>154</v>
      </c>
      <c r="B473" s="66">
        <f>ProccessedData!D501</f>
        <v>74</v>
      </c>
    </row>
    <row r="474" spans="1:2" x14ac:dyDescent="0.2">
      <c r="A474" s="66">
        <f>ProccessedData!C502</f>
        <v>117</v>
      </c>
      <c r="B474" s="66">
        <f>ProccessedData!D502</f>
        <v>90</v>
      </c>
    </row>
    <row r="475" spans="1:2" x14ac:dyDescent="0.2">
      <c r="A475" s="66">
        <f>ProccessedData!C503</f>
        <v>84</v>
      </c>
      <c r="B475" s="66">
        <f>ProccessedData!D503</f>
        <v>72</v>
      </c>
    </row>
    <row r="476" spans="1:2" x14ac:dyDescent="0.2">
      <c r="A476" s="66">
        <f>ProccessedData!C505</f>
        <v>94</v>
      </c>
      <c r="B476" s="66">
        <f>ProccessedData!D505</f>
        <v>64</v>
      </c>
    </row>
    <row r="477" spans="1:2" x14ac:dyDescent="0.2">
      <c r="A477" s="66">
        <f>ProccessedData!C506</f>
        <v>96</v>
      </c>
      <c r="B477" s="66">
        <f>ProccessedData!D506</f>
        <v>78</v>
      </c>
    </row>
    <row r="478" spans="1:2" x14ac:dyDescent="0.2">
      <c r="A478" s="66">
        <f>ProccessedData!C507</f>
        <v>75</v>
      </c>
      <c r="B478" s="66">
        <f>ProccessedData!D507</f>
        <v>82</v>
      </c>
    </row>
    <row r="479" spans="1:2" x14ac:dyDescent="0.2">
      <c r="A479" s="66">
        <f>ProccessedData!C508</f>
        <v>180</v>
      </c>
      <c r="B479" s="66">
        <f>ProccessedData!D508</f>
        <v>90</v>
      </c>
    </row>
    <row r="480" spans="1:2" x14ac:dyDescent="0.2">
      <c r="A480" s="66">
        <f>ProccessedData!C509</f>
        <v>130</v>
      </c>
      <c r="B480" s="66">
        <f>ProccessedData!D509</f>
        <v>60</v>
      </c>
    </row>
    <row r="481" spans="1:2" x14ac:dyDescent="0.2">
      <c r="A481" s="66">
        <f>ProccessedData!C510</f>
        <v>84</v>
      </c>
      <c r="B481" s="66">
        <f>ProccessedData!D510</f>
        <v>50</v>
      </c>
    </row>
    <row r="482" spans="1:2" x14ac:dyDescent="0.2">
      <c r="A482" s="66">
        <f>ProccessedData!C511</f>
        <v>120</v>
      </c>
      <c r="B482" s="66">
        <f>ProccessedData!D511</f>
        <v>78</v>
      </c>
    </row>
    <row r="483" spans="1:2" x14ac:dyDescent="0.2">
      <c r="A483" s="66">
        <f>ProccessedData!C512</f>
        <v>84</v>
      </c>
      <c r="B483" s="66">
        <f>ProccessedData!D512</f>
        <v>72</v>
      </c>
    </row>
    <row r="484" spans="1:2" x14ac:dyDescent="0.2">
      <c r="A484" s="66">
        <f>ProccessedData!C513</f>
        <v>139</v>
      </c>
      <c r="B484" s="66">
        <f>ProccessedData!D513</f>
        <v>62</v>
      </c>
    </row>
    <row r="485" spans="1:2" x14ac:dyDescent="0.2">
      <c r="A485" s="66">
        <f>ProccessedData!C514</f>
        <v>91</v>
      </c>
      <c r="B485" s="66">
        <f>ProccessedData!D514</f>
        <v>68</v>
      </c>
    </row>
    <row r="486" spans="1:2" x14ac:dyDescent="0.2">
      <c r="A486" s="66">
        <f>ProccessedData!C515</f>
        <v>91</v>
      </c>
      <c r="B486" s="66">
        <f>ProccessedData!D515</f>
        <v>62</v>
      </c>
    </row>
    <row r="487" spans="1:2" x14ac:dyDescent="0.2">
      <c r="A487" s="66">
        <f>ProccessedData!C516</f>
        <v>99</v>
      </c>
      <c r="B487" s="66">
        <f>ProccessedData!D516</f>
        <v>54</v>
      </c>
    </row>
    <row r="488" spans="1:2" x14ac:dyDescent="0.2">
      <c r="A488" s="66">
        <f>ProccessedData!C517</f>
        <v>163</v>
      </c>
      <c r="B488" s="66">
        <f>ProccessedData!D517</f>
        <v>70</v>
      </c>
    </row>
    <row r="489" spans="1:2" x14ac:dyDescent="0.2">
      <c r="A489" s="66">
        <f>ProccessedData!C518</f>
        <v>145</v>
      </c>
      <c r="B489" s="66">
        <f>ProccessedData!D518</f>
        <v>88</v>
      </c>
    </row>
    <row r="490" spans="1:2" x14ac:dyDescent="0.2">
      <c r="A490" s="66">
        <f>ProccessedData!C519</f>
        <v>125</v>
      </c>
      <c r="B490" s="66">
        <f>ProccessedData!D519</f>
        <v>86</v>
      </c>
    </row>
    <row r="491" spans="1:2" x14ac:dyDescent="0.2">
      <c r="A491" s="66">
        <f>ProccessedData!C520</f>
        <v>76</v>
      </c>
      <c r="B491" s="66">
        <f>ProccessedData!D520</f>
        <v>60</v>
      </c>
    </row>
    <row r="492" spans="1:2" x14ac:dyDescent="0.2">
      <c r="A492" s="66">
        <f>ProccessedData!C521</f>
        <v>129</v>
      </c>
      <c r="B492" s="66">
        <f>ProccessedData!D521</f>
        <v>90</v>
      </c>
    </row>
    <row r="493" spans="1:2" x14ac:dyDescent="0.2">
      <c r="A493" s="66">
        <f>ProccessedData!C522</f>
        <v>68</v>
      </c>
      <c r="B493" s="66">
        <f>ProccessedData!D522</f>
        <v>70</v>
      </c>
    </row>
    <row r="494" spans="1:2" x14ac:dyDescent="0.2">
      <c r="A494" s="66">
        <f>ProccessedData!C523</f>
        <v>124</v>
      </c>
      <c r="B494" s="66">
        <f>ProccessedData!D523</f>
        <v>80</v>
      </c>
    </row>
    <row r="495" spans="1:2" x14ac:dyDescent="0.2">
      <c r="A495" s="66">
        <f>ProccessedData!C525</f>
        <v>130</v>
      </c>
      <c r="B495" s="66">
        <f>ProccessedData!D525</f>
        <v>70</v>
      </c>
    </row>
    <row r="496" spans="1:2" x14ac:dyDescent="0.2">
      <c r="A496" s="66">
        <f>ProccessedData!C526</f>
        <v>125</v>
      </c>
      <c r="B496" s="66">
        <f>ProccessedData!D526</f>
        <v>58</v>
      </c>
    </row>
    <row r="497" spans="1:2" x14ac:dyDescent="0.2">
      <c r="A497" s="66">
        <f>ProccessedData!C527</f>
        <v>87</v>
      </c>
      <c r="B497" s="66">
        <f>ProccessedData!D527</f>
        <v>60</v>
      </c>
    </row>
    <row r="498" spans="1:2" x14ac:dyDescent="0.2">
      <c r="A498" s="66">
        <f>ProccessedData!C528</f>
        <v>97</v>
      </c>
      <c r="B498" s="66">
        <f>ProccessedData!D528</f>
        <v>64</v>
      </c>
    </row>
    <row r="499" spans="1:2" x14ac:dyDescent="0.2">
      <c r="A499" s="66">
        <f>ProccessedData!C529</f>
        <v>116</v>
      </c>
      <c r="B499" s="66">
        <f>ProccessedData!D529</f>
        <v>74</v>
      </c>
    </row>
    <row r="500" spans="1:2" x14ac:dyDescent="0.2">
      <c r="A500" s="66">
        <f>ProccessedData!C530</f>
        <v>117</v>
      </c>
      <c r="B500" s="66">
        <f>ProccessedData!D530</f>
        <v>66</v>
      </c>
    </row>
    <row r="501" spans="1:2" x14ac:dyDescent="0.2">
      <c r="A501" s="66">
        <f>ProccessedData!C531</f>
        <v>111</v>
      </c>
      <c r="B501" s="66">
        <f>ProccessedData!D531</f>
        <v>65</v>
      </c>
    </row>
    <row r="502" spans="1:2" x14ac:dyDescent="0.2">
      <c r="A502" s="66">
        <f>ProccessedData!C532</f>
        <v>122</v>
      </c>
      <c r="B502" s="66">
        <f>ProccessedData!D532</f>
        <v>60</v>
      </c>
    </row>
    <row r="503" spans="1:2" x14ac:dyDescent="0.2">
      <c r="A503" s="66">
        <f>ProccessedData!C533</f>
        <v>107</v>
      </c>
      <c r="B503" s="66">
        <f>ProccessedData!D533</f>
        <v>76</v>
      </c>
    </row>
    <row r="504" spans="1:2" x14ac:dyDescent="0.2">
      <c r="A504" s="66">
        <f>ProccessedData!C534</f>
        <v>86</v>
      </c>
      <c r="B504" s="66">
        <f>ProccessedData!D534</f>
        <v>66</v>
      </c>
    </row>
    <row r="505" spans="1:2" x14ac:dyDescent="0.2">
      <c r="A505" s="66">
        <f>ProccessedData!C536</f>
        <v>77</v>
      </c>
      <c r="B505" s="66">
        <f>ProccessedData!D536</f>
        <v>56</v>
      </c>
    </row>
    <row r="506" spans="1:2" x14ac:dyDescent="0.2">
      <c r="A506" s="66">
        <f>ProccessedData!C538</f>
        <v>105</v>
      </c>
      <c r="B506" s="66">
        <f>ProccessedData!D538</f>
        <v>90</v>
      </c>
    </row>
    <row r="507" spans="1:2" x14ac:dyDescent="0.2">
      <c r="A507" s="66">
        <f>ProccessedData!C539</f>
        <v>57</v>
      </c>
      <c r="B507" s="66">
        <f>ProccessedData!D539</f>
        <v>60</v>
      </c>
    </row>
    <row r="508" spans="1:2" x14ac:dyDescent="0.2">
      <c r="A508" s="66">
        <f>ProccessedData!C540</f>
        <v>127</v>
      </c>
      <c r="B508" s="66">
        <f>ProccessedData!D540</f>
        <v>80</v>
      </c>
    </row>
    <row r="509" spans="1:2" x14ac:dyDescent="0.2">
      <c r="A509" s="66">
        <f>ProccessedData!C541</f>
        <v>129</v>
      </c>
      <c r="B509" s="66">
        <f>ProccessedData!D541</f>
        <v>92</v>
      </c>
    </row>
    <row r="510" spans="1:2" x14ac:dyDescent="0.2">
      <c r="A510" s="66">
        <f>ProccessedData!C542</f>
        <v>100</v>
      </c>
      <c r="B510" s="66">
        <f>ProccessedData!D542</f>
        <v>74</v>
      </c>
    </row>
    <row r="511" spans="1:2" x14ac:dyDescent="0.2">
      <c r="A511" s="66">
        <f>ProccessedData!C543</f>
        <v>128</v>
      </c>
      <c r="B511" s="66">
        <f>ProccessedData!D543</f>
        <v>72</v>
      </c>
    </row>
    <row r="512" spans="1:2" x14ac:dyDescent="0.2">
      <c r="A512" s="66">
        <f>ProccessedData!C544</f>
        <v>90</v>
      </c>
      <c r="B512" s="66">
        <f>ProccessedData!D544</f>
        <v>85</v>
      </c>
    </row>
    <row r="513" spans="1:2" x14ac:dyDescent="0.2">
      <c r="A513" s="66">
        <f>ProccessedData!C545</f>
        <v>84</v>
      </c>
      <c r="B513" s="66">
        <f>ProccessedData!D545</f>
        <v>90</v>
      </c>
    </row>
    <row r="514" spans="1:2" x14ac:dyDescent="0.2">
      <c r="A514" s="66">
        <f>ProccessedData!C546</f>
        <v>88</v>
      </c>
      <c r="B514" s="66">
        <f>ProccessedData!D546</f>
        <v>78</v>
      </c>
    </row>
    <row r="515" spans="1:2" x14ac:dyDescent="0.2">
      <c r="A515" s="66">
        <f>ProccessedData!C547</f>
        <v>186</v>
      </c>
      <c r="B515" s="66">
        <f>ProccessedData!D547</f>
        <v>90</v>
      </c>
    </row>
    <row r="516" spans="1:2" x14ac:dyDescent="0.2">
      <c r="A516" s="66">
        <f>ProccessedData!C548</f>
        <v>187</v>
      </c>
      <c r="B516" s="66">
        <f>ProccessedData!D548</f>
        <v>76</v>
      </c>
    </row>
    <row r="517" spans="1:2" x14ac:dyDescent="0.2">
      <c r="A517" s="66">
        <f>ProccessedData!C549</f>
        <v>131</v>
      </c>
      <c r="B517" s="66">
        <f>ProccessedData!D549</f>
        <v>68</v>
      </c>
    </row>
    <row r="518" spans="1:2" x14ac:dyDescent="0.2">
      <c r="A518" s="66">
        <f>ProccessedData!C550</f>
        <v>164</v>
      </c>
      <c r="B518" s="66">
        <f>ProccessedData!D550</f>
        <v>82</v>
      </c>
    </row>
    <row r="519" spans="1:2" x14ac:dyDescent="0.2">
      <c r="A519" s="66">
        <f>ProccessedData!C551</f>
        <v>189</v>
      </c>
      <c r="B519" s="66">
        <f>ProccessedData!D551</f>
        <v>110</v>
      </c>
    </row>
    <row r="520" spans="1:2" x14ac:dyDescent="0.2">
      <c r="A520" s="66">
        <f>ProccessedData!C552</f>
        <v>116</v>
      </c>
      <c r="B520" s="66">
        <f>ProccessedData!D552</f>
        <v>70</v>
      </c>
    </row>
    <row r="521" spans="1:2" x14ac:dyDescent="0.2">
      <c r="A521" s="66">
        <f>ProccessedData!C553</f>
        <v>84</v>
      </c>
      <c r="B521" s="66">
        <f>ProccessedData!D553</f>
        <v>68</v>
      </c>
    </row>
    <row r="522" spans="1:2" x14ac:dyDescent="0.2">
      <c r="A522" s="66">
        <f>ProccessedData!C554</f>
        <v>114</v>
      </c>
      <c r="B522" s="66">
        <f>ProccessedData!D554</f>
        <v>88</v>
      </c>
    </row>
    <row r="523" spans="1:2" x14ac:dyDescent="0.2">
      <c r="A523" s="66">
        <f>ProccessedData!C555</f>
        <v>88</v>
      </c>
      <c r="B523" s="66">
        <f>ProccessedData!D555</f>
        <v>62</v>
      </c>
    </row>
    <row r="524" spans="1:2" x14ac:dyDescent="0.2">
      <c r="A524" s="66">
        <f>ProccessedData!C556</f>
        <v>84</v>
      </c>
      <c r="B524" s="66">
        <f>ProccessedData!D556</f>
        <v>64</v>
      </c>
    </row>
    <row r="525" spans="1:2" x14ac:dyDescent="0.2">
      <c r="A525" s="66">
        <f>ProccessedData!C557</f>
        <v>124</v>
      </c>
      <c r="B525" s="66">
        <f>ProccessedData!D557</f>
        <v>70</v>
      </c>
    </row>
    <row r="526" spans="1:2" x14ac:dyDescent="0.2">
      <c r="A526" s="66">
        <f>ProccessedData!C558</f>
        <v>97</v>
      </c>
      <c r="B526" s="66">
        <f>ProccessedData!D558</f>
        <v>70</v>
      </c>
    </row>
    <row r="527" spans="1:2" x14ac:dyDescent="0.2">
      <c r="A527" s="66">
        <f>ProccessedData!C559</f>
        <v>110</v>
      </c>
      <c r="B527" s="66">
        <f>ProccessedData!D559</f>
        <v>76</v>
      </c>
    </row>
    <row r="528" spans="1:2" x14ac:dyDescent="0.2">
      <c r="A528" s="66">
        <f>ProccessedData!C560</f>
        <v>103</v>
      </c>
      <c r="B528" s="66">
        <f>ProccessedData!D560</f>
        <v>68</v>
      </c>
    </row>
    <row r="529" spans="1:2" x14ac:dyDescent="0.2">
      <c r="A529" s="66">
        <f>ProccessedData!C561</f>
        <v>85</v>
      </c>
      <c r="B529" s="66">
        <f>ProccessedData!D561</f>
        <v>74</v>
      </c>
    </row>
    <row r="530" spans="1:2" x14ac:dyDescent="0.2">
      <c r="A530" s="66">
        <f>ProccessedData!C562</f>
        <v>125</v>
      </c>
      <c r="B530" s="66">
        <f>ProccessedData!D562</f>
        <v>76</v>
      </c>
    </row>
    <row r="531" spans="1:2" x14ac:dyDescent="0.2">
      <c r="A531" s="66">
        <f>ProccessedData!C563</f>
        <v>198</v>
      </c>
      <c r="B531" s="66">
        <f>ProccessedData!D563</f>
        <v>66</v>
      </c>
    </row>
    <row r="532" spans="1:2" x14ac:dyDescent="0.2">
      <c r="A532" s="66">
        <f>ProccessedData!C564</f>
        <v>87</v>
      </c>
      <c r="B532" s="66">
        <f>ProccessedData!D564</f>
        <v>68</v>
      </c>
    </row>
    <row r="533" spans="1:2" x14ac:dyDescent="0.2">
      <c r="A533" s="66">
        <f>ProccessedData!C565</f>
        <v>99</v>
      </c>
      <c r="B533" s="66">
        <f>ProccessedData!D565</f>
        <v>60</v>
      </c>
    </row>
    <row r="534" spans="1:2" x14ac:dyDescent="0.2">
      <c r="A534" s="66">
        <f>ProccessedData!C566</f>
        <v>91</v>
      </c>
      <c r="B534" s="66">
        <f>ProccessedData!D566</f>
        <v>80</v>
      </c>
    </row>
    <row r="535" spans="1:2" x14ac:dyDescent="0.2">
      <c r="A535" s="66">
        <f>ProccessedData!C567</f>
        <v>95</v>
      </c>
      <c r="B535" s="66">
        <f>ProccessedData!D567</f>
        <v>54</v>
      </c>
    </row>
    <row r="536" spans="1:2" x14ac:dyDescent="0.2">
      <c r="A536" s="66">
        <f>ProccessedData!C568</f>
        <v>99</v>
      </c>
      <c r="B536" s="66">
        <f>ProccessedData!D568</f>
        <v>72</v>
      </c>
    </row>
    <row r="537" spans="1:2" x14ac:dyDescent="0.2">
      <c r="A537" s="66">
        <f>ProccessedData!C569</f>
        <v>92</v>
      </c>
      <c r="B537" s="66">
        <f>ProccessedData!D569</f>
        <v>62</v>
      </c>
    </row>
    <row r="538" spans="1:2" x14ac:dyDescent="0.2">
      <c r="A538" s="66">
        <f>ProccessedData!C570</f>
        <v>154</v>
      </c>
      <c r="B538" s="66">
        <f>ProccessedData!D570</f>
        <v>72</v>
      </c>
    </row>
    <row r="539" spans="1:2" x14ac:dyDescent="0.2">
      <c r="A539" s="66">
        <f>ProccessedData!C571</f>
        <v>121</v>
      </c>
      <c r="B539" s="66">
        <f>ProccessedData!D571</f>
        <v>66</v>
      </c>
    </row>
    <row r="540" spans="1:2" x14ac:dyDescent="0.2">
      <c r="A540" s="66">
        <f>ProccessedData!C572</f>
        <v>78</v>
      </c>
      <c r="B540" s="66">
        <f>ProccessedData!D572</f>
        <v>70</v>
      </c>
    </row>
    <row r="541" spans="1:2" x14ac:dyDescent="0.2">
      <c r="A541" s="66">
        <f>ProccessedData!C573</f>
        <v>130</v>
      </c>
      <c r="B541" s="66">
        <f>ProccessedData!D573</f>
        <v>96</v>
      </c>
    </row>
    <row r="542" spans="1:2" x14ac:dyDescent="0.2">
      <c r="A542" s="66">
        <f>ProccessedData!C574</f>
        <v>111</v>
      </c>
      <c r="B542" s="66">
        <f>ProccessedData!D574</f>
        <v>58</v>
      </c>
    </row>
    <row r="543" spans="1:2" x14ac:dyDescent="0.2">
      <c r="A543" s="66">
        <f>ProccessedData!C575</f>
        <v>98</v>
      </c>
      <c r="B543" s="66">
        <f>ProccessedData!D575</f>
        <v>60</v>
      </c>
    </row>
    <row r="544" spans="1:2" x14ac:dyDescent="0.2">
      <c r="A544" s="66">
        <f>ProccessedData!C576</f>
        <v>143</v>
      </c>
      <c r="B544" s="66">
        <f>ProccessedData!D576</f>
        <v>86</v>
      </c>
    </row>
    <row r="545" spans="1:2" x14ac:dyDescent="0.2">
      <c r="A545" s="66">
        <f>ProccessedData!C577</f>
        <v>119</v>
      </c>
      <c r="B545" s="66">
        <f>ProccessedData!D577</f>
        <v>44</v>
      </c>
    </row>
    <row r="546" spans="1:2" x14ac:dyDescent="0.2">
      <c r="A546" s="66">
        <f>ProccessedData!C578</f>
        <v>108</v>
      </c>
      <c r="B546" s="66">
        <f>ProccessedData!D578</f>
        <v>44</v>
      </c>
    </row>
    <row r="547" spans="1:2" x14ac:dyDescent="0.2">
      <c r="A547" s="66">
        <f>ProccessedData!C579</f>
        <v>118</v>
      </c>
      <c r="B547" s="66">
        <f>ProccessedData!D579</f>
        <v>80</v>
      </c>
    </row>
    <row r="548" spans="1:2" x14ac:dyDescent="0.2">
      <c r="A548" s="66">
        <f>ProccessedData!C580</f>
        <v>133</v>
      </c>
      <c r="B548" s="66">
        <f>ProccessedData!D580</f>
        <v>68</v>
      </c>
    </row>
    <row r="549" spans="1:2" x14ac:dyDescent="0.2">
      <c r="A549" s="66">
        <f>ProccessedData!C581</f>
        <v>197</v>
      </c>
      <c r="B549" s="66">
        <f>ProccessedData!D581</f>
        <v>70</v>
      </c>
    </row>
    <row r="550" spans="1:2" x14ac:dyDescent="0.2">
      <c r="A550" s="66">
        <f>ProccessedData!C582</f>
        <v>151</v>
      </c>
      <c r="B550" s="66">
        <f>ProccessedData!D582</f>
        <v>90</v>
      </c>
    </row>
    <row r="551" spans="1:2" x14ac:dyDescent="0.2">
      <c r="A551" s="66">
        <f>ProccessedData!C583</f>
        <v>109</v>
      </c>
      <c r="B551" s="66">
        <f>ProccessedData!D583</f>
        <v>60</v>
      </c>
    </row>
    <row r="552" spans="1:2" x14ac:dyDescent="0.2">
      <c r="A552" s="66">
        <f>ProccessedData!C584</f>
        <v>121</v>
      </c>
      <c r="B552" s="66">
        <f>ProccessedData!D584</f>
        <v>78</v>
      </c>
    </row>
    <row r="553" spans="1:2" x14ac:dyDescent="0.2">
      <c r="A553" s="66">
        <f>ProccessedData!C585</f>
        <v>100</v>
      </c>
      <c r="B553" s="66">
        <f>ProccessedData!D585</f>
        <v>76</v>
      </c>
    </row>
    <row r="554" spans="1:2" x14ac:dyDescent="0.2">
      <c r="A554" s="66">
        <f>ProccessedData!C586</f>
        <v>124</v>
      </c>
      <c r="B554" s="66">
        <f>ProccessedData!D586</f>
        <v>76</v>
      </c>
    </row>
    <row r="555" spans="1:2" x14ac:dyDescent="0.2">
      <c r="A555" s="66">
        <f>ProccessedData!C587</f>
        <v>93</v>
      </c>
      <c r="B555" s="66">
        <f>ProccessedData!D587</f>
        <v>56</v>
      </c>
    </row>
    <row r="556" spans="1:2" x14ac:dyDescent="0.2">
      <c r="A556" s="66">
        <f>ProccessedData!C588</f>
        <v>143</v>
      </c>
      <c r="B556" s="66">
        <f>ProccessedData!D588</f>
        <v>66</v>
      </c>
    </row>
    <row r="557" spans="1:2" x14ac:dyDescent="0.2">
      <c r="A557" s="66">
        <f>ProccessedData!C589</f>
        <v>103</v>
      </c>
      <c r="B557" s="66">
        <f>ProccessedData!D589</f>
        <v>66</v>
      </c>
    </row>
    <row r="558" spans="1:2" x14ac:dyDescent="0.2">
      <c r="A558" s="66">
        <f>ProccessedData!C590</f>
        <v>176</v>
      </c>
      <c r="B558" s="66">
        <f>ProccessedData!D590</f>
        <v>86</v>
      </c>
    </row>
    <row r="559" spans="1:2" x14ac:dyDescent="0.2">
      <c r="A559" s="66">
        <f>ProccessedData!C592</f>
        <v>111</v>
      </c>
      <c r="B559" s="66">
        <f>ProccessedData!D592</f>
        <v>84</v>
      </c>
    </row>
    <row r="560" spans="1:2" x14ac:dyDescent="0.2">
      <c r="A560" s="66">
        <f>ProccessedData!C593</f>
        <v>112</v>
      </c>
      <c r="B560" s="66">
        <f>ProccessedData!D593</f>
        <v>78</v>
      </c>
    </row>
    <row r="561" spans="1:2" x14ac:dyDescent="0.2">
      <c r="A561" s="66">
        <f>ProccessedData!C594</f>
        <v>132</v>
      </c>
      <c r="B561" s="66">
        <f>ProccessedData!D594</f>
        <v>80</v>
      </c>
    </row>
    <row r="562" spans="1:2" x14ac:dyDescent="0.2">
      <c r="A562" s="66">
        <f>ProccessedData!C595</f>
        <v>82</v>
      </c>
      <c r="B562" s="66">
        <f>ProccessedData!D595</f>
        <v>52</v>
      </c>
    </row>
    <row r="563" spans="1:2" x14ac:dyDescent="0.2">
      <c r="A563" s="66">
        <f>ProccessedData!C596</f>
        <v>123</v>
      </c>
      <c r="B563" s="66">
        <f>ProccessedData!D596</f>
        <v>72</v>
      </c>
    </row>
    <row r="564" spans="1:2" x14ac:dyDescent="0.2">
      <c r="A564" s="66">
        <f>ProccessedData!C597</f>
        <v>188</v>
      </c>
      <c r="B564" s="66">
        <f>ProccessedData!D597</f>
        <v>82</v>
      </c>
    </row>
    <row r="565" spans="1:2" x14ac:dyDescent="0.2">
      <c r="A565" s="66">
        <f>ProccessedData!C598</f>
        <v>67</v>
      </c>
      <c r="B565" s="66">
        <f>ProccessedData!D598</f>
        <v>76</v>
      </c>
    </row>
    <row r="566" spans="1:2" x14ac:dyDescent="0.2">
      <c r="A566" s="66">
        <f>ProccessedData!C599</f>
        <v>89</v>
      </c>
      <c r="B566" s="66">
        <f>ProccessedData!D599</f>
        <v>24</v>
      </c>
    </row>
    <row r="567" spans="1:2" x14ac:dyDescent="0.2">
      <c r="A567" s="66">
        <f>ProccessedData!C600</f>
        <v>173</v>
      </c>
      <c r="B567" s="66">
        <f>ProccessedData!D600</f>
        <v>74</v>
      </c>
    </row>
    <row r="568" spans="1:2" x14ac:dyDescent="0.2">
      <c r="A568" s="66">
        <f>ProccessedData!C601</f>
        <v>109</v>
      </c>
      <c r="B568" s="66">
        <f>ProccessedData!D601</f>
        <v>38</v>
      </c>
    </row>
    <row r="569" spans="1:2" x14ac:dyDescent="0.2">
      <c r="A569" s="66">
        <f>ProccessedData!C602</f>
        <v>108</v>
      </c>
      <c r="B569" s="66">
        <f>ProccessedData!D602</f>
        <v>88</v>
      </c>
    </row>
    <row r="570" spans="1:2" x14ac:dyDescent="0.2">
      <c r="A570" s="66">
        <f>ProccessedData!C604</f>
        <v>124</v>
      </c>
      <c r="B570" s="66">
        <f>ProccessedData!D604</f>
        <v>74</v>
      </c>
    </row>
    <row r="571" spans="1:2" x14ac:dyDescent="0.2">
      <c r="A571" s="66">
        <f>ProccessedData!C605</f>
        <v>150</v>
      </c>
      <c r="B571" s="66">
        <f>ProccessedData!D605</f>
        <v>78</v>
      </c>
    </row>
    <row r="572" spans="1:2" x14ac:dyDescent="0.2">
      <c r="A572" s="66">
        <f>ProccessedData!C607</f>
        <v>124</v>
      </c>
      <c r="B572" s="66">
        <f>ProccessedData!D607</f>
        <v>60</v>
      </c>
    </row>
    <row r="573" spans="1:2" x14ac:dyDescent="0.2">
      <c r="A573" s="66">
        <f>ProccessedData!C608</f>
        <v>181</v>
      </c>
      <c r="B573" s="66">
        <f>ProccessedData!D608</f>
        <v>78</v>
      </c>
    </row>
    <row r="574" spans="1:2" x14ac:dyDescent="0.2">
      <c r="A574" s="66">
        <f>ProccessedData!C609</f>
        <v>92</v>
      </c>
      <c r="B574" s="66">
        <f>ProccessedData!D609</f>
        <v>62</v>
      </c>
    </row>
    <row r="575" spans="1:2" x14ac:dyDescent="0.2">
      <c r="A575" s="66">
        <f>ProccessedData!C610</f>
        <v>152</v>
      </c>
      <c r="B575" s="66">
        <f>ProccessedData!D610</f>
        <v>82</v>
      </c>
    </row>
    <row r="576" spans="1:2" x14ac:dyDescent="0.2">
      <c r="A576" s="66">
        <f>ProccessedData!C611</f>
        <v>111</v>
      </c>
      <c r="B576" s="66">
        <f>ProccessedData!D611</f>
        <v>62</v>
      </c>
    </row>
    <row r="577" spans="1:2" x14ac:dyDescent="0.2">
      <c r="A577" s="66">
        <f>ProccessedData!C612</f>
        <v>106</v>
      </c>
      <c r="B577" s="66">
        <f>ProccessedData!D612</f>
        <v>54</v>
      </c>
    </row>
    <row r="578" spans="1:2" x14ac:dyDescent="0.2">
      <c r="A578" s="66">
        <f>ProccessedData!C613</f>
        <v>174</v>
      </c>
      <c r="B578" s="66">
        <f>ProccessedData!D613</f>
        <v>58</v>
      </c>
    </row>
    <row r="579" spans="1:2" x14ac:dyDescent="0.2">
      <c r="A579" s="66">
        <f>ProccessedData!C614</f>
        <v>168</v>
      </c>
      <c r="B579" s="66">
        <f>ProccessedData!D614</f>
        <v>88</v>
      </c>
    </row>
    <row r="580" spans="1:2" x14ac:dyDescent="0.2">
      <c r="A580" s="66">
        <f>ProccessedData!C615</f>
        <v>105</v>
      </c>
      <c r="B580" s="66">
        <f>ProccessedData!D615</f>
        <v>80</v>
      </c>
    </row>
    <row r="581" spans="1:2" x14ac:dyDescent="0.2">
      <c r="A581" s="66">
        <f>ProccessedData!C616</f>
        <v>138</v>
      </c>
      <c r="B581" s="66">
        <f>ProccessedData!D616</f>
        <v>74</v>
      </c>
    </row>
    <row r="582" spans="1:2" x14ac:dyDescent="0.2">
      <c r="A582" s="66">
        <f>ProccessedData!C617</f>
        <v>106</v>
      </c>
      <c r="B582" s="66">
        <f>ProccessedData!D617</f>
        <v>72</v>
      </c>
    </row>
    <row r="583" spans="1:2" x14ac:dyDescent="0.2">
      <c r="A583" s="66">
        <f>ProccessedData!C618</f>
        <v>117</v>
      </c>
      <c r="B583" s="66">
        <f>ProccessedData!D618</f>
        <v>96</v>
      </c>
    </row>
    <row r="584" spans="1:2" x14ac:dyDescent="0.2">
      <c r="A584" s="66">
        <f>ProccessedData!C619</f>
        <v>68</v>
      </c>
      <c r="B584" s="66">
        <f>ProccessedData!D619</f>
        <v>62</v>
      </c>
    </row>
    <row r="585" spans="1:2" x14ac:dyDescent="0.2">
      <c r="A585" s="66">
        <f>ProccessedData!C620</f>
        <v>112</v>
      </c>
      <c r="B585" s="66">
        <f>ProccessedData!D620</f>
        <v>82</v>
      </c>
    </row>
    <row r="586" spans="1:2" x14ac:dyDescent="0.2">
      <c r="A586" s="66">
        <f>ProccessedData!C622</f>
        <v>112</v>
      </c>
      <c r="B586" s="66">
        <f>ProccessedData!D622</f>
        <v>86</v>
      </c>
    </row>
    <row r="587" spans="1:2" x14ac:dyDescent="0.2">
      <c r="A587" s="66">
        <f>ProccessedData!C623</f>
        <v>92</v>
      </c>
      <c r="B587" s="66">
        <f>ProccessedData!D623</f>
        <v>76</v>
      </c>
    </row>
    <row r="588" spans="1:2" x14ac:dyDescent="0.2">
      <c r="A588" s="66">
        <f>ProccessedData!C624</f>
        <v>183</v>
      </c>
      <c r="B588" s="66">
        <f>ProccessedData!D624</f>
        <v>94</v>
      </c>
    </row>
    <row r="589" spans="1:2" x14ac:dyDescent="0.2">
      <c r="A589" s="66">
        <f>ProccessedData!C625</f>
        <v>94</v>
      </c>
      <c r="B589" s="66">
        <f>ProccessedData!D625</f>
        <v>70</v>
      </c>
    </row>
    <row r="590" spans="1:2" x14ac:dyDescent="0.2">
      <c r="A590" s="66">
        <f>ProccessedData!C626</f>
        <v>108</v>
      </c>
      <c r="B590" s="66">
        <f>ProccessedData!D626</f>
        <v>64</v>
      </c>
    </row>
    <row r="591" spans="1:2" x14ac:dyDescent="0.2">
      <c r="A591" s="66">
        <f>ProccessedData!C627</f>
        <v>90</v>
      </c>
      <c r="B591" s="66">
        <f>ProccessedData!D627</f>
        <v>88</v>
      </c>
    </row>
    <row r="592" spans="1:2" x14ac:dyDescent="0.2">
      <c r="A592" s="66">
        <f>ProccessedData!C628</f>
        <v>125</v>
      </c>
      <c r="B592" s="66">
        <f>ProccessedData!D628</f>
        <v>68</v>
      </c>
    </row>
    <row r="593" spans="1:2" x14ac:dyDescent="0.2">
      <c r="A593" s="66">
        <f>ProccessedData!C629</f>
        <v>132</v>
      </c>
      <c r="B593" s="66">
        <f>ProccessedData!D629</f>
        <v>78</v>
      </c>
    </row>
    <row r="594" spans="1:2" x14ac:dyDescent="0.2">
      <c r="A594" s="66">
        <f>ProccessedData!C630</f>
        <v>128</v>
      </c>
      <c r="B594" s="66">
        <f>ProccessedData!D630</f>
        <v>80</v>
      </c>
    </row>
    <row r="595" spans="1:2" x14ac:dyDescent="0.2">
      <c r="A595" s="66">
        <f>ProccessedData!C631</f>
        <v>94</v>
      </c>
      <c r="B595" s="66">
        <f>ProccessedData!D631</f>
        <v>65</v>
      </c>
    </row>
    <row r="596" spans="1:2" x14ac:dyDescent="0.2">
      <c r="A596" s="66">
        <f>ProccessedData!C632</f>
        <v>114</v>
      </c>
      <c r="B596" s="66">
        <f>ProccessedData!D632</f>
        <v>64</v>
      </c>
    </row>
    <row r="597" spans="1:2" x14ac:dyDescent="0.2">
      <c r="A597" s="66">
        <f>ProccessedData!C633</f>
        <v>102</v>
      </c>
      <c r="B597" s="66">
        <f>ProccessedData!D633</f>
        <v>78</v>
      </c>
    </row>
    <row r="598" spans="1:2" x14ac:dyDescent="0.2">
      <c r="A598" s="66">
        <f>ProccessedData!C634</f>
        <v>111</v>
      </c>
      <c r="B598" s="66">
        <f>ProccessedData!D634</f>
        <v>60</v>
      </c>
    </row>
    <row r="599" spans="1:2" x14ac:dyDescent="0.2">
      <c r="A599" s="66">
        <f>ProccessedData!C635</f>
        <v>128</v>
      </c>
      <c r="B599" s="66">
        <f>ProccessedData!D635</f>
        <v>82</v>
      </c>
    </row>
    <row r="600" spans="1:2" x14ac:dyDescent="0.2">
      <c r="A600" s="66">
        <f>ProccessedData!C636</f>
        <v>92</v>
      </c>
      <c r="B600" s="66">
        <f>ProccessedData!D636</f>
        <v>62</v>
      </c>
    </row>
    <row r="601" spans="1:2" x14ac:dyDescent="0.2">
      <c r="A601" s="66">
        <f>ProccessedData!C637</f>
        <v>104</v>
      </c>
      <c r="B601" s="66">
        <f>ProccessedData!D637</f>
        <v>72</v>
      </c>
    </row>
    <row r="602" spans="1:2" x14ac:dyDescent="0.2">
      <c r="A602" s="66">
        <f>ProccessedData!C638</f>
        <v>104</v>
      </c>
      <c r="B602" s="66">
        <f>ProccessedData!D638</f>
        <v>74</v>
      </c>
    </row>
    <row r="603" spans="1:2" x14ac:dyDescent="0.2">
      <c r="A603" s="66">
        <f>ProccessedData!C639</f>
        <v>94</v>
      </c>
      <c r="B603" s="66">
        <f>ProccessedData!D639</f>
        <v>76</v>
      </c>
    </row>
    <row r="604" spans="1:2" x14ac:dyDescent="0.2">
      <c r="A604" s="66">
        <f>ProccessedData!C640</f>
        <v>97</v>
      </c>
      <c r="B604" s="66">
        <f>ProccessedData!D640</f>
        <v>76</v>
      </c>
    </row>
    <row r="605" spans="1:2" x14ac:dyDescent="0.2">
      <c r="A605" s="66">
        <f>ProccessedData!C641</f>
        <v>100</v>
      </c>
      <c r="B605" s="66">
        <f>ProccessedData!D641</f>
        <v>74</v>
      </c>
    </row>
    <row r="606" spans="1:2" x14ac:dyDescent="0.2">
      <c r="A606" s="66">
        <f>ProccessedData!C642</f>
        <v>102</v>
      </c>
      <c r="B606" s="66">
        <f>ProccessedData!D642</f>
        <v>86</v>
      </c>
    </row>
    <row r="607" spans="1:2" x14ac:dyDescent="0.2">
      <c r="A607" s="66">
        <f>ProccessedData!C643</f>
        <v>128</v>
      </c>
      <c r="B607" s="66">
        <f>ProccessedData!D643</f>
        <v>70</v>
      </c>
    </row>
    <row r="608" spans="1:2" x14ac:dyDescent="0.2">
      <c r="A608" s="66">
        <f>ProccessedData!C644</f>
        <v>147</v>
      </c>
      <c r="B608" s="66">
        <f>ProccessedData!D644</f>
        <v>80</v>
      </c>
    </row>
    <row r="609" spans="1:2" x14ac:dyDescent="0.2">
      <c r="A609" s="66">
        <f>ProccessedData!C646</f>
        <v>103</v>
      </c>
      <c r="B609" s="66">
        <f>ProccessedData!D646</f>
        <v>72</v>
      </c>
    </row>
    <row r="610" spans="1:2" x14ac:dyDescent="0.2">
      <c r="A610" s="66">
        <f>ProccessedData!C647</f>
        <v>157</v>
      </c>
      <c r="B610" s="66">
        <f>ProccessedData!D647</f>
        <v>74</v>
      </c>
    </row>
    <row r="611" spans="1:2" x14ac:dyDescent="0.2">
      <c r="A611" s="66">
        <f>ProccessedData!C648</f>
        <v>167</v>
      </c>
      <c r="B611" s="66">
        <f>ProccessedData!D648</f>
        <v>74</v>
      </c>
    </row>
    <row r="612" spans="1:2" x14ac:dyDescent="0.2">
      <c r="A612" s="66">
        <f>ProccessedData!C649</f>
        <v>179</v>
      </c>
      <c r="B612" s="66">
        <f>ProccessedData!D649</f>
        <v>50</v>
      </c>
    </row>
    <row r="613" spans="1:2" x14ac:dyDescent="0.2">
      <c r="A613" s="66">
        <f>ProccessedData!C650</f>
        <v>136</v>
      </c>
      <c r="B613" s="66">
        <f>ProccessedData!D650</f>
        <v>84</v>
      </c>
    </row>
    <row r="614" spans="1:2" x14ac:dyDescent="0.2">
      <c r="A614" s="66">
        <f>ProccessedData!C651</f>
        <v>107</v>
      </c>
      <c r="B614" s="66">
        <f>ProccessedData!D651</f>
        <v>60</v>
      </c>
    </row>
    <row r="615" spans="1:2" x14ac:dyDescent="0.2">
      <c r="A615" s="66">
        <f>ProccessedData!C652</f>
        <v>91</v>
      </c>
      <c r="B615" s="66">
        <f>ProccessedData!D652</f>
        <v>54</v>
      </c>
    </row>
    <row r="616" spans="1:2" x14ac:dyDescent="0.2">
      <c r="A616" s="66">
        <f>ProccessedData!C653</f>
        <v>117</v>
      </c>
      <c r="B616" s="66">
        <f>ProccessedData!D653</f>
        <v>60</v>
      </c>
    </row>
    <row r="617" spans="1:2" x14ac:dyDescent="0.2">
      <c r="A617" s="66">
        <f>ProccessedData!C654</f>
        <v>123</v>
      </c>
      <c r="B617" s="66">
        <f>ProccessedData!D654</f>
        <v>74</v>
      </c>
    </row>
    <row r="618" spans="1:2" x14ac:dyDescent="0.2">
      <c r="A618" s="66">
        <f>ProccessedData!C655</f>
        <v>120</v>
      </c>
      <c r="B618" s="66">
        <f>ProccessedData!D655</f>
        <v>54</v>
      </c>
    </row>
    <row r="619" spans="1:2" x14ac:dyDescent="0.2">
      <c r="A619" s="66">
        <f>ProccessedData!C656</f>
        <v>106</v>
      </c>
      <c r="B619" s="66">
        <f>ProccessedData!D656</f>
        <v>70</v>
      </c>
    </row>
    <row r="620" spans="1:2" x14ac:dyDescent="0.2">
      <c r="A620" s="66">
        <f>ProccessedData!C657</f>
        <v>155</v>
      </c>
      <c r="B620" s="66">
        <f>ProccessedData!D657</f>
        <v>52</v>
      </c>
    </row>
    <row r="621" spans="1:2" x14ac:dyDescent="0.2">
      <c r="A621" s="66">
        <f>ProccessedData!C658</f>
        <v>101</v>
      </c>
      <c r="B621" s="66">
        <f>ProccessedData!D658</f>
        <v>58</v>
      </c>
    </row>
    <row r="622" spans="1:2" x14ac:dyDescent="0.2">
      <c r="A622" s="66">
        <f>ProccessedData!C659</f>
        <v>120</v>
      </c>
      <c r="B622" s="66">
        <f>ProccessedData!D659</f>
        <v>80</v>
      </c>
    </row>
    <row r="623" spans="1:2" x14ac:dyDescent="0.2">
      <c r="A623" s="66">
        <f>ProccessedData!C660</f>
        <v>127</v>
      </c>
      <c r="B623" s="66">
        <f>ProccessedData!D660</f>
        <v>106</v>
      </c>
    </row>
    <row r="624" spans="1:2" x14ac:dyDescent="0.2">
      <c r="A624" s="66">
        <f>ProccessedData!C661</f>
        <v>80</v>
      </c>
      <c r="B624" s="66">
        <f>ProccessedData!D661</f>
        <v>82</v>
      </c>
    </row>
    <row r="625" spans="1:2" x14ac:dyDescent="0.2">
      <c r="A625" s="66">
        <f>ProccessedData!C662</f>
        <v>162</v>
      </c>
      <c r="B625" s="66">
        <f>ProccessedData!D662</f>
        <v>84</v>
      </c>
    </row>
    <row r="626" spans="1:2" x14ac:dyDescent="0.2">
      <c r="A626" s="66">
        <f>ProccessedData!C663</f>
        <v>199</v>
      </c>
      <c r="B626" s="66">
        <f>ProccessedData!D663</f>
        <v>76</v>
      </c>
    </row>
    <row r="627" spans="1:2" x14ac:dyDescent="0.2">
      <c r="A627" s="66">
        <f>ProccessedData!C664</f>
        <v>167</v>
      </c>
      <c r="B627" s="66">
        <f>ProccessedData!D664</f>
        <v>106</v>
      </c>
    </row>
    <row r="628" spans="1:2" x14ac:dyDescent="0.2">
      <c r="A628" s="66">
        <f>ProccessedData!C665</f>
        <v>145</v>
      </c>
      <c r="B628" s="66">
        <f>ProccessedData!D665</f>
        <v>80</v>
      </c>
    </row>
    <row r="629" spans="1:2" x14ac:dyDescent="0.2">
      <c r="A629" s="66">
        <f>ProccessedData!C666</f>
        <v>115</v>
      </c>
      <c r="B629" s="66">
        <f>ProccessedData!D666</f>
        <v>60</v>
      </c>
    </row>
    <row r="630" spans="1:2" x14ac:dyDescent="0.2">
      <c r="A630" s="66">
        <f>ProccessedData!C667</f>
        <v>112</v>
      </c>
      <c r="B630" s="66">
        <f>ProccessedData!D667</f>
        <v>80</v>
      </c>
    </row>
    <row r="631" spans="1:2" x14ac:dyDescent="0.2">
      <c r="A631" s="66">
        <f>ProccessedData!C668</f>
        <v>145</v>
      </c>
      <c r="B631" s="66">
        <f>ProccessedData!D668</f>
        <v>82</v>
      </c>
    </row>
    <row r="632" spans="1:2" x14ac:dyDescent="0.2">
      <c r="A632" s="66">
        <f>ProccessedData!C669</f>
        <v>111</v>
      </c>
      <c r="B632" s="66">
        <f>ProccessedData!D669</f>
        <v>70</v>
      </c>
    </row>
    <row r="633" spans="1:2" x14ac:dyDescent="0.2">
      <c r="A633" s="66">
        <f>ProccessedData!C670</f>
        <v>98</v>
      </c>
      <c r="B633" s="66">
        <f>ProccessedData!D670</f>
        <v>58</v>
      </c>
    </row>
    <row r="634" spans="1:2" x14ac:dyDescent="0.2">
      <c r="A634" s="66">
        <f>ProccessedData!C671</f>
        <v>154</v>
      </c>
      <c r="B634" s="66">
        <f>ProccessedData!D671</f>
        <v>78</v>
      </c>
    </row>
    <row r="635" spans="1:2" x14ac:dyDescent="0.2">
      <c r="A635" s="66">
        <f>ProccessedData!C672</f>
        <v>165</v>
      </c>
      <c r="B635" s="66">
        <f>ProccessedData!D672</f>
        <v>68</v>
      </c>
    </row>
    <row r="636" spans="1:2" x14ac:dyDescent="0.2">
      <c r="A636" s="66">
        <f>ProccessedData!C673</f>
        <v>99</v>
      </c>
      <c r="B636" s="66">
        <f>ProccessedData!D673</f>
        <v>58</v>
      </c>
    </row>
    <row r="637" spans="1:2" x14ac:dyDescent="0.2">
      <c r="A637" s="66">
        <f>ProccessedData!C674</f>
        <v>68</v>
      </c>
      <c r="B637" s="66">
        <f>ProccessedData!D674</f>
        <v>106</v>
      </c>
    </row>
    <row r="638" spans="1:2" x14ac:dyDescent="0.2">
      <c r="A638" s="66">
        <f>ProccessedData!C675</f>
        <v>123</v>
      </c>
      <c r="B638" s="66">
        <f>ProccessedData!D675</f>
        <v>100</v>
      </c>
    </row>
    <row r="639" spans="1:2" x14ac:dyDescent="0.2">
      <c r="A639" s="66">
        <f>ProccessedData!C676</f>
        <v>91</v>
      </c>
      <c r="B639" s="66">
        <f>ProccessedData!D676</f>
        <v>82</v>
      </c>
    </row>
    <row r="640" spans="1:2" x14ac:dyDescent="0.2">
      <c r="A640" s="66">
        <f>ProccessedData!C677</f>
        <v>195</v>
      </c>
      <c r="B640" s="66">
        <f>ProccessedData!D677</f>
        <v>70</v>
      </c>
    </row>
    <row r="641" spans="1:2" x14ac:dyDescent="0.2">
      <c r="A641" s="66">
        <f>ProccessedData!C678</f>
        <v>156</v>
      </c>
      <c r="B641" s="66">
        <f>ProccessedData!D678</f>
        <v>86</v>
      </c>
    </row>
    <row r="642" spans="1:2" x14ac:dyDescent="0.2">
      <c r="A642" s="66">
        <f>ProccessedData!C679</f>
        <v>93</v>
      </c>
      <c r="B642" s="66">
        <f>ProccessedData!D679</f>
        <v>60</v>
      </c>
    </row>
    <row r="643" spans="1:2" x14ac:dyDescent="0.2">
      <c r="A643" s="66">
        <f>ProccessedData!C680</f>
        <v>121</v>
      </c>
      <c r="B643" s="66">
        <f>ProccessedData!D680</f>
        <v>52</v>
      </c>
    </row>
    <row r="644" spans="1:2" x14ac:dyDescent="0.2">
      <c r="A644" s="66">
        <f>ProccessedData!C681</f>
        <v>101</v>
      </c>
      <c r="B644" s="66">
        <f>ProccessedData!D681</f>
        <v>58</v>
      </c>
    </row>
    <row r="645" spans="1:2" x14ac:dyDescent="0.2">
      <c r="A645" s="66">
        <f>ProccessedData!C682</f>
        <v>56</v>
      </c>
      <c r="B645" s="66">
        <f>ProccessedData!D682</f>
        <v>56</v>
      </c>
    </row>
    <row r="646" spans="1:2" x14ac:dyDescent="0.2">
      <c r="A646" s="66">
        <f>ProccessedData!C683</f>
        <v>162</v>
      </c>
      <c r="B646" s="66">
        <f>ProccessedData!D683</f>
        <v>76</v>
      </c>
    </row>
    <row r="647" spans="1:2" x14ac:dyDescent="0.2">
      <c r="A647" s="66">
        <f>ProccessedData!C684</f>
        <v>95</v>
      </c>
      <c r="B647" s="66">
        <f>ProccessedData!D684</f>
        <v>64</v>
      </c>
    </row>
    <row r="648" spans="1:2" x14ac:dyDescent="0.2">
      <c r="A648" s="66">
        <f>ProccessedData!C685</f>
        <v>125</v>
      </c>
      <c r="B648" s="66">
        <f>ProccessedData!D685</f>
        <v>80</v>
      </c>
    </row>
    <row r="649" spans="1:2" x14ac:dyDescent="0.2">
      <c r="A649" s="66">
        <f>ProccessedData!C686</f>
        <v>136</v>
      </c>
      <c r="B649" s="66">
        <f>ProccessedData!D686</f>
        <v>82</v>
      </c>
    </row>
    <row r="650" spans="1:2" x14ac:dyDescent="0.2">
      <c r="A650" s="66">
        <f>ProccessedData!C687</f>
        <v>129</v>
      </c>
      <c r="B650" s="66">
        <f>ProccessedData!D687</f>
        <v>74</v>
      </c>
    </row>
    <row r="651" spans="1:2" x14ac:dyDescent="0.2">
      <c r="A651" s="66">
        <f>ProccessedData!C688</f>
        <v>130</v>
      </c>
      <c r="B651" s="66">
        <f>ProccessedData!D688</f>
        <v>64</v>
      </c>
    </row>
    <row r="652" spans="1:2" x14ac:dyDescent="0.2">
      <c r="A652" s="66">
        <f>ProccessedData!C689</f>
        <v>107</v>
      </c>
      <c r="B652" s="66">
        <f>ProccessedData!D689</f>
        <v>50</v>
      </c>
    </row>
    <row r="653" spans="1:2" x14ac:dyDescent="0.2">
      <c r="A653" s="66">
        <f>ProccessedData!C690</f>
        <v>140</v>
      </c>
      <c r="B653" s="66">
        <f>ProccessedData!D690</f>
        <v>74</v>
      </c>
    </row>
    <row r="654" spans="1:2" x14ac:dyDescent="0.2">
      <c r="A654" s="66">
        <f>ProccessedData!C691</f>
        <v>144</v>
      </c>
      <c r="B654" s="66">
        <f>ProccessedData!D691</f>
        <v>82</v>
      </c>
    </row>
    <row r="655" spans="1:2" x14ac:dyDescent="0.2">
      <c r="A655" s="66">
        <f>ProccessedData!C692</f>
        <v>107</v>
      </c>
      <c r="B655" s="66">
        <f>ProccessedData!D692</f>
        <v>80</v>
      </c>
    </row>
    <row r="656" spans="1:2" x14ac:dyDescent="0.2">
      <c r="A656" s="66">
        <f>ProccessedData!C693</f>
        <v>158</v>
      </c>
      <c r="B656" s="66">
        <f>ProccessedData!D693</f>
        <v>114</v>
      </c>
    </row>
    <row r="657" spans="1:2" x14ac:dyDescent="0.2">
      <c r="A657" s="66">
        <f>ProccessedData!C694</f>
        <v>121</v>
      </c>
      <c r="B657" s="66">
        <f>ProccessedData!D694</f>
        <v>70</v>
      </c>
    </row>
    <row r="658" spans="1:2" x14ac:dyDescent="0.2">
      <c r="A658" s="66">
        <f>ProccessedData!C695</f>
        <v>129</v>
      </c>
      <c r="B658" s="66">
        <f>ProccessedData!D695</f>
        <v>68</v>
      </c>
    </row>
    <row r="659" spans="1:2" x14ac:dyDescent="0.2">
      <c r="A659" s="66">
        <f>ProccessedData!C696</f>
        <v>90</v>
      </c>
      <c r="B659" s="66">
        <f>ProccessedData!D696</f>
        <v>60</v>
      </c>
    </row>
    <row r="660" spans="1:2" x14ac:dyDescent="0.2">
      <c r="A660" s="66">
        <f>ProccessedData!C697</f>
        <v>142</v>
      </c>
      <c r="B660" s="66">
        <f>ProccessedData!D697</f>
        <v>90</v>
      </c>
    </row>
    <row r="661" spans="1:2" x14ac:dyDescent="0.2">
      <c r="A661" s="66">
        <f>ProccessedData!C698</f>
        <v>169</v>
      </c>
      <c r="B661" s="66">
        <f>ProccessedData!D698</f>
        <v>74</v>
      </c>
    </row>
    <row r="662" spans="1:2" x14ac:dyDescent="0.2">
      <c r="A662" s="66">
        <f>ProccessedData!C700</f>
        <v>127</v>
      </c>
      <c r="B662" s="66">
        <f>ProccessedData!D700</f>
        <v>88</v>
      </c>
    </row>
    <row r="663" spans="1:2" x14ac:dyDescent="0.2">
      <c r="A663" s="66">
        <f>ProccessedData!C701</f>
        <v>118</v>
      </c>
      <c r="B663" s="66">
        <f>ProccessedData!D701</f>
        <v>70</v>
      </c>
    </row>
    <row r="664" spans="1:2" x14ac:dyDescent="0.2">
      <c r="A664" s="66">
        <f>ProccessedData!C702</f>
        <v>122</v>
      </c>
      <c r="B664" s="66">
        <f>ProccessedData!D702</f>
        <v>76</v>
      </c>
    </row>
    <row r="665" spans="1:2" x14ac:dyDescent="0.2">
      <c r="A665" s="66">
        <f>ProccessedData!C703</f>
        <v>125</v>
      </c>
      <c r="B665" s="66">
        <f>ProccessedData!D703</f>
        <v>78</v>
      </c>
    </row>
    <row r="666" spans="1:2" x14ac:dyDescent="0.2">
      <c r="A666" s="66">
        <f>ProccessedData!C704</f>
        <v>168</v>
      </c>
      <c r="B666" s="66">
        <f>ProccessedData!D704</f>
        <v>88</v>
      </c>
    </row>
    <row r="667" spans="1:2" x14ac:dyDescent="0.2">
      <c r="A667" s="66">
        <f>ProccessedData!C706</f>
        <v>110</v>
      </c>
      <c r="B667" s="66">
        <f>ProccessedData!D706</f>
        <v>76</v>
      </c>
    </row>
    <row r="668" spans="1:2" x14ac:dyDescent="0.2">
      <c r="A668" s="66">
        <f>ProccessedData!C707</f>
        <v>80</v>
      </c>
      <c r="B668" s="66">
        <f>ProccessedData!D707</f>
        <v>80</v>
      </c>
    </row>
    <row r="669" spans="1:2" x14ac:dyDescent="0.2">
      <c r="A669" s="66">
        <f>ProccessedData!C709</f>
        <v>127</v>
      </c>
      <c r="B669" s="66">
        <f>ProccessedData!D709</f>
        <v>46</v>
      </c>
    </row>
    <row r="670" spans="1:2" x14ac:dyDescent="0.2">
      <c r="A670" s="66">
        <f>ProccessedData!C710</f>
        <v>164</v>
      </c>
      <c r="B670" s="66">
        <f>ProccessedData!D710</f>
        <v>78</v>
      </c>
    </row>
    <row r="671" spans="1:2" x14ac:dyDescent="0.2">
      <c r="A671" s="66">
        <f>ProccessedData!C711</f>
        <v>93</v>
      </c>
      <c r="B671" s="66">
        <f>ProccessedData!D711</f>
        <v>64</v>
      </c>
    </row>
    <row r="672" spans="1:2" x14ac:dyDescent="0.2">
      <c r="A672" s="66">
        <f>ProccessedData!C712</f>
        <v>158</v>
      </c>
      <c r="B672" s="66">
        <f>ProccessedData!D712</f>
        <v>64</v>
      </c>
    </row>
    <row r="673" spans="1:2" x14ac:dyDescent="0.2">
      <c r="A673" s="66">
        <f>ProccessedData!C713</f>
        <v>126</v>
      </c>
      <c r="B673" s="66">
        <f>ProccessedData!D713</f>
        <v>78</v>
      </c>
    </row>
    <row r="674" spans="1:2" x14ac:dyDescent="0.2">
      <c r="A674" s="66">
        <f>ProccessedData!C714</f>
        <v>129</v>
      </c>
      <c r="B674" s="66">
        <f>ProccessedData!D714</f>
        <v>62</v>
      </c>
    </row>
    <row r="675" spans="1:2" x14ac:dyDescent="0.2">
      <c r="A675" s="66">
        <f>ProccessedData!C715</f>
        <v>134</v>
      </c>
      <c r="B675" s="66">
        <f>ProccessedData!D715</f>
        <v>58</v>
      </c>
    </row>
    <row r="676" spans="1:2" x14ac:dyDescent="0.2">
      <c r="A676" s="66">
        <f>ProccessedData!C716</f>
        <v>102</v>
      </c>
      <c r="B676" s="66">
        <f>ProccessedData!D716</f>
        <v>74</v>
      </c>
    </row>
    <row r="677" spans="1:2" x14ac:dyDescent="0.2">
      <c r="A677" s="66">
        <f>ProccessedData!C717</f>
        <v>187</v>
      </c>
      <c r="B677" s="66">
        <f>ProccessedData!D717</f>
        <v>50</v>
      </c>
    </row>
    <row r="678" spans="1:2" x14ac:dyDescent="0.2">
      <c r="A678" s="66">
        <f>ProccessedData!C718</f>
        <v>173</v>
      </c>
      <c r="B678" s="66">
        <f>ProccessedData!D718</f>
        <v>78</v>
      </c>
    </row>
    <row r="679" spans="1:2" x14ac:dyDescent="0.2">
      <c r="A679" s="66">
        <f>ProccessedData!C719</f>
        <v>94</v>
      </c>
      <c r="B679" s="66">
        <f>ProccessedData!D719</f>
        <v>72</v>
      </c>
    </row>
    <row r="680" spans="1:2" x14ac:dyDescent="0.2">
      <c r="A680" s="66">
        <f>ProccessedData!C720</f>
        <v>108</v>
      </c>
      <c r="B680" s="66">
        <f>ProccessedData!D720</f>
        <v>60</v>
      </c>
    </row>
    <row r="681" spans="1:2" x14ac:dyDescent="0.2">
      <c r="A681" s="66">
        <f>ProccessedData!C721</f>
        <v>97</v>
      </c>
      <c r="B681" s="66">
        <f>ProccessedData!D721</f>
        <v>76</v>
      </c>
    </row>
    <row r="682" spans="1:2" x14ac:dyDescent="0.2">
      <c r="A682" s="66">
        <f>ProccessedData!C722</f>
        <v>83</v>
      </c>
      <c r="B682" s="66">
        <f>ProccessedData!D722</f>
        <v>86</v>
      </c>
    </row>
    <row r="683" spans="1:2" x14ac:dyDescent="0.2">
      <c r="A683" s="66">
        <f>ProccessedData!C723</f>
        <v>114</v>
      </c>
      <c r="B683" s="66">
        <f>ProccessedData!D723</f>
        <v>66</v>
      </c>
    </row>
    <row r="684" spans="1:2" x14ac:dyDescent="0.2">
      <c r="A684" s="66">
        <f>ProccessedData!C724</f>
        <v>149</v>
      </c>
      <c r="B684" s="66">
        <f>ProccessedData!D724</f>
        <v>68</v>
      </c>
    </row>
    <row r="685" spans="1:2" x14ac:dyDescent="0.2">
      <c r="A685" s="66">
        <f>ProccessedData!C725</f>
        <v>117</v>
      </c>
      <c r="B685" s="66">
        <f>ProccessedData!D725</f>
        <v>86</v>
      </c>
    </row>
    <row r="686" spans="1:2" x14ac:dyDescent="0.2">
      <c r="A686" s="66">
        <f>ProccessedData!C726</f>
        <v>111</v>
      </c>
      <c r="B686" s="66">
        <f>ProccessedData!D726</f>
        <v>94</v>
      </c>
    </row>
    <row r="687" spans="1:2" x14ac:dyDescent="0.2">
      <c r="A687" s="66">
        <f>ProccessedData!C727</f>
        <v>112</v>
      </c>
      <c r="B687" s="66">
        <f>ProccessedData!D727</f>
        <v>78</v>
      </c>
    </row>
    <row r="688" spans="1:2" x14ac:dyDescent="0.2">
      <c r="A688" s="66">
        <f>ProccessedData!C728</f>
        <v>116</v>
      </c>
      <c r="B688" s="66">
        <f>ProccessedData!D728</f>
        <v>78</v>
      </c>
    </row>
    <row r="689" spans="1:2" x14ac:dyDescent="0.2">
      <c r="A689" s="66">
        <f>ProccessedData!C729</f>
        <v>141</v>
      </c>
      <c r="B689" s="66">
        <f>ProccessedData!D729</f>
        <v>84</v>
      </c>
    </row>
    <row r="690" spans="1:2" x14ac:dyDescent="0.2">
      <c r="A690" s="66">
        <f>ProccessedData!C730</f>
        <v>175</v>
      </c>
      <c r="B690" s="66">
        <f>ProccessedData!D730</f>
        <v>88</v>
      </c>
    </row>
    <row r="691" spans="1:2" x14ac:dyDescent="0.2">
      <c r="A691" s="66">
        <f>ProccessedData!C731</f>
        <v>92</v>
      </c>
      <c r="B691" s="66">
        <f>ProccessedData!D731</f>
        <v>52</v>
      </c>
    </row>
    <row r="692" spans="1:2" x14ac:dyDescent="0.2">
      <c r="A692" s="66">
        <f>ProccessedData!C732</f>
        <v>130</v>
      </c>
      <c r="B692" s="66">
        <f>ProccessedData!D732</f>
        <v>78</v>
      </c>
    </row>
    <row r="693" spans="1:2" x14ac:dyDescent="0.2">
      <c r="A693" s="66">
        <f>ProccessedData!C733</f>
        <v>120</v>
      </c>
      <c r="B693" s="66">
        <f>ProccessedData!D733</f>
        <v>86</v>
      </c>
    </row>
    <row r="694" spans="1:2" x14ac:dyDescent="0.2">
      <c r="A694" s="66">
        <f>ProccessedData!C734</f>
        <v>174</v>
      </c>
      <c r="B694" s="66">
        <f>ProccessedData!D734</f>
        <v>88</v>
      </c>
    </row>
    <row r="695" spans="1:2" x14ac:dyDescent="0.2">
      <c r="A695" s="66">
        <f>ProccessedData!C735</f>
        <v>106</v>
      </c>
      <c r="B695" s="66">
        <f>ProccessedData!D735</f>
        <v>56</v>
      </c>
    </row>
    <row r="696" spans="1:2" x14ac:dyDescent="0.2">
      <c r="A696" s="66">
        <f>ProccessedData!C736</f>
        <v>105</v>
      </c>
      <c r="B696" s="66">
        <f>ProccessedData!D736</f>
        <v>75</v>
      </c>
    </row>
    <row r="697" spans="1:2" x14ac:dyDescent="0.2">
      <c r="A697" s="66">
        <f>ProccessedData!C737</f>
        <v>95</v>
      </c>
      <c r="B697" s="66">
        <f>ProccessedData!D737</f>
        <v>60</v>
      </c>
    </row>
    <row r="698" spans="1:2" x14ac:dyDescent="0.2">
      <c r="A698" s="66">
        <f>ProccessedData!C738</f>
        <v>126</v>
      </c>
      <c r="B698" s="66">
        <f>ProccessedData!D738</f>
        <v>86</v>
      </c>
    </row>
    <row r="699" spans="1:2" x14ac:dyDescent="0.2">
      <c r="A699" s="66">
        <f>ProccessedData!C739</f>
        <v>65</v>
      </c>
      <c r="B699" s="66">
        <f>ProccessedData!D739</f>
        <v>72</v>
      </c>
    </row>
    <row r="700" spans="1:2" x14ac:dyDescent="0.2">
      <c r="A700" s="66">
        <f>ProccessedData!C740</f>
        <v>99</v>
      </c>
      <c r="B700" s="66">
        <f>ProccessedData!D740</f>
        <v>60</v>
      </c>
    </row>
    <row r="701" spans="1:2" x14ac:dyDescent="0.2">
      <c r="A701" s="66">
        <f>ProccessedData!C741</f>
        <v>102</v>
      </c>
      <c r="B701" s="66">
        <f>ProccessedData!D741</f>
        <v>74</v>
      </c>
    </row>
    <row r="702" spans="1:2" x14ac:dyDescent="0.2">
      <c r="A702" s="66">
        <f>ProccessedData!C742</f>
        <v>120</v>
      </c>
      <c r="B702" s="66">
        <f>ProccessedData!D742</f>
        <v>80</v>
      </c>
    </row>
    <row r="703" spans="1:2" x14ac:dyDescent="0.2">
      <c r="A703" s="66">
        <f>ProccessedData!C743</f>
        <v>102</v>
      </c>
      <c r="B703" s="66">
        <f>ProccessedData!D743</f>
        <v>44</v>
      </c>
    </row>
    <row r="704" spans="1:2" x14ac:dyDescent="0.2">
      <c r="A704" s="66">
        <f>ProccessedData!C744</f>
        <v>109</v>
      </c>
      <c r="B704" s="66">
        <f>ProccessedData!D744</f>
        <v>58</v>
      </c>
    </row>
    <row r="705" spans="1:2" x14ac:dyDescent="0.2">
      <c r="A705" s="66">
        <f>ProccessedData!C745</f>
        <v>140</v>
      </c>
      <c r="B705" s="66">
        <f>ProccessedData!D745</f>
        <v>94</v>
      </c>
    </row>
    <row r="706" spans="1:2" x14ac:dyDescent="0.2">
      <c r="A706" s="66">
        <f>ProccessedData!C746</f>
        <v>153</v>
      </c>
      <c r="B706" s="66">
        <f>ProccessedData!D746</f>
        <v>88</v>
      </c>
    </row>
    <row r="707" spans="1:2" x14ac:dyDescent="0.2">
      <c r="A707" s="66">
        <f>ProccessedData!C747</f>
        <v>100</v>
      </c>
      <c r="B707" s="66">
        <f>ProccessedData!D747</f>
        <v>84</v>
      </c>
    </row>
    <row r="708" spans="1:2" x14ac:dyDescent="0.2">
      <c r="A708" s="66">
        <f>ProccessedData!C748</f>
        <v>147</v>
      </c>
      <c r="B708" s="66">
        <f>ProccessedData!D748</f>
        <v>94</v>
      </c>
    </row>
    <row r="709" spans="1:2" x14ac:dyDescent="0.2">
      <c r="A709" s="66">
        <f>ProccessedData!C749</f>
        <v>81</v>
      </c>
      <c r="B709" s="66">
        <f>ProccessedData!D749</f>
        <v>74</v>
      </c>
    </row>
    <row r="710" spans="1:2" x14ac:dyDescent="0.2">
      <c r="A710" s="66">
        <f>ProccessedData!C750</f>
        <v>187</v>
      </c>
      <c r="B710" s="66">
        <f>ProccessedData!D750</f>
        <v>70</v>
      </c>
    </row>
    <row r="711" spans="1:2" x14ac:dyDescent="0.2">
      <c r="A711" s="66">
        <f>ProccessedData!C751</f>
        <v>162</v>
      </c>
      <c r="B711" s="66">
        <f>ProccessedData!D751</f>
        <v>62</v>
      </c>
    </row>
    <row r="712" spans="1:2" x14ac:dyDescent="0.2">
      <c r="A712" s="66">
        <f>ProccessedData!C752</f>
        <v>136</v>
      </c>
      <c r="B712" s="66">
        <f>ProccessedData!D752</f>
        <v>70</v>
      </c>
    </row>
    <row r="713" spans="1:2" x14ac:dyDescent="0.2">
      <c r="A713" s="66">
        <f>ProccessedData!C753</f>
        <v>121</v>
      </c>
      <c r="B713" s="66">
        <f>ProccessedData!D753</f>
        <v>78</v>
      </c>
    </row>
    <row r="714" spans="1:2" x14ac:dyDescent="0.2">
      <c r="A714" s="66">
        <f>ProccessedData!C754</f>
        <v>108</v>
      </c>
      <c r="B714" s="66">
        <f>ProccessedData!D754</f>
        <v>62</v>
      </c>
    </row>
    <row r="715" spans="1:2" x14ac:dyDescent="0.2">
      <c r="A715" s="66">
        <f>ProccessedData!C755</f>
        <v>181</v>
      </c>
      <c r="B715" s="66">
        <f>ProccessedData!D755</f>
        <v>88</v>
      </c>
    </row>
    <row r="716" spans="1:2" x14ac:dyDescent="0.2">
      <c r="A716" s="66">
        <f>ProccessedData!C756</f>
        <v>154</v>
      </c>
      <c r="B716" s="66">
        <f>ProccessedData!D756</f>
        <v>78</v>
      </c>
    </row>
    <row r="717" spans="1:2" x14ac:dyDescent="0.2">
      <c r="A717" s="66">
        <f>ProccessedData!C757</f>
        <v>128</v>
      </c>
      <c r="B717" s="66">
        <f>ProccessedData!D757</f>
        <v>88</v>
      </c>
    </row>
    <row r="718" spans="1:2" x14ac:dyDescent="0.2">
      <c r="A718" s="66">
        <f>ProccessedData!C758</f>
        <v>137</v>
      </c>
      <c r="B718" s="66">
        <f>ProccessedData!D758</f>
        <v>90</v>
      </c>
    </row>
    <row r="719" spans="1:2" x14ac:dyDescent="0.2">
      <c r="A719" s="66">
        <f>ProccessedData!C759</f>
        <v>123</v>
      </c>
      <c r="B719" s="66">
        <f>ProccessedData!D759</f>
        <v>72</v>
      </c>
    </row>
    <row r="720" spans="1:2" x14ac:dyDescent="0.2">
      <c r="A720" s="66">
        <f>ProccessedData!C760</f>
        <v>106</v>
      </c>
      <c r="B720" s="66">
        <f>ProccessedData!D760</f>
        <v>76</v>
      </c>
    </row>
    <row r="721" spans="1:2" x14ac:dyDescent="0.2">
      <c r="A721" s="66">
        <f>ProccessedData!C761</f>
        <v>190</v>
      </c>
      <c r="B721" s="66">
        <f>ProccessedData!D761</f>
        <v>92</v>
      </c>
    </row>
    <row r="722" spans="1:2" x14ac:dyDescent="0.2">
      <c r="A722" s="66">
        <f>ProccessedData!C762</f>
        <v>88</v>
      </c>
      <c r="B722" s="66">
        <f>ProccessedData!D762</f>
        <v>58</v>
      </c>
    </row>
    <row r="723" spans="1:2" x14ac:dyDescent="0.2">
      <c r="A723" s="66">
        <f>ProccessedData!C763</f>
        <v>170</v>
      </c>
      <c r="B723" s="66">
        <f>ProccessedData!D763</f>
        <v>74</v>
      </c>
    </row>
    <row r="724" spans="1:2" x14ac:dyDescent="0.2">
      <c r="A724" s="66">
        <f>ProccessedData!C764</f>
        <v>89</v>
      </c>
      <c r="B724" s="66">
        <f>ProccessedData!D764</f>
        <v>62</v>
      </c>
    </row>
    <row r="725" spans="1:2" x14ac:dyDescent="0.2">
      <c r="A725" s="66">
        <f>ProccessedData!C765</f>
        <v>101</v>
      </c>
      <c r="B725" s="66">
        <f>ProccessedData!D765</f>
        <v>76</v>
      </c>
    </row>
    <row r="726" spans="1:2" x14ac:dyDescent="0.2">
      <c r="A726" s="66">
        <f>ProccessedData!C766</f>
        <v>122</v>
      </c>
      <c r="B726" s="66">
        <f>ProccessedData!D766</f>
        <v>70</v>
      </c>
    </row>
    <row r="727" spans="1:2" x14ac:dyDescent="0.2">
      <c r="A727" s="66">
        <f>ProccessedData!C767</f>
        <v>121</v>
      </c>
      <c r="B727" s="66">
        <f>ProccessedData!D767</f>
        <v>72</v>
      </c>
    </row>
    <row r="728" spans="1:2" x14ac:dyDescent="0.2">
      <c r="A728" s="66">
        <f>ProccessedData!C768</f>
        <v>126</v>
      </c>
      <c r="B728" s="66">
        <f>ProccessedData!D768</f>
        <v>60</v>
      </c>
    </row>
    <row r="729" spans="1:2" x14ac:dyDescent="0.2">
      <c r="A729" s="66">
        <f>ProccessedData!C769</f>
        <v>93</v>
      </c>
      <c r="B729" s="66">
        <f>ProccessedData!D769</f>
        <v>70</v>
      </c>
    </row>
    <row r="730" spans="1:2" x14ac:dyDescent="0.2">
      <c r="A730" s="3"/>
      <c r="B730" s="3"/>
    </row>
    <row r="731" spans="1:2" x14ac:dyDescent="0.2">
      <c r="B731" s="3"/>
    </row>
    <row r="732" spans="1:2" x14ac:dyDescent="0.2">
      <c r="B732" s="3"/>
    </row>
    <row r="733" spans="1:2" x14ac:dyDescent="0.2">
      <c r="B733" s="3"/>
    </row>
    <row r="734" spans="1:2" x14ac:dyDescent="0.2">
      <c r="B734" s="3"/>
    </row>
    <row r="735" spans="1:2" x14ac:dyDescent="0.2">
      <c r="B735" s="3"/>
    </row>
    <row r="736" spans="1:2" x14ac:dyDescent="0.2">
      <c r="B736" s="3"/>
    </row>
  </sheetData>
  <mergeCells count="4">
    <mergeCell ref="E1:K2"/>
    <mergeCell ref="H51:K51"/>
    <mergeCell ref="H53:K53"/>
    <mergeCell ref="E55:F5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RawData</vt:lpstr>
      <vt:lpstr>Description</vt:lpstr>
      <vt:lpstr>ProccessedData</vt:lpstr>
      <vt:lpstr>Overview</vt:lpstr>
      <vt:lpstr>P1</vt:lpstr>
      <vt:lpstr>P2</vt:lpstr>
      <vt:lpstr>P3</vt:lpstr>
      <vt:lpstr>P4</vt:lpstr>
      <vt:lpstr>P5-1</vt:lpstr>
      <vt:lpstr>P5-2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Fionn !</dc:creator>
  <cp:lastModifiedBy>manhpthe172481</cp:lastModifiedBy>
  <dcterms:created xsi:type="dcterms:W3CDTF">2021-11-09T02:45:26Z</dcterms:created>
  <dcterms:modified xsi:type="dcterms:W3CDTF">2024-03-22T04:47:28Z</dcterms:modified>
</cp:coreProperties>
</file>