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861D01F8-3A34-4167-BCFC-9748E6500E95}" xr6:coauthVersionLast="45" xr6:coauthVersionMax="45" xr10:uidLastSave="{00000000-0000-0000-0000-000000000000}"/>
  <bookViews>
    <workbookView xWindow="-110" yWindow="-110" windowWidth="19420" windowHeight="10300" firstSheet="3" activeTab="5" xr2:uid="{91991037-AB2C-4F71-A193-9CF15507C3C4}"/>
  </bookViews>
  <sheets>
    <sheet name="tổng hợp điểm" sheetId="1" r:id="rId1"/>
    <sheet name="điểm bài tập lớn" sheetId="3" r:id="rId2"/>
    <sheet name="điểm lý thuyết" sheetId="4" r:id="rId3"/>
    <sheet name="sinh viên có điểm &lt;7" sheetId="9" r:id="rId4"/>
    <sheet name="sinh viên có điểm &gt;=7" sheetId="10" r:id="rId5"/>
    <sheet name="Các bảng tham chiếu &amp; thống kê" sheetId="5" r:id="rId6"/>
    <sheet name="điểm thực hành các buổi" sheetId="2" r:id="rId7"/>
  </sheets>
  <definedNames>
    <definedName name="_xlnm.Extract" localSheetId="3">'sinh viên có điểm &lt;7'!$A$1:$D$1</definedName>
    <definedName name="_xlnm.Extract" localSheetId="4">'sinh viên có điểm &gt;=7'!$A$1:$D$1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5" l="1"/>
  <c r="K7" i="1"/>
  <c r="K12" i="1"/>
  <c r="C7" i="1" l="1"/>
  <c r="H8" i="1" l="1"/>
  <c r="H9" i="1"/>
  <c r="H10" i="1"/>
  <c r="H11" i="1"/>
  <c r="H12" i="1"/>
  <c r="H13" i="1"/>
  <c r="H14" i="1"/>
  <c r="H15" i="1"/>
  <c r="H16" i="1"/>
  <c r="H17" i="1"/>
  <c r="I17" i="1" s="1"/>
  <c r="H18" i="1"/>
  <c r="H19" i="1"/>
  <c r="I19" i="1" s="1"/>
  <c r="H20" i="1"/>
  <c r="H7" i="1"/>
  <c r="G8" i="1"/>
  <c r="G9" i="1"/>
  <c r="G10" i="1"/>
  <c r="G11" i="1"/>
  <c r="G12" i="1"/>
  <c r="G13" i="1"/>
  <c r="G14" i="1"/>
  <c r="J14" i="1" s="1"/>
  <c r="K14" i="1" s="1"/>
  <c r="G15" i="1"/>
  <c r="G16" i="1"/>
  <c r="G17" i="1"/>
  <c r="J17" i="1" s="1"/>
  <c r="K17" i="1" s="1"/>
  <c r="G18" i="1"/>
  <c r="G19" i="1"/>
  <c r="J19" i="1" s="1"/>
  <c r="K19" i="1" s="1"/>
  <c r="G20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17" i="1"/>
  <c r="C8" i="1"/>
  <c r="C9" i="1"/>
  <c r="C10" i="1"/>
  <c r="C11" i="1"/>
  <c r="C12" i="1"/>
  <c r="C13" i="1"/>
  <c r="C14" i="1"/>
  <c r="C15" i="1"/>
  <c r="C16" i="1"/>
  <c r="C18" i="1"/>
  <c r="C19" i="1"/>
  <c r="C20" i="1"/>
  <c r="I11" i="1" l="1"/>
  <c r="F24" i="5"/>
  <c r="J11" i="1"/>
  <c r="K11" i="1" s="1"/>
  <c r="I12" i="1"/>
  <c r="J12" i="1" s="1"/>
  <c r="I7" i="1"/>
  <c r="J7" i="1" s="1"/>
  <c r="I20" i="1"/>
  <c r="J20" i="1" s="1"/>
  <c r="K20" i="1" s="1"/>
  <c r="I8" i="1"/>
  <c r="J8" i="1" s="1"/>
  <c r="K8" i="1" s="1"/>
  <c r="I18" i="1"/>
  <c r="J18" i="1" s="1"/>
  <c r="K18" i="1" s="1"/>
  <c r="I10" i="1"/>
  <c r="J10" i="1" s="1"/>
  <c r="K10" i="1" s="1"/>
  <c r="I9" i="1"/>
  <c r="J9" i="1" s="1"/>
  <c r="K9" i="1" s="1"/>
  <c r="I16" i="1"/>
  <c r="J16" i="1" s="1"/>
  <c r="K16" i="1" s="1"/>
  <c r="I15" i="1"/>
  <c r="J15" i="1" s="1"/>
  <c r="K15" i="1" s="1"/>
  <c r="I14" i="1"/>
  <c r="I13" i="1"/>
  <c r="J13" i="1" s="1"/>
  <c r="K13" i="1" s="1"/>
  <c r="F19" i="5" l="1"/>
  <c r="F20" i="5"/>
  <c r="F21" i="5"/>
  <c r="F18" i="5"/>
  <c r="F17" i="5"/>
  <c r="F14" i="5"/>
  <c r="F15" i="5"/>
  <c r="F16" i="5"/>
</calcChain>
</file>

<file path=xl/sharedStrings.xml><?xml version="1.0" encoding="utf-8"?>
<sst xmlns="http://schemas.openxmlformats.org/spreadsheetml/2006/main" count="233" uniqueCount="90">
  <si>
    <t>ĐIỂM THI HK1-2018-2019(CT428)</t>
  </si>
  <si>
    <t>Ma CB</t>
  </si>
  <si>
    <t>Ma MH</t>
  </si>
  <si>
    <t xml:space="preserve">Nam hoc </t>
  </si>
  <si>
    <t>CT428</t>
  </si>
  <si>
    <t>2020-2021</t>
  </si>
  <si>
    <t>Hoc ky</t>
  </si>
  <si>
    <t>Ma NH</t>
  </si>
  <si>
    <t xml:space="preserve">Ho va ten </t>
  </si>
  <si>
    <t>Nguyen Minh Trung</t>
  </si>
  <si>
    <t>STT</t>
  </si>
  <si>
    <t>Mã SV</t>
  </si>
  <si>
    <t>Họ và Tên</t>
  </si>
  <si>
    <t>Điểm TH1</t>
  </si>
  <si>
    <t>Điểm TH2</t>
  </si>
  <si>
    <t>Điểm TH3</t>
  </si>
  <si>
    <t>Điểm BT lớn</t>
  </si>
  <si>
    <t>Điểm LT</t>
  </si>
  <si>
    <t>Điểm tổng</t>
  </si>
  <si>
    <t>Điểm theo thang điểm 10</t>
  </si>
  <si>
    <t>Điểm chữ</t>
  </si>
  <si>
    <t>0B1505719</t>
  </si>
  <si>
    <t>1B1505915</t>
  </si>
  <si>
    <t>0B1509874</t>
  </si>
  <si>
    <t>0B1509929</t>
  </si>
  <si>
    <t>2B1605223</t>
  </si>
  <si>
    <t>0B1605235</t>
  </si>
  <si>
    <t>0B1605249</t>
  </si>
  <si>
    <t>0B1605285</t>
  </si>
  <si>
    <t>0B1605291</t>
  </si>
  <si>
    <t>1B1605344</t>
  </si>
  <si>
    <t>4B1607025</t>
  </si>
  <si>
    <t>2B1609759</t>
  </si>
  <si>
    <t>5B1609765</t>
  </si>
  <si>
    <t>0B1609773</t>
  </si>
  <si>
    <t>Điểm thực hành  các buổi</t>
  </si>
  <si>
    <t>Họ và tên</t>
  </si>
  <si>
    <t>B1505719</t>
  </si>
  <si>
    <t>B1505915</t>
  </si>
  <si>
    <t>B1509874</t>
  </si>
  <si>
    <t>B1509929</t>
  </si>
  <si>
    <t>B1605223</t>
  </si>
  <si>
    <t>B1605235</t>
  </si>
  <si>
    <t>B1605249</t>
  </si>
  <si>
    <t>B1605285</t>
  </si>
  <si>
    <t>B1605291</t>
  </si>
  <si>
    <t>B1605344</t>
  </si>
  <si>
    <t>B</t>
  </si>
  <si>
    <t>B1609759</t>
  </si>
  <si>
    <t>B1609765</t>
  </si>
  <si>
    <t>B1609773</t>
  </si>
  <si>
    <t>Nguyễn Văn Hiếu</t>
  </si>
  <si>
    <t>Lý Minh Trí</t>
  </si>
  <si>
    <t>Nguyễn Kiều Mi</t>
  </si>
  <si>
    <t xml:space="preserve">Đặng Duy Linh </t>
  </si>
  <si>
    <t xml:space="preserve">Lê Thị Trúc Linh </t>
  </si>
  <si>
    <t>Phạm Thị Huỳnh</t>
  </si>
  <si>
    <t>Lê Minh Thông</t>
  </si>
  <si>
    <t>Huỳnh Thị Diễm</t>
  </si>
  <si>
    <t>Trần Thanh Nguyên</t>
  </si>
  <si>
    <t>Nguyễn Thị Đào</t>
  </si>
  <si>
    <t xml:space="preserve">Nguyễn Chí Thanh </t>
  </si>
  <si>
    <t>Nguyễn Hải Anh</t>
  </si>
  <si>
    <t>Trần Nam Dương</t>
  </si>
  <si>
    <t>Nguyễn Duy Khanh</t>
  </si>
  <si>
    <t>Điểm bài tập lớn</t>
  </si>
  <si>
    <t>Điểm BL lớn</t>
  </si>
  <si>
    <t>Điểm lý thuyết</t>
  </si>
  <si>
    <t>Học và tên</t>
  </si>
  <si>
    <t xml:space="preserve"> Điểm lý thuyết</t>
  </si>
  <si>
    <t>Bảng quy đổi điểm</t>
  </si>
  <si>
    <t>Điểm theo thang điểm 4</t>
  </si>
  <si>
    <t>Bảng điểm chuyên cần</t>
  </si>
  <si>
    <t>Số buổi vắng</t>
  </si>
  <si>
    <t>Điểm CT</t>
  </si>
  <si>
    <t>F</t>
  </si>
  <si>
    <t>D</t>
  </si>
  <si>
    <t>D+</t>
  </si>
  <si>
    <t>C</t>
  </si>
  <si>
    <t>C+</t>
  </si>
  <si>
    <t>B+</t>
  </si>
  <si>
    <t>A</t>
  </si>
  <si>
    <t>Danh sách sinh viên</t>
  </si>
  <si>
    <t>Mã số SV</t>
  </si>
  <si>
    <t>Bảng thống kê theo điểm chữ</t>
  </si>
  <si>
    <t>Số lượng sinh viên</t>
  </si>
  <si>
    <t>Bảng thống kê sinh viên</t>
  </si>
  <si>
    <t>Số SV nghỉ  TH&gt;2</t>
  </si>
  <si>
    <t>B1607025</t>
  </si>
  <si>
    <t>Số lượng sinh viên điểm BL lớn =0 hoặc điểm LT =-3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</si>
</sst>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6" borderId="1" xfId="0" applyFont="1" applyFill="1" applyBorder="1"/>
    <xf numFmtId="0" fontId="1" fillId="0" borderId="1" xfId="0" applyFont="1" applyBorder="1"/>
    <xf numFmtId="0" fontId="2" fillId="6" borderId="1" xfId="0" applyFont="1" applyFill="1" applyBorder="1" applyAlignment="1">
      <alignment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/>
    <xf numFmtId="0" fontId="1" fillId="5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THỐNG</a:t>
            </a:r>
            <a:r>
              <a:rPr lang="en-US" baseline="0"/>
              <a:t> KÊ SỐ LƯỢNG SINH VIÊN THEO ĐIỂM CHỮ</a:t>
            </a:r>
            <a:endParaRPr lang="en-US"/>
          </a:p>
        </c:rich>
      </c:tx>
      <c:layout>
        <c:manualLayout>
          <c:xMode val="edge"/>
          <c:yMode val="edge"/>
          <c:x val="0.1564444112894634"/>
          <c:y val="2.7302913484206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4106059308567149"/>
          <c:w val="0.84973046754009074"/>
          <c:h val="0.7589394069143284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738-4517-8082-F6E81614126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738-4517-8082-F6E81614126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738-4517-8082-F6E81614126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38-4517-8082-F6E816141268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738-4517-8082-F6E816141268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738-4517-8082-F6E8161412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38-4517-8082-F6E8161412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738-4517-8082-F6E816141268}"/>
              </c:ext>
            </c:extLst>
          </c:dPt>
          <c:dLbls>
            <c:dLbl>
              <c:idx val="0"/>
              <c:layout>
                <c:manualLayout>
                  <c:x val="-0.31223925640344019"/>
                  <c:y val="1.9591684345965088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38-4517-8082-F6E81614126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738-4517-8082-F6E816141268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738-4517-8082-F6E816141268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738-4517-8082-F6E816141268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738-4517-8082-F6E816141268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738-4517-8082-F6E816141268}"/>
                </c:ext>
              </c:extLst>
            </c:dLbl>
            <c:dLbl>
              <c:idx val="6"/>
              <c:layout>
                <c:manualLayout>
                  <c:x val="6.0718402037987201E-2"/>
                  <c:y val="-0.250927686612169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38-4517-8082-F6E816141268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738-4517-8082-F6E81614126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'Các bảng tham chiếu &amp; thống kê'!$E$14:$E$21</c:f>
              <c:strCache>
                <c:ptCount val="8"/>
                <c:pt idx="0">
                  <c:v>A</c:v>
                </c:pt>
                <c:pt idx="1">
                  <c:v>B+</c:v>
                </c:pt>
                <c:pt idx="2">
                  <c:v>B</c:v>
                </c:pt>
                <c:pt idx="3">
                  <c:v>C+</c:v>
                </c:pt>
                <c:pt idx="4">
                  <c:v>C</c:v>
                </c:pt>
                <c:pt idx="5">
                  <c:v>D+</c:v>
                </c:pt>
                <c:pt idx="6">
                  <c:v>D</c:v>
                </c:pt>
                <c:pt idx="7">
                  <c:v>F</c:v>
                </c:pt>
              </c:strCache>
            </c:strRef>
          </c:cat>
          <c:val>
            <c:numRef>
              <c:f>'Các bảng tham chiếu &amp; thống kê'!$F$14:$F$21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8-4517-8082-F6E8161412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9288</xdr:colOff>
      <xdr:row>12</xdr:row>
      <xdr:rowOff>6397</xdr:rowOff>
    </xdr:from>
    <xdr:to>
      <xdr:col>14</xdr:col>
      <xdr:colOff>596515</xdr:colOff>
      <xdr:row>26</xdr:row>
      <xdr:rowOff>91360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35031-06AF-4793-958D-21787FB4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988-91E1-45D8-9B93-B92F577CA75B}">
  <dimension ref="A1:K20"/>
  <sheetViews>
    <sheetView zoomScale="85" zoomScaleNormal="85" workbookViewId="0">
      <pane xSplit="3" ySplit="6" topLeftCell="D13" activePane="bottomRight" state="frozen"/>
      <selection pane="topRight" activeCell="D1" sqref="D1"/>
      <selection pane="bottomLeft" activeCell="A7" sqref="A7"/>
      <selection pane="bottomRight" activeCell="M6" sqref="M6"/>
    </sheetView>
  </sheetViews>
  <sheetFormatPr defaultRowHeight="14.5" x14ac:dyDescent="0.35"/>
  <cols>
    <col min="1" max="1" width="4.7265625" customWidth="1"/>
    <col min="2" max="2" width="11.08984375" customWidth="1"/>
    <col min="3" max="3" width="18.08984375" customWidth="1"/>
    <col min="4" max="4" width="7.6328125" customWidth="1"/>
    <col min="5" max="5" width="8.6328125" customWidth="1"/>
    <col min="6" max="6" width="7" customWidth="1"/>
    <col min="7" max="7" width="6.1796875" customWidth="1"/>
    <col min="8" max="8" width="6.453125" customWidth="1"/>
    <col min="10" max="10" width="6.36328125" customWidth="1"/>
  </cols>
  <sheetData>
    <row r="1" spans="1:11" x14ac:dyDescent="0.35">
      <c r="A1" s="1"/>
      <c r="B1" s="12" t="s">
        <v>0</v>
      </c>
      <c r="C1" s="13"/>
      <c r="D1" s="13"/>
      <c r="E1" s="13"/>
      <c r="F1" s="13"/>
      <c r="G1" s="13"/>
      <c r="H1" s="13"/>
      <c r="I1" s="1"/>
      <c r="J1" s="1"/>
      <c r="K1" s="1"/>
    </row>
    <row r="2" spans="1:11" x14ac:dyDescent="0.35">
      <c r="A2" s="1"/>
      <c r="B2" s="1" t="s">
        <v>1</v>
      </c>
      <c r="C2" s="1">
        <v>1043</v>
      </c>
      <c r="D2" s="14" t="s">
        <v>8</v>
      </c>
      <c r="E2" s="14"/>
      <c r="F2" s="14" t="s">
        <v>9</v>
      </c>
      <c r="G2" s="14"/>
      <c r="H2" s="14"/>
      <c r="I2" s="1"/>
      <c r="J2" s="1"/>
      <c r="K2" s="1"/>
    </row>
    <row r="3" spans="1:11" x14ac:dyDescent="0.35">
      <c r="A3" s="1"/>
      <c r="B3" s="1" t="s">
        <v>2</v>
      </c>
      <c r="C3" s="1" t="s">
        <v>4</v>
      </c>
      <c r="D3" s="14" t="s">
        <v>7</v>
      </c>
      <c r="E3" s="14"/>
      <c r="F3" s="14">
        <v>8</v>
      </c>
      <c r="G3" s="14"/>
      <c r="H3" s="14"/>
      <c r="I3" s="1"/>
      <c r="J3" s="1"/>
      <c r="K3" s="1"/>
    </row>
    <row r="4" spans="1:11" x14ac:dyDescent="0.35">
      <c r="A4" s="1"/>
      <c r="B4" s="1" t="s">
        <v>3</v>
      </c>
      <c r="C4" s="1" t="s">
        <v>5</v>
      </c>
      <c r="D4" s="14" t="s">
        <v>6</v>
      </c>
      <c r="E4" s="14"/>
      <c r="F4" s="14">
        <v>1</v>
      </c>
      <c r="G4" s="14"/>
      <c r="H4" s="14"/>
      <c r="I4" s="1"/>
      <c r="J4" s="1"/>
      <c r="K4" s="1"/>
    </row>
    <row r="5" spans="1:1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69" customHeight="1" x14ac:dyDescent="0.35">
      <c r="A6" s="7" t="s">
        <v>10</v>
      </c>
      <c r="B6" s="8" t="s">
        <v>11</v>
      </c>
      <c r="C6" s="8" t="s">
        <v>12</v>
      </c>
      <c r="D6" s="8" t="s">
        <v>13</v>
      </c>
      <c r="E6" s="8" t="s">
        <v>14</v>
      </c>
      <c r="F6" s="8" t="s">
        <v>15</v>
      </c>
      <c r="G6" s="8" t="s">
        <v>16</v>
      </c>
      <c r="H6" s="8" t="s">
        <v>17</v>
      </c>
      <c r="I6" s="8" t="s">
        <v>18</v>
      </c>
      <c r="J6" s="8" t="s">
        <v>19</v>
      </c>
      <c r="K6" s="8" t="s">
        <v>20</v>
      </c>
    </row>
    <row r="7" spans="1:11" x14ac:dyDescent="0.35">
      <c r="A7" s="1">
        <v>1</v>
      </c>
      <c r="B7" s="1" t="s">
        <v>21</v>
      </c>
      <c r="C7" s="1" t="str">
        <f>VLOOKUP(RIGHT(B7,8),'Các bảng tham chiếu &amp; thống kê'!$B$14:$C$27,2,0)</f>
        <v>Nguyễn Văn Hiếu</v>
      </c>
      <c r="D7" s="1">
        <f>VLOOKUP(RIGHT(B7,8),'điểm thực hành các buổi'!$B$3:$F$16,3,0)</f>
        <v>0.45</v>
      </c>
      <c r="E7" s="1">
        <f>VLOOKUP(RIGHT(B7,8),'điểm thực hành các buổi'!B3:$F$16,4,0)</f>
        <v>0.25</v>
      </c>
      <c r="F7" s="1">
        <f>VLOOKUP(RIGHT(B7,8),'điểm thực hành các buổi'!$B$3:$F$16,5,0)</f>
        <v>0.3</v>
      </c>
      <c r="G7" s="1">
        <f>VLOOKUP(RIGHT(B7,8),'điểm bài tập lớn'!$B$3:$D$16,3,0)</f>
        <v>0.5</v>
      </c>
      <c r="H7" s="1">
        <f>VLOOKUP(RIGHT(B7,8),'điểm lý thuyết'!$B$3:$D$16,3,0)</f>
        <v>4.2</v>
      </c>
      <c r="I7" s="1">
        <f>IF(H7=-3, 0, ROUND(D7+E7+F7+G7+0.6*H7, 1))</f>
        <v>4</v>
      </c>
      <c r="J7" s="9">
        <f>IF(OR(G7=0,VALUE(LEFT(B7,1))&gt;2),0,ROUND(I7+VLOOKUP(VALUE(LEFT(B7,1)),'Các bảng tham chiếu &amp; thống kê'!$E$3:$F$5,2,0),1))</f>
        <v>5</v>
      </c>
      <c r="K7" s="9" t="str">
        <f>VLOOKUP(J7,'Các bảng tham chiếu &amp; thống kê'!$A$3:$C$10,2,1)</f>
        <v>D+</v>
      </c>
    </row>
    <row r="8" spans="1:11" x14ac:dyDescent="0.35">
      <c r="A8" s="1">
        <v>2</v>
      </c>
      <c r="B8" s="1" t="s">
        <v>22</v>
      </c>
      <c r="C8" s="1" t="str">
        <f>VLOOKUP(RIGHT(B8,8),'Các bảng tham chiếu &amp; thống kê'!$B$14:$C$27,2,0)</f>
        <v>Lý Minh Trí</v>
      </c>
      <c r="D8" s="1">
        <f>VLOOKUP(RIGHT(B8,8),'điểm thực hành các buổi'!$B$3:$F$16,3,0)</f>
        <v>0.5</v>
      </c>
      <c r="E8" s="1">
        <f>VLOOKUP(RIGHT(B8,8),'điểm thực hành các buổi'!B4:$F$16,4,0)</f>
        <v>0.35</v>
      </c>
      <c r="F8" s="1">
        <f>VLOOKUP(RIGHT(B8,8),'điểm thực hành các buổi'!$B$3:$F$16,5,0)</f>
        <v>0.4</v>
      </c>
      <c r="G8" s="1">
        <f>VLOOKUP(RIGHT(B8,8),'điểm bài tập lớn'!$B$3:$D$16,3,0)</f>
        <v>1</v>
      </c>
      <c r="H8" s="1">
        <f>VLOOKUP(RIGHT(B8,8),'điểm lý thuyết'!$B$3:$D$16,3,0)</f>
        <v>5.8</v>
      </c>
      <c r="I8" s="1">
        <f t="shared" ref="I8:I20" si="0">IF(H8=-3, 0, ROUND(D8+E8+F8+G8+0.6*H8, 1))</f>
        <v>5.7</v>
      </c>
      <c r="J8" s="9">
        <f>IF(OR(G8=0,VALUE(LEFT(B8,1))&gt;2),0,ROUND(I8+VLOOKUP(VALUE(LEFT(B8,1)),'Các bảng tham chiếu &amp; thống kê'!$E$3:$F$5,2,0),1))</f>
        <v>6.2</v>
      </c>
      <c r="K8" s="9" t="str">
        <f>VLOOKUP(J8,'Các bảng tham chiếu &amp; thống kê'!$A$3:$C$10,2,1)</f>
        <v>C</v>
      </c>
    </row>
    <row r="9" spans="1:11" x14ac:dyDescent="0.35">
      <c r="A9" s="1">
        <v>3</v>
      </c>
      <c r="B9" s="1" t="s">
        <v>23</v>
      </c>
      <c r="C9" s="1" t="str">
        <f>VLOOKUP(RIGHT(B9,8),'Các bảng tham chiếu &amp; thống kê'!$B$14:$C$27,2,0)</f>
        <v>Nguyễn Kiều Mi</v>
      </c>
      <c r="D9" s="1">
        <f>VLOOKUP(RIGHT(B9,8),'điểm thực hành các buổi'!$B$3:$F$16,3,0)</f>
        <v>0.25</v>
      </c>
      <c r="E9" s="1">
        <f>VLOOKUP(RIGHT(B9,8),'điểm thực hành các buổi'!B5:$F$16,4,0)</f>
        <v>0.25</v>
      </c>
      <c r="F9" s="1">
        <f>VLOOKUP(RIGHT(B9,8),'điểm thực hành các buổi'!$B$3:$F$16,5,0)</f>
        <v>0.3</v>
      </c>
      <c r="G9" s="1">
        <f>VLOOKUP(RIGHT(B9,8),'điểm bài tập lớn'!$B$3:$D$16,3,0)</f>
        <v>0.5</v>
      </c>
      <c r="H9" s="1">
        <f>VLOOKUP(RIGHT(B9,8),'điểm lý thuyết'!$B$3:$D$16,3,0)</f>
        <v>5.8</v>
      </c>
      <c r="I9" s="1">
        <f t="shared" si="0"/>
        <v>4.8</v>
      </c>
      <c r="J9" s="9">
        <f>IF(OR(G9=0,VALUE(LEFT(B9,1))&gt;2),0,ROUND(I9+VLOOKUP(VALUE(LEFT(B9,1)),'Các bảng tham chiếu &amp; thống kê'!$E$3:$F$5,2,0),1))</f>
        <v>5.8</v>
      </c>
      <c r="K9" s="9" t="str">
        <f>VLOOKUP(J9,'Các bảng tham chiếu &amp; thống kê'!$A$3:$C$10,2,1)</f>
        <v>C</v>
      </c>
    </row>
    <row r="10" spans="1:11" x14ac:dyDescent="0.35">
      <c r="A10" s="1">
        <v>4</v>
      </c>
      <c r="B10" s="1" t="s">
        <v>24</v>
      </c>
      <c r="C10" s="1" t="str">
        <f>VLOOKUP(RIGHT(B10,8),'Các bảng tham chiếu &amp; thống kê'!$B$14:$C$27,2,0)</f>
        <v xml:space="preserve">Đặng Duy Linh </v>
      </c>
      <c r="D10" s="1">
        <f>VLOOKUP(RIGHT(B10,8),'điểm thực hành các buổi'!$B$3:$F$16,3,0)</f>
        <v>0.4</v>
      </c>
      <c r="E10" s="1">
        <f>VLOOKUP(RIGHT(B10,8),'điểm thực hành các buổi'!B6:$F$16,4,0)</f>
        <v>0.25</v>
      </c>
      <c r="F10" s="1">
        <f>VLOOKUP(RIGHT(B10,8),'điểm thực hành các buổi'!$B$3:$F$16,5,0)</f>
        <v>0.35</v>
      </c>
      <c r="G10" s="1">
        <f>VLOOKUP(RIGHT(B10,8),'điểm bài tập lớn'!$B$3:$D$16,3,0)</f>
        <v>1</v>
      </c>
      <c r="H10" s="1">
        <f>VLOOKUP(RIGHT(B10,8),'điểm lý thuyết'!$B$3:$D$16,3,0)</f>
        <v>4.5</v>
      </c>
      <c r="I10" s="1">
        <f t="shared" si="0"/>
        <v>4.7</v>
      </c>
      <c r="J10" s="9">
        <f>IF(OR(G10=0,VALUE(LEFT(B10,1))&gt;2),0,ROUND(I10+VLOOKUP(VALUE(LEFT(B10,1)),'Các bảng tham chiếu &amp; thống kê'!$E$3:$F$5,2,0),1))</f>
        <v>5.7</v>
      </c>
      <c r="K10" s="9" t="str">
        <f>VLOOKUP(J10,'Các bảng tham chiếu &amp; thống kê'!$A$3:$C$10,2,1)</f>
        <v>C</v>
      </c>
    </row>
    <row r="11" spans="1:11" x14ac:dyDescent="0.35">
      <c r="A11" s="1">
        <v>5</v>
      </c>
      <c r="B11" s="1" t="s">
        <v>25</v>
      </c>
      <c r="C11" s="1" t="str">
        <f>VLOOKUP(RIGHT(B11,8),'Các bảng tham chiếu &amp; thống kê'!$B$14:$C$27,2,0)</f>
        <v xml:space="preserve">Lê Thị Trúc Linh </v>
      </c>
      <c r="D11" s="1">
        <f>VLOOKUP(RIGHT(B11,8),'điểm thực hành các buổi'!$B$3:$F$16,3,0)</f>
        <v>0.45</v>
      </c>
      <c r="E11" s="1">
        <f>VLOOKUP(RIGHT(B11,8),'điểm thực hành các buổi'!B7:$F$16,4,0)</f>
        <v>0.4</v>
      </c>
      <c r="F11" s="1">
        <f>VLOOKUP(RIGHT(B11,8),'điểm thực hành các buổi'!$B$3:$F$16,5,0)</f>
        <v>0.35</v>
      </c>
      <c r="G11" s="1">
        <f>VLOOKUP(RIGHT(B11,8),'điểm bài tập lớn'!$B$3:$D$16,3,0)</f>
        <v>0.75</v>
      </c>
      <c r="H11" s="1">
        <f>VLOOKUP(RIGHT(B11,8),'điểm lý thuyết'!$B$3:$D$16,3,0)</f>
        <v>5.5</v>
      </c>
      <c r="I11" s="1">
        <f t="shared" si="0"/>
        <v>5.3</v>
      </c>
      <c r="J11" s="9">
        <f>IF(OR(G11=0,VALUE(LEFT(B11,1))&gt;2),0,ROUND(I11+VLOOKUP(VALUE(LEFT(B11,1)),'Các bảng tham chiếu &amp; thống kê'!$E$3:$F$5,2,0),1))</f>
        <v>5.6</v>
      </c>
      <c r="K11" s="9" t="str">
        <f>VLOOKUP(J11,'Các bảng tham chiếu &amp; thống kê'!$A$3:$C$10,2,1)</f>
        <v>C</v>
      </c>
    </row>
    <row r="12" spans="1:11" x14ac:dyDescent="0.35">
      <c r="A12" s="1">
        <v>6</v>
      </c>
      <c r="B12" s="1" t="s">
        <v>26</v>
      </c>
      <c r="C12" s="1" t="str">
        <f>VLOOKUP(RIGHT(B12,8),'Các bảng tham chiếu &amp; thống kê'!$B$14:$C$27,2,0)</f>
        <v>Phạm Thị Huỳnh</v>
      </c>
      <c r="D12" s="1">
        <f>VLOOKUP(RIGHT(B12,8),'điểm thực hành các buổi'!$B$3:$F$16,3,0)</f>
        <v>0.4</v>
      </c>
      <c r="E12" s="1">
        <f>VLOOKUP(RIGHT(B12,8),'điểm thực hành các buổi'!B8:$F$16,4,0)</f>
        <v>0.45</v>
      </c>
      <c r="F12" s="1">
        <f>VLOOKUP(RIGHT(B12,8),'điểm thực hành các buổi'!$B$3:$F$16,5,0)</f>
        <v>0.5</v>
      </c>
      <c r="G12" s="1">
        <f>VLOOKUP(RIGHT(B12,8),'điểm bài tập lớn'!$B$3:$D$16,3,0)</f>
        <v>1.2</v>
      </c>
      <c r="H12" s="1">
        <f>VLOOKUP(RIGHT(B12,8),'điểm lý thuyết'!$B$3:$D$16,3,0)</f>
        <v>7.5</v>
      </c>
      <c r="I12" s="1">
        <f t="shared" si="0"/>
        <v>7.1</v>
      </c>
      <c r="J12" s="9">
        <f>IF(OR(G12=0,VALUE(LEFT(B12,1))&gt;2),0,ROUND(I12+VLOOKUP(VALUE(LEFT(B12,1)),'Các bảng tham chiếu &amp; thống kê'!$E$3:$F$5,2,0),1))</f>
        <v>8.1</v>
      </c>
      <c r="K12" s="9" t="str">
        <f>VLOOKUP(J12,'Các bảng tham chiếu &amp; thống kê'!$A$3:$C$10,2,1)</f>
        <v>B+</v>
      </c>
    </row>
    <row r="13" spans="1:11" x14ac:dyDescent="0.35">
      <c r="A13" s="1">
        <v>7</v>
      </c>
      <c r="B13" s="1" t="s">
        <v>27</v>
      </c>
      <c r="C13" s="1" t="str">
        <f>VLOOKUP(RIGHT(B13,8),'Các bảng tham chiếu &amp; thống kê'!$B$14:$C$27,2,0)</f>
        <v>Lê Minh Thông</v>
      </c>
      <c r="D13" s="1">
        <f>VLOOKUP(RIGHT(B13,8),'điểm thực hành các buổi'!$B$3:$F$16,3,0)</f>
        <v>0.4</v>
      </c>
      <c r="E13" s="1">
        <f>VLOOKUP(RIGHT(B13,8),'điểm thực hành các buổi'!B9:$F$16,4,0)</f>
        <v>0.4</v>
      </c>
      <c r="F13" s="1">
        <f>VLOOKUP(RIGHT(B13,8),'điểm thực hành các buổi'!$B$3:$F$16,5,0)</f>
        <v>0.4</v>
      </c>
      <c r="G13" s="1">
        <f>VLOOKUP(RIGHT(B13,8),'điểm bài tập lớn'!$B$3:$D$16,3,0)</f>
        <v>1</v>
      </c>
      <c r="H13" s="1">
        <f>VLOOKUP(RIGHT(B13,8),'điểm lý thuyết'!$B$3:$D$16,3,0)</f>
        <v>5.3</v>
      </c>
      <c r="I13" s="1">
        <f t="shared" si="0"/>
        <v>5.4</v>
      </c>
      <c r="J13" s="9">
        <f>IF(OR(G13=0,VALUE(LEFT(B13,1))&gt;2),0,ROUND(I13+VLOOKUP(VALUE(LEFT(B13,1)),'Các bảng tham chiếu &amp; thống kê'!$E$3:$F$5,2,0),1))</f>
        <v>6.4</v>
      </c>
      <c r="K13" s="9" t="str">
        <f>VLOOKUP(J13,'Các bảng tham chiếu &amp; thống kê'!$A$3:$C$10,2,1)</f>
        <v>C</v>
      </c>
    </row>
    <row r="14" spans="1:11" x14ac:dyDescent="0.35">
      <c r="A14" s="1">
        <v>8</v>
      </c>
      <c r="B14" s="1" t="s">
        <v>28</v>
      </c>
      <c r="C14" s="1" t="str">
        <f>VLOOKUP(RIGHT(B14,8),'Các bảng tham chiếu &amp; thống kê'!$B$14:$C$27,2,0)</f>
        <v>Huỳnh Thị Diễm</v>
      </c>
      <c r="D14" s="1">
        <f>VLOOKUP(RIGHT(B14,8),'điểm thực hành các buổi'!$B$3:$F$16,3,0)</f>
        <v>0.45</v>
      </c>
      <c r="E14" s="1">
        <f>VLOOKUP(RIGHT(B14,8),'điểm thực hành các buổi'!B10:$F$16,4,0)</f>
        <v>0.4</v>
      </c>
      <c r="F14" s="1">
        <f>VLOOKUP(RIGHT(B14,8),'điểm thực hành các buổi'!$B$3:$F$16,5,0)</f>
        <v>0.45</v>
      </c>
      <c r="G14" s="1">
        <f>VLOOKUP(RIGHT(B14,8),'điểm bài tập lớn'!$B$3:$D$16,3,0)</f>
        <v>0</v>
      </c>
      <c r="H14" s="1">
        <f>VLOOKUP(RIGHT(B14,8),'điểm lý thuyết'!$B$3:$D$16,3,0)</f>
        <v>6.8</v>
      </c>
      <c r="I14" s="1">
        <f t="shared" si="0"/>
        <v>5.4</v>
      </c>
      <c r="J14" s="9">
        <f>IF(OR(G14=0,VALUE(LEFT(B14,1))&gt;2),0,ROUND(I14+VLOOKUP(VALUE(LEFT(B14,1)),'Các bảng tham chiếu &amp; thống kê'!$E$3:$F$5,2,0),1))</f>
        <v>0</v>
      </c>
      <c r="K14" s="9" t="str">
        <f>VLOOKUP(J14,'Các bảng tham chiếu &amp; thống kê'!$A$3:$C$10,2,1)</f>
        <v>F</v>
      </c>
    </row>
    <row r="15" spans="1:11" x14ac:dyDescent="0.35">
      <c r="A15" s="1">
        <v>9</v>
      </c>
      <c r="B15" s="1" t="s">
        <v>29</v>
      </c>
      <c r="C15" s="1" t="str">
        <f>VLOOKUP(RIGHT(B15,8),'Các bảng tham chiếu &amp; thống kê'!$B$14:$C$27,2,0)</f>
        <v>Trần Thanh Nguyên</v>
      </c>
      <c r="D15" s="1">
        <f>VLOOKUP(RIGHT(B15,8),'điểm thực hành các buổi'!$B$3:$F$16,3,0)</f>
        <v>0.45</v>
      </c>
      <c r="E15" s="1">
        <f>VLOOKUP(RIGHT(B15,8),'điểm thực hành các buổi'!B11:$F$16,4,0)</f>
        <v>0.4</v>
      </c>
      <c r="F15" s="1">
        <f>VLOOKUP(RIGHT(B15,8),'điểm thực hành các buổi'!$B$3:$F$16,5,0)</f>
        <v>0.4</v>
      </c>
      <c r="G15" s="1">
        <f>VLOOKUP(RIGHT(B15,8),'điểm bài tập lớn'!$B$3:$D$16,3,0)</f>
        <v>0.75</v>
      </c>
      <c r="H15" s="1">
        <f>VLOOKUP(RIGHT(B15,8),'điểm lý thuyết'!$B$3:$D$16,3,0)</f>
        <v>6.3</v>
      </c>
      <c r="I15" s="1">
        <f t="shared" si="0"/>
        <v>5.8</v>
      </c>
      <c r="J15" s="9">
        <f>IF(OR(G15=0,VALUE(LEFT(B15,1))&gt;2),0,ROUND(I15+VLOOKUP(VALUE(LEFT(B15,1)),'Các bảng tham chiếu &amp; thống kê'!$E$3:$F$5,2,0),1))</f>
        <v>6.8</v>
      </c>
      <c r="K15" s="9" t="str">
        <f>VLOOKUP(J15,'Các bảng tham chiếu &amp; thống kê'!$A$3:$C$10,2,1)</f>
        <v>C+</v>
      </c>
    </row>
    <row r="16" spans="1:11" x14ac:dyDescent="0.35">
      <c r="A16" s="1">
        <v>10</v>
      </c>
      <c r="B16" s="1" t="s">
        <v>30</v>
      </c>
      <c r="C16" s="1" t="str">
        <f>VLOOKUP(RIGHT(B16,8),'Các bảng tham chiếu &amp; thống kê'!$B$14:$C$27,2,0)</f>
        <v>Nguyễn Thị Đào</v>
      </c>
      <c r="D16" s="1">
        <f>VLOOKUP(RIGHT(B16,8),'điểm thực hành các buổi'!$B$3:$F$16,3,0)</f>
        <v>0.3</v>
      </c>
      <c r="E16" s="1">
        <f>VLOOKUP(RIGHT(B16,8),'điểm thực hành các buổi'!B12:$F$16,4,0)</f>
        <v>0.5</v>
      </c>
      <c r="F16" s="1">
        <f>VLOOKUP(RIGHT(B16,8),'điểm thực hành các buổi'!$B$3:$F$16,5,0)</f>
        <v>0.45</v>
      </c>
      <c r="G16" s="1">
        <f>VLOOKUP(RIGHT(B16,8),'điểm bài tập lớn'!$B$3:$D$16,3,0)</f>
        <v>0.3</v>
      </c>
      <c r="H16" s="1">
        <f>VLOOKUP(RIGHT(B16,8),'điểm lý thuyết'!$B$3:$D$16,3,0)</f>
        <v>8.3000000000000007</v>
      </c>
      <c r="I16" s="1">
        <f t="shared" si="0"/>
        <v>6.5</v>
      </c>
      <c r="J16" s="9">
        <f>IF(OR(G16=0,VALUE(LEFT(B16,1))&gt;2),0,ROUND(I16+VLOOKUP(VALUE(LEFT(B16,1)),'Các bảng tham chiếu &amp; thống kê'!$E$3:$F$5,2,0),1))</f>
        <v>7</v>
      </c>
      <c r="K16" s="9" t="str">
        <f>VLOOKUP(J16,'Các bảng tham chiếu &amp; thống kê'!$A$3:$C$10,2,1)</f>
        <v>B</v>
      </c>
    </row>
    <row r="17" spans="1:11" x14ac:dyDescent="0.35">
      <c r="A17" s="1">
        <v>11</v>
      </c>
      <c r="B17" s="1" t="s">
        <v>31</v>
      </c>
      <c r="C17" s="1" t="str">
        <f>VLOOKUP(RIGHT(B17,8),'Các bảng tham chiếu &amp; thống kê'!$B$14:$C$27,2,0)</f>
        <v xml:space="preserve">Nguyễn Chí Thanh </v>
      </c>
      <c r="D17" s="1">
        <f>VLOOKUP(RIGHT(B17,8),'điểm thực hành các buổi'!$B$3:$F$16,3,0)</f>
        <v>0.4</v>
      </c>
      <c r="E17" s="1">
        <f>VLOOKUP(RIGHT(B17,8),'điểm thực hành các buổi'!B13:$F$16,4,0)</f>
        <v>0.45</v>
      </c>
      <c r="F17" s="1">
        <f>VLOOKUP(RIGHT(B17,8),'điểm thực hành các buổi'!$B$3:$F$16,5,0)</f>
        <v>0.4</v>
      </c>
      <c r="G17" s="1">
        <f>VLOOKUP(RIGHT(B17,8),'điểm bài tập lớn'!$B$3:$D$16,3,0)</f>
        <v>0.3</v>
      </c>
      <c r="H17" s="1">
        <f>VLOOKUP(RIGHT(B17,8),'điểm lý thuyết'!$B$3:$D$16,3,0)</f>
        <v>-3</v>
      </c>
      <c r="I17" s="1">
        <f t="shared" si="0"/>
        <v>0</v>
      </c>
      <c r="J17" s="9">
        <f>IF(OR(G17=0,VALUE(LEFT(B17,1))&gt;2),0,ROUND(I17+VLOOKUP(VALUE(LEFT(B17,1)),'Các bảng tham chiếu &amp; thống kê'!$E$3:$F$5,2,0),1))</f>
        <v>0</v>
      </c>
      <c r="K17" s="9" t="str">
        <f>VLOOKUP(J17,'Các bảng tham chiếu &amp; thống kê'!$A$3:$C$10,2,1)</f>
        <v>F</v>
      </c>
    </row>
    <row r="18" spans="1:11" x14ac:dyDescent="0.35">
      <c r="A18" s="1">
        <v>12</v>
      </c>
      <c r="B18" s="1" t="s">
        <v>32</v>
      </c>
      <c r="C18" s="1" t="str">
        <f>VLOOKUP(RIGHT(B18,8),'Các bảng tham chiếu &amp; thống kê'!$B$14:$C$27,2,0)</f>
        <v>Nguyễn Hải Anh</v>
      </c>
      <c r="D18" s="1">
        <f>VLOOKUP(RIGHT(B18,8),'điểm thực hành các buổi'!$B$3:$F$16,3,0)</f>
        <v>0.5</v>
      </c>
      <c r="E18" s="1">
        <f>VLOOKUP(RIGHT(B18,8),'điểm thực hành các buổi'!B14:$F$16,4,0)</f>
        <v>0.5</v>
      </c>
      <c r="F18" s="1">
        <f>VLOOKUP(RIGHT(B18,8),'điểm thực hành các buổi'!$B$3:$F$16,5,0)</f>
        <v>0.45</v>
      </c>
      <c r="G18" s="1">
        <f>VLOOKUP(RIGHT(B18,8),'điểm bài tập lớn'!$B$3:$D$16,3,0)</f>
        <v>1.5</v>
      </c>
      <c r="H18" s="1">
        <f>VLOOKUP(RIGHT(B18,8),'điểm lý thuyết'!$B$3:$D$16,3,0)</f>
        <v>7</v>
      </c>
      <c r="I18" s="1">
        <f t="shared" si="0"/>
        <v>7.2</v>
      </c>
      <c r="J18" s="9">
        <f>IF(OR(G18=0,VALUE(LEFT(B18,1))&gt;2),0,ROUND(I18+VLOOKUP(VALUE(LEFT(B18,1)),'Các bảng tham chiếu &amp; thống kê'!$E$3:$F$5,2,0),1))</f>
        <v>7.5</v>
      </c>
      <c r="K18" s="9" t="str">
        <f>VLOOKUP(J18,'Các bảng tham chiếu &amp; thống kê'!$A$3:$C$10,2,1)</f>
        <v>B</v>
      </c>
    </row>
    <row r="19" spans="1:11" x14ac:dyDescent="0.35">
      <c r="A19" s="1">
        <v>13</v>
      </c>
      <c r="B19" s="1" t="s">
        <v>33</v>
      </c>
      <c r="C19" s="1" t="str">
        <f>VLOOKUP(RIGHT(B19,8),'Các bảng tham chiếu &amp; thống kê'!$B$14:$C$27,2,0)</f>
        <v>Trần Nam Dương</v>
      </c>
      <c r="D19" s="1">
        <f>VLOOKUP(RIGHT(B19,8),'điểm thực hành các buổi'!$B$3:$F$16,3,0)</f>
        <v>0.4</v>
      </c>
      <c r="E19" s="1">
        <f>VLOOKUP(RIGHT(B19,8),'điểm thực hành các buổi'!B15:$F$16,4,0)</f>
        <v>0.4</v>
      </c>
      <c r="F19" s="1">
        <f>VLOOKUP(RIGHT(B19,8),'điểm thực hành các buổi'!$B$3:$F$16,5,0)</f>
        <v>0.35</v>
      </c>
      <c r="G19" s="1">
        <f>VLOOKUP(RIGHT(B19,8),'điểm bài tập lớn'!$B$3:$D$16,3,0)</f>
        <v>1.35</v>
      </c>
      <c r="H19" s="1">
        <f>VLOOKUP(RIGHT(B19,8),'điểm lý thuyết'!$B$3:$D$16,3,0)</f>
        <v>-3</v>
      </c>
      <c r="I19" s="1">
        <f t="shared" si="0"/>
        <v>0</v>
      </c>
      <c r="J19" s="9">
        <f>IF(OR(G19=0,VALUE(LEFT(B19,1))&gt;2),0,ROUND(I19+VLOOKUP(VALUE(LEFT(B19,1)),'Các bảng tham chiếu &amp; thống kê'!$E$3:$F$5,2,0),1))</f>
        <v>0</v>
      </c>
      <c r="K19" s="9" t="str">
        <f>VLOOKUP(J19,'Các bảng tham chiếu &amp; thống kê'!$A$3:$C$10,2,1)</f>
        <v>F</v>
      </c>
    </row>
    <row r="20" spans="1:11" x14ac:dyDescent="0.35">
      <c r="A20" s="1">
        <v>14</v>
      </c>
      <c r="B20" s="1" t="s">
        <v>34</v>
      </c>
      <c r="C20" s="1" t="str">
        <f>VLOOKUP(RIGHT(B20,8),'Các bảng tham chiếu &amp; thống kê'!$B$14:$C$27,2,0)</f>
        <v>Nguyễn Duy Khanh</v>
      </c>
      <c r="D20" s="1">
        <f>VLOOKUP(RIGHT(B20,8),'điểm thực hành các buổi'!$B$3:$F$16,3,0)</f>
        <v>0.35</v>
      </c>
      <c r="E20" s="1">
        <f>VLOOKUP(RIGHT(B20,8),'điểm thực hành các buổi'!B16:$F$16,4,0)</f>
        <v>0.4</v>
      </c>
      <c r="F20" s="1">
        <f>VLOOKUP(RIGHT(B20,8),'điểm thực hành các buổi'!$B$3:$F$16,5,0)</f>
        <v>0</v>
      </c>
      <c r="G20" s="1">
        <f>VLOOKUP(RIGHT(B20,8),'điểm bài tập lớn'!$B$3:$D$16,3,0)</f>
        <v>0.85</v>
      </c>
      <c r="H20" s="1">
        <f>VLOOKUP(RIGHT(B20,8),'điểm lý thuyết'!$B$3:$D$16,3,0)</f>
        <v>6.5</v>
      </c>
      <c r="I20" s="1">
        <f t="shared" si="0"/>
        <v>5.5</v>
      </c>
      <c r="J20" s="9">
        <f>IF(OR(G20=0,VALUE(LEFT(B20,1))&gt;2),0,ROUND(I20+VLOOKUP(VALUE(LEFT(B20,1)),'Các bảng tham chiếu &amp; thống kê'!$E$3:$F$5,2,0),1))</f>
        <v>6.5</v>
      </c>
      <c r="K20" s="9" t="str">
        <f>VLOOKUP(J20,'Các bảng tham chiếu &amp; thống kê'!$A$3:$C$10,2,1)</f>
        <v>C+</v>
      </c>
    </row>
  </sheetData>
  <mergeCells count="7">
    <mergeCell ref="B1:H1"/>
    <mergeCell ref="D2:E2"/>
    <mergeCell ref="D3:E3"/>
    <mergeCell ref="D4:E4"/>
    <mergeCell ref="F2:H2"/>
    <mergeCell ref="F3:H3"/>
    <mergeCell ref="F4:H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0509-F370-4A97-A8FF-15430A2DFC02}">
  <dimension ref="A1:D16"/>
  <sheetViews>
    <sheetView workbookViewId="0">
      <selection sqref="A1:D16"/>
    </sheetView>
  </sheetViews>
  <sheetFormatPr defaultRowHeight="14.5" x14ac:dyDescent="0.35"/>
  <cols>
    <col min="2" max="2" width="12.08984375" customWidth="1"/>
    <col min="3" max="3" width="18.26953125" customWidth="1"/>
    <col min="4" max="4" width="12.26953125" customWidth="1"/>
  </cols>
  <sheetData>
    <row r="1" spans="1:4" x14ac:dyDescent="0.35">
      <c r="A1" s="15" t="s">
        <v>65</v>
      </c>
      <c r="B1" s="15"/>
      <c r="C1" s="15"/>
      <c r="D1" s="15"/>
    </row>
    <row r="2" spans="1:4" x14ac:dyDescent="0.35">
      <c r="A2" s="11" t="s">
        <v>10</v>
      </c>
      <c r="B2" s="11" t="s">
        <v>11</v>
      </c>
      <c r="C2" s="11" t="s">
        <v>36</v>
      </c>
      <c r="D2" s="11" t="s">
        <v>66</v>
      </c>
    </row>
    <row r="3" spans="1:4" x14ac:dyDescent="0.35">
      <c r="A3" s="1">
        <v>1</v>
      </c>
      <c r="B3" s="1" t="s">
        <v>37</v>
      </c>
      <c r="C3" s="1" t="s">
        <v>51</v>
      </c>
      <c r="D3" s="1">
        <v>0.5</v>
      </c>
    </row>
    <row r="4" spans="1:4" x14ac:dyDescent="0.35">
      <c r="A4" s="1">
        <v>2</v>
      </c>
      <c r="B4" s="1" t="s">
        <v>38</v>
      </c>
      <c r="C4" s="1" t="s">
        <v>52</v>
      </c>
      <c r="D4" s="1">
        <v>1</v>
      </c>
    </row>
    <row r="5" spans="1:4" x14ac:dyDescent="0.35">
      <c r="A5" s="1">
        <v>3</v>
      </c>
      <c r="B5" s="1" t="s">
        <v>39</v>
      </c>
      <c r="C5" s="1" t="s">
        <v>53</v>
      </c>
      <c r="D5" s="1">
        <v>0.5</v>
      </c>
    </row>
    <row r="6" spans="1:4" x14ac:dyDescent="0.35">
      <c r="A6" s="1">
        <v>4</v>
      </c>
      <c r="B6" s="1" t="s">
        <v>40</v>
      </c>
      <c r="C6" s="1" t="s">
        <v>54</v>
      </c>
      <c r="D6" s="1">
        <v>1</v>
      </c>
    </row>
    <row r="7" spans="1:4" x14ac:dyDescent="0.35">
      <c r="A7" s="1">
        <v>5</v>
      </c>
      <c r="B7" s="1" t="s">
        <v>41</v>
      </c>
      <c r="C7" s="1" t="s">
        <v>55</v>
      </c>
      <c r="D7" s="1">
        <v>0.75</v>
      </c>
    </row>
    <row r="8" spans="1:4" x14ac:dyDescent="0.35">
      <c r="A8" s="1">
        <v>6</v>
      </c>
      <c r="B8" s="1" t="s">
        <v>42</v>
      </c>
      <c r="C8" s="1" t="s">
        <v>56</v>
      </c>
      <c r="D8" s="1">
        <v>1.2</v>
      </c>
    </row>
    <row r="9" spans="1:4" x14ac:dyDescent="0.35">
      <c r="A9" s="1">
        <v>7</v>
      </c>
      <c r="B9" s="1" t="s">
        <v>43</v>
      </c>
      <c r="C9" s="1" t="s">
        <v>57</v>
      </c>
      <c r="D9" s="1">
        <v>1</v>
      </c>
    </row>
    <row r="10" spans="1:4" x14ac:dyDescent="0.35">
      <c r="A10" s="1">
        <v>8</v>
      </c>
      <c r="B10" s="1" t="s">
        <v>44</v>
      </c>
      <c r="C10" s="1" t="s">
        <v>58</v>
      </c>
      <c r="D10" s="1">
        <v>0</v>
      </c>
    </row>
    <row r="11" spans="1:4" x14ac:dyDescent="0.35">
      <c r="A11" s="1">
        <v>9</v>
      </c>
      <c r="B11" s="1" t="s">
        <v>45</v>
      </c>
      <c r="C11" s="1" t="s">
        <v>59</v>
      </c>
      <c r="D11" s="1">
        <v>0.75</v>
      </c>
    </row>
    <row r="12" spans="1:4" x14ac:dyDescent="0.35">
      <c r="A12" s="1">
        <v>10</v>
      </c>
      <c r="B12" s="1" t="s">
        <v>46</v>
      </c>
      <c r="C12" s="1" t="s">
        <v>60</v>
      </c>
      <c r="D12" s="1">
        <v>0.3</v>
      </c>
    </row>
    <row r="13" spans="1:4" x14ac:dyDescent="0.35">
      <c r="A13" s="1">
        <v>11</v>
      </c>
      <c r="B13" s="1" t="s">
        <v>88</v>
      </c>
      <c r="C13" s="1" t="s">
        <v>61</v>
      </c>
      <c r="D13" s="1">
        <v>0.3</v>
      </c>
    </row>
    <row r="14" spans="1:4" x14ac:dyDescent="0.35">
      <c r="A14" s="1">
        <v>12</v>
      </c>
      <c r="B14" s="1" t="s">
        <v>48</v>
      </c>
      <c r="C14" s="1" t="s">
        <v>62</v>
      </c>
      <c r="D14" s="1">
        <v>1.5</v>
      </c>
    </row>
    <row r="15" spans="1:4" x14ac:dyDescent="0.35">
      <c r="A15" s="1">
        <v>13</v>
      </c>
      <c r="B15" s="1" t="s">
        <v>49</v>
      </c>
      <c r="C15" s="1" t="s">
        <v>63</v>
      </c>
      <c r="D15" s="1">
        <v>1.35</v>
      </c>
    </row>
    <row r="16" spans="1:4" x14ac:dyDescent="0.35">
      <c r="A16" s="1">
        <v>14</v>
      </c>
      <c r="B16" s="1" t="s">
        <v>50</v>
      </c>
      <c r="C16" s="1" t="s">
        <v>64</v>
      </c>
      <c r="D16" s="1">
        <v>0.85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6E20-FF79-4D1F-B409-785B172D2F8F}">
  <dimension ref="A1:D16"/>
  <sheetViews>
    <sheetView workbookViewId="0">
      <selection activeCell="E8" sqref="E8"/>
    </sheetView>
  </sheetViews>
  <sheetFormatPr defaultRowHeight="14.5" x14ac:dyDescent="0.35"/>
  <cols>
    <col min="2" max="2" width="11.81640625" customWidth="1"/>
    <col min="3" max="3" width="18.26953125" customWidth="1"/>
    <col min="4" max="4" width="16.453125" customWidth="1"/>
  </cols>
  <sheetData>
    <row r="1" spans="1:4" x14ac:dyDescent="0.35">
      <c r="A1" s="16" t="s">
        <v>67</v>
      </c>
      <c r="B1" s="16"/>
      <c r="C1" s="16"/>
      <c r="D1" s="16"/>
    </row>
    <row r="2" spans="1:4" x14ac:dyDescent="0.35">
      <c r="A2" s="10" t="s">
        <v>10</v>
      </c>
      <c r="B2" s="10" t="s">
        <v>11</v>
      </c>
      <c r="C2" s="10" t="s">
        <v>68</v>
      </c>
      <c r="D2" s="10" t="s">
        <v>69</v>
      </c>
    </row>
    <row r="3" spans="1:4" x14ac:dyDescent="0.35">
      <c r="A3" s="1">
        <v>1</v>
      </c>
      <c r="B3" s="1" t="s">
        <v>37</v>
      </c>
      <c r="C3" s="1" t="s">
        <v>51</v>
      </c>
      <c r="D3" s="1">
        <v>4.2</v>
      </c>
    </row>
    <row r="4" spans="1:4" x14ac:dyDescent="0.35">
      <c r="A4" s="1">
        <v>2</v>
      </c>
      <c r="B4" s="1" t="s">
        <v>38</v>
      </c>
      <c r="C4" s="1" t="s">
        <v>52</v>
      </c>
      <c r="D4" s="1">
        <v>5.8</v>
      </c>
    </row>
    <row r="5" spans="1:4" x14ac:dyDescent="0.35">
      <c r="A5" s="1">
        <v>3</v>
      </c>
      <c r="B5" s="1" t="s">
        <v>39</v>
      </c>
      <c r="C5" s="1" t="s">
        <v>53</v>
      </c>
      <c r="D5" s="1">
        <v>5.8</v>
      </c>
    </row>
    <row r="6" spans="1:4" x14ac:dyDescent="0.35">
      <c r="A6" s="1">
        <v>4</v>
      </c>
      <c r="B6" s="1" t="s">
        <v>40</v>
      </c>
      <c r="C6" s="1" t="s">
        <v>54</v>
      </c>
      <c r="D6" s="1">
        <v>4.5</v>
      </c>
    </row>
    <row r="7" spans="1:4" x14ac:dyDescent="0.35">
      <c r="A7" s="1">
        <v>5</v>
      </c>
      <c r="B7" s="1" t="s">
        <v>41</v>
      </c>
      <c r="C7" s="1" t="s">
        <v>55</v>
      </c>
      <c r="D7" s="1">
        <v>5.5</v>
      </c>
    </row>
    <row r="8" spans="1:4" x14ac:dyDescent="0.35">
      <c r="A8" s="1">
        <v>6</v>
      </c>
      <c r="B8" s="1" t="s">
        <v>42</v>
      </c>
      <c r="C8" s="1" t="s">
        <v>56</v>
      </c>
      <c r="D8" s="1">
        <v>7.5</v>
      </c>
    </row>
    <row r="9" spans="1:4" x14ac:dyDescent="0.35">
      <c r="A9" s="1">
        <v>7</v>
      </c>
      <c r="B9" s="1" t="s">
        <v>43</v>
      </c>
      <c r="C9" s="1" t="s">
        <v>57</v>
      </c>
      <c r="D9" s="1">
        <v>5.3</v>
      </c>
    </row>
    <row r="10" spans="1:4" x14ac:dyDescent="0.35">
      <c r="A10" s="1">
        <v>8</v>
      </c>
      <c r="B10" s="1" t="s">
        <v>44</v>
      </c>
      <c r="C10" s="1" t="s">
        <v>58</v>
      </c>
      <c r="D10" s="1">
        <v>6.8</v>
      </c>
    </row>
    <row r="11" spans="1:4" x14ac:dyDescent="0.35">
      <c r="A11" s="1">
        <v>9</v>
      </c>
      <c r="B11" s="1" t="s">
        <v>45</v>
      </c>
      <c r="C11" s="1" t="s">
        <v>59</v>
      </c>
      <c r="D11" s="1">
        <v>6.3</v>
      </c>
    </row>
    <row r="12" spans="1:4" x14ac:dyDescent="0.35">
      <c r="A12" s="1">
        <v>10</v>
      </c>
      <c r="B12" s="1" t="s">
        <v>46</v>
      </c>
      <c r="C12" s="1" t="s">
        <v>60</v>
      </c>
      <c r="D12" s="1">
        <v>8.3000000000000007</v>
      </c>
    </row>
    <row r="13" spans="1:4" x14ac:dyDescent="0.35">
      <c r="A13" s="1">
        <v>11</v>
      </c>
      <c r="B13" s="1" t="s">
        <v>88</v>
      </c>
      <c r="C13" s="1" t="s">
        <v>61</v>
      </c>
      <c r="D13" s="1">
        <v>-3</v>
      </c>
    </row>
    <row r="14" spans="1:4" x14ac:dyDescent="0.35">
      <c r="A14" s="1">
        <v>12</v>
      </c>
      <c r="B14" s="1" t="s">
        <v>48</v>
      </c>
      <c r="C14" s="1" t="s">
        <v>62</v>
      </c>
      <c r="D14" s="1">
        <v>7</v>
      </c>
    </row>
    <row r="15" spans="1:4" x14ac:dyDescent="0.35">
      <c r="A15" s="1">
        <v>13</v>
      </c>
      <c r="B15" s="1" t="s">
        <v>49</v>
      </c>
      <c r="C15" s="1" t="s">
        <v>63</v>
      </c>
      <c r="D15" s="1">
        <v>-3</v>
      </c>
    </row>
    <row r="16" spans="1:4" x14ac:dyDescent="0.35">
      <c r="A16" s="1">
        <v>14</v>
      </c>
      <c r="B16" s="1" t="s">
        <v>50</v>
      </c>
      <c r="C16" s="1" t="s">
        <v>64</v>
      </c>
      <c r="D16" s="1">
        <v>6.5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D4C6-3DAB-4203-8259-21156F194598}">
  <dimension ref="A1:D12"/>
  <sheetViews>
    <sheetView workbookViewId="0">
      <selection sqref="A1:D1"/>
    </sheetView>
  </sheetViews>
  <sheetFormatPr defaultRowHeight="14.5" x14ac:dyDescent="0.35"/>
  <cols>
    <col min="2" max="2" width="13.36328125" customWidth="1"/>
    <col min="3" max="3" width="21.1796875" customWidth="1"/>
  </cols>
  <sheetData>
    <row r="1" spans="1:4" ht="58" x14ac:dyDescent="0.35">
      <c r="A1" s="7" t="s">
        <v>10</v>
      </c>
      <c r="B1" s="8" t="s">
        <v>11</v>
      </c>
      <c r="C1" s="8" t="s">
        <v>12</v>
      </c>
      <c r="D1" s="8" t="s">
        <v>19</v>
      </c>
    </row>
    <row r="2" spans="1:4" x14ac:dyDescent="0.35">
      <c r="A2" s="1">
        <v>1</v>
      </c>
      <c r="B2" s="1" t="s">
        <v>21</v>
      </c>
      <c r="C2" s="1" t="s">
        <v>51</v>
      </c>
      <c r="D2" s="9">
        <v>5</v>
      </c>
    </row>
    <row r="3" spans="1:4" x14ac:dyDescent="0.35">
      <c r="A3" s="1">
        <v>2</v>
      </c>
      <c r="B3" s="1" t="s">
        <v>22</v>
      </c>
      <c r="C3" s="1" t="s">
        <v>52</v>
      </c>
      <c r="D3" s="9">
        <v>6.2</v>
      </c>
    </row>
    <row r="4" spans="1:4" x14ac:dyDescent="0.35">
      <c r="A4" s="1">
        <v>3</v>
      </c>
      <c r="B4" s="1" t="s">
        <v>23</v>
      </c>
      <c r="C4" s="1" t="s">
        <v>53</v>
      </c>
      <c r="D4" s="9">
        <v>5.8</v>
      </c>
    </row>
    <row r="5" spans="1:4" x14ac:dyDescent="0.35">
      <c r="A5" s="1">
        <v>4</v>
      </c>
      <c r="B5" s="1" t="s">
        <v>24</v>
      </c>
      <c r="C5" s="1" t="s">
        <v>54</v>
      </c>
      <c r="D5" s="9">
        <v>5.7</v>
      </c>
    </row>
    <row r="6" spans="1:4" x14ac:dyDescent="0.35">
      <c r="A6" s="1">
        <v>5</v>
      </c>
      <c r="B6" s="1" t="s">
        <v>25</v>
      </c>
      <c r="C6" s="1" t="s">
        <v>55</v>
      </c>
      <c r="D6" s="9">
        <v>5.6</v>
      </c>
    </row>
    <row r="7" spans="1:4" x14ac:dyDescent="0.35">
      <c r="A7" s="1">
        <v>7</v>
      </c>
      <c r="B7" s="1" t="s">
        <v>27</v>
      </c>
      <c r="C7" s="1" t="s">
        <v>57</v>
      </c>
      <c r="D7" s="9">
        <v>6.4</v>
      </c>
    </row>
    <row r="8" spans="1:4" x14ac:dyDescent="0.35">
      <c r="A8" s="1">
        <v>8</v>
      </c>
      <c r="B8" s="1" t="s">
        <v>28</v>
      </c>
      <c r="C8" s="1" t="s">
        <v>58</v>
      </c>
      <c r="D8" s="9">
        <v>0</v>
      </c>
    </row>
    <row r="9" spans="1:4" x14ac:dyDescent="0.35">
      <c r="A9" s="1">
        <v>9</v>
      </c>
      <c r="B9" s="1" t="s">
        <v>29</v>
      </c>
      <c r="C9" s="1" t="s">
        <v>59</v>
      </c>
      <c r="D9" s="9">
        <v>6.8</v>
      </c>
    </row>
    <row r="10" spans="1:4" x14ac:dyDescent="0.35">
      <c r="A10" s="1">
        <v>11</v>
      </c>
      <c r="B10" s="1" t="s">
        <v>31</v>
      </c>
      <c r="C10" s="1" t="s">
        <v>61</v>
      </c>
      <c r="D10" s="9">
        <v>0</v>
      </c>
    </row>
    <row r="11" spans="1:4" x14ac:dyDescent="0.35">
      <c r="A11" s="1">
        <v>13</v>
      </c>
      <c r="B11" s="1" t="s">
        <v>33</v>
      </c>
      <c r="C11" s="1" t="s">
        <v>63</v>
      </c>
      <c r="D11" s="9">
        <v>0</v>
      </c>
    </row>
    <row r="12" spans="1:4" x14ac:dyDescent="0.35">
      <c r="A12" s="1">
        <v>14</v>
      </c>
      <c r="B12" s="1" t="s">
        <v>34</v>
      </c>
      <c r="C12" s="1" t="s">
        <v>64</v>
      </c>
      <c r="D12" s="9">
        <v>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AEDD-A1B0-4AF7-9F83-D674D9BFC494}">
  <dimension ref="A1:D4"/>
  <sheetViews>
    <sheetView workbookViewId="0">
      <selection activeCell="A3" sqref="A3"/>
    </sheetView>
  </sheetViews>
  <sheetFormatPr defaultRowHeight="14.5" x14ac:dyDescent="0.35"/>
  <cols>
    <col min="2" max="2" width="11.08984375" customWidth="1"/>
    <col min="3" max="3" width="16.81640625" customWidth="1"/>
  </cols>
  <sheetData>
    <row r="1" spans="1:4" ht="58" x14ac:dyDescent="0.35">
      <c r="A1" s="7" t="s">
        <v>10</v>
      </c>
      <c r="B1" s="8" t="s">
        <v>11</v>
      </c>
      <c r="C1" s="8" t="s">
        <v>12</v>
      </c>
      <c r="D1" s="8" t="s">
        <v>19</v>
      </c>
    </row>
    <row r="2" spans="1:4" x14ac:dyDescent="0.35">
      <c r="A2" s="1">
        <v>6</v>
      </c>
      <c r="B2" s="1" t="s">
        <v>26</v>
      </c>
      <c r="C2" s="1" t="s">
        <v>56</v>
      </c>
      <c r="D2" s="9">
        <v>8.1</v>
      </c>
    </row>
    <row r="3" spans="1:4" x14ac:dyDescent="0.35">
      <c r="A3" s="1">
        <v>10</v>
      </c>
      <c r="B3" s="1" t="s">
        <v>30</v>
      </c>
      <c r="C3" s="1" t="s">
        <v>60</v>
      </c>
      <c r="D3" s="9">
        <v>7</v>
      </c>
    </row>
    <row r="4" spans="1:4" x14ac:dyDescent="0.35">
      <c r="A4" s="1">
        <v>12</v>
      </c>
      <c r="B4" s="1" t="s">
        <v>32</v>
      </c>
      <c r="C4" s="1" t="s">
        <v>62</v>
      </c>
      <c r="D4" s="9">
        <v>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0865-2E82-4984-840F-312748B854F2}">
  <dimension ref="A1:F27"/>
  <sheetViews>
    <sheetView tabSelected="1" topLeftCell="B12" zoomScale="99" workbookViewId="0">
      <selection activeCell="J12" sqref="J12"/>
    </sheetView>
  </sheetViews>
  <sheetFormatPr defaultRowHeight="14.5" x14ac:dyDescent="0.35"/>
  <cols>
    <col min="1" max="1" width="22.90625" customWidth="1"/>
    <col min="2" max="2" width="13.08984375" customWidth="1"/>
    <col min="3" max="3" width="20.90625" bestFit="1" customWidth="1"/>
    <col min="4" max="4" width="5.6328125" customWidth="1"/>
    <col min="5" max="5" width="17" customWidth="1"/>
    <col min="6" max="6" width="15.81640625" customWidth="1"/>
  </cols>
  <sheetData>
    <row r="1" spans="1:6" x14ac:dyDescent="0.35">
      <c r="A1" s="19" t="s">
        <v>70</v>
      </c>
      <c r="B1" s="19"/>
      <c r="C1" s="19"/>
      <c r="D1" s="1"/>
      <c r="E1" s="19" t="s">
        <v>72</v>
      </c>
      <c r="F1" s="19"/>
    </row>
    <row r="2" spans="1:6" x14ac:dyDescent="0.35">
      <c r="A2" s="2" t="s">
        <v>19</v>
      </c>
      <c r="B2" s="2" t="s">
        <v>20</v>
      </c>
      <c r="C2" s="2" t="s">
        <v>71</v>
      </c>
      <c r="D2" s="1"/>
      <c r="E2" s="2" t="s">
        <v>73</v>
      </c>
      <c r="F2" s="2" t="s">
        <v>74</v>
      </c>
    </row>
    <row r="3" spans="1:6" x14ac:dyDescent="0.35">
      <c r="A3" s="1">
        <v>0</v>
      </c>
      <c r="B3" s="1" t="s">
        <v>75</v>
      </c>
      <c r="C3" s="1">
        <v>0</v>
      </c>
      <c r="D3" s="1"/>
      <c r="E3" s="1">
        <v>0</v>
      </c>
      <c r="F3" s="1">
        <v>1</v>
      </c>
    </row>
    <row r="4" spans="1:6" x14ac:dyDescent="0.35">
      <c r="A4" s="1">
        <v>4</v>
      </c>
      <c r="B4" s="1" t="s">
        <v>76</v>
      </c>
      <c r="C4" s="1">
        <v>1</v>
      </c>
      <c r="D4" s="1"/>
      <c r="E4" s="1">
        <v>1</v>
      </c>
      <c r="F4" s="1">
        <v>0.5</v>
      </c>
    </row>
    <row r="5" spans="1:6" x14ac:dyDescent="0.35">
      <c r="A5" s="1">
        <v>5</v>
      </c>
      <c r="B5" s="1" t="s">
        <v>77</v>
      </c>
      <c r="C5" s="1">
        <v>1.5</v>
      </c>
      <c r="D5" s="1"/>
      <c r="E5" s="1">
        <v>2</v>
      </c>
      <c r="F5" s="1">
        <v>0.25</v>
      </c>
    </row>
    <row r="6" spans="1:6" x14ac:dyDescent="0.35">
      <c r="A6" s="1">
        <v>5.5</v>
      </c>
      <c r="B6" s="1" t="s">
        <v>78</v>
      </c>
      <c r="C6" s="1">
        <v>2</v>
      </c>
      <c r="D6" s="1"/>
      <c r="E6" s="1"/>
      <c r="F6" s="1"/>
    </row>
    <row r="7" spans="1:6" x14ac:dyDescent="0.35">
      <c r="A7" s="1">
        <v>6.5</v>
      </c>
      <c r="B7" s="1" t="s">
        <v>79</v>
      </c>
      <c r="C7" s="1">
        <v>2.5</v>
      </c>
      <c r="D7" s="1"/>
      <c r="E7" s="1"/>
      <c r="F7" s="1"/>
    </row>
    <row r="8" spans="1:6" x14ac:dyDescent="0.35">
      <c r="A8" s="1">
        <v>7</v>
      </c>
      <c r="B8" s="1" t="s">
        <v>47</v>
      </c>
      <c r="C8" s="1">
        <v>3</v>
      </c>
      <c r="D8" s="1"/>
      <c r="E8" s="1"/>
      <c r="F8" s="1"/>
    </row>
    <row r="9" spans="1:6" x14ac:dyDescent="0.35">
      <c r="A9" s="1">
        <v>8</v>
      </c>
      <c r="B9" s="1" t="s">
        <v>80</v>
      </c>
      <c r="C9" s="1">
        <v>3.5</v>
      </c>
      <c r="D9" s="1"/>
      <c r="E9" s="1"/>
      <c r="F9" s="1"/>
    </row>
    <row r="10" spans="1:6" x14ac:dyDescent="0.35">
      <c r="A10" s="1">
        <v>9</v>
      </c>
      <c r="B10" s="1" t="s">
        <v>81</v>
      </c>
      <c r="C10" s="1">
        <v>4</v>
      </c>
      <c r="D10" s="1"/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ht="19.5" customHeight="1" x14ac:dyDescent="0.35">
      <c r="A12" s="20" t="s">
        <v>82</v>
      </c>
      <c r="B12" s="20"/>
      <c r="C12" s="20"/>
      <c r="D12" s="3"/>
      <c r="E12" s="19" t="s">
        <v>84</v>
      </c>
      <c r="F12" s="19"/>
    </row>
    <row r="13" spans="1:6" ht="21" customHeight="1" x14ac:dyDescent="0.35">
      <c r="A13" s="4" t="s">
        <v>10</v>
      </c>
      <c r="B13" s="4" t="s">
        <v>83</v>
      </c>
      <c r="C13" s="4" t="s">
        <v>36</v>
      </c>
      <c r="D13" s="1"/>
      <c r="E13" s="4" t="s">
        <v>20</v>
      </c>
      <c r="F13" s="4" t="s">
        <v>85</v>
      </c>
    </row>
    <row r="14" spans="1:6" x14ac:dyDescent="0.35">
      <c r="A14" s="1">
        <v>1</v>
      </c>
      <c r="B14" s="1" t="s">
        <v>40</v>
      </c>
      <c r="C14" s="1" t="s">
        <v>54</v>
      </c>
      <c r="D14" s="1"/>
      <c r="E14" s="1" t="s">
        <v>81</v>
      </c>
      <c r="F14" s="1">
        <f>COUNTIF('tổng hợp điểm'!$K$7:$K$20,'Các bảng tham chiếu &amp; thống kê'!E14)</f>
        <v>0</v>
      </c>
    </row>
    <row r="15" spans="1:6" x14ac:dyDescent="0.35">
      <c r="A15" s="1">
        <v>2</v>
      </c>
      <c r="B15" s="1" t="s">
        <v>44</v>
      </c>
      <c r="C15" s="1" t="s">
        <v>58</v>
      </c>
      <c r="D15" s="1"/>
      <c r="E15" s="1" t="s">
        <v>80</v>
      </c>
      <c r="F15" s="1">
        <f>COUNTIF('tổng hợp điểm'!$K$7:$K$20,'Các bảng tham chiếu &amp; thống kê'!E15)</f>
        <v>1</v>
      </c>
    </row>
    <row r="16" spans="1:6" x14ac:dyDescent="0.35">
      <c r="A16" s="1">
        <v>3</v>
      </c>
      <c r="B16" s="1" t="s">
        <v>45</v>
      </c>
      <c r="C16" s="1" t="s">
        <v>59</v>
      </c>
      <c r="D16" s="1"/>
      <c r="E16" s="1" t="s">
        <v>47</v>
      </c>
      <c r="F16" s="1">
        <f>COUNTIF('tổng hợp điểm'!$K$7:$K$21,'Các bảng tham chiếu &amp; thống kê'!E16)</f>
        <v>2</v>
      </c>
    </row>
    <row r="17" spans="1:6" x14ac:dyDescent="0.35">
      <c r="A17" s="1">
        <v>4</v>
      </c>
      <c r="B17" s="1" t="s">
        <v>43</v>
      </c>
      <c r="C17" s="1" t="s">
        <v>57</v>
      </c>
      <c r="D17" s="1"/>
      <c r="E17" s="1" t="s">
        <v>79</v>
      </c>
      <c r="F17" s="1">
        <f>COUNTIF('tổng hợp điểm'!$K$7:$K$20,'Các bảng tham chiếu &amp; thống kê'!E17)</f>
        <v>2</v>
      </c>
    </row>
    <row r="18" spans="1:6" x14ac:dyDescent="0.35">
      <c r="A18" s="1">
        <v>5</v>
      </c>
      <c r="B18" s="1" t="s">
        <v>41</v>
      </c>
      <c r="C18" s="1" t="s">
        <v>55</v>
      </c>
      <c r="D18" s="1"/>
      <c r="E18" s="1" t="s">
        <v>78</v>
      </c>
      <c r="F18" s="1">
        <f>COUNTIF('tổng hợp điểm'!$K$7:$K$20,'Các bảng tham chiếu &amp; thống kê'!E18)</f>
        <v>5</v>
      </c>
    </row>
    <row r="19" spans="1:6" x14ac:dyDescent="0.35">
      <c r="A19" s="1">
        <v>6</v>
      </c>
      <c r="B19" s="1" t="s">
        <v>38</v>
      </c>
      <c r="C19" s="1" t="s">
        <v>52</v>
      </c>
      <c r="D19" s="1"/>
      <c r="E19" s="1" t="s">
        <v>77</v>
      </c>
      <c r="F19" s="1">
        <f>COUNTIF('tổng hợp điểm'!$K$7:$K$20,'Các bảng tham chiếu &amp; thống kê'!E19)</f>
        <v>1</v>
      </c>
    </row>
    <row r="20" spans="1:6" x14ac:dyDescent="0.35">
      <c r="A20" s="1">
        <v>7</v>
      </c>
      <c r="B20" s="1" t="s">
        <v>88</v>
      </c>
      <c r="C20" s="1" t="s">
        <v>61</v>
      </c>
      <c r="D20" s="1"/>
      <c r="E20" s="1" t="s">
        <v>76</v>
      </c>
      <c r="F20" s="1">
        <f>COUNTIF('tổng hợp điểm'!$K$7:$K$20,'Các bảng tham chiếu &amp; thống kê'!E20)</f>
        <v>0</v>
      </c>
    </row>
    <row r="21" spans="1:6" x14ac:dyDescent="0.35">
      <c r="A21" s="1">
        <v>8</v>
      </c>
      <c r="B21" s="1" t="s">
        <v>50</v>
      </c>
      <c r="C21" s="1" t="s">
        <v>64</v>
      </c>
      <c r="D21" s="1"/>
      <c r="E21" s="1" t="s">
        <v>75</v>
      </c>
      <c r="F21" s="1">
        <f>COUNTIF('tổng hợp điểm'!$K$7:$K$20,'Các bảng tham chiếu &amp; thống kê'!E21)</f>
        <v>3</v>
      </c>
    </row>
    <row r="22" spans="1:6" x14ac:dyDescent="0.35">
      <c r="A22" s="1">
        <v>9</v>
      </c>
      <c r="B22" s="1" t="s">
        <v>48</v>
      </c>
      <c r="C22" s="1" t="s">
        <v>62</v>
      </c>
      <c r="D22" s="1"/>
      <c r="E22" s="1"/>
      <c r="F22" s="1"/>
    </row>
    <row r="23" spans="1:6" x14ac:dyDescent="0.35">
      <c r="A23" s="1">
        <v>10</v>
      </c>
      <c r="B23" s="1" t="s">
        <v>39</v>
      </c>
      <c r="C23" s="1" t="s">
        <v>53</v>
      </c>
      <c r="D23" s="1"/>
      <c r="E23" s="19" t="s">
        <v>86</v>
      </c>
      <c r="F23" s="19"/>
    </row>
    <row r="24" spans="1:6" x14ac:dyDescent="0.35">
      <c r="A24" s="1">
        <v>11</v>
      </c>
      <c r="B24" s="1" t="s">
        <v>46</v>
      </c>
      <c r="C24" s="1" t="s">
        <v>60</v>
      </c>
      <c r="D24" s="1"/>
      <c r="E24" s="17" t="s">
        <v>89</v>
      </c>
      <c r="F24" s="18">
        <f>COUNTIF('tổng hợp điểm'!$G$7:$G$20,0)+COUNTIF('tổng hợp điểm'!$H$7:$H$20,-3)</f>
        <v>3</v>
      </c>
    </row>
    <row r="25" spans="1:6" x14ac:dyDescent="0.35">
      <c r="A25" s="1">
        <v>12</v>
      </c>
      <c r="B25" s="1" t="s">
        <v>37</v>
      </c>
      <c r="C25" s="1" t="s">
        <v>51</v>
      </c>
      <c r="D25" s="1"/>
      <c r="E25" s="17"/>
      <c r="F25" s="18"/>
    </row>
    <row r="26" spans="1:6" x14ac:dyDescent="0.35">
      <c r="A26" s="1">
        <v>13</v>
      </c>
      <c r="B26" s="1" t="s">
        <v>42</v>
      </c>
      <c r="C26" s="1" t="s">
        <v>56</v>
      </c>
      <c r="D26" s="1"/>
      <c r="E26" s="17"/>
      <c r="F26" s="18"/>
    </row>
    <row r="27" spans="1:6" x14ac:dyDescent="0.35">
      <c r="A27" s="1">
        <v>14</v>
      </c>
      <c r="B27" s="1" t="s">
        <v>49</v>
      </c>
      <c r="C27" s="1" t="s">
        <v>63</v>
      </c>
      <c r="D27" s="1"/>
      <c r="E27" s="5" t="s">
        <v>87</v>
      </c>
      <c r="F27" s="6">
        <f>COUNTIFS('tổng hợp điểm'!J7:J20,"&gt;=7",'tổng hợp điểm'!K7:K20,"B+")+COUNTIFS('tổng hợp điểm'!K7:K20,"A")</f>
        <v>1</v>
      </c>
    </row>
  </sheetData>
  <mergeCells count="7">
    <mergeCell ref="E24:E26"/>
    <mergeCell ref="F24:F26"/>
    <mergeCell ref="A1:C1"/>
    <mergeCell ref="E1:F1"/>
    <mergeCell ref="A12:C12"/>
    <mergeCell ref="E12:F12"/>
    <mergeCell ref="E23:F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CA65-274B-4207-85BD-638852214662}">
  <dimension ref="A1:F16"/>
  <sheetViews>
    <sheetView workbookViewId="0">
      <selection sqref="A1:F16"/>
    </sheetView>
  </sheetViews>
  <sheetFormatPr defaultRowHeight="14.5" x14ac:dyDescent="0.35"/>
  <cols>
    <col min="3" max="3" width="18.26953125" customWidth="1"/>
  </cols>
  <sheetData>
    <row r="1" spans="1:6" x14ac:dyDescent="0.35">
      <c r="A1" s="15" t="s">
        <v>35</v>
      </c>
      <c r="B1" s="15"/>
      <c r="C1" s="15"/>
      <c r="D1" s="15"/>
      <c r="E1" s="15"/>
      <c r="F1" s="15"/>
    </row>
    <row r="2" spans="1:6" x14ac:dyDescent="0.35">
      <c r="A2" s="1" t="s">
        <v>10</v>
      </c>
      <c r="B2" s="1" t="s">
        <v>11</v>
      </c>
      <c r="C2" s="1" t="s">
        <v>36</v>
      </c>
      <c r="D2" s="1" t="s">
        <v>13</v>
      </c>
      <c r="E2" s="1" t="s">
        <v>14</v>
      </c>
      <c r="F2" s="1" t="s">
        <v>15</v>
      </c>
    </row>
    <row r="3" spans="1:6" x14ac:dyDescent="0.35">
      <c r="A3" s="1">
        <v>1</v>
      </c>
      <c r="B3" s="1" t="s">
        <v>37</v>
      </c>
      <c r="C3" s="1" t="s">
        <v>51</v>
      </c>
      <c r="D3" s="1">
        <v>0.45</v>
      </c>
      <c r="E3" s="1">
        <v>0.25</v>
      </c>
      <c r="F3" s="1">
        <v>0.3</v>
      </c>
    </row>
    <row r="4" spans="1:6" x14ac:dyDescent="0.35">
      <c r="A4" s="1">
        <v>2</v>
      </c>
      <c r="B4" s="1" t="s">
        <v>38</v>
      </c>
      <c r="C4" s="1" t="s">
        <v>52</v>
      </c>
      <c r="D4" s="1">
        <v>0.5</v>
      </c>
      <c r="E4" s="1">
        <v>0.35</v>
      </c>
      <c r="F4" s="1">
        <v>0.4</v>
      </c>
    </row>
    <row r="5" spans="1:6" x14ac:dyDescent="0.35">
      <c r="A5" s="1">
        <v>3</v>
      </c>
      <c r="B5" s="1" t="s">
        <v>39</v>
      </c>
      <c r="C5" s="1" t="s">
        <v>53</v>
      </c>
      <c r="D5" s="1">
        <v>0.25</v>
      </c>
      <c r="E5" s="1">
        <v>0.25</v>
      </c>
      <c r="F5" s="1">
        <v>0.3</v>
      </c>
    </row>
    <row r="6" spans="1:6" x14ac:dyDescent="0.35">
      <c r="A6" s="1">
        <v>4</v>
      </c>
      <c r="B6" s="1" t="s">
        <v>40</v>
      </c>
      <c r="C6" s="1" t="s">
        <v>54</v>
      </c>
      <c r="D6" s="1">
        <v>0.4</v>
      </c>
      <c r="E6" s="1">
        <v>0.25</v>
      </c>
      <c r="F6" s="1">
        <v>0.35</v>
      </c>
    </row>
    <row r="7" spans="1:6" x14ac:dyDescent="0.35">
      <c r="A7" s="1">
        <v>5</v>
      </c>
      <c r="B7" s="1" t="s">
        <v>41</v>
      </c>
      <c r="C7" s="1" t="s">
        <v>55</v>
      </c>
      <c r="D7" s="1">
        <v>0.45</v>
      </c>
      <c r="E7" s="1">
        <v>0.4</v>
      </c>
      <c r="F7" s="1">
        <v>0.35</v>
      </c>
    </row>
    <row r="8" spans="1:6" x14ac:dyDescent="0.35">
      <c r="A8" s="1">
        <v>6</v>
      </c>
      <c r="B8" s="1" t="s">
        <v>42</v>
      </c>
      <c r="C8" s="1" t="s">
        <v>56</v>
      </c>
      <c r="D8" s="1">
        <v>0.4</v>
      </c>
      <c r="E8" s="1">
        <v>0.45</v>
      </c>
      <c r="F8" s="1">
        <v>0.5</v>
      </c>
    </row>
    <row r="9" spans="1:6" x14ac:dyDescent="0.35">
      <c r="A9" s="1">
        <v>7</v>
      </c>
      <c r="B9" s="1" t="s">
        <v>43</v>
      </c>
      <c r="C9" s="1" t="s">
        <v>57</v>
      </c>
      <c r="D9" s="1">
        <v>0.4</v>
      </c>
      <c r="E9" s="1">
        <v>0.4</v>
      </c>
      <c r="F9" s="1">
        <v>0.4</v>
      </c>
    </row>
    <row r="10" spans="1:6" x14ac:dyDescent="0.35">
      <c r="A10" s="1">
        <v>8</v>
      </c>
      <c r="B10" s="1" t="s">
        <v>44</v>
      </c>
      <c r="C10" s="1" t="s">
        <v>58</v>
      </c>
      <c r="D10" s="1">
        <v>0.45</v>
      </c>
      <c r="E10" s="1">
        <v>0.4</v>
      </c>
      <c r="F10" s="1">
        <v>0.45</v>
      </c>
    </row>
    <row r="11" spans="1:6" x14ac:dyDescent="0.35">
      <c r="A11" s="1">
        <v>9</v>
      </c>
      <c r="B11" s="1" t="s">
        <v>45</v>
      </c>
      <c r="C11" s="1" t="s">
        <v>59</v>
      </c>
      <c r="D11" s="1">
        <v>0.45</v>
      </c>
      <c r="E11" s="1">
        <v>0.4</v>
      </c>
      <c r="F11" s="1">
        <v>0.4</v>
      </c>
    </row>
    <row r="12" spans="1:6" x14ac:dyDescent="0.35">
      <c r="A12" s="1">
        <v>10</v>
      </c>
      <c r="B12" s="1" t="s">
        <v>46</v>
      </c>
      <c r="C12" s="1" t="s">
        <v>60</v>
      </c>
      <c r="D12" s="1">
        <v>0.3</v>
      </c>
      <c r="E12" s="1">
        <v>0.5</v>
      </c>
      <c r="F12" s="1">
        <v>0.45</v>
      </c>
    </row>
    <row r="13" spans="1:6" x14ac:dyDescent="0.35">
      <c r="A13" s="1">
        <v>11</v>
      </c>
      <c r="B13" s="1" t="s">
        <v>88</v>
      </c>
      <c r="C13" s="1" t="s">
        <v>61</v>
      </c>
      <c r="D13" s="1">
        <v>0.4</v>
      </c>
      <c r="E13" s="1">
        <v>0.45</v>
      </c>
      <c r="F13" s="1">
        <v>0.4</v>
      </c>
    </row>
    <row r="14" spans="1:6" x14ac:dyDescent="0.35">
      <c r="A14" s="1">
        <v>12</v>
      </c>
      <c r="B14" s="1" t="s">
        <v>48</v>
      </c>
      <c r="C14" s="1" t="s">
        <v>62</v>
      </c>
      <c r="D14" s="1">
        <v>0.5</v>
      </c>
      <c r="E14" s="1">
        <v>0.5</v>
      </c>
      <c r="F14" s="1">
        <v>0.45</v>
      </c>
    </row>
    <row r="15" spans="1:6" x14ac:dyDescent="0.35">
      <c r="A15" s="1">
        <v>13</v>
      </c>
      <c r="B15" s="1" t="s">
        <v>49</v>
      </c>
      <c r="C15" s="1" t="s">
        <v>63</v>
      </c>
      <c r="D15" s="1">
        <v>0.4</v>
      </c>
      <c r="E15" s="1">
        <v>0.4</v>
      </c>
      <c r="F15" s="1">
        <v>0.35</v>
      </c>
    </row>
    <row r="16" spans="1:6" x14ac:dyDescent="0.35">
      <c r="A16" s="1">
        <v>14</v>
      </c>
      <c r="B16" s="1" t="s">
        <v>50</v>
      </c>
      <c r="C16" s="1" t="s">
        <v>64</v>
      </c>
      <c r="D16" s="1">
        <v>0.35</v>
      </c>
      <c r="E16" s="1">
        <v>0.4</v>
      </c>
      <c r="F16" s="1">
        <v>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tổng hợp điểm</vt:lpstr>
      <vt:lpstr>điểm bài tập lớn</vt:lpstr>
      <vt:lpstr>điểm lý thuyết</vt:lpstr>
      <vt:lpstr>sinh viên có điểm &lt;7</vt:lpstr>
      <vt:lpstr>sinh viên có điểm &gt;=7</vt:lpstr>
      <vt:lpstr>Các bảng tham chiếu &amp; thống kê</vt:lpstr>
      <vt:lpstr>điểm thực hành các buổi</vt:lpstr>
      <vt:lpstr>'sinh viên có điểm &lt;7'!Extract</vt:lpstr>
      <vt:lpstr>'sinh viên có điểm &gt;=7'!Extract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2025-10-12T11:22:05Z</dcterms:created>
  <dcterms:modified xsi:type="dcterms:W3CDTF">2025-10-14T12:24:03Z</dcterms:modified>
</cp:coreProperties>
</file>