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B995C700-94F0-40A3-9291-B8BAF0909EF4}" xr6:coauthVersionLast="45" xr6:coauthVersionMax="47" xr10:uidLastSave="{00000000-0000-0000-0000-000000000000}"/>
  <bookViews>
    <workbookView xWindow="-110" yWindow="-110" windowWidth="19420" windowHeight="10300" tabRatio="773" xr2:uid="{00000000-000D-0000-FFFF-FFFF00000000}"/>
  </bookViews>
  <sheets>
    <sheet name="Tổng hợp điểm" sheetId="1" r:id="rId1"/>
    <sheet name="sinh viên điểm &lt;7" sheetId="9" r:id="rId2"/>
    <sheet name="sinh viên điểm &gt;=7" sheetId="10" r:id="rId3"/>
    <sheet name="Điểm thực hành các buổi" sheetId="2" r:id="rId4"/>
    <sheet name="Điểm bài tập lớn" sheetId="5" r:id="rId5"/>
    <sheet name="Điểm lý thuyết" sheetId="6" r:id="rId6"/>
    <sheet name="Các bảng tham chiếu &amp; Thống kê" sheetId="7" r:id="rId7"/>
  </sheets>
  <definedNames>
    <definedName name="_xlnm._FilterDatabase" localSheetId="0" hidden="1">'Tổng hợp điểm'!$B$6:$K$45</definedName>
    <definedName name="_xlchart.v1.0" hidden="1">'Các bảng tham chiếu &amp; Thống kê'!$E$14:$E$21</definedName>
    <definedName name="_xlchart.v1.1" hidden="1">'Các bảng tham chiếu &amp; Thống kê'!$F$12:$F$13</definedName>
    <definedName name="_xlchart.v1.2" hidden="1">'Các bảng tham chiếu &amp; Thống kê'!$F$14:$F$21</definedName>
    <definedName name="_xlnm.Criteria" localSheetId="6">'Các bảng tham chiếu &amp; Thống kê'!$F$54:$I$55</definedName>
    <definedName name="_xlnm.Criteria" localSheetId="1">'sinh viên điểm &lt;7'!#REF!</definedName>
    <definedName name="_xlnm.Criteria" localSheetId="2">'sinh viên điểm &gt;=7'!#REF!</definedName>
    <definedName name="_xlnm.Extract" localSheetId="6">'Các bảng tham chiếu &amp; Thống kê'!$K$56:$T$56</definedName>
    <definedName name="_xlnm.Extract" localSheetId="1">'sinh viên điểm &lt;7'!$B$3:$L$3</definedName>
    <definedName name="_xlnm.Extract" localSheetId="2">'sinh viên điểm &gt;=7'!$A$3:$K$3</definedName>
  </definedNames>
  <calcPr calcId="191029"/>
</workbook>
</file>

<file path=xl/calcChain.xml><?xml version="1.0" encoding="utf-8"?>
<calcChain xmlns="http://schemas.openxmlformats.org/spreadsheetml/2006/main">
  <c r="F27" i="7" l="1"/>
  <c r="K8" i="1"/>
  <c r="K9" i="1"/>
  <c r="K7" i="1"/>
  <c r="K10" i="1"/>
  <c r="K11" i="1"/>
  <c r="J31" i="1"/>
  <c r="J35" i="1"/>
  <c r="J36" i="1"/>
  <c r="K36" i="1" s="1"/>
  <c r="J44" i="1"/>
  <c r="K44" i="1" s="1"/>
  <c r="C25" i="1"/>
  <c r="D25" i="1"/>
  <c r="E25" i="1"/>
  <c r="F25" i="1"/>
  <c r="G25" i="1"/>
  <c r="J25" i="1" s="1"/>
  <c r="K25" i="1" s="1"/>
  <c r="H25" i="1"/>
  <c r="I25" i="1" s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J28" i="1" s="1"/>
  <c r="K28" i="1" s="1"/>
  <c r="H28" i="1"/>
  <c r="I28" i="1" s="1"/>
  <c r="C29" i="1"/>
  <c r="D29" i="1"/>
  <c r="E29" i="1"/>
  <c r="F29" i="1"/>
  <c r="G29" i="1"/>
  <c r="H29" i="1"/>
  <c r="I29" i="1" s="1"/>
  <c r="J29" i="1" s="1"/>
  <c r="C30" i="1"/>
  <c r="D30" i="1"/>
  <c r="E30" i="1"/>
  <c r="F30" i="1"/>
  <c r="G30" i="1"/>
  <c r="H30" i="1"/>
  <c r="C31" i="1"/>
  <c r="D31" i="1"/>
  <c r="E31" i="1"/>
  <c r="F31" i="1"/>
  <c r="G31" i="1"/>
  <c r="H31" i="1"/>
  <c r="I31" i="1" s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I35" i="1" s="1"/>
  <c r="C36" i="1"/>
  <c r="D36" i="1"/>
  <c r="E36" i="1"/>
  <c r="F36" i="1"/>
  <c r="G36" i="1"/>
  <c r="H36" i="1"/>
  <c r="I36" i="1" s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J39" i="1" s="1"/>
  <c r="H39" i="1"/>
  <c r="I39" i="1" s="1"/>
  <c r="C40" i="1"/>
  <c r="D40" i="1"/>
  <c r="I40" i="1" s="1"/>
  <c r="J40" i="1" s="1"/>
  <c r="K40" i="1" s="1"/>
  <c r="E40" i="1"/>
  <c r="F40" i="1"/>
  <c r="G40" i="1"/>
  <c r="H40" i="1"/>
  <c r="C41" i="1"/>
  <c r="D41" i="1"/>
  <c r="E41" i="1"/>
  <c r="F41" i="1"/>
  <c r="G41" i="1"/>
  <c r="J41" i="1" s="1"/>
  <c r="K41" i="1" s="1"/>
  <c r="H41" i="1"/>
  <c r="C42" i="1"/>
  <c r="D42" i="1"/>
  <c r="E42" i="1"/>
  <c r="F42" i="1"/>
  <c r="G42" i="1"/>
  <c r="H42" i="1"/>
  <c r="C43" i="1"/>
  <c r="D43" i="1"/>
  <c r="E43" i="1"/>
  <c r="F43" i="1"/>
  <c r="G43" i="1"/>
  <c r="J43" i="1" s="1"/>
  <c r="H43" i="1"/>
  <c r="I43" i="1" s="1"/>
  <c r="C44" i="1"/>
  <c r="D44" i="1"/>
  <c r="E44" i="1"/>
  <c r="F44" i="1"/>
  <c r="G44" i="1"/>
  <c r="H44" i="1"/>
  <c r="I44" i="1"/>
  <c r="C45" i="1"/>
  <c r="D45" i="1"/>
  <c r="I45" i="1" s="1"/>
  <c r="E45" i="1"/>
  <c r="F45" i="1"/>
  <c r="G45" i="1"/>
  <c r="J45" i="1" s="1"/>
  <c r="K45" i="1" s="1"/>
  <c r="H45" i="1"/>
  <c r="J30" i="1" l="1"/>
  <c r="I32" i="1"/>
  <c r="J32" i="1" s="1"/>
  <c r="K32" i="1" s="1"/>
  <c r="K39" i="1"/>
  <c r="I41" i="1"/>
  <c r="I33" i="1"/>
  <c r="K35" i="1"/>
  <c r="K29" i="1"/>
  <c r="I30" i="1"/>
  <c r="I42" i="1"/>
  <c r="I27" i="1"/>
  <c r="J27" i="1" s="1"/>
  <c r="K27" i="1" s="1"/>
  <c r="I38" i="1"/>
  <c r="I37" i="1"/>
  <c r="I34" i="1"/>
  <c r="J34" i="1" s="1"/>
  <c r="I26" i="1"/>
  <c r="K43" i="1"/>
  <c r="K31" i="1"/>
  <c r="J33" i="1" l="1"/>
  <c r="K33" i="1" s="1"/>
  <c r="K30" i="1"/>
  <c r="K34" i="1"/>
  <c r="J26" i="1"/>
  <c r="K26" i="1" s="1"/>
  <c r="J42" i="1"/>
  <c r="K42" i="1" s="1"/>
  <c r="J38" i="1"/>
  <c r="K38" i="1" s="1"/>
  <c r="J37" i="1"/>
  <c r="K37" i="1" s="1"/>
  <c r="H8" i="1" l="1"/>
  <c r="H9" i="1"/>
  <c r="H10" i="1"/>
  <c r="H11" i="1"/>
  <c r="H12" i="1"/>
  <c r="H13" i="1"/>
  <c r="H14" i="1"/>
  <c r="H15" i="1"/>
  <c r="I15" i="1" s="1"/>
  <c r="H16" i="1"/>
  <c r="H17" i="1"/>
  <c r="H18" i="1"/>
  <c r="H19" i="1"/>
  <c r="H20" i="1"/>
  <c r="H21" i="1"/>
  <c r="I21" i="1" s="1"/>
  <c r="H22" i="1"/>
  <c r="H23" i="1"/>
  <c r="H24" i="1"/>
  <c r="H7" i="1"/>
  <c r="G8" i="1"/>
  <c r="G9" i="1"/>
  <c r="G10" i="1"/>
  <c r="G11" i="1"/>
  <c r="G12" i="1"/>
  <c r="G13" i="1"/>
  <c r="G14" i="1"/>
  <c r="G15" i="1"/>
  <c r="J15" i="1" s="1"/>
  <c r="K15" i="1" s="1"/>
  <c r="G16" i="1"/>
  <c r="J16" i="1" s="1"/>
  <c r="K16" i="1" s="1"/>
  <c r="G17" i="1"/>
  <c r="G18" i="1"/>
  <c r="G19" i="1"/>
  <c r="G20" i="1"/>
  <c r="G21" i="1"/>
  <c r="J21" i="1" s="1"/>
  <c r="K21" i="1" s="1"/>
  <c r="G22" i="1"/>
  <c r="G23" i="1"/>
  <c r="G24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7" i="1"/>
  <c r="D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7" i="1"/>
  <c r="I9" i="1" l="1"/>
  <c r="J9" i="1" s="1"/>
  <c r="F24" i="7"/>
  <c r="I8" i="1"/>
  <c r="J8" i="1" s="1"/>
  <c r="I19" i="1"/>
  <c r="J19" i="1" s="1"/>
  <c r="K19" i="1" s="1"/>
  <c r="I12" i="1"/>
  <c r="J12" i="1" s="1"/>
  <c r="K12" i="1" s="1"/>
  <c r="I23" i="1"/>
  <c r="J23" i="1" s="1"/>
  <c r="K23" i="1" s="1"/>
  <c r="I11" i="1"/>
  <c r="J11" i="1" s="1"/>
  <c r="I20" i="1"/>
  <c r="J20" i="1" s="1"/>
  <c r="K20" i="1" s="1"/>
  <c r="I18" i="1"/>
  <c r="J18" i="1" s="1"/>
  <c r="K18" i="1" s="1"/>
  <c r="I17" i="1"/>
  <c r="J17" i="1" s="1"/>
  <c r="K17" i="1" s="1"/>
  <c r="I16" i="1"/>
  <c r="I14" i="1"/>
  <c r="J14" i="1" s="1"/>
  <c r="K14" i="1" s="1"/>
  <c r="I13" i="1"/>
  <c r="J13" i="1" s="1"/>
  <c r="K13" i="1" s="1"/>
  <c r="I24" i="1"/>
  <c r="J24" i="1" s="1"/>
  <c r="K24" i="1" s="1"/>
  <c r="I7" i="1"/>
  <c r="J7" i="1" s="1"/>
  <c r="I22" i="1"/>
  <c r="J22" i="1" s="1"/>
  <c r="K22" i="1" s="1"/>
  <c r="I10" i="1"/>
  <c r="J10" i="1" s="1"/>
  <c r="F21" i="7" l="1"/>
  <c r="F20" i="7"/>
  <c r="F18" i="7" l="1"/>
  <c r="F17" i="7"/>
  <c r="F19" i="7"/>
  <c r="F14" i="7"/>
  <c r="F15" i="7"/>
  <c r="F16" i="7"/>
</calcChain>
</file>

<file path=xl/sharedStrings.xml><?xml version="1.0" encoding="utf-8"?>
<sst xmlns="http://schemas.openxmlformats.org/spreadsheetml/2006/main" count="561" uniqueCount="162">
  <si>
    <t>Ma CB</t>
  </si>
  <si>
    <t>Ho va ten</t>
  </si>
  <si>
    <t>Nguyen Minh Trung</t>
  </si>
  <si>
    <t>Ma MH</t>
  </si>
  <si>
    <t>CT428</t>
  </si>
  <si>
    <t>Ma NH</t>
  </si>
  <si>
    <t>Nam hoc</t>
  </si>
  <si>
    <t>2020-2021</t>
  </si>
  <si>
    <t>Hoc ky</t>
  </si>
  <si>
    <t>STT</t>
  </si>
  <si>
    <t>Điểm LT</t>
  </si>
  <si>
    <t>Điểm tổng</t>
  </si>
  <si>
    <t>Điểm chữ</t>
  </si>
  <si>
    <t>ĐIỂM THI HK1-2018-2019 (CT428)</t>
  </si>
  <si>
    <t>Mã SV</t>
  </si>
  <si>
    <t>Họ và Tên</t>
  </si>
  <si>
    <t>Điểm TH 1</t>
  </si>
  <si>
    <t>Điểm TH 2</t>
  </si>
  <si>
    <t>Điểm TH 3</t>
  </si>
  <si>
    <t>Điểm BT lớn</t>
  </si>
  <si>
    <t>0B1505719</t>
  </si>
  <si>
    <t>Nguyễn Phước Hiếu</t>
  </si>
  <si>
    <t>1B1505915</t>
  </si>
  <si>
    <t>Lý Minh Trí</t>
  </si>
  <si>
    <t>0B1509874</t>
  </si>
  <si>
    <t>Nguyễn Kiều Mi</t>
  </si>
  <si>
    <t>0B1509929</t>
  </si>
  <si>
    <t>Đặng Duy Linh</t>
  </si>
  <si>
    <t>2B1605223</t>
  </si>
  <si>
    <t>Lê Thị Trúc Linh</t>
  </si>
  <si>
    <t>0B1605235</t>
  </si>
  <si>
    <t>0B1605249</t>
  </si>
  <si>
    <t>Lê Minh Thông</t>
  </si>
  <si>
    <t>0B1605285</t>
  </si>
  <si>
    <t>0B1605291</t>
  </si>
  <si>
    <t>1B1605344</t>
  </si>
  <si>
    <t>4B1607025</t>
  </si>
  <si>
    <t>Nguyễn Chí Thanh</t>
  </si>
  <si>
    <t>2B1609759</t>
  </si>
  <si>
    <t>Nguyễn Hải Anh</t>
  </si>
  <si>
    <t>5B1609765</t>
  </si>
  <si>
    <t>Trần Nam Dương</t>
  </si>
  <si>
    <t>0B1609773</t>
  </si>
  <si>
    <t>0B1706626</t>
  </si>
  <si>
    <t>Điểm BL lớn</t>
  </si>
  <si>
    <t>Điểm lý thuyết</t>
  </si>
  <si>
    <t>Bảng quy đổi điểm</t>
  </si>
  <si>
    <t>F</t>
  </si>
  <si>
    <t>D</t>
  </si>
  <si>
    <t>D+</t>
  </si>
  <si>
    <t>C</t>
  </si>
  <si>
    <t>C+</t>
  </si>
  <si>
    <t>B</t>
  </si>
  <si>
    <t>B+</t>
  </si>
  <si>
    <t>A</t>
  </si>
  <si>
    <t>Bảng Điểm Chuyên cần</t>
  </si>
  <si>
    <t>Số buổi vắng</t>
  </si>
  <si>
    <t>Số lượng sinh viên</t>
  </si>
  <si>
    <t>0B1605257</t>
  </si>
  <si>
    <t>3B1605281</t>
  </si>
  <si>
    <t>0B1606845</t>
  </si>
  <si>
    <t>0B1607017</t>
  </si>
  <si>
    <t>0B1609533</t>
  </si>
  <si>
    <t>0B1609762</t>
  </si>
  <si>
    <t>0B1704708</t>
  </si>
  <si>
    <t>1B1706550</t>
  </si>
  <si>
    <t>0B1706555</t>
  </si>
  <si>
    <t>2B1706560</t>
  </si>
  <si>
    <t>1B1706589</t>
  </si>
  <si>
    <t>0B1706597</t>
  </si>
  <si>
    <t>0B1706606</t>
  </si>
  <si>
    <t>0B1706610</t>
  </si>
  <si>
    <t>3B1706630</t>
  </si>
  <si>
    <t>0B1706633</t>
  </si>
  <si>
    <t>0B1706641</t>
  </si>
  <si>
    <t>3B1706643</t>
  </si>
  <si>
    <t>1B1706655</t>
  </si>
  <si>
    <t>0B1706666</t>
  </si>
  <si>
    <t>1B1706877</t>
  </si>
  <si>
    <t>0B1706892</t>
  </si>
  <si>
    <t>0B1709289</t>
  </si>
  <si>
    <t>1B1709313</t>
  </si>
  <si>
    <t>Phạm Thị Huỳnh Như</t>
  </si>
  <si>
    <t>Quách Thu Vân</t>
  </si>
  <si>
    <t>Trần Thị Kim Khoa</t>
  </si>
  <si>
    <t>Huỳnh Thị Hồng Loan</t>
  </si>
  <si>
    <t>Trần Thị Thanh Nguyên</t>
  </si>
  <si>
    <t>Nguyễn Thị Thúy Nga</t>
  </si>
  <si>
    <t>Vũ Mạnh Thắng</t>
  </si>
  <si>
    <t>Cao Ngọc Quyên</t>
  </si>
  <si>
    <t>Nguyễn Bích Ngân</t>
  </si>
  <si>
    <t>Nguyễn Hoàng Châu</t>
  </si>
  <si>
    <t>Đào Nguyễn Duy Khanh</t>
  </si>
  <si>
    <t>Ngô Hùng Vĩ</t>
  </si>
  <si>
    <t>Lê Thanh Tùng</t>
  </si>
  <si>
    <t>Lê Hồng Quốc Vương</t>
  </si>
  <si>
    <t>Huỳnh Hoàng Ẩn</t>
  </si>
  <si>
    <t>Hồ Thị Mỷ Huyền</t>
  </si>
  <si>
    <t>Đặng Trung Kiên</t>
  </si>
  <si>
    <t>Ngụy Hữu Lộc</t>
  </si>
  <si>
    <t>Nguyễn Trà Mi</t>
  </si>
  <si>
    <t>Lại Ngọc Hoàng Phi</t>
  </si>
  <si>
    <t>Nguyễn Khắc Minh Phúc</t>
  </si>
  <si>
    <t>Trần Thị Hoàng Quyên</t>
  </si>
  <si>
    <t>Trương Quốc Thái</t>
  </si>
  <si>
    <t>Nguyễn Thị Phương Thảo</t>
  </si>
  <si>
    <t>Nguyễn Chí Tôn</t>
  </si>
  <si>
    <t>Trịnh Uyên</t>
  </si>
  <si>
    <t>Nguyễn Anh Thư</t>
  </si>
  <si>
    <t>Huỳnh Lê Tỷ</t>
  </si>
  <si>
    <t>Nguyễn Ngọc Luyến</t>
  </si>
  <si>
    <t>Võ Thị Thùy Trang</t>
  </si>
  <si>
    <t>Điểm theo thang điểm 10</t>
  </si>
  <si>
    <t>Điểm theo thang điểm 4</t>
  </si>
  <si>
    <t>Điểm CT</t>
  </si>
  <si>
    <t>B1505719</t>
  </si>
  <si>
    <t>B1505915</t>
  </si>
  <si>
    <t>B1509874</t>
  </si>
  <si>
    <t>B1509929</t>
  </si>
  <si>
    <t>B1605223</t>
  </si>
  <si>
    <t>B1605235</t>
  </si>
  <si>
    <t>B1605249</t>
  </si>
  <si>
    <t>B1605257</t>
  </si>
  <si>
    <t>B1605281</t>
  </si>
  <si>
    <t>B1605285</t>
  </si>
  <si>
    <t>B1605291</t>
  </si>
  <si>
    <t>B1605344</t>
  </si>
  <si>
    <t>B1606845</t>
  </si>
  <si>
    <t>B1607017</t>
  </si>
  <si>
    <t>B1607025</t>
  </si>
  <si>
    <t>B1609533</t>
  </si>
  <si>
    <t>B1609759</t>
  </si>
  <si>
    <t>B1609762</t>
  </si>
  <si>
    <t>B1609765</t>
  </si>
  <si>
    <t>B1609773</t>
  </si>
  <si>
    <t>B1704708</t>
  </si>
  <si>
    <t>B1706550</t>
  </si>
  <si>
    <t>B1706555</t>
  </si>
  <si>
    <t>B1706560</t>
  </si>
  <si>
    <t>B1706589</t>
  </si>
  <si>
    <t>B1706597</t>
  </si>
  <si>
    <t>B1706606</t>
  </si>
  <si>
    <t>B1706610</t>
  </si>
  <si>
    <t>B1706626</t>
  </si>
  <si>
    <t>B1706630</t>
  </si>
  <si>
    <t>B1706633</t>
  </si>
  <si>
    <t>B1706641</t>
  </si>
  <si>
    <t>B1706643</t>
  </si>
  <si>
    <t>B1706655</t>
  </si>
  <si>
    <t>B1706666</t>
  </si>
  <si>
    <t>B1706877</t>
  </si>
  <si>
    <t>B1706892</t>
  </si>
  <si>
    <t>B1709289</t>
  </si>
  <si>
    <t>B1709313</t>
  </si>
  <si>
    <t>Bảng thống kê theo điểm chữ</t>
  </si>
  <si>
    <t>Bảng thống kê SV</t>
  </si>
  <si>
    <t>Số sinh viên điểm BT lớn =0 hoặc điểm LT =-3</t>
  </si>
  <si>
    <t>Bảng Danh sách Sinh viên</t>
  </si>
  <si>
    <t>Bảng Điểm bài tập lớn</t>
  </si>
  <si>
    <t>Bảng Điểm thực hành các buổi</t>
  </si>
  <si>
    <t>Bảng Điểm lý thuyết</t>
  </si>
  <si>
    <t>Số SV có Điểm theo thang điểm 10 &gt;= 7 và có Điểm chữ là B+ hoặc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</si>
</sst>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Times New Roman"/>
    </font>
    <font>
      <sz val="10"/>
      <color rgb="FF000000"/>
      <name val="Times New Roman"/>
      <family val="1"/>
    </font>
    <font>
      <b/>
      <sz val="12"/>
      <color rgb="FF00206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6"/>
      <color rgb="FF002060"/>
      <name val="Times New Roman"/>
      <family val="1"/>
    </font>
    <font>
      <b/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4" fillId="0" borderId="1" xfId="0" applyFont="1" applyBorder="1" applyAlignment="1">
      <alignment horizontal="right" vertical="center"/>
    </xf>
    <xf numFmtId="0" fontId="10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justify" vertical="center" wrapText="1"/>
    </xf>
    <xf numFmtId="0" fontId="12" fillId="0" borderId="8" xfId="0" applyFont="1" applyBorder="1" applyAlignment="1">
      <alignment horizontal="justify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333333333333333E-2"/>
          <c:y val="0.3351851851851852"/>
          <c:w val="0.85027340332458445"/>
          <c:h val="0.66481481481481486"/>
        </c:manualLayout>
      </c:layout>
      <c:pie3DChart>
        <c:varyColors val="1"/>
        <c:ser>
          <c:idx val="0"/>
          <c:order val="0"/>
          <c:tx>
            <c:strRef>
              <c:f>'Các bảng tham chiếu &amp; Thống kê'!$F$12:$F$13</c:f>
              <c:strCache>
                <c:ptCount val="2"/>
                <c:pt idx="0">
                  <c:v>Bảng thống kê theo điểm chữ</c:v>
                </c:pt>
                <c:pt idx="1">
                  <c:v>Số lượng sinh viên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956-49E5-B700-56306584F6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D956-49E5-B700-56306584F6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dLbl>
              <c:idx val="0"/>
              <c:layout>
                <c:manualLayout>
                  <c:x val="-1.7017060367454068E-2"/>
                  <c:y val="0.1174095946340039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56-49E5-B700-56306584F6E1}"/>
                </c:ext>
              </c:extLst>
            </c:dLbl>
            <c:dLbl>
              <c:idx val="6"/>
              <c:layout>
                <c:manualLayout>
                  <c:x val="8.8890857392825845E-2"/>
                  <c:y val="-3.453995333916593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56-49E5-B700-56306584F6E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'Các bảng tham chiếu &amp; Thống kê'!$E$14:$E$21</c:f>
              <c:strCache>
                <c:ptCount val="8"/>
                <c:pt idx="0">
                  <c:v>A</c:v>
                </c:pt>
                <c:pt idx="1">
                  <c:v>B+</c:v>
                </c:pt>
                <c:pt idx="2">
                  <c:v>B</c:v>
                </c:pt>
                <c:pt idx="3">
                  <c:v>C+</c:v>
                </c:pt>
                <c:pt idx="4">
                  <c:v>C</c:v>
                </c:pt>
                <c:pt idx="5">
                  <c:v>D+</c:v>
                </c:pt>
                <c:pt idx="6">
                  <c:v>D</c:v>
                </c:pt>
                <c:pt idx="7">
                  <c:v>F</c:v>
                </c:pt>
              </c:strCache>
            </c:strRef>
          </c:cat>
          <c:val>
            <c:numRef>
              <c:f>'Các bảng tham chiếu &amp; Thống kê'!$F$14:$F$21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10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6-49E5-B700-56306584F6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</xdr:colOff>
      <xdr:row>10</xdr:row>
      <xdr:rowOff>189754</xdr:rowOff>
    </xdr:from>
    <xdr:to>
      <xdr:col>9</xdr:col>
      <xdr:colOff>541617</xdr:colOff>
      <xdr:row>24</xdr:row>
      <xdr:rowOff>153895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451733-0230-4F33-A04D-86FC303AD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45"/>
  <sheetViews>
    <sheetView tabSelected="1" zoomScale="70" zoomScaleNormal="70" workbookViewId="0">
      <pane xSplit="3" ySplit="6" topLeftCell="L7" activePane="bottomRight" state="frozen"/>
      <selection pane="topRight" activeCell="D1" sqref="D1"/>
      <selection pane="bottomLeft" activeCell="A7" sqref="A7"/>
      <selection pane="bottomRight" activeCell="J10" sqref="J10"/>
    </sheetView>
  </sheetViews>
  <sheetFormatPr defaultColWidth="15.69921875" defaultRowHeight="15.5" x14ac:dyDescent="0.3"/>
  <cols>
    <col min="1" max="1" width="6.69921875" style="4" bestFit="1" customWidth="1"/>
    <col min="2" max="2" width="15.69921875" style="4"/>
    <col min="3" max="3" width="31.69921875" style="4" bestFit="1" customWidth="1"/>
    <col min="4" max="9" width="15.69921875" style="4"/>
    <col min="10" max="10" width="19.69921875" style="4" customWidth="1"/>
    <col min="11" max="16384" width="15.69921875" style="4"/>
  </cols>
  <sheetData>
    <row r="1" spans="1:11" ht="20" x14ac:dyDescent="0.3">
      <c r="A1" s="11"/>
      <c r="B1" s="26" t="s">
        <v>13</v>
      </c>
      <c r="C1" s="26"/>
      <c r="D1" s="26"/>
      <c r="E1" s="26"/>
      <c r="F1" s="26"/>
      <c r="G1" s="26"/>
      <c r="H1" s="26"/>
      <c r="I1" s="11"/>
      <c r="J1" s="11"/>
      <c r="K1" s="11"/>
    </row>
    <row r="2" spans="1:11" x14ac:dyDescent="0.3">
      <c r="A2" s="11"/>
      <c r="B2" s="12" t="s">
        <v>0</v>
      </c>
      <c r="C2" s="12">
        <v>1043</v>
      </c>
      <c r="D2" s="27" t="s">
        <v>1</v>
      </c>
      <c r="E2" s="27"/>
      <c r="F2" s="27" t="s">
        <v>2</v>
      </c>
      <c r="G2" s="27"/>
      <c r="H2" s="27"/>
      <c r="I2" s="11"/>
      <c r="J2" s="11"/>
      <c r="K2" s="11"/>
    </row>
    <row r="3" spans="1:11" x14ac:dyDescent="0.3">
      <c r="A3" s="11"/>
      <c r="B3" s="12" t="s">
        <v>3</v>
      </c>
      <c r="C3" s="12" t="s">
        <v>4</v>
      </c>
      <c r="D3" s="27" t="s">
        <v>5</v>
      </c>
      <c r="E3" s="27"/>
      <c r="F3" s="27">
        <v>8</v>
      </c>
      <c r="G3" s="27"/>
      <c r="H3" s="27"/>
      <c r="I3" s="11"/>
      <c r="J3" s="11"/>
      <c r="K3" s="11"/>
    </row>
    <row r="4" spans="1:11" x14ac:dyDescent="0.3">
      <c r="A4" s="11"/>
      <c r="B4" s="12" t="s">
        <v>6</v>
      </c>
      <c r="C4" s="12" t="s">
        <v>7</v>
      </c>
      <c r="D4" s="27" t="s">
        <v>8</v>
      </c>
      <c r="E4" s="27"/>
      <c r="F4" s="27">
        <v>1</v>
      </c>
      <c r="G4" s="27"/>
      <c r="H4" s="27"/>
      <c r="I4" s="11"/>
      <c r="J4" s="11"/>
      <c r="K4" s="11"/>
    </row>
    <row r="5" spans="1:11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 ht="30" x14ac:dyDescent="0.3">
      <c r="A6" s="15" t="s">
        <v>9</v>
      </c>
      <c r="B6" s="15" t="s">
        <v>14</v>
      </c>
      <c r="C6" s="15" t="s">
        <v>15</v>
      </c>
      <c r="D6" s="15" t="s">
        <v>16</v>
      </c>
      <c r="E6" s="15" t="s">
        <v>17</v>
      </c>
      <c r="F6" s="15" t="s">
        <v>18</v>
      </c>
      <c r="G6" s="15" t="s">
        <v>19</v>
      </c>
      <c r="H6" s="15" t="s">
        <v>10</v>
      </c>
      <c r="I6" s="15" t="s">
        <v>11</v>
      </c>
      <c r="J6" s="15" t="s">
        <v>112</v>
      </c>
      <c r="K6" s="15" t="s">
        <v>12</v>
      </c>
    </row>
    <row r="7" spans="1:11" x14ac:dyDescent="0.3">
      <c r="A7" s="8">
        <v>1</v>
      </c>
      <c r="B7" s="16" t="s">
        <v>20</v>
      </c>
      <c r="C7" s="16" t="str">
        <f>VLOOKUP(RIGHT(B7,8),'Các bảng tham chiếu &amp; Thống kê'!$B$14:$C$52,2,0)</f>
        <v>Nguyễn Phước Hiếu</v>
      </c>
      <c r="D7" s="13">
        <f>VLOOKUP(RIGHT(B7,8),'Điểm thực hành các buổi'!$B$3:$F$41,3,0)</f>
        <v>0.45</v>
      </c>
      <c r="E7" s="13">
        <f>VLOOKUP(RIGHT(B7,8),'Điểm thực hành các buổi'!$B$3:$F$41,4,0)</f>
        <v>0.25</v>
      </c>
      <c r="F7" s="13">
        <f>VLOOKUP(RIGHT(B7,8),'Điểm thực hành các buổi'!$B$3:$F$41,4,0)</f>
        <v>0.25</v>
      </c>
      <c r="G7" s="13">
        <f>VLOOKUP(RIGHT(B7,8),'Điểm bài tập lớn'!$B$3:$D$41,3,0)</f>
        <v>0.5</v>
      </c>
      <c r="H7" s="13">
        <f>VLOOKUP(RIGHT(B7,8),'Điểm lý thuyết'!$B$3:$D$41,3,0)</f>
        <v>4.2</v>
      </c>
      <c r="I7" s="13">
        <f>IF(H7=-3, 0, ROUND(D7+E7+F7+G7+0.6*H7, 1))</f>
        <v>4</v>
      </c>
      <c r="J7" s="43">
        <f>IF(OR(G7=0,VALUE(LEFT(B7,1))&gt;2),0,ROUND(I7+VLOOKUP(VALUE(LEFT(B7,1)),'Các bảng tham chiếu &amp; Thống kê'!$E$3:$F$5,2,0),1))</f>
        <v>5</v>
      </c>
      <c r="K7" s="44" t="str">
        <f>VLOOKUP(J7,'Các bảng tham chiếu &amp; Thống kê'!$A$3:$C$10,2,1)</f>
        <v>D+</v>
      </c>
    </row>
    <row r="8" spans="1:11" x14ac:dyDescent="0.3">
      <c r="A8" s="8">
        <v>2</v>
      </c>
      <c r="B8" s="16" t="s">
        <v>22</v>
      </c>
      <c r="C8" s="16" t="str">
        <f>VLOOKUP(RIGHT(B8,8),'Các bảng tham chiếu &amp; Thống kê'!$B$14:$C$52,2,0)</f>
        <v>Lý Minh Trí</v>
      </c>
      <c r="D8" s="13">
        <f>VLOOKUP(RIGHT(B8,8),'Điểm thực hành các buổi'!$B$3:$F$41,3,0)</f>
        <v>0.5</v>
      </c>
      <c r="E8" s="13">
        <f>VLOOKUP(RIGHT(B8,8),'Điểm thực hành các buổi'!$B$3:$F$41,4,0)</f>
        <v>0.35</v>
      </c>
      <c r="F8" s="13">
        <f>VLOOKUP(RIGHT(B8,8),'Điểm thực hành các buổi'!$B$3:$F$41,4,0)</f>
        <v>0.35</v>
      </c>
      <c r="G8" s="13">
        <f>VLOOKUP(RIGHT(B8,8),'Điểm bài tập lớn'!$B$3:$D$41,3,0)</f>
        <v>1</v>
      </c>
      <c r="H8" s="13">
        <f>VLOOKUP(RIGHT(B8,8),'Điểm lý thuyết'!$B$3:$D$41,3,0)</f>
        <v>5.8</v>
      </c>
      <c r="I8" s="13">
        <f t="shared" ref="I8:I45" si="0">IF(H8=-3, 0, ROUND(D8+E8+F8+G8+0.6*H8, 1))</f>
        <v>5.7</v>
      </c>
      <c r="J8" s="43">
        <f>IF(OR(G8=0,VALUE(LEFT(B8,1))&gt;2),0,ROUND(I8+VLOOKUP(VALUE(LEFT(B8,1)),'Các bảng tham chiếu &amp; Thống kê'!$E$3:$F$5,2,0),1))</f>
        <v>6.2</v>
      </c>
      <c r="K8" s="44" t="str">
        <f>VLOOKUP(J8,'Các bảng tham chiếu &amp; Thống kê'!$A$3:$C$10,2,1)</f>
        <v>C</v>
      </c>
    </row>
    <row r="9" spans="1:11" x14ac:dyDescent="0.3">
      <c r="A9" s="8">
        <v>3</v>
      </c>
      <c r="B9" s="16" t="s">
        <v>24</v>
      </c>
      <c r="C9" s="16" t="str">
        <f>VLOOKUP(RIGHT(B9,8),'Các bảng tham chiếu &amp; Thống kê'!$B$14:$C$52,2,0)</f>
        <v>Nguyễn Kiều Mi</v>
      </c>
      <c r="D9" s="13">
        <f>VLOOKUP(RIGHT(B9,8),'Điểm thực hành các buổi'!$B$3:$F$41,3,0)</f>
        <v>0.25</v>
      </c>
      <c r="E9" s="13">
        <f>VLOOKUP(RIGHT(B9,8),'Điểm thực hành các buổi'!$B$3:$F$41,4,0)</f>
        <v>0.25</v>
      </c>
      <c r="F9" s="13">
        <f>VLOOKUP(RIGHT(B9,8),'Điểm thực hành các buổi'!$B$3:$F$41,4,0)</f>
        <v>0.25</v>
      </c>
      <c r="G9" s="13">
        <f>VLOOKUP(RIGHT(B9,8),'Điểm bài tập lớn'!$B$3:$D$41,3,0)</f>
        <v>0.5</v>
      </c>
      <c r="H9" s="13">
        <f>VLOOKUP(RIGHT(B9,8),'Điểm lý thuyết'!$B$3:$D$41,3,0)</f>
        <v>5.8</v>
      </c>
      <c r="I9" s="13">
        <f t="shared" si="0"/>
        <v>4.7</v>
      </c>
      <c r="J9" s="43">
        <f>IF(OR(G9=0,VALUE(LEFT(B9,1))&gt;2),0,ROUND(I9+VLOOKUP(VALUE(LEFT(B9,1)),'Các bảng tham chiếu &amp; Thống kê'!$E$3:$F$5,2,0),1))</f>
        <v>5.7</v>
      </c>
      <c r="K9" s="44" t="str">
        <f>VLOOKUP(J9,'Các bảng tham chiếu &amp; Thống kê'!$A$3:$C$10,2,1)</f>
        <v>C</v>
      </c>
    </row>
    <row r="10" spans="1:11" x14ac:dyDescent="0.3">
      <c r="A10" s="8">
        <v>4</v>
      </c>
      <c r="B10" s="16" t="s">
        <v>26</v>
      </c>
      <c r="C10" s="16" t="str">
        <f>VLOOKUP(RIGHT(B10,8),'Các bảng tham chiếu &amp; Thống kê'!$B$14:$C$52,2,0)</f>
        <v>Đặng Duy Linh</v>
      </c>
      <c r="D10" s="13">
        <f>VLOOKUP(RIGHT(B10,8),'Điểm thực hành các buổi'!$B$3:$F$41,3,0)</f>
        <v>0.4</v>
      </c>
      <c r="E10" s="13">
        <f>VLOOKUP(RIGHT(B10,8),'Điểm thực hành các buổi'!$B$3:$F$41,4,0)</f>
        <v>0.25</v>
      </c>
      <c r="F10" s="13">
        <f>VLOOKUP(RIGHT(B10,8),'Điểm thực hành các buổi'!$B$3:$F$41,4,0)</f>
        <v>0.25</v>
      </c>
      <c r="G10" s="13">
        <f>VLOOKUP(RIGHT(B10,8),'Điểm bài tập lớn'!$B$3:$D$41,3,0)</f>
        <v>1</v>
      </c>
      <c r="H10" s="13">
        <f>VLOOKUP(RIGHT(B10,8),'Điểm lý thuyết'!$B$3:$D$41,3,0)</f>
        <v>4.5</v>
      </c>
      <c r="I10" s="13">
        <f t="shared" si="0"/>
        <v>4.5999999999999996</v>
      </c>
      <c r="J10" s="43">
        <f>IF(OR(G10=0,VALUE(LEFT(B10,1))&gt;2),0,ROUND(I10+VLOOKUP(VALUE(LEFT(B10,1)),'Các bảng tham chiếu &amp; Thống kê'!$E$3:$F$5,2,0),1))</f>
        <v>5.6</v>
      </c>
      <c r="K10" s="44" t="str">
        <f>VLOOKUP(J10,'Các bảng tham chiếu &amp; Thống kê'!$A$3:$C$10,2,1)</f>
        <v>C</v>
      </c>
    </row>
    <row r="11" spans="1:11" x14ac:dyDescent="0.3">
      <c r="A11" s="8">
        <v>5</v>
      </c>
      <c r="B11" s="16" t="s">
        <v>28</v>
      </c>
      <c r="C11" s="16" t="str">
        <f>VLOOKUP(RIGHT(B11,8),'Các bảng tham chiếu &amp; Thống kê'!$B$14:$C$52,2,0)</f>
        <v>Lê Thị Trúc Linh</v>
      </c>
      <c r="D11" s="13">
        <f>VLOOKUP(RIGHT(B11,8),'Điểm thực hành các buổi'!$B$3:$F$41,3,0)</f>
        <v>0.45</v>
      </c>
      <c r="E11" s="13">
        <f>VLOOKUP(RIGHT(B11,8),'Điểm thực hành các buổi'!$B$3:$F$41,4,0)</f>
        <v>0.4</v>
      </c>
      <c r="F11" s="13">
        <f>VLOOKUP(RIGHT(B11,8),'Điểm thực hành các buổi'!$B$3:$F$41,4,0)</f>
        <v>0.4</v>
      </c>
      <c r="G11" s="13">
        <f>VLOOKUP(RIGHT(B11,8),'Điểm bài tập lớn'!$B$3:$D$41,3,0)</f>
        <v>0.75</v>
      </c>
      <c r="H11" s="13">
        <f>VLOOKUP(RIGHT(B11,8),'Điểm lý thuyết'!$B$3:$D$41,3,0)</f>
        <v>5.5</v>
      </c>
      <c r="I11" s="13">
        <f t="shared" si="0"/>
        <v>5.3</v>
      </c>
      <c r="J11" s="43">
        <f>IF(OR(G11=0,VALUE(LEFT(B11,1))&gt;2),0,ROUND(I11+VLOOKUP(VALUE(LEFT(B11,1)),'Các bảng tham chiếu &amp; Thống kê'!$E$3:$F$5,2,0),1))</f>
        <v>5.6</v>
      </c>
      <c r="K11" s="44" t="str">
        <f>VLOOKUP(J11,'Các bảng tham chiếu &amp; Thống kê'!$A$3:$C$10,2,1)</f>
        <v>C</v>
      </c>
    </row>
    <row r="12" spans="1:11" x14ac:dyDescent="0.3">
      <c r="A12" s="8">
        <v>6</v>
      </c>
      <c r="B12" s="16" t="s">
        <v>30</v>
      </c>
      <c r="C12" s="16" t="str">
        <f>VLOOKUP(RIGHT(B12,8),'Các bảng tham chiếu &amp; Thống kê'!$B$14:$C$52,2,0)</f>
        <v>Phạm Thị Huỳnh Như</v>
      </c>
      <c r="D12" s="13">
        <f>VLOOKUP(RIGHT(B12,8),'Điểm thực hành các buổi'!$B$3:$F$41,3,0)</f>
        <v>0.4</v>
      </c>
      <c r="E12" s="13">
        <f>VLOOKUP(RIGHT(B12,8),'Điểm thực hành các buổi'!$B$3:$F$41,4,0)</f>
        <v>0.45</v>
      </c>
      <c r="F12" s="13">
        <f>VLOOKUP(RIGHT(B12,8),'Điểm thực hành các buổi'!$B$3:$F$41,4,0)</f>
        <v>0.45</v>
      </c>
      <c r="G12" s="13">
        <f>VLOOKUP(RIGHT(B12,8),'Điểm bài tập lớn'!$B$3:$D$41,3,0)</f>
        <v>1.2</v>
      </c>
      <c r="H12" s="13">
        <f>VLOOKUP(RIGHT(B12,8),'Điểm lý thuyết'!$B$3:$D$41,3,0)</f>
        <v>7.5</v>
      </c>
      <c r="I12" s="13">
        <f t="shared" si="0"/>
        <v>7</v>
      </c>
      <c r="J12" s="43">
        <f>IF(OR(G12=0,VALUE(LEFT(B12,1))&gt;2),0,ROUND(I12+VLOOKUP(VALUE(LEFT(B12,1)),'Các bảng tham chiếu &amp; Thống kê'!$E$3:$F$5,2,0),1))</f>
        <v>8</v>
      </c>
      <c r="K12" s="44" t="str">
        <f>VLOOKUP(J12,'Các bảng tham chiếu &amp; Thống kê'!$A$3:$C$10,2,1)</f>
        <v>B+</v>
      </c>
    </row>
    <row r="13" spans="1:11" x14ac:dyDescent="0.3">
      <c r="A13" s="8">
        <v>7</v>
      </c>
      <c r="B13" s="16" t="s">
        <v>31</v>
      </c>
      <c r="C13" s="16" t="str">
        <f>VLOOKUP(RIGHT(B13,8),'Các bảng tham chiếu &amp; Thống kê'!$B$14:$C$52,2,0)</f>
        <v>Lê Minh Thông</v>
      </c>
      <c r="D13" s="13">
        <f>VLOOKUP(RIGHT(B13,8),'Điểm thực hành các buổi'!$B$3:$F$41,3,0)</f>
        <v>0.4</v>
      </c>
      <c r="E13" s="13">
        <f>VLOOKUP(RIGHT(B13,8),'Điểm thực hành các buổi'!$B$3:$F$41,4,0)</f>
        <v>0.4</v>
      </c>
      <c r="F13" s="13">
        <f>VLOOKUP(RIGHT(B13,8),'Điểm thực hành các buổi'!$B$3:$F$41,4,0)</f>
        <v>0.4</v>
      </c>
      <c r="G13" s="13">
        <f>VLOOKUP(RIGHT(B13,8),'Điểm bài tập lớn'!$B$3:$D$41,3,0)</f>
        <v>1</v>
      </c>
      <c r="H13" s="13">
        <f>VLOOKUP(RIGHT(B13,8),'Điểm lý thuyết'!$B$3:$D$41,3,0)</f>
        <v>5.3</v>
      </c>
      <c r="I13" s="13">
        <f t="shared" si="0"/>
        <v>5.4</v>
      </c>
      <c r="J13" s="43">
        <f>IF(OR(G13=0,VALUE(LEFT(B13,1))&gt;2),0,ROUND(I13+VLOOKUP(VALUE(LEFT(B13,1)),'Các bảng tham chiếu &amp; Thống kê'!$E$3:$F$5,2,0),1))</f>
        <v>6.4</v>
      </c>
      <c r="K13" s="44" t="str">
        <f>VLOOKUP(J13,'Các bảng tham chiếu &amp; Thống kê'!$A$3:$C$10,2,1)</f>
        <v>C</v>
      </c>
    </row>
    <row r="14" spans="1:11" x14ac:dyDescent="0.3">
      <c r="A14" s="8">
        <v>8</v>
      </c>
      <c r="B14" s="16" t="s">
        <v>58</v>
      </c>
      <c r="C14" s="16" t="str">
        <f>VLOOKUP(RIGHT(B14,8),'Các bảng tham chiếu &amp; Thống kê'!$B$14:$C$52,2,0)</f>
        <v>Quách Thu Vân</v>
      </c>
      <c r="D14" s="13">
        <f>VLOOKUP(RIGHT(B14,8),'Điểm thực hành các buổi'!$B$3:$F$41,3,0)</f>
        <v>0.45</v>
      </c>
      <c r="E14" s="13">
        <f>VLOOKUP(RIGHT(B14,8),'Điểm thực hành các buổi'!$B$3:$F$41,4,0)</f>
        <v>0.4</v>
      </c>
      <c r="F14" s="13">
        <f>VLOOKUP(RIGHT(B14,8),'Điểm thực hành các buổi'!$B$3:$F$41,4,0)</f>
        <v>0.4</v>
      </c>
      <c r="G14" s="13">
        <f>VLOOKUP(RIGHT(B14,8),'Điểm bài tập lớn'!$B$3:$D$41,3,0)</f>
        <v>1</v>
      </c>
      <c r="H14" s="13">
        <f>VLOOKUP(RIGHT(B14,8),'Điểm lý thuyết'!$B$3:$D$41,3,0)</f>
        <v>7.7</v>
      </c>
      <c r="I14" s="13">
        <f t="shared" si="0"/>
        <v>6.9</v>
      </c>
      <c r="J14" s="43">
        <f>IF(OR(G14=0,VALUE(LEFT(B14,1))&gt;2),0,ROUND(I14+VLOOKUP(VALUE(LEFT(B14,1)),'Các bảng tham chiếu &amp; Thống kê'!$E$3:$F$5,2,0),1))</f>
        <v>7.9</v>
      </c>
      <c r="K14" s="44" t="str">
        <f>VLOOKUP(J14,'Các bảng tham chiếu &amp; Thống kê'!$A$3:$C$10,2,1)</f>
        <v>B</v>
      </c>
    </row>
    <row r="15" spans="1:11" x14ac:dyDescent="0.3">
      <c r="A15" s="8">
        <v>9</v>
      </c>
      <c r="B15" s="16" t="s">
        <v>59</v>
      </c>
      <c r="C15" s="16" t="str">
        <f>VLOOKUP(RIGHT(B15,8),'Các bảng tham chiếu &amp; Thống kê'!$B$14:$C$52,2,0)</f>
        <v>Trần Thị Kim Khoa</v>
      </c>
      <c r="D15" s="13">
        <f>VLOOKUP(RIGHT(B15,8),'Điểm thực hành các buổi'!$B$3:$F$41,3,0)</f>
        <v>0.5</v>
      </c>
      <c r="E15" s="13">
        <f>VLOOKUP(RIGHT(B15,8),'Điểm thực hành các buổi'!$B$3:$F$41,4,0)</f>
        <v>0.4</v>
      </c>
      <c r="F15" s="13">
        <f>VLOOKUP(RIGHT(B15,8),'Điểm thực hành các buổi'!$B$3:$F$41,4,0)</f>
        <v>0.4</v>
      </c>
      <c r="G15" s="13">
        <f>VLOOKUP(RIGHT(B15,8),'Điểm bài tập lớn'!$B$3:$D$41,3,0)</f>
        <v>1</v>
      </c>
      <c r="H15" s="13">
        <f>VLOOKUP(RIGHT(B15,8),'Điểm lý thuyết'!$B$3:$D$41,3,0)</f>
        <v>-3</v>
      </c>
      <c r="I15" s="13">
        <f t="shared" si="0"/>
        <v>0</v>
      </c>
      <c r="J15" s="43">
        <f>IF(OR(G15=0,VALUE(LEFT(B15,1))&gt;2),0,ROUND(I15+VLOOKUP(VALUE(LEFT(B15,1)),'Các bảng tham chiếu &amp; Thống kê'!$E$3:$F$5,2,0),1))</f>
        <v>0</v>
      </c>
      <c r="K15" s="44" t="str">
        <f>VLOOKUP(J15,'Các bảng tham chiếu &amp; Thống kê'!$A$3:$C$10,2,1)</f>
        <v>F</v>
      </c>
    </row>
    <row r="16" spans="1:11" x14ac:dyDescent="0.3">
      <c r="A16" s="8">
        <v>10</v>
      </c>
      <c r="B16" s="16" t="s">
        <v>33</v>
      </c>
      <c r="C16" s="16" t="str">
        <f>VLOOKUP(RIGHT(B16,8),'Các bảng tham chiếu &amp; Thống kê'!$B$14:$C$52,2,0)</f>
        <v>Huỳnh Thị Hồng Loan</v>
      </c>
      <c r="D16" s="13">
        <f>VLOOKUP(RIGHT(B16,8),'Điểm thực hành các buổi'!$B$3:$F$41,3,0)</f>
        <v>0.45</v>
      </c>
      <c r="E16" s="13">
        <f>VLOOKUP(RIGHT(B16,8),'Điểm thực hành các buổi'!$B$3:$F$41,4,0)</f>
        <v>0.4</v>
      </c>
      <c r="F16" s="13">
        <f>VLOOKUP(RIGHT(B16,8),'Điểm thực hành các buổi'!$B$3:$F$41,4,0)</f>
        <v>0.4</v>
      </c>
      <c r="G16" s="13">
        <f>VLOOKUP(RIGHT(B16,8),'Điểm bài tập lớn'!$B$3:$D$41,3,0)</f>
        <v>0</v>
      </c>
      <c r="H16" s="13">
        <f>VLOOKUP(RIGHT(B16,8),'Điểm lý thuyết'!$B$3:$D$41,3,0)</f>
        <v>6.8</v>
      </c>
      <c r="I16" s="13">
        <f t="shared" si="0"/>
        <v>5.3</v>
      </c>
      <c r="J16" s="43">
        <f>IF(OR(G16=0,VALUE(LEFT(B16,1))&gt;2),0,ROUND(I16+VLOOKUP(VALUE(LEFT(B16,1)),'Các bảng tham chiếu &amp; Thống kê'!$E$3:$F$5,2,0),1))</f>
        <v>0</v>
      </c>
      <c r="K16" s="44" t="str">
        <f>VLOOKUP(J16,'Các bảng tham chiếu &amp; Thống kê'!$A$3:$C$10,2,1)</f>
        <v>F</v>
      </c>
    </row>
    <row r="17" spans="1:11" x14ac:dyDescent="0.3">
      <c r="A17" s="8">
        <v>11</v>
      </c>
      <c r="B17" s="16" t="s">
        <v>34</v>
      </c>
      <c r="C17" s="16" t="str">
        <f>VLOOKUP(RIGHT(B17,8),'Các bảng tham chiếu &amp; Thống kê'!$B$14:$C$52,2,0)</f>
        <v>Trần Thị Thanh Nguyên</v>
      </c>
      <c r="D17" s="13">
        <f>VLOOKUP(RIGHT(B17,8),'Điểm thực hành các buổi'!$B$3:$F$41,3,0)</f>
        <v>0.45</v>
      </c>
      <c r="E17" s="13">
        <f>VLOOKUP(RIGHT(B17,8),'Điểm thực hành các buổi'!$B$3:$F$41,4,0)</f>
        <v>0.4</v>
      </c>
      <c r="F17" s="13">
        <f>VLOOKUP(RIGHT(B17,8),'Điểm thực hành các buổi'!$B$3:$F$41,4,0)</f>
        <v>0.4</v>
      </c>
      <c r="G17" s="13">
        <f>VLOOKUP(RIGHT(B17,8),'Điểm bài tập lớn'!$B$3:$D$41,3,0)</f>
        <v>0.75</v>
      </c>
      <c r="H17" s="13">
        <f>VLOOKUP(RIGHT(B17,8),'Điểm lý thuyết'!$B$3:$D$41,3,0)</f>
        <v>6.3</v>
      </c>
      <c r="I17" s="13">
        <f t="shared" si="0"/>
        <v>5.8</v>
      </c>
      <c r="J17" s="43">
        <f>IF(OR(G17=0,VALUE(LEFT(B17,1))&gt;2),0,ROUND(I17+VLOOKUP(VALUE(LEFT(B17,1)),'Các bảng tham chiếu &amp; Thống kê'!$E$3:$F$5,2,0),1))</f>
        <v>6.8</v>
      </c>
      <c r="K17" s="44" t="str">
        <f>VLOOKUP(J17,'Các bảng tham chiếu &amp; Thống kê'!$A$3:$C$10,2,1)</f>
        <v>C+</v>
      </c>
    </row>
    <row r="18" spans="1:11" x14ac:dyDescent="0.3">
      <c r="A18" s="8">
        <v>12</v>
      </c>
      <c r="B18" s="16" t="s">
        <v>35</v>
      </c>
      <c r="C18" s="16" t="str">
        <f>VLOOKUP(RIGHT(B18,8),'Các bảng tham chiếu &amp; Thống kê'!$B$14:$C$52,2,0)</f>
        <v>Nguyễn Thị Thúy Nga</v>
      </c>
      <c r="D18" s="13">
        <f>VLOOKUP(RIGHT(B18,8),'Điểm thực hành các buổi'!$B$3:$F$41,3,0)</f>
        <v>0.3</v>
      </c>
      <c r="E18" s="13">
        <f>VLOOKUP(RIGHT(B18,8),'Điểm thực hành các buổi'!$B$3:$F$41,4,0)</f>
        <v>0.5</v>
      </c>
      <c r="F18" s="13">
        <f>VLOOKUP(RIGHT(B18,8),'Điểm thực hành các buổi'!$B$3:$F$41,4,0)</f>
        <v>0.5</v>
      </c>
      <c r="G18" s="13">
        <f>VLOOKUP(RIGHT(B18,8),'Điểm bài tập lớn'!$B$3:$D$41,3,0)</f>
        <v>0.3</v>
      </c>
      <c r="H18" s="13">
        <f>VLOOKUP(RIGHT(B18,8),'Điểm lý thuyết'!$B$3:$D$41,3,0)</f>
        <v>8.3000000000000007</v>
      </c>
      <c r="I18" s="13">
        <f t="shared" si="0"/>
        <v>6.6</v>
      </c>
      <c r="J18" s="43">
        <f>IF(OR(G18=0,VALUE(LEFT(B18,1))&gt;2),0,ROUND(I18+VLOOKUP(VALUE(LEFT(B18,1)),'Các bảng tham chiếu &amp; Thống kê'!$E$3:$F$5,2,0),1))</f>
        <v>7.1</v>
      </c>
      <c r="K18" s="44" t="str">
        <f>VLOOKUP(J18,'Các bảng tham chiếu &amp; Thống kê'!$A$3:$C$10,2,1)</f>
        <v>B</v>
      </c>
    </row>
    <row r="19" spans="1:11" x14ac:dyDescent="0.3">
      <c r="A19" s="8">
        <v>13</v>
      </c>
      <c r="B19" s="16" t="s">
        <v>60</v>
      </c>
      <c r="C19" s="16" t="str">
        <f>VLOOKUP(RIGHT(B19,8),'Các bảng tham chiếu &amp; Thống kê'!$B$14:$C$52,2,0)</f>
        <v>Vũ Mạnh Thắng</v>
      </c>
      <c r="D19" s="13">
        <f>VLOOKUP(RIGHT(B19,8),'Điểm thực hành các buổi'!$B$3:$F$41,3,0)</f>
        <v>0.4</v>
      </c>
      <c r="E19" s="13">
        <f>VLOOKUP(RIGHT(B19,8),'Điểm thực hành các buổi'!$B$3:$F$41,4,0)</f>
        <v>0.5</v>
      </c>
      <c r="F19" s="13">
        <f>VLOOKUP(RIGHT(B19,8),'Điểm thực hành các buổi'!$B$3:$F$41,4,0)</f>
        <v>0.5</v>
      </c>
      <c r="G19" s="13">
        <f>VLOOKUP(RIGHT(B19,8),'Điểm bài tập lớn'!$B$3:$D$41,3,0)</f>
        <v>1.2</v>
      </c>
      <c r="H19" s="13">
        <f>VLOOKUP(RIGHT(B19,8),'Điểm lý thuyết'!$B$3:$D$41,3,0)</f>
        <v>5.5</v>
      </c>
      <c r="I19" s="13">
        <f t="shared" si="0"/>
        <v>5.9</v>
      </c>
      <c r="J19" s="43">
        <f>IF(OR(G19=0,VALUE(LEFT(B19,1))&gt;2),0,ROUND(I19+VLOOKUP(VALUE(LEFT(B19,1)),'Các bảng tham chiếu &amp; Thống kê'!$E$3:$F$5,2,0),1))</f>
        <v>6.9</v>
      </c>
      <c r="K19" s="44" t="str">
        <f>VLOOKUP(J19,'Các bảng tham chiếu &amp; Thống kê'!$A$3:$C$10,2,1)</f>
        <v>C+</v>
      </c>
    </row>
    <row r="20" spans="1:11" x14ac:dyDescent="0.3">
      <c r="A20" s="8">
        <v>14</v>
      </c>
      <c r="B20" s="16" t="s">
        <v>61</v>
      </c>
      <c r="C20" s="16" t="str">
        <f>VLOOKUP(RIGHT(B20,8),'Các bảng tham chiếu &amp; Thống kê'!$B$14:$C$52,2,0)</f>
        <v>Cao Ngọc Quyên</v>
      </c>
      <c r="D20" s="13">
        <f>VLOOKUP(RIGHT(B20,8),'Điểm thực hành các buổi'!$B$3:$F$41,3,0)</f>
        <v>0.5</v>
      </c>
      <c r="E20" s="13">
        <f>VLOOKUP(RIGHT(B20,8),'Điểm thực hành các buổi'!$B$3:$F$41,4,0)</f>
        <v>0.5</v>
      </c>
      <c r="F20" s="13">
        <f>VLOOKUP(RIGHT(B20,8),'Điểm thực hành các buổi'!$B$3:$F$41,4,0)</f>
        <v>0.5</v>
      </c>
      <c r="G20" s="13">
        <f>VLOOKUP(RIGHT(B20,8),'Điểm bài tập lớn'!$B$3:$D$41,3,0)</f>
        <v>0.3</v>
      </c>
      <c r="H20" s="13">
        <f>VLOOKUP(RIGHT(B20,8),'Điểm lý thuyết'!$B$3:$D$41,3,0)</f>
        <v>6</v>
      </c>
      <c r="I20" s="13">
        <f t="shared" si="0"/>
        <v>5.4</v>
      </c>
      <c r="J20" s="43">
        <f>IF(OR(G20=0,VALUE(LEFT(B20,1))&gt;2),0,ROUND(I20+VLOOKUP(VALUE(LEFT(B20,1)),'Các bảng tham chiếu &amp; Thống kê'!$E$3:$F$5,2,0),1))</f>
        <v>6.4</v>
      </c>
      <c r="K20" s="44" t="str">
        <f>VLOOKUP(J20,'Các bảng tham chiếu &amp; Thống kê'!$A$3:$C$10,2,1)</f>
        <v>C</v>
      </c>
    </row>
    <row r="21" spans="1:11" x14ac:dyDescent="0.3">
      <c r="A21" s="8">
        <v>15</v>
      </c>
      <c r="B21" s="16" t="s">
        <v>36</v>
      </c>
      <c r="C21" s="16" t="str">
        <f>VLOOKUP(RIGHT(B21,8),'Các bảng tham chiếu &amp; Thống kê'!$B$14:$C$52,2,0)</f>
        <v>Nguyễn Chí Thanh</v>
      </c>
      <c r="D21" s="13">
        <f>VLOOKUP(RIGHT(B21,8),'Điểm thực hành các buổi'!$B$3:$F$41,3,0)</f>
        <v>0.4</v>
      </c>
      <c r="E21" s="13">
        <f>VLOOKUP(RIGHT(B21,8),'Điểm thực hành các buổi'!$B$3:$F$41,4,0)</f>
        <v>0.45</v>
      </c>
      <c r="F21" s="13">
        <f>VLOOKUP(RIGHT(B21,8),'Điểm thực hành các buổi'!$B$3:$F$41,4,0)</f>
        <v>0.45</v>
      </c>
      <c r="G21" s="13">
        <f>VLOOKUP(RIGHT(B21,8),'Điểm bài tập lớn'!$B$3:$D$41,3,0)</f>
        <v>0.3</v>
      </c>
      <c r="H21" s="13">
        <f>VLOOKUP(RIGHT(B21,8),'Điểm lý thuyết'!$B$3:$D$41,3,0)</f>
        <v>-3</v>
      </c>
      <c r="I21" s="13">
        <f t="shared" si="0"/>
        <v>0</v>
      </c>
      <c r="J21" s="43">
        <f>IF(OR(G21=0,VALUE(LEFT(B21,1))&gt;2),0,ROUND(I21+VLOOKUP(VALUE(LEFT(B21,1)),'Các bảng tham chiếu &amp; Thống kê'!$E$3:$F$5,2,0),1))</f>
        <v>0</v>
      </c>
      <c r="K21" s="44" t="str">
        <f>VLOOKUP(J21,'Các bảng tham chiếu &amp; Thống kê'!$A$3:$C$10,2,1)</f>
        <v>F</v>
      </c>
    </row>
    <row r="22" spans="1:11" x14ac:dyDescent="0.3">
      <c r="A22" s="8">
        <v>16</v>
      </c>
      <c r="B22" s="16" t="s">
        <v>62</v>
      </c>
      <c r="C22" s="16" t="str">
        <f>VLOOKUP(RIGHT(B22,8),'Các bảng tham chiếu &amp; Thống kê'!$B$14:$C$52,2,0)</f>
        <v>Nguyễn Bích Ngân</v>
      </c>
      <c r="D22" s="13">
        <f>VLOOKUP(RIGHT(B22,8),'Điểm thực hành các buổi'!$B$3:$F$41,3,0)</f>
        <v>0.4</v>
      </c>
      <c r="E22" s="13">
        <f>VLOOKUP(RIGHT(B22,8),'Điểm thực hành các buổi'!$B$3:$F$41,4,0)</f>
        <v>0.45</v>
      </c>
      <c r="F22" s="13">
        <f>VLOOKUP(RIGHT(B22,8),'Điểm thực hành các buổi'!$B$3:$F$41,4,0)</f>
        <v>0.45</v>
      </c>
      <c r="G22" s="13">
        <f>VLOOKUP(RIGHT(B22,8),'Điểm bài tập lớn'!$B$3:$D$41,3,0)</f>
        <v>1</v>
      </c>
      <c r="H22" s="13">
        <f>VLOOKUP(RIGHT(B22,8),'Điểm lý thuyết'!$B$3:$D$41,3,0)</f>
        <v>5.7</v>
      </c>
      <c r="I22" s="13">
        <f t="shared" si="0"/>
        <v>5.7</v>
      </c>
      <c r="J22" s="43">
        <f>IF(OR(G22=0,VALUE(LEFT(B22,1))&gt;2),0,ROUND(I22+VLOOKUP(VALUE(LEFT(B22,1)),'Các bảng tham chiếu &amp; Thống kê'!$E$3:$F$5,2,0),1))</f>
        <v>6.7</v>
      </c>
      <c r="K22" s="44" t="str">
        <f>VLOOKUP(J22,'Các bảng tham chiếu &amp; Thống kê'!$A$3:$C$10,2,1)</f>
        <v>C+</v>
      </c>
    </row>
    <row r="23" spans="1:11" x14ac:dyDescent="0.3">
      <c r="A23" s="8">
        <v>17</v>
      </c>
      <c r="B23" s="16" t="s">
        <v>38</v>
      </c>
      <c r="C23" s="16" t="str">
        <f>VLOOKUP(RIGHT(B23,8),'Các bảng tham chiếu &amp; Thống kê'!$B$14:$C$52,2,0)</f>
        <v>Nguyễn Hải Anh</v>
      </c>
      <c r="D23" s="13">
        <f>VLOOKUP(RIGHT(B23,8),'Điểm thực hành các buổi'!$B$3:$F$41,3,0)</f>
        <v>0.5</v>
      </c>
      <c r="E23" s="13">
        <f>VLOOKUP(RIGHT(B23,8),'Điểm thực hành các buổi'!$B$3:$F$41,4,0)</f>
        <v>0.5</v>
      </c>
      <c r="F23" s="13">
        <f>VLOOKUP(RIGHT(B23,8),'Điểm thực hành các buổi'!$B$3:$F$41,4,0)</f>
        <v>0.5</v>
      </c>
      <c r="G23" s="13">
        <f>VLOOKUP(RIGHT(B23,8),'Điểm bài tập lớn'!$B$3:$D$41,3,0)</f>
        <v>1.5</v>
      </c>
      <c r="H23" s="13">
        <f>VLOOKUP(RIGHT(B23,8),'Điểm lý thuyết'!$B$3:$D$41,3,0)</f>
        <v>7</v>
      </c>
      <c r="I23" s="13">
        <f t="shared" si="0"/>
        <v>7.2</v>
      </c>
      <c r="J23" s="43">
        <f>IF(OR(G23=0,VALUE(LEFT(B23,1))&gt;2),0,ROUND(I23+VLOOKUP(VALUE(LEFT(B23,1)),'Các bảng tham chiếu &amp; Thống kê'!$E$3:$F$5,2,0),1))</f>
        <v>7.5</v>
      </c>
      <c r="K23" s="44" t="str">
        <f>VLOOKUP(J23,'Các bảng tham chiếu &amp; Thống kê'!$A$3:$C$10,2,1)</f>
        <v>B</v>
      </c>
    </row>
    <row r="24" spans="1:11" x14ac:dyDescent="0.3">
      <c r="A24" s="8">
        <v>18</v>
      </c>
      <c r="B24" s="16" t="s">
        <v>63</v>
      </c>
      <c r="C24" s="16" t="str">
        <f>VLOOKUP(RIGHT(B24,8),'Các bảng tham chiếu &amp; Thống kê'!$B$14:$C$52,2,0)</f>
        <v>Nguyễn Hoàng Châu</v>
      </c>
      <c r="D24" s="13">
        <f>VLOOKUP(RIGHT(B24,8),'Điểm thực hành các buổi'!$B$3:$F$41,3,0)</f>
        <v>0.4</v>
      </c>
      <c r="E24" s="13">
        <f>VLOOKUP(RIGHT(B24,8),'Điểm thực hành các buổi'!$B$3:$F$41,4,0)</f>
        <v>0.4</v>
      </c>
      <c r="F24" s="13">
        <f>VLOOKUP(RIGHT(B24,8),'Điểm thực hành các buổi'!$B$3:$F$41,4,0)</f>
        <v>0.4</v>
      </c>
      <c r="G24" s="13">
        <f>VLOOKUP(RIGHT(B24,8),'Điểm bài tập lớn'!$B$3:$D$41,3,0)</f>
        <v>0.3</v>
      </c>
      <c r="H24" s="13">
        <f>VLOOKUP(RIGHT(B24,8),'Điểm lý thuyết'!$B$3:$D$41,3,0)</f>
        <v>6.5</v>
      </c>
      <c r="I24" s="13">
        <f t="shared" si="0"/>
        <v>5.4</v>
      </c>
      <c r="J24" s="43">
        <f>IF(OR(G24=0,VALUE(LEFT(B24,1))&gt;2),0,ROUND(I24+VLOOKUP(VALUE(LEFT(B24,1)),'Các bảng tham chiếu &amp; Thống kê'!$E$3:$F$5,2,0),1))</f>
        <v>6.4</v>
      </c>
      <c r="K24" s="44" t="str">
        <f>VLOOKUP(J24,'Các bảng tham chiếu &amp; Thống kê'!$A$3:$C$10,2,1)</f>
        <v>C</v>
      </c>
    </row>
    <row r="25" spans="1:11" x14ac:dyDescent="0.3">
      <c r="A25" s="8">
        <v>19</v>
      </c>
      <c r="B25" s="16" t="s">
        <v>40</v>
      </c>
      <c r="C25" s="16" t="str">
        <f>VLOOKUP(RIGHT(B25,8),'Các bảng tham chiếu &amp; Thống kê'!$B$14:$C$52,2,0)</f>
        <v>Trần Nam Dương</v>
      </c>
      <c r="D25" s="13">
        <f>VLOOKUP(RIGHT(B25,8),'Điểm thực hành các buổi'!$B$3:$F$41,3,0)</f>
        <v>0.4</v>
      </c>
      <c r="E25" s="13">
        <f>VLOOKUP(RIGHT(B25,8),'Điểm thực hành các buổi'!$B$3:$F$41,4,0)</f>
        <v>0.4</v>
      </c>
      <c r="F25" s="13">
        <f>VLOOKUP(RIGHT(B25,8),'Điểm thực hành các buổi'!$B$3:$F$41,4,0)</f>
        <v>0.4</v>
      </c>
      <c r="G25" s="13">
        <f>VLOOKUP(RIGHT(B25,8),'Điểm bài tập lớn'!$B$3:$D$41,3,0)</f>
        <v>1.35</v>
      </c>
      <c r="H25" s="13">
        <f>VLOOKUP(RIGHT(B25,8),'Điểm lý thuyết'!$B$3:$D$41,3,0)</f>
        <v>-3</v>
      </c>
      <c r="I25" s="13">
        <f t="shared" si="0"/>
        <v>0</v>
      </c>
      <c r="J25" s="43">
        <f>IF(OR(G25=0,VALUE(LEFT(B25,1))&gt;2),0,ROUND(I25+VLOOKUP(VALUE(LEFT(B25,1)),'Các bảng tham chiếu &amp; Thống kê'!$E$3:$F$5,2,0),1))</f>
        <v>0</v>
      </c>
      <c r="K25" s="44" t="str">
        <f>VLOOKUP(J25,'Các bảng tham chiếu &amp; Thống kê'!$A$3:$C$10,2,1)</f>
        <v>F</v>
      </c>
    </row>
    <row r="26" spans="1:11" x14ac:dyDescent="0.3">
      <c r="A26" s="8">
        <v>20</v>
      </c>
      <c r="B26" s="16" t="s">
        <v>42</v>
      </c>
      <c r="C26" s="16" t="str">
        <f>VLOOKUP(RIGHT(B26,8),'Các bảng tham chiếu &amp; Thống kê'!$B$14:$C$52,2,0)</f>
        <v>Đào Nguyễn Duy Khanh</v>
      </c>
      <c r="D26" s="13">
        <f>VLOOKUP(RIGHT(B26,8),'Điểm thực hành các buổi'!$B$3:$F$41,3,0)</f>
        <v>0.35</v>
      </c>
      <c r="E26" s="13">
        <f>VLOOKUP(RIGHT(B26,8),'Điểm thực hành các buổi'!$B$3:$F$41,4,0)</f>
        <v>0.4</v>
      </c>
      <c r="F26" s="13">
        <f>VLOOKUP(RIGHT(B26,8),'Điểm thực hành các buổi'!$B$3:$F$41,4,0)</f>
        <v>0.4</v>
      </c>
      <c r="G26" s="13">
        <f>VLOOKUP(RIGHT(B26,8),'Điểm bài tập lớn'!$B$3:$D$41,3,0)</f>
        <v>0.85</v>
      </c>
      <c r="H26" s="13">
        <f>VLOOKUP(RIGHT(B26,8),'Điểm lý thuyết'!$B$3:$D$41,3,0)</f>
        <v>6.5</v>
      </c>
      <c r="I26" s="13">
        <f t="shared" si="0"/>
        <v>5.9</v>
      </c>
      <c r="J26" s="43">
        <f>IF(OR(G26=0,VALUE(LEFT(B26,1))&gt;2),0,ROUND(I26+VLOOKUP(VALUE(LEFT(B26,1)),'Các bảng tham chiếu &amp; Thống kê'!$E$3:$F$5,2,0),1))</f>
        <v>6.9</v>
      </c>
      <c r="K26" s="44" t="str">
        <f>VLOOKUP(J26,'Các bảng tham chiếu &amp; Thống kê'!$A$3:$C$10,2,1)</f>
        <v>C+</v>
      </c>
    </row>
    <row r="27" spans="1:11" x14ac:dyDescent="0.3">
      <c r="A27" s="8">
        <v>21</v>
      </c>
      <c r="B27" s="16" t="s">
        <v>64</v>
      </c>
      <c r="C27" s="16" t="str">
        <f>VLOOKUP(RIGHT(B27,8),'Các bảng tham chiếu &amp; Thống kê'!$B$14:$C$52,2,0)</f>
        <v>Ngô Hùng Vĩ</v>
      </c>
      <c r="D27" s="13">
        <f>VLOOKUP(RIGHT(B27,8),'Điểm thực hành các buổi'!$B$3:$F$41,3,0)</f>
        <v>0.5</v>
      </c>
      <c r="E27" s="13">
        <f>VLOOKUP(RIGHT(B27,8),'Điểm thực hành các buổi'!$B$3:$F$41,4,0)</f>
        <v>0.4</v>
      </c>
      <c r="F27" s="13">
        <f>VLOOKUP(RIGHT(B27,8),'Điểm thực hành các buổi'!$B$3:$F$41,4,0)</f>
        <v>0.4</v>
      </c>
      <c r="G27" s="13">
        <f>VLOOKUP(RIGHT(B27,8),'Điểm bài tập lớn'!$B$3:$D$41,3,0)</f>
        <v>1.35</v>
      </c>
      <c r="H27" s="13">
        <f>VLOOKUP(RIGHT(B27,8),'Điểm lý thuyết'!$B$3:$D$41,3,0)</f>
        <v>6.7</v>
      </c>
      <c r="I27" s="13">
        <f t="shared" si="0"/>
        <v>6.7</v>
      </c>
      <c r="J27" s="43">
        <f>IF(OR(G27=0,VALUE(LEFT(B27,1))&gt;2),0,ROUND(I27+VLOOKUP(VALUE(LEFT(B27,1)),'Các bảng tham chiếu &amp; Thống kê'!$E$3:$F$5,2,0),1))</f>
        <v>7.7</v>
      </c>
      <c r="K27" s="44" t="str">
        <f>VLOOKUP(J27,'Các bảng tham chiếu &amp; Thống kê'!$A$3:$C$10,2,1)</f>
        <v>B</v>
      </c>
    </row>
    <row r="28" spans="1:11" x14ac:dyDescent="0.3">
      <c r="A28" s="8">
        <v>22</v>
      </c>
      <c r="B28" s="16" t="s">
        <v>65</v>
      </c>
      <c r="C28" s="16" t="str">
        <f>VLOOKUP(RIGHT(B28,8),'Các bảng tham chiếu &amp; Thống kê'!$B$14:$C$52,2,0)</f>
        <v>Lê Thanh Tùng</v>
      </c>
      <c r="D28" s="13">
        <f>VLOOKUP(RIGHT(B28,8),'Điểm thực hành các buổi'!$B$3:$F$41,3,0)</f>
        <v>0.4</v>
      </c>
      <c r="E28" s="13">
        <f>VLOOKUP(RIGHT(B28,8),'Điểm thực hành các buổi'!$B$3:$F$41,4,0)</f>
        <v>0.4</v>
      </c>
      <c r="F28" s="13">
        <f>VLOOKUP(RIGHT(B28,8),'Điểm thực hành các buổi'!$B$3:$F$41,4,0)</f>
        <v>0.4</v>
      </c>
      <c r="G28" s="13">
        <f>VLOOKUP(RIGHT(B28,8),'Điểm bài tập lớn'!$B$3:$D$41,3,0)</f>
        <v>0</v>
      </c>
      <c r="H28" s="13">
        <f>VLOOKUP(RIGHT(B28,8),'Điểm lý thuyết'!$B$3:$D$41,3,0)</f>
        <v>4.5</v>
      </c>
      <c r="I28" s="13">
        <f t="shared" si="0"/>
        <v>3.9</v>
      </c>
      <c r="J28" s="43">
        <f>IF(OR(G28=0,VALUE(LEFT(B28,1))&gt;2),0,ROUND(I28+VLOOKUP(VALUE(LEFT(B28,1)),'Các bảng tham chiếu &amp; Thống kê'!$E$3:$F$5,2,0),1))</f>
        <v>0</v>
      </c>
      <c r="K28" s="44" t="str">
        <f>VLOOKUP(J28,'Các bảng tham chiếu &amp; Thống kê'!$A$3:$C$10,2,1)</f>
        <v>F</v>
      </c>
    </row>
    <row r="29" spans="1:11" x14ac:dyDescent="0.3">
      <c r="A29" s="8">
        <v>23</v>
      </c>
      <c r="B29" s="16" t="s">
        <v>66</v>
      </c>
      <c r="C29" s="16" t="str">
        <f>VLOOKUP(RIGHT(B29,8),'Các bảng tham chiếu &amp; Thống kê'!$B$14:$C$52,2,0)</f>
        <v>Lê Hồng Quốc Vương</v>
      </c>
      <c r="D29" s="13">
        <f>VLOOKUP(RIGHT(B29,8),'Điểm thực hành các buổi'!$B$3:$F$41,3,0)</f>
        <v>0.5</v>
      </c>
      <c r="E29" s="13">
        <f>VLOOKUP(RIGHT(B29,8),'Điểm thực hành các buổi'!$B$3:$F$41,4,0)</f>
        <v>0.5</v>
      </c>
      <c r="F29" s="13">
        <f>VLOOKUP(RIGHT(B29,8),'Điểm thực hành các buổi'!$B$3:$F$41,4,0)</f>
        <v>0.5</v>
      </c>
      <c r="G29" s="13">
        <f>VLOOKUP(RIGHT(B29,8),'Điểm bài tập lớn'!$B$3:$D$41,3,0)</f>
        <v>1.5</v>
      </c>
      <c r="H29" s="13">
        <f>VLOOKUP(RIGHT(B29,8),'Điểm lý thuyết'!$B$3:$D$41,3,0)</f>
        <v>7.5</v>
      </c>
      <c r="I29" s="13">
        <f t="shared" si="0"/>
        <v>7.5</v>
      </c>
      <c r="J29" s="43">
        <f>IF(OR(G29=0,VALUE(LEFT(B29,1))&gt;2),0,ROUND(I29+VLOOKUP(VALUE(LEFT(B29,1)),'Các bảng tham chiếu &amp; Thống kê'!$E$3:$F$5,2,0),1))</f>
        <v>8.5</v>
      </c>
      <c r="K29" s="44" t="str">
        <f>VLOOKUP(J29,'Các bảng tham chiếu &amp; Thống kê'!$A$3:$C$10,2,1)</f>
        <v>B+</v>
      </c>
    </row>
    <row r="30" spans="1:11" x14ac:dyDescent="0.3">
      <c r="A30" s="8">
        <v>24</v>
      </c>
      <c r="B30" s="16" t="s">
        <v>67</v>
      </c>
      <c r="C30" s="16" t="str">
        <f>VLOOKUP(RIGHT(B30,8),'Các bảng tham chiếu &amp; Thống kê'!$B$14:$C$52,2,0)</f>
        <v>Huỳnh Hoàng Ẩn</v>
      </c>
      <c r="D30" s="13">
        <f>VLOOKUP(RIGHT(B30,8),'Điểm thực hành các buổi'!$B$3:$F$41,3,0)</f>
        <v>0.45</v>
      </c>
      <c r="E30" s="13">
        <f>VLOOKUP(RIGHT(B30,8),'Điểm thực hành các buổi'!$B$3:$F$41,4,0)</f>
        <v>0.3</v>
      </c>
      <c r="F30" s="13">
        <f>VLOOKUP(RIGHT(B30,8),'Điểm thực hành các buổi'!$B$3:$F$41,4,0)</f>
        <v>0.3</v>
      </c>
      <c r="G30" s="13">
        <f>VLOOKUP(RIGHT(B30,8),'Điểm bài tập lớn'!$B$3:$D$41,3,0)</f>
        <v>1.2</v>
      </c>
      <c r="H30" s="13">
        <f>VLOOKUP(RIGHT(B30,8),'Điểm lý thuyết'!$B$3:$D$41,3,0)</f>
        <v>8.8000000000000007</v>
      </c>
      <c r="I30" s="13">
        <f t="shared" si="0"/>
        <v>7.5</v>
      </c>
      <c r="J30" s="43">
        <f>IF(OR(G30=0,VALUE(LEFT(B30,1))&gt;2),0,ROUND(I30+VLOOKUP(VALUE(LEFT(B30,1)),'Các bảng tham chiếu &amp; Thống kê'!$E$3:$F$5,2,0),1))</f>
        <v>7.8</v>
      </c>
      <c r="K30" s="44" t="str">
        <f>VLOOKUP(J30,'Các bảng tham chiếu &amp; Thống kê'!$A$3:$C$10,2,1)</f>
        <v>B</v>
      </c>
    </row>
    <row r="31" spans="1:11" x14ac:dyDescent="0.3">
      <c r="A31" s="8">
        <v>25</v>
      </c>
      <c r="B31" s="16" t="s">
        <v>68</v>
      </c>
      <c r="C31" s="16" t="str">
        <f>VLOOKUP(RIGHT(B31,8),'Các bảng tham chiếu &amp; Thống kê'!$B$14:$C$52,2,0)</f>
        <v>Hồ Thị Mỷ Huyền</v>
      </c>
      <c r="D31" s="13">
        <f>VLOOKUP(RIGHT(B31,8),'Điểm thực hành các buổi'!$B$3:$F$41,3,0)</f>
        <v>0.3</v>
      </c>
      <c r="E31" s="13">
        <f>VLOOKUP(RIGHT(B31,8),'Điểm thực hành các buổi'!$B$3:$F$41,4,0)</f>
        <v>0.3</v>
      </c>
      <c r="F31" s="13">
        <f>VLOOKUP(RIGHT(B31,8),'Điểm thực hành các buổi'!$B$3:$F$41,4,0)</f>
        <v>0.3</v>
      </c>
      <c r="G31" s="13">
        <f>VLOOKUP(RIGHT(B31,8),'Điểm bài tập lớn'!$B$3:$D$41,3,0)</f>
        <v>0.75</v>
      </c>
      <c r="H31" s="13">
        <f>VLOOKUP(RIGHT(B31,8),'Điểm lý thuyết'!$B$3:$D$41,3,0)</f>
        <v>6.8</v>
      </c>
      <c r="I31" s="13">
        <f t="shared" si="0"/>
        <v>5.7</v>
      </c>
      <c r="J31" s="43">
        <f>IF(OR(G31=0,VALUE(LEFT(B31,1))&gt;2),0,ROUND(I31+VLOOKUP(VALUE(LEFT(B31,1)),'Các bảng tham chiếu &amp; Thống kê'!$E$3:$F$5,2,0),1))</f>
        <v>6.2</v>
      </c>
      <c r="K31" s="44" t="str">
        <f>VLOOKUP(J31,'Các bảng tham chiếu &amp; Thống kê'!$A$3:$C$10,2,1)</f>
        <v>C</v>
      </c>
    </row>
    <row r="32" spans="1:11" x14ac:dyDescent="0.3">
      <c r="A32" s="8">
        <v>26</v>
      </c>
      <c r="B32" s="16" t="s">
        <v>69</v>
      </c>
      <c r="C32" s="16" t="str">
        <f>VLOOKUP(RIGHT(B32,8),'Các bảng tham chiếu &amp; Thống kê'!$B$14:$C$52,2,0)</f>
        <v>Đặng Trung Kiên</v>
      </c>
      <c r="D32" s="13">
        <f>VLOOKUP(RIGHT(B32,8),'Điểm thực hành các buổi'!$B$3:$F$41,3,0)</f>
        <v>0.5</v>
      </c>
      <c r="E32" s="13">
        <f>VLOOKUP(RIGHT(B32,8),'Điểm thực hành các buổi'!$B$3:$F$41,4,0)</f>
        <v>0.3</v>
      </c>
      <c r="F32" s="13">
        <f>VLOOKUP(RIGHT(B32,8),'Điểm thực hành các buổi'!$B$3:$F$41,4,0)</f>
        <v>0.3</v>
      </c>
      <c r="G32" s="13">
        <f>VLOOKUP(RIGHT(B32,8),'Điểm bài tập lớn'!$B$3:$D$41,3,0)</f>
        <v>1</v>
      </c>
      <c r="H32" s="13">
        <f>VLOOKUP(RIGHT(B32,8),'Điểm lý thuyết'!$B$3:$D$41,3,0)</f>
        <v>7.8</v>
      </c>
      <c r="I32" s="13">
        <f t="shared" si="0"/>
        <v>6.8</v>
      </c>
      <c r="J32" s="43">
        <f>IF(OR(G32=0,VALUE(LEFT(B32,1))&gt;2),0,ROUND(I32+VLOOKUP(VALUE(LEFT(B32,1)),'Các bảng tham chiếu &amp; Thống kê'!$E$3:$F$5,2,0),1))</f>
        <v>7.8</v>
      </c>
      <c r="K32" s="44" t="str">
        <f>VLOOKUP(J32,'Các bảng tham chiếu &amp; Thống kê'!$A$3:$C$10,2,1)</f>
        <v>B</v>
      </c>
    </row>
    <row r="33" spans="1:11" x14ac:dyDescent="0.3">
      <c r="A33" s="8">
        <v>27</v>
      </c>
      <c r="B33" s="16" t="s">
        <v>70</v>
      </c>
      <c r="C33" s="16" t="str">
        <f>VLOOKUP(RIGHT(B33,8),'Các bảng tham chiếu &amp; Thống kê'!$B$14:$C$52,2,0)</f>
        <v>Ngụy Hữu Lộc</v>
      </c>
      <c r="D33" s="13">
        <f>VLOOKUP(RIGHT(B33,8),'Điểm thực hành các buổi'!$B$3:$F$41,3,0)</f>
        <v>0.5</v>
      </c>
      <c r="E33" s="13">
        <f>VLOOKUP(RIGHT(B33,8),'Điểm thực hành các buổi'!$B$3:$F$41,4,0)</f>
        <v>0.4</v>
      </c>
      <c r="F33" s="13">
        <f>VLOOKUP(RIGHT(B33,8),'Điểm thực hành các buổi'!$B$3:$F$41,4,0)</f>
        <v>0.4</v>
      </c>
      <c r="G33" s="13">
        <f>VLOOKUP(RIGHT(B33,8),'Điểm bài tập lớn'!$B$3:$D$41,3,0)</f>
        <v>1.5</v>
      </c>
      <c r="H33" s="13">
        <f>VLOOKUP(RIGHT(B33,8),'Điểm lý thuyết'!$B$3:$D$41,3,0)</f>
        <v>8.8000000000000007</v>
      </c>
      <c r="I33" s="13">
        <f t="shared" si="0"/>
        <v>8.1</v>
      </c>
      <c r="J33" s="43">
        <f>IF(OR(G33=0,VALUE(LEFT(B33,1))&gt;2),0,ROUND(I33+VLOOKUP(VALUE(LEFT(B33,1)),'Các bảng tham chiếu &amp; Thống kê'!$E$3:$F$5,2,0),1))</f>
        <v>9.1</v>
      </c>
      <c r="K33" s="44" t="str">
        <f>VLOOKUP(J33,'Các bảng tham chiếu &amp; Thống kê'!$A$3:$C$10,2,1)</f>
        <v>A</v>
      </c>
    </row>
    <row r="34" spans="1:11" x14ac:dyDescent="0.3">
      <c r="A34" s="8">
        <v>28</v>
      </c>
      <c r="B34" s="16" t="s">
        <v>71</v>
      </c>
      <c r="C34" s="16" t="str">
        <f>VLOOKUP(RIGHT(B34,8),'Các bảng tham chiếu &amp; Thống kê'!$B$14:$C$52,2,0)</f>
        <v>Nguyễn Trà Mi</v>
      </c>
      <c r="D34" s="13">
        <f>VLOOKUP(RIGHT(B34,8),'Điểm thực hành các buổi'!$B$3:$F$41,3,0)</f>
        <v>0.5</v>
      </c>
      <c r="E34" s="13">
        <f>VLOOKUP(RIGHT(B34,8),'Điểm thực hành các buổi'!$B$3:$F$41,4,0)</f>
        <v>0.45</v>
      </c>
      <c r="F34" s="13">
        <f>VLOOKUP(RIGHT(B34,8),'Điểm thực hành các buổi'!$B$3:$F$41,4,0)</f>
        <v>0.45</v>
      </c>
      <c r="G34" s="13">
        <f>VLOOKUP(RIGHT(B34,8),'Điểm bài tập lớn'!$B$3:$D$41,3,0)</f>
        <v>1</v>
      </c>
      <c r="H34" s="13">
        <f>VLOOKUP(RIGHT(B34,8),'Điểm lý thuyết'!$B$3:$D$41,3,0)</f>
        <v>7.8</v>
      </c>
      <c r="I34" s="13">
        <f t="shared" si="0"/>
        <v>7.1</v>
      </c>
      <c r="J34" s="43">
        <f>IF(OR(G34=0,VALUE(LEFT(B34,1))&gt;2),0,ROUND(I34+VLOOKUP(VALUE(LEFT(B34,1)),'Các bảng tham chiếu &amp; Thống kê'!$E$3:$F$5,2,0),1))</f>
        <v>8.1</v>
      </c>
      <c r="K34" s="44" t="str">
        <f>VLOOKUP(J34,'Các bảng tham chiếu &amp; Thống kê'!$A$3:$C$10,2,1)</f>
        <v>B+</v>
      </c>
    </row>
    <row r="35" spans="1:11" x14ac:dyDescent="0.3">
      <c r="A35" s="8">
        <v>29</v>
      </c>
      <c r="B35" s="16" t="s">
        <v>43</v>
      </c>
      <c r="C35" s="16" t="str">
        <f>VLOOKUP(RIGHT(B35,8),'Các bảng tham chiếu &amp; Thống kê'!$B$14:$C$52,2,0)</f>
        <v>Lại Ngọc Hoàng Phi</v>
      </c>
      <c r="D35" s="13">
        <f>VLOOKUP(RIGHT(B35,8),'Điểm thực hành các buổi'!$B$3:$F$41,3,0)</f>
        <v>0.5</v>
      </c>
      <c r="E35" s="13">
        <f>VLOOKUP(RIGHT(B35,8),'Điểm thực hành các buổi'!$B$3:$F$41,4,0)</f>
        <v>0.5</v>
      </c>
      <c r="F35" s="13">
        <f>VLOOKUP(RIGHT(B35,8),'Điểm thực hành các buổi'!$B$3:$F$41,4,0)</f>
        <v>0.5</v>
      </c>
      <c r="G35" s="13">
        <f>VLOOKUP(RIGHT(B35,8),'Điểm bài tập lớn'!$B$3:$D$41,3,0)</f>
        <v>0</v>
      </c>
      <c r="H35" s="13">
        <f>VLOOKUP(RIGHT(B35,8),'Điểm lý thuyết'!$B$3:$D$41,3,0)</f>
        <v>7.7</v>
      </c>
      <c r="I35" s="13">
        <f t="shared" si="0"/>
        <v>6.1</v>
      </c>
      <c r="J35" s="43">
        <f>IF(OR(G35=0,VALUE(LEFT(B35,1))&gt;2),0,ROUND(I35+VLOOKUP(VALUE(LEFT(B35,1)),'Các bảng tham chiếu &amp; Thống kê'!$E$3:$F$5,2,0),1))</f>
        <v>0</v>
      </c>
      <c r="K35" s="44" t="str">
        <f>VLOOKUP(J35,'Các bảng tham chiếu &amp; Thống kê'!$A$3:$C$10,2,1)</f>
        <v>F</v>
      </c>
    </row>
    <row r="36" spans="1:11" x14ac:dyDescent="0.3">
      <c r="A36" s="8">
        <v>30</v>
      </c>
      <c r="B36" s="16" t="s">
        <v>72</v>
      </c>
      <c r="C36" s="16" t="str">
        <f>VLOOKUP(RIGHT(B36,8),'Các bảng tham chiếu &amp; Thống kê'!$B$14:$C$52,2,0)</f>
        <v>Nguyễn Khắc Minh Phúc</v>
      </c>
      <c r="D36" s="13">
        <f>VLOOKUP(RIGHT(B36,8),'Điểm thực hành các buổi'!$B$3:$F$41,3,0)</f>
        <v>0.5</v>
      </c>
      <c r="E36" s="13">
        <f>VLOOKUP(RIGHT(B36,8),'Điểm thực hành các buổi'!$B$3:$F$41,4,0)</f>
        <v>0.4</v>
      </c>
      <c r="F36" s="13">
        <f>VLOOKUP(RIGHT(B36,8),'Điểm thực hành các buổi'!$B$3:$F$41,4,0)</f>
        <v>0.4</v>
      </c>
      <c r="G36" s="13">
        <f>VLOOKUP(RIGHT(B36,8),'Điểm bài tập lớn'!$B$3:$D$41,3,0)</f>
        <v>1</v>
      </c>
      <c r="H36" s="13">
        <f>VLOOKUP(RIGHT(B36,8),'Điểm lý thuyết'!$B$3:$D$41,3,0)</f>
        <v>-3</v>
      </c>
      <c r="I36" s="13">
        <f t="shared" si="0"/>
        <v>0</v>
      </c>
      <c r="J36" s="43">
        <f>IF(OR(G36=0,VALUE(LEFT(B36,1))&gt;2),0,ROUND(I36+VLOOKUP(VALUE(LEFT(B36,1)),'Các bảng tham chiếu &amp; Thống kê'!$E$3:$F$5,2,0),1))</f>
        <v>0</v>
      </c>
      <c r="K36" s="44" t="str">
        <f>VLOOKUP(J36,'Các bảng tham chiếu &amp; Thống kê'!$A$3:$C$10,2,1)</f>
        <v>F</v>
      </c>
    </row>
    <row r="37" spans="1:11" x14ac:dyDescent="0.3">
      <c r="A37" s="8">
        <v>31</v>
      </c>
      <c r="B37" s="16" t="s">
        <v>73</v>
      </c>
      <c r="C37" s="16" t="str">
        <f>VLOOKUP(RIGHT(B37,8),'Các bảng tham chiếu &amp; Thống kê'!$B$14:$C$52,2,0)</f>
        <v>Trần Thị Hoàng Quyên</v>
      </c>
      <c r="D37" s="13">
        <f>VLOOKUP(RIGHT(B37,8),'Điểm thực hành các buổi'!$B$3:$F$41,3,0)</f>
        <v>0.4</v>
      </c>
      <c r="E37" s="13">
        <f>VLOOKUP(RIGHT(B37,8),'Điểm thực hành các buổi'!$B$3:$F$41,4,0)</f>
        <v>0.5</v>
      </c>
      <c r="F37" s="13">
        <f>VLOOKUP(RIGHT(B37,8),'Điểm thực hành các buổi'!$B$3:$F$41,4,0)</f>
        <v>0.5</v>
      </c>
      <c r="G37" s="13">
        <f>VLOOKUP(RIGHT(B37,8),'Điểm bài tập lớn'!$B$3:$D$41,3,0)</f>
        <v>1</v>
      </c>
      <c r="H37" s="13">
        <f>VLOOKUP(RIGHT(B37,8),'Điểm lý thuyết'!$B$3:$D$41,3,0)</f>
        <v>9.1999999999999993</v>
      </c>
      <c r="I37" s="13">
        <f t="shared" si="0"/>
        <v>7.9</v>
      </c>
      <c r="J37" s="43">
        <f>IF(OR(G37=0,VALUE(LEFT(B37,1))&gt;2),0,ROUND(I37+VLOOKUP(VALUE(LEFT(B37,1)),'Các bảng tham chiếu &amp; Thống kê'!$E$3:$F$5,2,0),1))</f>
        <v>8.9</v>
      </c>
      <c r="K37" s="44" t="str">
        <f>VLOOKUP(J37,'Các bảng tham chiếu &amp; Thống kê'!$A$3:$C$10,2,1)</f>
        <v>B+</v>
      </c>
    </row>
    <row r="38" spans="1:11" x14ac:dyDescent="0.3">
      <c r="A38" s="8">
        <v>32</v>
      </c>
      <c r="B38" s="16" t="s">
        <v>74</v>
      </c>
      <c r="C38" s="16" t="str">
        <f>VLOOKUP(RIGHT(B38,8),'Các bảng tham chiếu &amp; Thống kê'!$B$14:$C$52,2,0)</f>
        <v>Trương Quốc Thái</v>
      </c>
      <c r="D38" s="13">
        <f>VLOOKUP(RIGHT(B38,8),'Điểm thực hành các buổi'!$B$3:$F$41,3,0)</f>
        <v>0.4</v>
      </c>
      <c r="E38" s="13">
        <f>VLOOKUP(RIGHT(B38,8),'Điểm thực hành các buổi'!$B$3:$F$41,4,0)</f>
        <v>0.4</v>
      </c>
      <c r="F38" s="13">
        <f>VLOOKUP(RIGHT(B38,8),'Điểm thực hành các buổi'!$B$3:$F$41,4,0)</f>
        <v>0.4</v>
      </c>
      <c r="G38" s="13">
        <f>VLOOKUP(RIGHT(B38,8),'Điểm bài tập lớn'!$B$3:$D$41,3,0)</f>
        <v>1</v>
      </c>
      <c r="H38" s="13">
        <f>VLOOKUP(RIGHT(B38,8),'Điểm lý thuyết'!$B$3:$D$41,3,0)</f>
        <v>7.5</v>
      </c>
      <c r="I38" s="13">
        <f t="shared" si="0"/>
        <v>6.7</v>
      </c>
      <c r="J38" s="43">
        <f>IF(OR(G38=0,VALUE(LEFT(B38,1))&gt;2),0,ROUND(I38+VLOOKUP(VALUE(LEFT(B38,1)),'Các bảng tham chiếu &amp; Thống kê'!$E$3:$F$5,2,0),1))</f>
        <v>7.7</v>
      </c>
      <c r="K38" s="44" t="str">
        <f>VLOOKUP(J38,'Các bảng tham chiếu &amp; Thống kê'!$A$3:$C$10,2,1)</f>
        <v>B</v>
      </c>
    </row>
    <row r="39" spans="1:11" x14ac:dyDescent="0.3">
      <c r="A39" s="8">
        <v>33</v>
      </c>
      <c r="B39" s="16" t="s">
        <v>75</v>
      </c>
      <c r="C39" s="16" t="str">
        <f>VLOOKUP(RIGHT(B39,8),'Các bảng tham chiếu &amp; Thống kê'!$B$14:$C$52,2,0)</f>
        <v>Nguyễn Thị Phương Thảo</v>
      </c>
      <c r="D39" s="13">
        <f>VLOOKUP(RIGHT(B39,8),'Điểm thực hành các buổi'!$B$3:$F$41,3,0)</f>
        <v>0.4</v>
      </c>
      <c r="E39" s="13">
        <f>VLOOKUP(RIGHT(B39,8),'Điểm thực hành các buổi'!$B$3:$F$41,4,0)</f>
        <v>0.45</v>
      </c>
      <c r="F39" s="13">
        <f>VLOOKUP(RIGHT(B39,8),'Điểm thực hành các buổi'!$B$3:$F$41,4,0)</f>
        <v>0.45</v>
      </c>
      <c r="G39" s="13">
        <f>VLOOKUP(RIGHT(B39,8),'Điểm bài tập lớn'!$B$3:$D$41,3,0)</f>
        <v>1</v>
      </c>
      <c r="H39" s="13">
        <f>VLOOKUP(RIGHT(B39,8),'Điểm lý thuyết'!$B$3:$D$41,3,0)</f>
        <v>-3</v>
      </c>
      <c r="I39" s="13">
        <f t="shared" si="0"/>
        <v>0</v>
      </c>
      <c r="J39" s="43">
        <f>IF(OR(G39=0,VALUE(LEFT(B39,1))&gt;2),0,ROUND(I39+VLOOKUP(VALUE(LEFT(B39,1)),'Các bảng tham chiếu &amp; Thống kê'!$E$3:$F$5,2,0),1))</f>
        <v>0</v>
      </c>
      <c r="K39" s="44" t="str">
        <f>VLOOKUP(J39,'Các bảng tham chiếu &amp; Thống kê'!$A$3:$C$10,2,1)</f>
        <v>F</v>
      </c>
    </row>
    <row r="40" spans="1:11" x14ac:dyDescent="0.3">
      <c r="A40" s="8">
        <v>34</v>
      </c>
      <c r="B40" s="16" t="s">
        <v>76</v>
      </c>
      <c r="C40" s="16" t="str">
        <f>VLOOKUP(RIGHT(B40,8),'Các bảng tham chiếu &amp; Thống kê'!$B$14:$C$52,2,0)</f>
        <v>Nguyễn Chí Tôn</v>
      </c>
      <c r="D40" s="13">
        <f>VLOOKUP(RIGHT(B40,8),'Điểm thực hành các buổi'!$B$3:$F$41,3,0)</f>
        <v>0.4</v>
      </c>
      <c r="E40" s="13">
        <f>VLOOKUP(RIGHT(B40,8),'Điểm thực hành các buổi'!$B$3:$F$41,4,0)</f>
        <v>0</v>
      </c>
      <c r="F40" s="13">
        <f>VLOOKUP(RIGHT(B40,8),'Điểm thực hành các buổi'!$B$3:$F$41,4,0)</f>
        <v>0</v>
      </c>
      <c r="G40" s="13">
        <f>VLOOKUP(RIGHT(B40,8),'Điểm bài tập lớn'!$B$3:$D$41,3,0)</f>
        <v>0.75</v>
      </c>
      <c r="H40" s="13">
        <f>VLOOKUP(RIGHT(B40,8),'Điểm lý thuyết'!$B$3:$D$41,3,0)</f>
        <v>8.3000000000000007</v>
      </c>
      <c r="I40" s="13">
        <f t="shared" si="0"/>
        <v>6.1</v>
      </c>
      <c r="J40" s="43">
        <f>IF(OR(G40=0,VALUE(LEFT(B40,1))&gt;2),0,ROUND(I40+VLOOKUP(VALUE(LEFT(B40,1)),'Các bảng tham chiếu &amp; Thống kê'!$E$3:$F$5,2,0),1))</f>
        <v>6.6</v>
      </c>
      <c r="K40" s="44" t="str">
        <f>VLOOKUP(J40,'Các bảng tham chiếu &amp; Thống kê'!$A$3:$C$10,2,1)</f>
        <v>C+</v>
      </c>
    </row>
    <row r="41" spans="1:11" x14ac:dyDescent="0.3">
      <c r="A41" s="8">
        <v>35</v>
      </c>
      <c r="B41" s="16" t="s">
        <v>77</v>
      </c>
      <c r="C41" s="16" t="str">
        <f>VLOOKUP(RIGHT(B41,8),'Các bảng tham chiếu &amp; Thống kê'!$B$14:$C$52,2,0)</f>
        <v>Trịnh Uyên</v>
      </c>
      <c r="D41" s="13">
        <f>VLOOKUP(RIGHT(B41,8),'Điểm thực hành các buổi'!$B$3:$F$41,3,0)</f>
        <v>0.5</v>
      </c>
      <c r="E41" s="13">
        <f>VLOOKUP(RIGHT(B41,8),'Điểm thực hành các buổi'!$B$3:$F$41,4,0)</f>
        <v>0</v>
      </c>
      <c r="F41" s="13">
        <f>VLOOKUP(RIGHT(B41,8),'Điểm thực hành các buổi'!$B$3:$F$41,4,0)</f>
        <v>0</v>
      </c>
      <c r="G41" s="13">
        <f>VLOOKUP(RIGHT(B41,8),'Điểm bài tập lớn'!$B$3:$D$41,3,0)</f>
        <v>0</v>
      </c>
      <c r="H41" s="13">
        <f>VLOOKUP(RIGHT(B41,8),'Điểm lý thuyết'!$B$3:$D$41,3,0)</f>
        <v>7.5</v>
      </c>
      <c r="I41" s="13">
        <f t="shared" si="0"/>
        <v>5</v>
      </c>
      <c r="J41" s="43">
        <f>IF(OR(G41=0,VALUE(LEFT(B41,1))&gt;2),0,ROUND(I41+VLOOKUP(VALUE(LEFT(B41,1)),'Các bảng tham chiếu &amp; Thống kê'!$E$3:$F$5,2,0),1))</f>
        <v>0</v>
      </c>
      <c r="K41" s="44" t="str">
        <f>VLOOKUP(J41,'Các bảng tham chiếu &amp; Thống kê'!$A$3:$C$10,2,1)</f>
        <v>F</v>
      </c>
    </row>
    <row r="42" spans="1:11" x14ac:dyDescent="0.3">
      <c r="A42" s="8">
        <v>36</v>
      </c>
      <c r="B42" s="16" t="s">
        <v>78</v>
      </c>
      <c r="C42" s="16" t="str">
        <f>VLOOKUP(RIGHT(B42,8),'Các bảng tham chiếu &amp; Thống kê'!$B$14:$C$52,2,0)</f>
        <v>Nguyễn Anh Thư</v>
      </c>
      <c r="D42" s="13">
        <f>VLOOKUP(RIGHT(B42,8),'Điểm thực hành các buổi'!$B$3:$F$41,3,0)</f>
        <v>0.5</v>
      </c>
      <c r="E42" s="13">
        <f>VLOOKUP(RIGHT(B42,8),'Điểm thực hành các buổi'!$B$3:$F$41,4,0)</f>
        <v>0.35</v>
      </c>
      <c r="F42" s="13">
        <f>VLOOKUP(RIGHT(B42,8),'Điểm thực hành các buổi'!$B$3:$F$41,4,0)</f>
        <v>0.35</v>
      </c>
      <c r="G42" s="13">
        <f>VLOOKUP(RIGHT(B42,8),'Điểm bài tập lớn'!$B$3:$D$41,3,0)</f>
        <v>0.5</v>
      </c>
      <c r="H42" s="13">
        <f>VLOOKUP(RIGHT(B42,8),'Điểm lý thuyết'!$B$3:$D$41,3,0)</f>
        <v>5.5</v>
      </c>
      <c r="I42" s="13">
        <f t="shared" si="0"/>
        <v>5</v>
      </c>
      <c r="J42" s="43">
        <f>IF(OR(G42=0,VALUE(LEFT(B42,1))&gt;2),0,ROUND(I42+VLOOKUP(VALUE(LEFT(B42,1)),'Các bảng tham chiếu &amp; Thống kê'!$E$3:$F$5,2,0),1))</f>
        <v>5.5</v>
      </c>
      <c r="K42" s="44" t="str">
        <f>VLOOKUP(J42,'Các bảng tham chiếu &amp; Thống kê'!$A$3:$C$10,2,1)</f>
        <v>C</v>
      </c>
    </row>
    <row r="43" spans="1:11" x14ac:dyDescent="0.3">
      <c r="A43" s="8">
        <v>37</v>
      </c>
      <c r="B43" s="16" t="s">
        <v>79</v>
      </c>
      <c r="C43" s="16" t="str">
        <f>VLOOKUP(RIGHT(B43,8),'Các bảng tham chiếu &amp; Thống kê'!$B$14:$C$52,2,0)</f>
        <v>Huỳnh Lê Tỷ</v>
      </c>
      <c r="D43" s="13">
        <f>VLOOKUP(RIGHT(B43,8),'Điểm thực hành các buổi'!$B$3:$F$41,3,0)</f>
        <v>0.5</v>
      </c>
      <c r="E43" s="13">
        <f>VLOOKUP(RIGHT(B43,8),'Điểm thực hành các buổi'!$B$3:$F$41,4,0)</f>
        <v>0.4</v>
      </c>
      <c r="F43" s="13">
        <f>VLOOKUP(RIGHT(B43,8),'Điểm thực hành các buổi'!$B$3:$F$41,4,0)</f>
        <v>0.4</v>
      </c>
      <c r="G43" s="13">
        <f>VLOOKUP(RIGHT(B43,8),'Điểm bài tập lớn'!$B$3:$D$41,3,0)</f>
        <v>0.3</v>
      </c>
      <c r="H43" s="13">
        <f>VLOOKUP(RIGHT(B43,8),'Điểm lý thuyết'!$B$3:$D$41,3,0)</f>
        <v>6.7</v>
      </c>
      <c r="I43" s="13">
        <f t="shared" si="0"/>
        <v>5.6</v>
      </c>
      <c r="J43" s="43">
        <f>IF(OR(G43=0,VALUE(LEFT(B43,1))&gt;2),0,ROUND(I43+VLOOKUP(VALUE(LEFT(B43,1)),'Các bảng tham chiếu &amp; Thống kê'!$E$3:$F$5,2,0),1))</f>
        <v>6.6</v>
      </c>
      <c r="K43" s="44" t="str">
        <f>VLOOKUP(J43,'Các bảng tham chiếu &amp; Thống kê'!$A$3:$C$10,2,1)</f>
        <v>C+</v>
      </c>
    </row>
    <row r="44" spans="1:11" x14ac:dyDescent="0.3">
      <c r="A44" s="8">
        <v>38</v>
      </c>
      <c r="B44" s="16" t="s">
        <v>80</v>
      </c>
      <c r="C44" s="16" t="str">
        <f>VLOOKUP(RIGHT(B44,8),'Các bảng tham chiếu &amp; Thống kê'!$B$14:$C$52,2,0)</f>
        <v>Nguyễn Ngọc Luyến</v>
      </c>
      <c r="D44" s="13">
        <f>VLOOKUP(RIGHT(B44,8),'Điểm thực hành các buổi'!$B$3:$F$41,3,0)</f>
        <v>0.3</v>
      </c>
      <c r="E44" s="13">
        <f>VLOOKUP(RIGHT(B44,8),'Điểm thực hành các buổi'!$B$3:$F$41,4,0)</f>
        <v>0.4</v>
      </c>
      <c r="F44" s="13">
        <f>VLOOKUP(RIGHT(B44,8),'Điểm thực hành các buổi'!$B$3:$F$41,4,0)</f>
        <v>0.4</v>
      </c>
      <c r="G44" s="13">
        <f>VLOOKUP(RIGHT(B44,8),'Điểm bài tập lớn'!$B$3:$D$41,3,0)</f>
        <v>1</v>
      </c>
      <c r="H44" s="13">
        <f>VLOOKUP(RIGHT(B44,8),'Điểm lý thuyết'!$B$3:$D$41,3,0)</f>
        <v>5.5</v>
      </c>
      <c r="I44" s="13">
        <f t="shared" si="0"/>
        <v>5.4</v>
      </c>
      <c r="J44" s="43">
        <f>IF(OR(G44=0,VALUE(LEFT(B44,1))&gt;2),0,ROUND(I44+VLOOKUP(VALUE(LEFT(B44,1)),'Các bảng tham chiếu &amp; Thống kê'!$E$3:$F$5,2,0),1))</f>
        <v>6.4</v>
      </c>
      <c r="K44" s="44" t="str">
        <f>VLOOKUP(J44,'Các bảng tham chiếu &amp; Thống kê'!$A$3:$C$10,2,1)</f>
        <v>C</v>
      </c>
    </row>
    <row r="45" spans="1:11" x14ac:dyDescent="0.3">
      <c r="A45" s="8">
        <v>39</v>
      </c>
      <c r="B45" s="16" t="s">
        <v>81</v>
      </c>
      <c r="C45" s="16" t="str">
        <f>VLOOKUP(RIGHT(B45,8),'Các bảng tham chiếu &amp; Thống kê'!$B$14:$C$52,2,0)</f>
        <v>Võ Thị Thùy Trang</v>
      </c>
      <c r="D45" s="13">
        <f>VLOOKUP(RIGHT(B45,8),'Điểm thực hành các buổi'!$B$3:$F$41,3,0)</f>
        <v>0.4</v>
      </c>
      <c r="E45" s="13">
        <f>VLOOKUP(RIGHT(B45,8),'Điểm thực hành các buổi'!$B$3:$F$41,4,0)</f>
        <v>0.4</v>
      </c>
      <c r="F45" s="13">
        <f>VLOOKUP(RIGHT(B45,8),'Điểm thực hành các buổi'!$B$3:$F$41,4,0)</f>
        <v>0.4</v>
      </c>
      <c r="G45" s="13">
        <f>VLOOKUP(RIGHT(B45,8),'Điểm bài tập lớn'!$B$3:$D$41,3,0)</f>
        <v>0.75</v>
      </c>
      <c r="H45" s="13">
        <f>VLOOKUP(RIGHT(B45,8),'Điểm lý thuyết'!$B$3:$D$41,3,0)</f>
        <v>3.2</v>
      </c>
      <c r="I45" s="13">
        <f t="shared" si="0"/>
        <v>3.9</v>
      </c>
      <c r="J45" s="43">
        <f>IF(OR(G45=0,VALUE(LEFT(B45,1))&gt;2),0,ROUND(I45+VLOOKUP(VALUE(LEFT(B45,1)),'Các bảng tham chiếu &amp; Thống kê'!$E$3:$F$5,2,0),1))</f>
        <v>4.4000000000000004</v>
      </c>
      <c r="K45" s="44" t="str">
        <f>VLOOKUP(J45,'Các bảng tham chiếu &amp; Thống kê'!$A$3:$C$10,2,1)</f>
        <v>D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B1:H1"/>
    <mergeCell ref="D2:E2"/>
    <mergeCell ref="D4:E4"/>
    <mergeCell ref="D3:E3"/>
    <mergeCell ref="F2:H2"/>
    <mergeCell ref="F4:H4"/>
    <mergeCell ref="F3:H3"/>
  </mergeCells>
  <conditionalFormatting sqref="K7:K45">
    <cfRule type="cellIs" dxfId="0" priority="2" operator="lessThan">
      <formula>4</formula>
    </cfRule>
  </conditionalFormatting>
  <printOptions horizontalCentered="1"/>
  <pageMargins left="0" right="0" top="0" bottom="0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8A64-DF09-4D4F-BBDA-D6B8F3B931E0}">
  <dimension ref="B3:L30"/>
  <sheetViews>
    <sheetView workbookViewId="0">
      <selection activeCell="H2" sqref="H2"/>
    </sheetView>
  </sheetViews>
  <sheetFormatPr defaultRowHeight="13" x14ac:dyDescent="0.3"/>
  <sheetData>
    <row r="3" spans="2:12" ht="75" x14ac:dyDescent="0.3">
      <c r="B3" s="15" t="s">
        <v>9</v>
      </c>
      <c r="C3" s="15" t="s">
        <v>14</v>
      </c>
      <c r="D3" s="15" t="s">
        <v>15</v>
      </c>
      <c r="E3" s="15" t="s">
        <v>16</v>
      </c>
      <c r="F3" s="15" t="s">
        <v>17</v>
      </c>
      <c r="G3" s="15" t="s">
        <v>18</v>
      </c>
      <c r="H3" s="15" t="s">
        <v>19</v>
      </c>
      <c r="I3" s="15" t="s">
        <v>10</v>
      </c>
      <c r="J3" s="15" t="s">
        <v>11</v>
      </c>
      <c r="K3" s="15" t="s">
        <v>112</v>
      </c>
      <c r="L3" s="15" t="s">
        <v>12</v>
      </c>
    </row>
    <row r="4" spans="2:12" ht="46.5" x14ac:dyDescent="0.3">
      <c r="B4" s="25">
        <v>1</v>
      </c>
      <c r="C4" s="16" t="s">
        <v>20</v>
      </c>
      <c r="D4" s="16" t="s">
        <v>21</v>
      </c>
      <c r="E4" s="13">
        <v>0.45</v>
      </c>
      <c r="F4" s="13">
        <v>0.25</v>
      </c>
      <c r="G4" s="13">
        <v>0.25</v>
      </c>
      <c r="H4" s="13">
        <v>0.5</v>
      </c>
      <c r="I4" s="13">
        <v>4.2</v>
      </c>
      <c r="J4" s="13">
        <v>4</v>
      </c>
      <c r="K4" s="23">
        <v>5</v>
      </c>
      <c r="L4" s="13" t="s">
        <v>49</v>
      </c>
    </row>
    <row r="5" spans="2:12" ht="46.5" x14ac:dyDescent="0.3">
      <c r="B5" s="25">
        <v>2</v>
      </c>
      <c r="C5" s="16" t="s">
        <v>22</v>
      </c>
      <c r="D5" s="16" t="s">
        <v>23</v>
      </c>
      <c r="E5" s="13">
        <v>0.5</v>
      </c>
      <c r="F5" s="13">
        <v>0.35</v>
      </c>
      <c r="G5" s="13">
        <v>0.35</v>
      </c>
      <c r="H5" s="13">
        <v>1</v>
      </c>
      <c r="I5" s="13">
        <v>5.8</v>
      </c>
      <c r="J5" s="13">
        <v>5.7</v>
      </c>
      <c r="K5" s="23">
        <v>6.2</v>
      </c>
      <c r="L5" s="13" t="s">
        <v>50</v>
      </c>
    </row>
    <row r="6" spans="2:12" ht="31" x14ac:dyDescent="0.3">
      <c r="B6" s="25">
        <v>3</v>
      </c>
      <c r="C6" s="16" t="s">
        <v>24</v>
      </c>
      <c r="D6" s="16" t="s">
        <v>25</v>
      </c>
      <c r="E6" s="13">
        <v>0.25</v>
      </c>
      <c r="F6" s="13">
        <v>0.25</v>
      </c>
      <c r="G6" s="13">
        <v>0.25</v>
      </c>
      <c r="H6" s="13">
        <v>0.5</v>
      </c>
      <c r="I6" s="13">
        <v>5.8</v>
      </c>
      <c r="J6" s="13">
        <v>4.7</v>
      </c>
      <c r="K6" s="23">
        <v>5.7</v>
      </c>
      <c r="L6" s="13" t="s">
        <v>50</v>
      </c>
    </row>
    <row r="7" spans="2:12" ht="46.5" x14ac:dyDescent="0.3">
      <c r="B7" s="25">
        <v>4</v>
      </c>
      <c r="C7" s="16" t="s">
        <v>26</v>
      </c>
      <c r="D7" s="16" t="s">
        <v>27</v>
      </c>
      <c r="E7" s="13">
        <v>0.4</v>
      </c>
      <c r="F7" s="13">
        <v>0.25</v>
      </c>
      <c r="G7" s="13">
        <v>0.25</v>
      </c>
      <c r="H7" s="13">
        <v>1</v>
      </c>
      <c r="I7" s="13">
        <v>4.5</v>
      </c>
      <c r="J7" s="13">
        <v>4.5999999999999996</v>
      </c>
      <c r="K7" s="23">
        <v>5.6</v>
      </c>
      <c r="L7" s="13" t="s">
        <v>50</v>
      </c>
    </row>
    <row r="8" spans="2:12" ht="46.5" x14ac:dyDescent="0.3">
      <c r="B8" s="25">
        <v>5</v>
      </c>
      <c r="C8" s="16" t="s">
        <v>28</v>
      </c>
      <c r="D8" s="16" t="s">
        <v>29</v>
      </c>
      <c r="E8" s="13">
        <v>0.45</v>
      </c>
      <c r="F8" s="13">
        <v>0.4</v>
      </c>
      <c r="G8" s="13">
        <v>0.4</v>
      </c>
      <c r="H8" s="13">
        <v>0.75</v>
      </c>
      <c r="I8" s="13">
        <v>5.5</v>
      </c>
      <c r="J8" s="13">
        <v>5.3</v>
      </c>
      <c r="K8" s="23">
        <v>5.6</v>
      </c>
      <c r="L8" s="13" t="s">
        <v>50</v>
      </c>
    </row>
    <row r="9" spans="2:12" ht="46.5" x14ac:dyDescent="0.3">
      <c r="B9" s="25">
        <v>7</v>
      </c>
      <c r="C9" s="16" t="s">
        <v>31</v>
      </c>
      <c r="D9" s="16" t="s">
        <v>32</v>
      </c>
      <c r="E9" s="13">
        <v>0.4</v>
      </c>
      <c r="F9" s="13">
        <v>0.4</v>
      </c>
      <c r="G9" s="13">
        <v>0.4</v>
      </c>
      <c r="H9" s="13">
        <v>1</v>
      </c>
      <c r="I9" s="13">
        <v>5.3</v>
      </c>
      <c r="J9" s="13">
        <v>5.4</v>
      </c>
      <c r="K9" s="23">
        <v>6.4</v>
      </c>
      <c r="L9" s="13" t="s">
        <v>50</v>
      </c>
    </row>
    <row r="10" spans="2:12" ht="46.5" x14ac:dyDescent="0.3">
      <c r="B10" s="25">
        <v>9</v>
      </c>
      <c r="C10" s="16" t="s">
        <v>59</v>
      </c>
      <c r="D10" s="16" t="s">
        <v>84</v>
      </c>
      <c r="E10" s="13">
        <v>0.5</v>
      </c>
      <c r="F10" s="13">
        <v>0.4</v>
      </c>
      <c r="G10" s="13">
        <v>0.4</v>
      </c>
      <c r="H10" s="13">
        <v>1</v>
      </c>
      <c r="I10" s="13">
        <v>-3</v>
      </c>
      <c r="J10" s="13">
        <v>0</v>
      </c>
      <c r="K10" s="23">
        <v>0</v>
      </c>
      <c r="L10" s="13" t="s">
        <v>47</v>
      </c>
    </row>
    <row r="11" spans="2:12" ht="62" x14ac:dyDescent="0.3">
      <c r="B11" s="25">
        <v>10</v>
      </c>
      <c r="C11" s="16" t="s">
        <v>33</v>
      </c>
      <c r="D11" s="16" t="s">
        <v>85</v>
      </c>
      <c r="E11" s="13">
        <v>0.45</v>
      </c>
      <c r="F11" s="13">
        <v>0.4</v>
      </c>
      <c r="G11" s="13">
        <v>0.4</v>
      </c>
      <c r="H11" s="13">
        <v>0</v>
      </c>
      <c r="I11" s="13">
        <v>6.8</v>
      </c>
      <c r="J11" s="13">
        <v>5.3</v>
      </c>
      <c r="K11" s="23">
        <v>0</v>
      </c>
      <c r="L11" s="13" t="s">
        <v>47</v>
      </c>
    </row>
    <row r="12" spans="2:12" ht="62" x14ac:dyDescent="0.3">
      <c r="B12" s="25">
        <v>11</v>
      </c>
      <c r="C12" s="16" t="s">
        <v>34</v>
      </c>
      <c r="D12" s="16" t="s">
        <v>86</v>
      </c>
      <c r="E12" s="13">
        <v>0.45</v>
      </c>
      <c r="F12" s="13">
        <v>0.4</v>
      </c>
      <c r="G12" s="13">
        <v>0.4</v>
      </c>
      <c r="H12" s="13">
        <v>0.75</v>
      </c>
      <c r="I12" s="13">
        <v>6.3</v>
      </c>
      <c r="J12" s="13">
        <v>5.8</v>
      </c>
      <c r="K12" s="23">
        <v>6.8</v>
      </c>
      <c r="L12" s="13" t="s">
        <v>51</v>
      </c>
    </row>
    <row r="13" spans="2:12" ht="46.5" x14ac:dyDescent="0.3">
      <c r="B13" s="25">
        <v>13</v>
      </c>
      <c r="C13" s="16" t="s">
        <v>60</v>
      </c>
      <c r="D13" s="16" t="s">
        <v>88</v>
      </c>
      <c r="E13" s="13">
        <v>0.4</v>
      </c>
      <c r="F13" s="13">
        <v>0.5</v>
      </c>
      <c r="G13" s="13">
        <v>0.5</v>
      </c>
      <c r="H13" s="13">
        <v>1.2</v>
      </c>
      <c r="I13" s="13">
        <v>5.5</v>
      </c>
      <c r="J13" s="13">
        <v>5.9</v>
      </c>
      <c r="K13" s="23">
        <v>6.9</v>
      </c>
      <c r="L13" s="13" t="s">
        <v>51</v>
      </c>
    </row>
    <row r="14" spans="2:12" ht="46.5" x14ac:dyDescent="0.3">
      <c r="B14" s="25">
        <v>14</v>
      </c>
      <c r="C14" s="16" t="s">
        <v>61</v>
      </c>
      <c r="D14" s="16" t="s">
        <v>89</v>
      </c>
      <c r="E14" s="13">
        <v>0.5</v>
      </c>
      <c r="F14" s="13">
        <v>0.5</v>
      </c>
      <c r="G14" s="13">
        <v>0.5</v>
      </c>
      <c r="H14" s="13">
        <v>0.3</v>
      </c>
      <c r="I14" s="13">
        <v>6</v>
      </c>
      <c r="J14" s="13">
        <v>5.4</v>
      </c>
      <c r="K14" s="23">
        <v>6.4</v>
      </c>
      <c r="L14" s="13" t="s">
        <v>50</v>
      </c>
    </row>
    <row r="15" spans="2:12" ht="46.5" x14ac:dyDescent="0.3">
      <c r="B15" s="25">
        <v>15</v>
      </c>
      <c r="C15" s="16" t="s">
        <v>36</v>
      </c>
      <c r="D15" s="16" t="s">
        <v>37</v>
      </c>
      <c r="E15" s="13">
        <v>0.4</v>
      </c>
      <c r="F15" s="13">
        <v>0.45</v>
      </c>
      <c r="G15" s="13">
        <v>0.45</v>
      </c>
      <c r="H15" s="13">
        <v>0.3</v>
      </c>
      <c r="I15" s="13">
        <v>-3</v>
      </c>
      <c r="J15" s="13">
        <v>0</v>
      </c>
      <c r="K15" s="23">
        <v>0</v>
      </c>
      <c r="L15" s="13" t="s">
        <v>47</v>
      </c>
    </row>
    <row r="16" spans="2:12" ht="46.5" x14ac:dyDescent="0.3">
      <c r="B16" s="25">
        <v>16</v>
      </c>
      <c r="C16" s="16" t="s">
        <v>62</v>
      </c>
      <c r="D16" s="16" t="s">
        <v>90</v>
      </c>
      <c r="E16" s="13">
        <v>0.4</v>
      </c>
      <c r="F16" s="13">
        <v>0.45</v>
      </c>
      <c r="G16" s="13">
        <v>0.45</v>
      </c>
      <c r="H16" s="13">
        <v>1</v>
      </c>
      <c r="I16" s="13">
        <v>5.7</v>
      </c>
      <c r="J16" s="13">
        <v>5.7</v>
      </c>
      <c r="K16" s="23">
        <v>6.7</v>
      </c>
      <c r="L16" s="13" t="s">
        <v>51</v>
      </c>
    </row>
    <row r="17" spans="2:12" ht="46.5" x14ac:dyDescent="0.3">
      <c r="B17" s="25">
        <v>18</v>
      </c>
      <c r="C17" s="16" t="s">
        <v>63</v>
      </c>
      <c r="D17" s="16" t="s">
        <v>91</v>
      </c>
      <c r="E17" s="13">
        <v>0.4</v>
      </c>
      <c r="F17" s="13">
        <v>0.4</v>
      </c>
      <c r="G17" s="13">
        <v>0.4</v>
      </c>
      <c r="H17" s="13">
        <v>0.3</v>
      </c>
      <c r="I17" s="13">
        <v>6.5</v>
      </c>
      <c r="J17" s="13">
        <v>5.4</v>
      </c>
      <c r="K17" s="23">
        <v>6.4</v>
      </c>
      <c r="L17" s="13" t="s">
        <v>50</v>
      </c>
    </row>
    <row r="18" spans="2:12" ht="46.5" x14ac:dyDescent="0.3">
      <c r="B18" s="25">
        <v>19</v>
      </c>
      <c r="C18" s="16" t="s">
        <v>40</v>
      </c>
      <c r="D18" s="16" t="s">
        <v>41</v>
      </c>
      <c r="E18" s="13">
        <v>0.4</v>
      </c>
      <c r="F18" s="13">
        <v>0.4</v>
      </c>
      <c r="G18" s="13">
        <v>0.4</v>
      </c>
      <c r="H18" s="13">
        <v>1.35</v>
      </c>
      <c r="I18" s="13">
        <v>-3</v>
      </c>
      <c r="J18" s="13">
        <v>0</v>
      </c>
      <c r="K18" s="23">
        <v>0</v>
      </c>
      <c r="L18" s="13" t="s">
        <v>47</v>
      </c>
    </row>
    <row r="19" spans="2:12" ht="62" x14ac:dyDescent="0.3">
      <c r="B19" s="25">
        <v>20</v>
      </c>
      <c r="C19" s="16" t="s">
        <v>42</v>
      </c>
      <c r="D19" s="16" t="s">
        <v>92</v>
      </c>
      <c r="E19" s="13">
        <v>0.35</v>
      </c>
      <c r="F19" s="13">
        <v>0.4</v>
      </c>
      <c r="G19" s="13">
        <v>0.4</v>
      </c>
      <c r="H19" s="13">
        <v>0.85</v>
      </c>
      <c r="I19" s="13">
        <v>6.5</v>
      </c>
      <c r="J19" s="13">
        <v>5.9</v>
      </c>
      <c r="K19" s="23">
        <v>6.9</v>
      </c>
      <c r="L19" s="13" t="s">
        <v>51</v>
      </c>
    </row>
    <row r="20" spans="2:12" ht="46.5" x14ac:dyDescent="0.3">
      <c r="B20" s="25">
        <v>22</v>
      </c>
      <c r="C20" s="16" t="s">
        <v>65</v>
      </c>
      <c r="D20" s="16" t="s">
        <v>94</v>
      </c>
      <c r="E20" s="13">
        <v>0.4</v>
      </c>
      <c r="F20" s="13">
        <v>0.4</v>
      </c>
      <c r="G20" s="13">
        <v>0.4</v>
      </c>
      <c r="H20" s="13">
        <v>0</v>
      </c>
      <c r="I20" s="13">
        <v>4.5</v>
      </c>
      <c r="J20" s="13">
        <v>3.9</v>
      </c>
      <c r="K20" s="23">
        <v>0</v>
      </c>
      <c r="L20" s="13" t="s">
        <v>47</v>
      </c>
    </row>
    <row r="21" spans="2:12" ht="46.5" x14ac:dyDescent="0.3">
      <c r="B21" s="25">
        <v>25</v>
      </c>
      <c r="C21" s="16" t="s">
        <v>68</v>
      </c>
      <c r="D21" s="16" t="s">
        <v>97</v>
      </c>
      <c r="E21" s="13">
        <v>0.3</v>
      </c>
      <c r="F21" s="13">
        <v>0.3</v>
      </c>
      <c r="G21" s="13">
        <v>0.3</v>
      </c>
      <c r="H21" s="13">
        <v>0.75</v>
      </c>
      <c r="I21" s="13">
        <v>6.8</v>
      </c>
      <c r="J21" s="13">
        <v>5.7</v>
      </c>
      <c r="K21" s="23">
        <v>6.2</v>
      </c>
      <c r="L21" s="13" t="s">
        <v>50</v>
      </c>
    </row>
    <row r="22" spans="2:12" ht="62" x14ac:dyDescent="0.3">
      <c r="B22" s="25">
        <v>29</v>
      </c>
      <c r="C22" s="16" t="s">
        <v>43</v>
      </c>
      <c r="D22" s="16" t="s">
        <v>101</v>
      </c>
      <c r="E22" s="13">
        <v>0.5</v>
      </c>
      <c r="F22" s="13">
        <v>0.5</v>
      </c>
      <c r="G22" s="13">
        <v>0.5</v>
      </c>
      <c r="H22" s="13">
        <v>0</v>
      </c>
      <c r="I22" s="13">
        <v>7.7</v>
      </c>
      <c r="J22" s="13">
        <v>6.1</v>
      </c>
      <c r="K22" s="23">
        <v>0</v>
      </c>
      <c r="L22" s="13" t="s">
        <v>47</v>
      </c>
    </row>
    <row r="23" spans="2:12" ht="62" x14ac:dyDescent="0.3">
      <c r="B23" s="25">
        <v>30</v>
      </c>
      <c r="C23" s="16" t="s">
        <v>72</v>
      </c>
      <c r="D23" s="16" t="s">
        <v>102</v>
      </c>
      <c r="E23" s="13">
        <v>0.5</v>
      </c>
      <c r="F23" s="13">
        <v>0.4</v>
      </c>
      <c r="G23" s="13">
        <v>0.4</v>
      </c>
      <c r="H23" s="13">
        <v>1</v>
      </c>
      <c r="I23" s="13">
        <v>-3</v>
      </c>
      <c r="J23" s="13">
        <v>0</v>
      </c>
      <c r="K23" s="23">
        <v>0</v>
      </c>
      <c r="L23" s="13" t="s">
        <v>47</v>
      </c>
    </row>
    <row r="24" spans="2:12" ht="62" x14ac:dyDescent="0.3">
      <c r="B24" s="25">
        <v>33</v>
      </c>
      <c r="C24" s="16" t="s">
        <v>75</v>
      </c>
      <c r="D24" s="16" t="s">
        <v>105</v>
      </c>
      <c r="E24" s="13">
        <v>0.4</v>
      </c>
      <c r="F24" s="13">
        <v>0.45</v>
      </c>
      <c r="G24" s="13">
        <v>0.45</v>
      </c>
      <c r="H24" s="13">
        <v>1</v>
      </c>
      <c r="I24" s="13">
        <v>-3</v>
      </c>
      <c r="J24" s="13">
        <v>0</v>
      </c>
      <c r="K24" s="23">
        <v>0</v>
      </c>
      <c r="L24" s="13" t="s">
        <v>47</v>
      </c>
    </row>
    <row r="25" spans="2:12" ht="31" x14ac:dyDescent="0.3">
      <c r="B25" s="25">
        <v>34</v>
      </c>
      <c r="C25" s="16" t="s">
        <v>76</v>
      </c>
      <c r="D25" s="16" t="s">
        <v>106</v>
      </c>
      <c r="E25" s="13">
        <v>0.4</v>
      </c>
      <c r="F25" s="13">
        <v>0</v>
      </c>
      <c r="G25" s="13">
        <v>0</v>
      </c>
      <c r="H25" s="13">
        <v>0.75</v>
      </c>
      <c r="I25" s="13">
        <v>8.3000000000000007</v>
      </c>
      <c r="J25" s="13">
        <v>6.1</v>
      </c>
      <c r="K25" s="23">
        <v>6.6</v>
      </c>
      <c r="L25" s="13" t="s">
        <v>51</v>
      </c>
    </row>
    <row r="26" spans="2:12" ht="31" x14ac:dyDescent="0.3">
      <c r="B26" s="25">
        <v>35</v>
      </c>
      <c r="C26" s="16" t="s">
        <v>77</v>
      </c>
      <c r="D26" s="16" t="s">
        <v>107</v>
      </c>
      <c r="E26" s="13">
        <v>0.5</v>
      </c>
      <c r="F26" s="13">
        <v>0</v>
      </c>
      <c r="G26" s="13">
        <v>0</v>
      </c>
      <c r="H26" s="13">
        <v>0</v>
      </c>
      <c r="I26" s="13">
        <v>7.5</v>
      </c>
      <c r="J26" s="13">
        <v>5</v>
      </c>
      <c r="K26" s="23">
        <v>0</v>
      </c>
      <c r="L26" s="13" t="s">
        <v>47</v>
      </c>
    </row>
    <row r="27" spans="2:12" ht="46.5" x14ac:dyDescent="0.3">
      <c r="B27" s="25">
        <v>36</v>
      </c>
      <c r="C27" s="16" t="s">
        <v>78</v>
      </c>
      <c r="D27" s="16" t="s">
        <v>108</v>
      </c>
      <c r="E27" s="13">
        <v>0.5</v>
      </c>
      <c r="F27" s="13">
        <v>0.35</v>
      </c>
      <c r="G27" s="13">
        <v>0.35</v>
      </c>
      <c r="H27" s="13">
        <v>0.5</v>
      </c>
      <c r="I27" s="13">
        <v>5.5</v>
      </c>
      <c r="J27" s="13">
        <v>5</v>
      </c>
      <c r="K27" s="23">
        <v>5.5</v>
      </c>
      <c r="L27" s="13" t="s">
        <v>50</v>
      </c>
    </row>
    <row r="28" spans="2:12" ht="31" x14ac:dyDescent="0.3">
      <c r="B28" s="25">
        <v>37</v>
      </c>
      <c r="C28" s="16" t="s">
        <v>79</v>
      </c>
      <c r="D28" s="16" t="s">
        <v>109</v>
      </c>
      <c r="E28" s="13">
        <v>0.5</v>
      </c>
      <c r="F28" s="13">
        <v>0.4</v>
      </c>
      <c r="G28" s="13">
        <v>0.4</v>
      </c>
      <c r="H28" s="13">
        <v>0.3</v>
      </c>
      <c r="I28" s="13">
        <v>6.7</v>
      </c>
      <c r="J28" s="13">
        <v>5.6</v>
      </c>
      <c r="K28" s="23">
        <v>6.6</v>
      </c>
      <c r="L28" s="13" t="s">
        <v>51</v>
      </c>
    </row>
    <row r="29" spans="2:12" ht="46.5" x14ac:dyDescent="0.3">
      <c r="B29" s="25">
        <v>38</v>
      </c>
      <c r="C29" s="16" t="s">
        <v>80</v>
      </c>
      <c r="D29" s="16" t="s">
        <v>110</v>
      </c>
      <c r="E29" s="13">
        <v>0.3</v>
      </c>
      <c r="F29" s="13">
        <v>0.4</v>
      </c>
      <c r="G29" s="13">
        <v>0.4</v>
      </c>
      <c r="H29" s="13">
        <v>1</v>
      </c>
      <c r="I29" s="13">
        <v>5.5</v>
      </c>
      <c r="J29" s="13">
        <v>5.4</v>
      </c>
      <c r="K29" s="23">
        <v>6.4</v>
      </c>
      <c r="L29" s="13" t="s">
        <v>50</v>
      </c>
    </row>
    <row r="30" spans="2:12" ht="46.5" x14ac:dyDescent="0.3">
      <c r="B30" s="25">
        <v>39</v>
      </c>
      <c r="C30" s="16" t="s">
        <v>81</v>
      </c>
      <c r="D30" s="16" t="s">
        <v>111</v>
      </c>
      <c r="E30" s="13">
        <v>0.4</v>
      </c>
      <c r="F30" s="13">
        <v>0.4</v>
      </c>
      <c r="G30" s="13">
        <v>0.4</v>
      </c>
      <c r="H30" s="13">
        <v>0.75</v>
      </c>
      <c r="I30" s="13">
        <v>3.2</v>
      </c>
      <c r="J30" s="13">
        <v>3.9</v>
      </c>
      <c r="K30" s="23">
        <v>4.4000000000000004</v>
      </c>
      <c r="L30" s="13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47D9-2648-46FB-A085-27AE2E299397}">
  <dimension ref="A3:K15"/>
  <sheetViews>
    <sheetView workbookViewId="0">
      <selection activeCell="M4" sqref="M4"/>
    </sheetView>
  </sheetViews>
  <sheetFormatPr defaultRowHeight="13" x14ac:dyDescent="0.3"/>
  <sheetData>
    <row r="3" spans="1:11" ht="75" x14ac:dyDescent="0.3">
      <c r="A3" s="15" t="s">
        <v>9</v>
      </c>
      <c r="B3" s="15" t="s">
        <v>14</v>
      </c>
      <c r="C3" s="15" t="s">
        <v>15</v>
      </c>
      <c r="D3" s="15" t="s">
        <v>16</v>
      </c>
      <c r="E3" s="15" t="s">
        <v>17</v>
      </c>
      <c r="F3" s="15" t="s">
        <v>18</v>
      </c>
      <c r="G3" s="15" t="s">
        <v>19</v>
      </c>
      <c r="H3" s="15" t="s">
        <v>10</v>
      </c>
      <c r="I3" s="15" t="s">
        <v>11</v>
      </c>
      <c r="J3" s="15" t="s">
        <v>112</v>
      </c>
      <c r="K3" s="15" t="s">
        <v>12</v>
      </c>
    </row>
    <row r="4" spans="1:11" ht="62" x14ac:dyDescent="0.3">
      <c r="A4" s="25">
        <v>6</v>
      </c>
      <c r="B4" s="16" t="s">
        <v>30</v>
      </c>
      <c r="C4" s="16" t="s">
        <v>82</v>
      </c>
      <c r="D4" s="13">
        <v>0.4</v>
      </c>
      <c r="E4" s="13">
        <v>0.45</v>
      </c>
      <c r="F4" s="13">
        <v>0.45</v>
      </c>
      <c r="G4" s="13">
        <v>1.2</v>
      </c>
      <c r="H4" s="13">
        <v>7.5</v>
      </c>
      <c r="I4" s="13">
        <v>7</v>
      </c>
      <c r="J4" s="23">
        <v>8</v>
      </c>
      <c r="K4" s="13" t="s">
        <v>53</v>
      </c>
    </row>
    <row r="5" spans="1:11" ht="46.5" x14ac:dyDescent="0.3">
      <c r="A5" s="25">
        <v>8</v>
      </c>
      <c r="B5" s="16" t="s">
        <v>58</v>
      </c>
      <c r="C5" s="16" t="s">
        <v>83</v>
      </c>
      <c r="D5" s="13">
        <v>0.45</v>
      </c>
      <c r="E5" s="13">
        <v>0.4</v>
      </c>
      <c r="F5" s="13">
        <v>0.4</v>
      </c>
      <c r="G5" s="13">
        <v>1</v>
      </c>
      <c r="H5" s="13">
        <v>7.7</v>
      </c>
      <c r="I5" s="13">
        <v>6.9</v>
      </c>
      <c r="J5" s="23">
        <v>7.9</v>
      </c>
      <c r="K5" s="13" t="s">
        <v>52</v>
      </c>
    </row>
    <row r="6" spans="1:11" ht="62" x14ac:dyDescent="0.3">
      <c r="A6" s="25">
        <v>12</v>
      </c>
      <c r="B6" s="16" t="s">
        <v>35</v>
      </c>
      <c r="C6" s="16" t="s">
        <v>87</v>
      </c>
      <c r="D6" s="13">
        <v>0.3</v>
      </c>
      <c r="E6" s="13">
        <v>0.5</v>
      </c>
      <c r="F6" s="13">
        <v>0.5</v>
      </c>
      <c r="G6" s="13">
        <v>0.3</v>
      </c>
      <c r="H6" s="13">
        <v>8.3000000000000007</v>
      </c>
      <c r="I6" s="13">
        <v>6.6</v>
      </c>
      <c r="J6" s="23">
        <v>7.1</v>
      </c>
      <c r="K6" s="13" t="s">
        <v>52</v>
      </c>
    </row>
    <row r="7" spans="1:11" ht="46.5" x14ac:dyDescent="0.3">
      <c r="A7" s="25">
        <v>17</v>
      </c>
      <c r="B7" s="16" t="s">
        <v>38</v>
      </c>
      <c r="C7" s="16" t="s">
        <v>39</v>
      </c>
      <c r="D7" s="13">
        <v>0.5</v>
      </c>
      <c r="E7" s="13">
        <v>0.5</v>
      </c>
      <c r="F7" s="13">
        <v>0.5</v>
      </c>
      <c r="G7" s="13">
        <v>1.5</v>
      </c>
      <c r="H7" s="13">
        <v>7</v>
      </c>
      <c r="I7" s="13">
        <v>7.2</v>
      </c>
      <c r="J7" s="23">
        <v>7.5</v>
      </c>
      <c r="K7" s="13" t="s">
        <v>52</v>
      </c>
    </row>
    <row r="8" spans="1:11" ht="46.5" x14ac:dyDescent="0.3">
      <c r="A8" s="25">
        <v>21</v>
      </c>
      <c r="B8" s="16" t="s">
        <v>64</v>
      </c>
      <c r="C8" s="16" t="s">
        <v>93</v>
      </c>
      <c r="D8" s="13">
        <v>0.5</v>
      </c>
      <c r="E8" s="13">
        <v>0.4</v>
      </c>
      <c r="F8" s="13">
        <v>0.4</v>
      </c>
      <c r="G8" s="13">
        <v>1.35</v>
      </c>
      <c r="H8" s="13">
        <v>6.7</v>
      </c>
      <c r="I8" s="13">
        <v>6.7</v>
      </c>
      <c r="J8" s="23">
        <v>7.7</v>
      </c>
      <c r="K8" s="13" t="s">
        <v>52</v>
      </c>
    </row>
    <row r="9" spans="1:11" ht="62" x14ac:dyDescent="0.3">
      <c r="A9" s="25">
        <v>23</v>
      </c>
      <c r="B9" s="16" t="s">
        <v>66</v>
      </c>
      <c r="C9" s="16" t="s">
        <v>95</v>
      </c>
      <c r="D9" s="13">
        <v>0.5</v>
      </c>
      <c r="E9" s="13">
        <v>0.5</v>
      </c>
      <c r="F9" s="13">
        <v>0.5</v>
      </c>
      <c r="G9" s="13">
        <v>1.5</v>
      </c>
      <c r="H9" s="13">
        <v>7.5</v>
      </c>
      <c r="I9" s="13">
        <v>7.5</v>
      </c>
      <c r="J9" s="23">
        <v>8.5</v>
      </c>
      <c r="K9" s="13" t="s">
        <v>53</v>
      </c>
    </row>
    <row r="10" spans="1:11" ht="46.5" x14ac:dyDescent="0.3">
      <c r="A10" s="25">
        <v>24</v>
      </c>
      <c r="B10" s="16" t="s">
        <v>67</v>
      </c>
      <c r="C10" s="16" t="s">
        <v>96</v>
      </c>
      <c r="D10" s="13">
        <v>0.45</v>
      </c>
      <c r="E10" s="13">
        <v>0.3</v>
      </c>
      <c r="F10" s="13">
        <v>0.3</v>
      </c>
      <c r="G10" s="13">
        <v>1.2</v>
      </c>
      <c r="H10" s="13">
        <v>8.8000000000000007</v>
      </c>
      <c r="I10" s="13">
        <v>7.5</v>
      </c>
      <c r="J10" s="23">
        <v>7.8</v>
      </c>
      <c r="K10" s="13" t="s">
        <v>52</v>
      </c>
    </row>
    <row r="11" spans="1:11" ht="46.5" x14ac:dyDescent="0.3">
      <c r="A11" s="25">
        <v>26</v>
      </c>
      <c r="B11" s="16" t="s">
        <v>69</v>
      </c>
      <c r="C11" s="16" t="s">
        <v>98</v>
      </c>
      <c r="D11" s="13">
        <v>0.5</v>
      </c>
      <c r="E11" s="13">
        <v>0.3</v>
      </c>
      <c r="F11" s="13">
        <v>0.3</v>
      </c>
      <c r="G11" s="13">
        <v>1</v>
      </c>
      <c r="H11" s="13">
        <v>7.8</v>
      </c>
      <c r="I11" s="13">
        <v>6.8</v>
      </c>
      <c r="J11" s="23">
        <v>7.8</v>
      </c>
      <c r="K11" s="13" t="s">
        <v>52</v>
      </c>
    </row>
    <row r="12" spans="1:11" ht="46.5" x14ac:dyDescent="0.3">
      <c r="A12" s="25">
        <v>27</v>
      </c>
      <c r="B12" s="16" t="s">
        <v>70</v>
      </c>
      <c r="C12" s="16" t="s">
        <v>99</v>
      </c>
      <c r="D12" s="13">
        <v>0.5</v>
      </c>
      <c r="E12" s="13">
        <v>0.4</v>
      </c>
      <c r="F12" s="13">
        <v>0.4</v>
      </c>
      <c r="G12" s="13">
        <v>1.5</v>
      </c>
      <c r="H12" s="13">
        <v>8.8000000000000007</v>
      </c>
      <c r="I12" s="13">
        <v>8.1</v>
      </c>
      <c r="J12" s="23">
        <v>9.1</v>
      </c>
      <c r="K12" s="13" t="s">
        <v>54</v>
      </c>
    </row>
    <row r="13" spans="1:11" ht="31" x14ac:dyDescent="0.3">
      <c r="A13" s="25">
        <v>28</v>
      </c>
      <c r="B13" s="16" t="s">
        <v>71</v>
      </c>
      <c r="C13" s="16" t="s">
        <v>100</v>
      </c>
      <c r="D13" s="13">
        <v>0.5</v>
      </c>
      <c r="E13" s="13">
        <v>0.45</v>
      </c>
      <c r="F13" s="13">
        <v>0.45</v>
      </c>
      <c r="G13" s="13">
        <v>1</v>
      </c>
      <c r="H13" s="13">
        <v>7.8</v>
      </c>
      <c r="I13" s="13">
        <v>7.1</v>
      </c>
      <c r="J13" s="23">
        <v>8.1</v>
      </c>
      <c r="K13" s="13" t="s">
        <v>53</v>
      </c>
    </row>
    <row r="14" spans="1:11" ht="62" x14ac:dyDescent="0.3">
      <c r="A14" s="25">
        <v>31</v>
      </c>
      <c r="B14" s="16" t="s">
        <v>73</v>
      </c>
      <c r="C14" s="16" t="s">
        <v>103</v>
      </c>
      <c r="D14" s="13">
        <v>0.4</v>
      </c>
      <c r="E14" s="13">
        <v>0.5</v>
      </c>
      <c r="F14" s="13">
        <v>0.5</v>
      </c>
      <c r="G14" s="13">
        <v>1</v>
      </c>
      <c r="H14" s="13">
        <v>9.1999999999999993</v>
      </c>
      <c r="I14" s="13">
        <v>7.9</v>
      </c>
      <c r="J14" s="23">
        <v>8.9</v>
      </c>
      <c r="K14" s="13" t="s">
        <v>53</v>
      </c>
    </row>
    <row r="15" spans="1:11" ht="46.5" x14ac:dyDescent="0.3">
      <c r="A15" s="25">
        <v>32</v>
      </c>
      <c r="B15" s="16" t="s">
        <v>74</v>
      </c>
      <c r="C15" s="16" t="s">
        <v>104</v>
      </c>
      <c r="D15" s="13">
        <v>0.4</v>
      </c>
      <c r="E15" s="13">
        <v>0.4</v>
      </c>
      <c r="F15" s="13">
        <v>0.4</v>
      </c>
      <c r="G15" s="13">
        <v>1</v>
      </c>
      <c r="H15" s="13">
        <v>7.5</v>
      </c>
      <c r="I15" s="13">
        <v>6.7</v>
      </c>
      <c r="J15" s="23">
        <v>7.7</v>
      </c>
      <c r="K15" s="13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F41"/>
  <sheetViews>
    <sheetView topLeftCell="A17" workbookViewId="0">
      <selection activeCell="E13" sqref="E13"/>
    </sheetView>
  </sheetViews>
  <sheetFormatPr defaultColWidth="9.296875" defaultRowHeight="13" x14ac:dyDescent="0.3"/>
  <cols>
    <col min="1" max="1" width="7.69921875" style="18" bestFit="1" customWidth="1"/>
    <col min="2" max="2" width="16.19921875" style="17" customWidth="1"/>
    <col min="3" max="3" width="31.796875" style="17" customWidth="1"/>
    <col min="4" max="6" width="16.69921875" style="17" bestFit="1" customWidth="1"/>
    <col min="7" max="16384" width="9.296875" style="17"/>
  </cols>
  <sheetData>
    <row r="1" spans="1:6" ht="20" x14ac:dyDescent="0.3">
      <c r="A1" s="28" t="s">
        <v>159</v>
      </c>
      <c r="B1" s="29"/>
      <c r="C1" s="29"/>
      <c r="D1" s="29"/>
      <c r="E1" s="29"/>
      <c r="F1" s="29"/>
    </row>
    <row r="2" spans="1:6" ht="15" x14ac:dyDescent="0.3">
      <c r="A2" s="14" t="s">
        <v>9</v>
      </c>
      <c r="B2" s="14" t="s">
        <v>14</v>
      </c>
      <c r="C2" s="14" t="s">
        <v>15</v>
      </c>
      <c r="D2" s="14" t="s">
        <v>16</v>
      </c>
      <c r="E2" s="14" t="s">
        <v>17</v>
      </c>
      <c r="F2" s="14" t="s">
        <v>18</v>
      </c>
    </row>
    <row r="3" spans="1:6" ht="15.5" x14ac:dyDescent="0.3">
      <c r="A3" s="8">
        <v>1</v>
      </c>
      <c r="B3" s="9" t="s">
        <v>115</v>
      </c>
      <c r="C3" s="16" t="s">
        <v>21</v>
      </c>
      <c r="D3" s="13">
        <v>0.45</v>
      </c>
      <c r="E3" s="13">
        <v>0.25</v>
      </c>
      <c r="F3" s="13">
        <v>0.3</v>
      </c>
    </row>
    <row r="4" spans="1:6" ht="15.5" x14ac:dyDescent="0.3">
      <c r="A4" s="8">
        <v>2</v>
      </c>
      <c r="B4" s="9" t="s">
        <v>116</v>
      </c>
      <c r="C4" s="16" t="s">
        <v>23</v>
      </c>
      <c r="D4" s="13">
        <v>0.5</v>
      </c>
      <c r="E4" s="13">
        <v>0.35</v>
      </c>
      <c r="F4" s="13">
        <v>0.4</v>
      </c>
    </row>
    <row r="5" spans="1:6" ht="15.5" x14ac:dyDescent="0.3">
      <c r="A5" s="8">
        <v>3</v>
      </c>
      <c r="B5" s="9" t="s">
        <v>117</v>
      </c>
      <c r="C5" s="16" t="s">
        <v>25</v>
      </c>
      <c r="D5" s="13">
        <v>0.25</v>
      </c>
      <c r="E5" s="13">
        <v>0.25</v>
      </c>
      <c r="F5" s="13">
        <v>0.3</v>
      </c>
    </row>
    <row r="6" spans="1:6" ht="15.5" x14ac:dyDescent="0.3">
      <c r="A6" s="8">
        <v>4</v>
      </c>
      <c r="B6" s="9" t="s">
        <v>118</v>
      </c>
      <c r="C6" s="16" t="s">
        <v>27</v>
      </c>
      <c r="D6" s="13">
        <v>0.4</v>
      </c>
      <c r="E6" s="13">
        <v>0.25</v>
      </c>
      <c r="F6" s="13">
        <v>0.35</v>
      </c>
    </row>
    <row r="7" spans="1:6" ht="15.5" x14ac:dyDescent="0.3">
      <c r="A7" s="8">
        <v>5</v>
      </c>
      <c r="B7" s="9" t="s">
        <v>119</v>
      </c>
      <c r="C7" s="16" t="s">
        <v>29</v>
      </c>
      <c r="D7" s="13">
        <v>0.45</v>
      </c>
      <c r="E7" s="13">
        <v>0.4</v>
      </c>
      <c r="F7" s="13">
        <v>0.35</v>
      </c>
    </row>
    <row r="8" spans="1:6" ht="15.5" x14ac:dyDescent="0.3">
      <c r="A8" s="8">
        <v>6</v>
      </c>
      <c r="B8" s="9" t="s">
        <v>120</v>
      </c>
      <c r="C8" s="16" t="s">
        <v>82</v>
      </c>
      <c r="D8" s="13">
        <v>0.4</v>
      </c>
      <c r="E8" s="13">
        <v>0.45</v>
      </c>
      <c r="F8" s="13">
        <v>0.5</v>
      </c>
    </row>
    <row r="9" spans="1:6" ht="15.5" x14ac:dyDescent="0.3">
      <c r="A9" s="8">
        <v>7</v>
      </c>
      <c r="B9" s="9" t="s">
        <v>121</v>
      </c>
      <c r="C9" s="16" t="s">
        <v>32</v>
      </c>
      <c r="D9" s="13">
        <v>0.4</v>
      </c>
      <c r="E9" s="13">
        <v>0.4</v>
      </c>
      <c r="F9" s="13">
        <v>0.4</v>
      </c>
    </row>
    <row r="10" spans="1:6" ht="15.5" x14ac:dyDescent="0.3">
      <c r="A10" s="8">
        <v>8</v>
      </c>
      <c r="B10" s="9" t="s">
        <v>122</v>
      </c>
      <c r="C10" s="16" t="s">
        <v>83</v>
      </c>
      <c r="D10" s="13">
        <v>0.45</v>
      </c>
      <c r="E10" s="13">
        <v>0.4</v>
      </c>
      <c r="F10" s="13">
        <v>0.4</v>
      </c>
    </row>
    <row r="11" spans="1:6" ht="15.5" x14ac:dyDescent="0.3">
      <c r="A11" s="8">
        <v>9</v>
      </c>
      <c r="B11" s="9" t="s">
        <v>123</v>
      </c>
      <c r="C11" s="16" t="s">
        <v>84</v>
      </c>
      <c r="D11" s="13">
        <v>0.5</v>
      </c>
      <c r="E11" s="13">
        <v>0.4</v>
      </c>
      <c r="F11" s="13">
        <v>0.4</v>
      </c>
    </row>
    <row r="12" spans="1:6" ht="15.5" x14ac:dyDescent="0.3">
      <c r="A12" s="8">
        <v>10</v>
      </c>
      <c r="B12" s="9" t="s">
        <v>124</v>
      </c>
      <c r="C12" s="16" t="s">
        <v>85</v>
      </c>
      <c r="D12" s="13">
        <v>0.45</v>
      </c>
      <c r="E12" s="13">
        <v>0.4</v>
      </c>
      <c r="F12" s="13">
        <v>0.45</v>
      </c>
    </row>
    <row r="13" spans="1:6" ht="15.5" x14ac:dyDescent="0.3">
      <c r="A13" s="8">
        <v>11</v>
      </c>
      <c r="B13" s="9" t="s">
        <v>125</v>
      </c>
      <c r="C13" s="16" t="s">
        <v>86</v>
      </c>
      <c r="D13" s="13">
        <v>0.45</v>
      </c>
      <c r="E13" s="13">
        <v>0.4</v>
      </c>
      <c r="F13" s="13">
        <v>0.4</v>
      </c>
    </row>
    <row r="14" spans="1:6" ht="15.5" x14ac:dyDescent="0.3">
      <c r="A14" s="8">
        <v>12</v>
      </c>
      <c r="B14" s="9" t="s">
        <v>126</v>
      </c>
      <c r="C14" s="16" t="s">
        <v>87</v>
      </c>
      <c r="D14" s="13">
        <v>0.3</v>
      </c>
      <c r="E14" s="13">
        <v>0.5</v>
      </c>
      <c r="F14" s="13">
        <v>0.45</v>
      </c>
    </row>
    <row r="15" spans="1:6" ht="15.5" x14ac:dyDescent="0.3">
      <c r="A15" s="8">
        <v>13</v>
      </c>
      <c r="B15" s="9" t="s">
        <v>127</v>
      </c>
      <c r="C15" s="16" t="s">
        <v>88</v>
      </c>
      <c r="D15" s="13">
        <v>0.4</v>
      </c>
      <c r="E15" s="13">
        <v>0.5</v>
      </c>
      <c r="F15" s="13">
        <v>0.5</v>
      </c>
    </row>
    <row r="16" spans="1:6" ht="15.5" x14ac:dyDescent="0.3">
      <c r="A16" s="8">
        <v>14</v>
      </c>
      <c r="B16" s="9" t="s">
        <v>128</v>
      </c>
      <c r="C16" s="16" t="s">
        <v>89</v>
      </c>
      <c r="D16" s="13">
        <v>0.5</v>
      </c>
      <c r="E16" s="13">
        <v>0.5</v>
      </c>
      <c r="F16" s="13">
        <v>0.45</v>
      </c>
    </row>
    <row r="17" spans="1:6" ht="15.5" x14ac:dyDescent="0.3">
      <c r="A17" s="8">
        <v>15</v>
      </c>
      <c r="B17" s="9" t="s">
        <v>129</v>
      </c>
      <c r="C17" s="16" t="s">
        <v>37</v>
      </c>
      <c r="D17" s="13">
        <v>0.4</v>
      </c>
      <c r="E17" s="13">
        <v>0.45</v>
      </c>
      <c r="F17" s="13">
        <v>0.4</v>
      </c>
    </row>
    <row r="18" spans="1:6" ht="15.5" x14ac:dyDescent="0.3">
      <c r="A18" s="8">
        <v>16</v>
      </c>
      <c r="B18" s="9" t="s">
        <v>130</v>
      </c>
      <c r="C18" s="16" t="s">
        <v>90</v>
      </c>
      <c r="D18" s="13">
        <v>0.4</v>
      </c>
      <c r="E18" s="13">
        <v>0.45</v>
      </c>
      <c r="F18" s="13">
        <v>0.45</v>
      </c>
    </row>
    <row r="19" spans="1:6" ht="15.5" x14ac:dyDescent="0.3">
      <c r="A19" s="8">
        <v>17</v>
      </c>
      <c r="B19" s="9" t="s">
        <v>131</v>
      </c>
      <c r="C19" s="16" t="s">
        <v>39</v>
      </c>
      <c r="D19" s="13">
        <v>0.5</v>
      </c>
      <c r="E19" s="13">
        <v>0.5</v>
      </c>
      <c r="F19" s="13">
        <v>0.45</v>
      </c>
    </row>
    <row r="20" spans="1:6" ht="15.5" x14ac:dyDescent="0.3">
      <c r="A20" s="8">
        <v>18</v>
      </c>
      <c r="B20" s="9" t="s">
        <v>132</v>
      </c>
      <c r="C20" s="16" t="s">
        <v>91</v>
      </c>
      <c r="D20" s="13">
        <v>0.4</v>
      </c>
      <c r="E20" s="13">
        <v>0.4</v>
      </c>
      <c r="F20" s="13">
        <v>0.4</v>
      </c>
    </row>
    <row r="21" spans="1:6" ht="15.5" x14ac:dyDescent="0.3">
      <c r="A21" s="8">
        <v>19</v>
      </c>
      <c r="B21" s="9" t="s">
        <v>133</v>
      </c>
      <c r="C21" s="16" t="s">
        <v>41</v>
      </c>
      <c r="D21" s="13">
        <v>0.4</v>
      </c>
      <c r="E21" s="13">
        <v>0.4</v>
      </c>
      <c r="F21" s="13">
        <v>0.35</v>
      </c>
    </row>
    <row r="22" spans="1:6" ht="15.5" x14ac:dyDescent="0.3">
      <c r="A22" s="8">
        <v>20</v>
      </c>
      <c r="B22" s="9" t="s">
        <v>134</v>
      </c>
      <c r="C22" s="16" t="s">
        <v>92</v>
      </c>
      <c r="D22" s="13">
        <v>0.35</v>
      </c>
      <c r="E22" s="13">
        <v>0.4</v>
      </c>
      <c r="F22" s="13">
        <v>0</v>
      </c>
    </row>
    <row r="23" spans="1:6" ht="15.5" x14ac:dyDescent="0.3">
      <c r="A23" s="8">
        <v>21</v>
      </c>
      <c r="B23" s="9" t="s">
        <v>135</v>
      </c>
      <c r="C23" s="16" t="s">
        <v>93</v>
      </c>
      <c r="D23" s="13">
        <v>0.5</v>
      </c>
      <c r="E23" s="13">
        <v>0.4</v>
      </c>
      <c r="F23" s="13">
        <v>0.45</v>
      </c>
    </row>
    <row r="24" spans="1:6" ht="15.5" x14ac:dyDescent="0.3">
      <c r="A24" s="8">
        <v>22</v>
      </c>
      <c r="B24" s="9" t="s">
        <v>136</v>
      </c>
      <c r="C24" s="16" t="s">
        <v>94</v>
      </c>
      <c r="D24" s="13">
        <v>0.4</v>
      </c>
      <c r="E24" s="13">
        <v>0.4</v>
      </c>
      <c r="F24" s="13">
        <v>0.4</v>
      </c>
    </row>
    <row r="25" spans="1:6" ht="15.5" x14ac:dyDescent="0.3">
      <c r="A25" s="8">
        <v>23</v>
      </c>
      <c r="B25" s="9" t="s">
        <v>137</v>
      </c>
      <c r="C25" s="16" t="s">
        <v>95</v>
      </c>
      <c r="D25" s="13">
        <v>0.5</v>
      </c>
      <c r="E25" s="13">
        <v>0.5</v>
      </c>
      <c r="F25" s="13">
        <v>0.5</v>
      </c>
    </row>
    <row r="26" spans="1:6" ht="15.5" x14ac:dyDescent="0.3">
      <c r="A26" s="8">
        <v>24</v>
      </c>
      <c r="B26" s="9" t="s">
        <v>138</v>
      </c>
      <c r="C26" s="16" t="s">
        <v>96</v>
      </c>
      <c r="D26" s="13">
        <v>0.45</v>
      </c>
      <c r="E26" s="13">
        <v>0.3</v>
      </c>
      <c r="F26" s="13">
        <v>0.45</v>
      </c>
    </row>
    <row r="27" spans="1:6" ht="15.5" x14ac:dyDescent="0.3">
      <c r="A27" s="8">
        <v>25</v>
      </c>
      <c r="B27" s="9" t="s">
        <v>139</v>
      </c>
      <c r="C27" s="16" t="s">
        <v>97</v>
      </c>
      <c r="D27" s="13">
        <v>0.3</v>
      </c>
      <c r="E27" s="13">
        <v>0.3</v>
      </c>
      <c r="F27" s="13">
        <v>0.4</v>
      </c>
    </row>
    <row r="28" spans="1:6" ht="15.5" x14ac:dyDescent="0.3">
      <c r="A28" s="8">
        <v>26</v>
      </c>
      <c r="B28" s="9" t="s">
        <v>140</v>
      </c>
      <c r="C28" s="16" t="s">
        <v>98</v>
      </c>
      <c r="D28" s="13">
        <v>0.5</v>
      </c>
      <c r="E28" s="13">
        <v>0.3</v>
      </c>
      <c r="F28" s="13">
        <v>0.45</v>
      </c>
    </row>
    <row r="29" spans="1:6" ht="15.5" x14ac:dyDescent="0.3">
      <c r="A29" s="8">
        <v>27</v>
      </c>
      <c r="B29" s="9" t="s">
        <v>141</v>
      </c>
      <c r="C29" s="16" t="s">
        <v>99</v>
      </c>
      <c r="D29" s="13">
        <v>0.5</v>
      </c>
      <c r="E29" s="13">
        <v>0.4</v>
      </c>
      <c r="F29" s="13">
        <v>0.45</v>
      </c>
    </row>
    <row r="30" spans="1:6" ht="15.5" x14ac:dyDescent="0.3">
      <c r="A30" s="8">
        <v>28</v>
      </c>
      <c r="B30" s="9" t="s">
        <v>142</v>
      </c>
      <c r="C30" s="16" t="s">
        <v>100</v>
      </c>
      <c r="D30" s="13">
        <v>0.5</v>
      </c>
      <c r="E30" s="13">
        <v>0.45</v>
      </c>
      <c r="F30" s="13">
        <v>0.45</v>
      </c>
    </row>
    <row r="31" spans="1:6" ht="15.5" x14ac:dyDescent="0.3">
      <c r="A31" s="8">
        <v>29</v>
      </c>
      <c r="B31" s="9" t="s">
        <v>143</v>
      </c>
      <c r="C31" s="16" t="s">
        <v>101</v>
      </c>
      <c r="D31" s="13">
        <v>0.5</v>
      </c>
      <c r="E31" s="13">
        <v>0.5</v>
      </c>
      <c r="F31" s="13">
        <v>0.5</v>
      </c>
    </row>
    <row r="32" spans="1:6" ht="15.5" x14ac:dyDescent="0.3">
      <c r="A32" s="8">
        <v>30</v>
      </c>
      <c r="B32" s="9" t="s">
        <v>144</v>
      </c>
      <c r="C32" s="16" t="s">
        <v>102</v>
      </c>
      <c r="D32" s="13">
        <v>0.5</v>
      </c>
      <c r="E32" s="13">
        <v>0.4</v>
      </c>
      <c r="F32" s="13">
        <v>0.45</v>
      </c>
    </row>
    <row r="33" spans="1:6" ht="15.5" x14ac:dyDescent="0.3">
      <c r="A33" s="8">
        <v>31</v>
      </c>
      <c r="B33" s="9" t="s">
        <v>145</v>
      </c>
      <c r="C33" s="16" t="s">
        <v>103</v>
      </c>
      <c r="D33" s="13">
        <v>0.4</v>
      </c>
      <c r="E33" s="13">
        <v>0.5</v>
      </c>
      <c r="F33" s="13">
        <v>0.5</v>
      </c>
    </row>
    <row r="34" spans="1:6" ht="15.5" x14ac:dyDescent="0.3">
      <c r="A34" s="8">
        <v>32</v>
      </c>
      <c r="B34" s="9" t="s">
        <v>146</v>
      </c>
      <c r="C34" s="16" t="s">
        <v>104</v>
      </c>
      <c r="D34" s="13">
        <v>0.4</v>
      </c>
      <c r="E34" s="13">
        <v>0.4</v>
      </c>
      <c r="F34" s="13">
        <v>0.45</v>
      </c>
    </row>
    <row r="35" spans="1:6" ht="15.5" x14ac:dyDescent="0.3">
      <c r="A35" s="8">
        <v>33</v>
      </c>
      <c r="B35" s="9" t="s">
        <v>147</v>
      </c>
      <c r="C35" s="16" t="s">
        <v>105</v>
      </c>
      <c r="D35" s="13">
        <v>0.4</v>
      </c>
      <c r="E35" s="13">
        <v>0.45</v>
      </c>
      <c r="F35" s="13">
        <v>0.45</v>
      </c>
    </row>
    <row r="36" spans="1:6" ht="15.5" x14ac:dyDescent="0.3">
      <c r="A36" s="8">
        <v>34</v>
      </c>
      <c r="B36" s="9" t="s">
        <v>148</v>
      </c>
      <c r="C36" s="16" t="s">
        <v>106</v>
      </c>
      <c r="D36" s="13">
        <v>0.4</v>
      </c>
      <c r="E36" s="13">
        <v>0</v>
      </c>
      <c r="F36" s="13">
        <v>0.45</v>
      </c>
    </row>
    <row r="37" spans="1:6" ht="15.5" x14ac:dyDescent="0.3">
      <c r="A37" s="8">
        <v>35</v>
      </c>
      <c r="B37" s="9" t="s">
        <v>149</v>
      </c>
      <c r="C37" s="16" t="s">
        <v>107</v>
      </c>
      <c r="D37" s="13">
        <v>0.5</v>
      </c>
      <c r="E37" s="13">
        <v>0</v>
      </c>
      <c r="F37" s="13">
        <v>0</v>
      </c>
    </row>
    <row r="38" spans="1:6" ht="15.5" x14ac:dyDescent="0.3">
      <c r="A38" s="8">
        <v>36</v>
      </c>
      <c r="B38" s="9" t="s">
        <v>150</v>
      </c>
      <c r="C38" s="16" t="s">
        <v>108</v>
      </c>
      <c r="D38" s="13">
        <v>0.5</v>
      </c>
      <c r="E38" s="13">
        <v>0.35</v>
      </c>
      <c r="F38" s="13">
        <v>0.45</v>
      </c>
    </row>
    <row r="39" spans="1:6" ht="15.5" x14ac:dyDescent="0.3">
      <c r="A39" s="8">
        <v>37</v>
      </c>
      <c r="B39" s="9" t="s">
        <v>151</v>
      </c>
      <c r="C39" s="16" t="s">
        <v>109</v>
      </c>
      <c r="D39" s="13">
        <v>0.5</v>
      </c>
      <c r="E39" s="13">
        <v>0.4</v>
      </c>
      <c r="F39" s="13">
        <v>0.4</v>
      </c>
    </row>
    <row r="40" spans="1:6" ht="15.5" x14ac:dyDescent="0.3">
      <c r="A40" s="8">
        <v>38</v>
      </c>
      <c r="B40" s="9" t="s">
        <v>152</v>
      </c>
      <c r="C40" s="16" t="s">
        <v>110</v>
      </c>
      <c r="D40" s="13">
        <v>0.3</v>
      </c>
      <c r="E40" s="13">
        <v>0.4</v>
      </c>
      <c r="F40" s="13">
        <v>0.45</v>
      </c>
    </row>
    <row r="41" spans="1:6" ht="15.5" x14ac:dyDescent="0.3">
      <c r="A41" s="8">
        <v>39</v>
      </c>
      <c r="B41" s="9" t="s">
        <v>153</v>
      </c>
      <c r="C41" s="16" t="s">
        <v>111</v>
      </c>
      <c r="D41" s="13">
        <v>0.4</v>
      </c>
      <c r="E41" s="13">
        <v>0.4</v>
      </c>
      <c r="F41" s="13">
        <v>0.4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79998168889431442"/>
  </sheetPr>
  <dimension ref="A1:D41"/>
  <sheetViews>
    <sheetView workbookViewId="0">
      <selection activeCell="D12" sqref="D12"/>
    </sheetView>
  </sheetViews>
  <sheetFormatPr defaultColWidth="9.296875" defaultRowHeight="13" x14ac:dyDescent="0.3"/>
  <cols>
    <col min="1" max="1" width="6" style="17" bestFit="1" customWidth="1"/>
    <col min="2" max="2" width="15.19921875" style="17" customWidth="1"/>
    <col min="3" max="3" width="35.19921875" style="17" customWidth="1"/>
    <col min="4" max="4" width="19.19921875" style="17" bestFit="1" customWidth="1"/>
    <col min="5" max="16384" width="9.296875" style="17"/>
  </cols>
  <sheetData>
    <row r="1" spans="1:4" ht="20" x14ac:dyDescent="0.3">
      <c r="A1" s="30" t="s">
        <v>158</v>
      </c>
      <c r="B1" s="30"/>
      <c r="C1" s="30"/>
      <c r="D1" s="30"/>
    </row>
    <row r="2" spans="1:4" ht="15" x14ac:dyDescent="0.3">
      <c r="A2" s="19" t="s">
        <v>9</v>
      </c>
      <c r="B2" s="19" t="s">
        <v>14</v>
      </c>
      <c r="C2" s="19" t="s">
        <v>15</v>
      </c>
      <c r="D2" s="19" t="s">
        <v>44</v>
      </c>
    </row>
    <row r="3" spans="1:4" ht="15.5" x14ac:dyDescent="0.3">
      <c r="A3" s="8">
        <v>1</v>
      </c>
      <c r="B3" s="9" t="s">
        <v>115</v>
      </c>
      <c r="C3" s="16" t="s">
        <v>21</v>
      </c>
      <c r="D3" s="13">
        <v>0.5</v>
      </c>
    </row>
    <row r="4" spans="1:4" ht="15.5" x14ac:dyDescent="0.3">
      <c r="A4" s="8">
        <v>2</v>
      </c>
      <c r="B4" s="9" t="s">
        <v>116</v>
      </c>
      <c r="C4" s="16" t="s">
        <v>23</v>
      </c>
      <c r="D4" s="13">
        <v>1</v>
      </c>
    </row>
    <row r="5" spans="1:4" ht="15.5" x14ac:dyDescent="0.3">
      <c r="A5" s="8">
        <v>3</v>
      </c>
      <c r="B5" s="9" t="s">
        <v>117</v>
      </c>
      <c r="C5" s="16" t="s">
        <v>25</v>
      </c>
      <c r="D5" s="13">
        <v>0.5</v>
      </c>
    </row>
    <row r="6" spans="1:4" ht="15.5" x14ac:dyDescent="0.3">
      <c r="A6" s="8">
        <v>4</v>
      </c>
      <c r="B6" s="9" t="s">
        <v>118</v>
      </c>
      <c r="C6" s="16" t="s">
        <v>27</v>
      </c>
      <c r="D6" s="13">
        <v>1</v>
      </c>
    </row>
    <row r="7" spans="1:4" ht="15.5" x14ac:dyDescent="0.3">
      <c r="A7" s="8">
        <v>5</v>
      </c>
      <c r="B7" s="9" t="s">
        <v>119</v>
      </c>
      <c r="C7" s="16" t="s">
        <v>29</v>
      </c>
      <c r="D7" s="13">
        <v>0.75</v>
      </c>
    </row>
    <row r="8" spans="1:4" ht="15.5" x14ac:dyDescent="0.3">
      <c r="A8" s="8">
        <v>6</v>
      </c>
      <c r="B8" s="9" t="s">
        <v>120</v>
      </c>
      <c r="C8" s="16" t="s">
        <v>82</v>
      </c>
      <c r="D8" s="13">
        <v>1.2</v>
      </c>
    </row>
    <row r="9" spans="1:4" ht="15.5" x14ac:dyDescent="0.3">
      <c r="A9" s="8">
        <v>7</v>
      </c>
      <c r="B9" s="9" t="s">
        <v>121</v>
      </c>
      <c r="C9" s="16" t="s">
        <v>32</v>
      </c>
      <c r="D9" s="13">
        <v>1</v>
      </c>
    </row>
    <row r="10" spans="1:4" ht="15.5" x14ac:dyDescent="0.3">
      <c r="A10" s="8">
        <v>8</v>
      </c>
      <c r="B10" s="9" t="s">
        <v>122</v>
      </c>
      <c r="C10" s="16" t="s">
        <v>83</v>
      </c>
      <c r="D10" s="13">
        <v>1</v>
      </c>
    </row>
    <row r="11" spans="1:4" ht="15.5" x14ac:dyDescent="0.3">
      <c r="A11" s="8">
        <v>9</v>
      </c>
      <c r="B11" s="9" t="s">
        <v>123</v>
      </c>
      <c r="C11" s="16" t="s">
        <v>84</v>
      </c>
      <c r="D11" s="13">
        <v>1</v>
      </c>
    </row>
    <row r="12" spans="1:4" ht="15.5" x14ac:dyDescent="0.3">
      <c r="A12" s="8">
        <v>10</v>
      </c>
      <c r="B12" s="9" t="s">
        <v>124</v>
      </c>
      <c r="C12" s="16" t="s">
        <v>85</v>
      </c>
      <c r="D12" s="3">
        <v>0</v>
      </c>
    </row>
    <row r="13" spans="1:4" ht="15.5" x14ac:dyDescent="0.3">
      <c r="A13" s="8">
        <v>11</v>
      </c>
      <c r="B13" s="9" t="s">
        <v>125</v>
      </c>
      <c r="C13" s="16" t="s">
        <v>86</v>
      </c>
      <c r="D13" s="13">
        <v>0.75</v>
      </c>
    </row>
    <row r="14" spans="1:4" ht="15.5" x14ac:dyDescent="0.3">
      <c r="A14" s="8">
        <v>12</v>
      </c>
      <c r="B14" s="9" t="s">
        <v>126</v>
      </c>
      <c r="C14" s="16" t="s">
        <v>87</v>
      </c>
      <c r="D14" s="13">
        <v>0.3</v>
      </c>
    </row>
    <row r="15" spans="1:4" ht="15.5" x14ac:dyDescent="0.3">
      <c r="A15" s="8">
        <v>13</v>
      </c>
      <c r="B15" s="9" t="s">
        <v>127</v>
      </c>
      <c r="C15" s="16" t="s">
        <v>88</v>
      </c>
      <c r="D15" s="13">
        <v>1.2</v>
      </c>
    </row>
    <row r="16" spans="1:4" ht="15.5" x14ac:dyDescent="0.3">
      <c r="A16" s="8">
        <v>14</v>
      </c>
      <c r="B16" s="9" t="s">
        <v>128</v>
      </c>
      <c r="C16" s="16" t="s">
        <v>89</v>
      </c>
      <c r="D16" s="13">
        <v>0.3</v>
      </c>
    </row>
    <row r="17" spans="1:4" ht="15.5" x14ac:dyDescent="0.3">
      <c r="A17" s="8">
        <v>15</v>
      </c>
      <c r="B17" s="9" t="s">
        <v>129</v>
      </c>
      <c r="C17" s="16" t="s">
        <v>37</v>
      </c>
      <c r="D17" s="13">
        <v>0.3</v>
      </c>
    </row>
    <row r="18" spans="1:4" ht="15.5" x14ac:dyDescent="0.3">
      <c r="A18" s="8">
        <v>16</v>
      </c>
      <c r="B18" s="9" t="s">
        <v>130</v>
      </c>
      <c r="C18" s="16" t="s">
        <v>90</v>
      </c>
      <c r="D18" s="13">
        <v>1</v>
      </c>
    </row>
    <row r="19" spans="1:4" ht="15.5" x14ac:dyDescent="0.3">
      <c r="A19" s="8">
        <v>17</v>
      </c>
      <c r="B19" s="9" t="s">
        <v>131</v>
      </c>
      <c r="C19" s="16" t="s">
        <v>39</v>
      </c>
      <c r="D19" s="13">
        <v>1.5</v>
      </c>
    </row>
    <row r="20" spans="1:4" ht="15.5" x14ac:dyDescent="0.3">
      <c r="A20" s="8">
        <v>18</v>
      </c>
      <c r="B20" s="9" t="s">
        <v>132</v>
      </c>
      <c r="C20" s="16" t="s">
        <v>91</v>
      </c>
      <c r="D20" s="13">
        <v>0.3</v>
      </c>
    </row>
    <row r="21" spans="1:4" ht="15.5" x14ac:dyDescent="0.3">
      <c r="A21" s="8">
        <v>19</v>
      </c>
      <c r="B21" s="9" t="s">
        <v>133</v>
      </c>
      <c r="C21" s="16" t="s">
        <v>41</v>
      </c>
      <c r="D21" s="13">
        <v>1.35</v>
      </c>
    </row>
    <row r="22" spans="1:4" ht="15.5" x14ac:dyDescent="0.3">
      <c r="A22" s="8">
        <v>20</v>
      </c>
      <c r="B22" s="9" t="s">
        <v>134</v>
      </c>
      <c r="C22" s="16" t="s">
        <v>92</v>
      </c>
      <c r="D22" s="13">
        <v>0.85</v>
      </c>
    </row>
    <row r="23" spans="1:4" ht="15.5" x14ac:dyDescent="0.3">
      <c r="A23" s="8">
        <v>21</v>
      </c>
      <c r="B23" s="9" t="s">
        <v>135</v>
      </c>
      <c r="C23" s="16" t="s">
        <v>93</v>
      </c>
      <c r="D23" s="13">
        <v>1.35</v>
      </c>
    </row>
    <row r="24" spans="1:4" ht="15.5" x14ac:dyDescent="0.3">
      <c r="A24" s="8">
        <v>22</v>
      </c>
      <c r="B24" s="9" t="s">
        <v>136</v>
      </c>
      <c r="C24" s="16" t="s">
        <v>94</v>
      </c>
      <c r="D24" s="13">
        <v>0</v>
      </c>
    </row>
    <row r="25" spans="1:4" ht="15.5" x14ac:dyDescent="0.3">
      <c r="A25" s="8">
        <v>23</v>
      </c>
      <c r="B25" s="9" t="s">
        <v>137</v>
      </c>
      <c r="C25" s="16" t="s">
        <v>95</v>
      </c>
      <c r="D25" s="13">
        <v>1.5</v>
      </c>
    </row>
    <row r="26" spans="1:4" ht="15.5" x14ac:dyDescent="0.3">
      <c r="A26" s="8">
        <v>24</v>
      </c>
      <c r="B26" s="9" t="s">
        <v>138</v>
      </c>
      <c r="C26" s="16" t="s">
        <v>96</v>
      </c>
      <c r="D26" s="13">
        <v>1.2</v>
      </c>
    </row>
    <row r="27" spans="1:4" ht="15.5" x14ac:dyDescent="0.3">
      <c r="A27" s="8">
        <v>25</v>
      </c>
      <c r="B27" s="9" t="s">
        <v>139</v>
      </c>
      <c r="C27" s="16" t="s">
        <v>97</v>
      </c>
      <c r="D27" s="13">
        <v>0.75</v>
      </c>
    </row>
    <row r="28" spans="1:4" ht="15.5" x14ac:dyDescent="0.3">
      <c r="A28" s="8">
        <v>26</v>
      </c>
      <c r="B28" s="9" t="s">
        <v>140</v>
      </c>
      <c r="C28" s="16" t="s">
        <v>98</v>
      </c>
      <c r="D28" s="13">
        <v>1</v>
      </c>
    </row>
    <row r="29" spans="1:4" ht="15.5" x14ac:dyDescent="0.3">
      <c r="A29" s="8">
        <v>27</v>
      </c>
      <c r="B29" s="9" t="s">
        <v>141</v>
      </c>
      <c r="C29" s="16" t="s">
        <v>99</v>
      </c>
      <c r="D29" s="13">
        <v>1.5</v>
      </c>
    </row>
    <row r="30" spans="1:4" ht="15.5" x14ac:dyDescent="0.3">
      <c r="A30" s="8">
        <v>28</v>
      </c>
      <c r="B30" s="9" t="s">
        <v>142</v>
      </c>
      <c r="C30" s="16" t="s">
        <v>100</v>
      </c>
      <c r="D30" s="13">
        <v>1</v>
      </c>
    </row>
    <row r="31" spans="1:4" ht="15.5" x14ac:dyDescent="0.3">
      <c r="A31" s="8">
        <v>29</v>
      </c>
      <c r="B31" s="9" t="s">
        <v>143</v>
      </c>
      <c r="C31" s="16" t="s">
        <v>101</v>
      </c>
      <c r="D31" s="3">
        <v>0</v>
      </c>
    </row>
    <row r="32" spans="1:4" ht="15.5" x14ac:dyDescent="0.3">
      <c r="A32" s="8">
        <v>30</v>
      </c>
      <c r="B32" s="9" t="s">
        <v>144</v>
      </c>
      <c r="C32" s="16" t="s">
        <v>102</v>
      </c>
      <c r="D32" s="13">
        <v>1</v>
      </c>
    </row>
    <row r="33" spans="1:4" ht="15.5" x14ac:dyDescent="0.3">
      <c r="A33" s="8">
        <v>31</v>
      </c>
      <c r="B33" s="9" t="s">
        <v>145</v>
      </c>
      <c r="C33" s="16" t="s">
        <v>103</v>
      </c>
      <c r="D33" s="13">
        <v>1</v>
      </c>
    </row>
    <row r="34" spans="1:4" ht="15.5" x14ac:dyDescent="0.3">
      <c r="A34" s="8">
        <v>32</v>
      </c>
      <c r="B34" s="9" t="s">
        <v>146</v>
      </c>
      <c r="C34" s="16" t="s">
        <v>104</v>
      </c>
      <c r="D34" s="13">
        <v>1</v>
      </c>
    </row>
    <row r="35" spans="1:4" ht="15.5" x14ac:dyDescent="0.3">
      <c r="A35" s="8">
        <v>33</v>
      </c>
      <c r="B35" s="9" t="s">
        <v>147</v>
      </c>
      <c r="C35" s="16" t="s">
        <v>105</v>
      </c>
      <c r="D35" s="13">
        <v>1</v>
      </c>
    </row>
    <row r="36" spans="1:4" ht="15.5" x14ac:dyDescent="0.3">
      <c r="A36" s="8">
        <v>34</v>
      </c>
      <c r="B36" s="9" t="s">
        <v>148</v>
      </c>
      <c r="C36" s="16" t="s">
        <v>106</v>
      </c>
      <c r="D36" s="13">
        <v>0.75</v>
      </c>
    </row>
    <row r="37" spans="1:4" ht="15.5" x14ac:dyDescent="0.3">
      <c r="A37" s="8">
        <v>35</v>
      </c>
      <c r="B37" s="9" t="s">
        <v>149</v>
      </c>
      <c r="C37" s="16" t="s">
        <v>107</v>
      </c>
      <c r="D37" s="13">
        <v>0</v>
      </c>
    </row>
    <row r="38" spans="1:4" ht="15.5" x14ac:dyDescent="0.3">
      <c r="A38" s="8">
        <v>36</v>
      </c>
      <c r="B38" s="9" t="s">
        <v>150</v>
      </c>
      <c r="C38" s="16" t="s">
        <v>108</v>
      </c>
      <c r="D38" s="13">
        <v>0.5</v>
      </c>
    </row>
    <row r="39" spans="1:4" ht="15.5" x14ac:dyDescent="0.3">
      <c r="A39" s="8">
        <v>37</v>
      </c>
      <c r="B39" s="9" t="s">
        <v>151</v>
      </c>
      <c r="C39" s="16" t="s">
        <v>109</v>
      </c>
      <c r="D39" s="13">
        <v>0.3</v>
      </c>
    </row>
    <row r="40" spans="1:4" ht="15.5" x14ac:dyDescent="0.3">
      <c r="A40" s="8">
        <v>38</v>
      </c>
      <c r="B40" s="9" t="s">
        <v>152</v>
      </c>
      <c r="C40" s="16" t="s">
        <v>110</v>
      </c>
      <c r="D40" s="13">
        <v>1</v>
      </c>
    </row>
    <row r="41" spans="1:4" ht="15.5" x14ac:dyDescent="0.3">
      <c r="A41" s="8">
        <v>39</v>
      </c>
      <c r="B41" s="9" t="s">
        <v>153</v>
      </c>
      <c r="C41" s="16" t="s">
        <v>111</v>
      </c>
      <c r="D41" s="13">
        <v>0.75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D41"/>
  <sheetViews>
    <sheetView workbookViewId="0">
      <selection activeCell="D12" sqref="D12"/>
    </sheetView>
  </sheetViews>
  <sheetFormatPr defaultColWidth="9.296875" defaultRowHeight="13" x14ac:dyDescent="0.3"/>
  <cols>
    <col min="1" max="1" width="7.69921875" style="17" bestFit="1" customWidth="1"/>
    <col min="2" max="2" width="14" style="17" bestFit="1" customWidth="1"/>
    <col min="3" max="3" width="32.296875" style="17" customWidth="1"/>
    <col min="4" max="4" width="21.296875" style="17" bestFit="1" customWidth="1"/>
    <col min="5" max="5" width="45.796875" style="17" customWidth="1"/>
    <col min="6" max="16384" width="9.296875" style="17"/>
  </cols>
  <sheetData>
    <row r="1" spans="1:4" ht="20" x14ac:dyDescent="0.3">
      <c r="A1" s="31" t="s">
        <v>160</v>
      </c>
      <c r="B1" s="31"/>
      <c r="C1" s="31"/>
      <c r="D1" s="31"/>
    </row>
    <row r="2" spans="1:4" ht="15" x14ac:dyDescent="0.3">
      <c r="A2" s="20" t="s">
        <v>9</v>
      </c>
      <c r="B2" s="20" t="s">
        <v>14</v>
      </c>
      <c r="C2" s="20" t="s">
        <v>15</v>
      </c>
      <c r="D2" s="20" t="s">
        <v>45</v>
      </c>
    </row>
    <row r="3" spans="1:4" ht="15.5" x14ac:dyDescent="0.3">
      <c r="A3" s="8">
        <v>1</v>
      </c>
      <c r="B3" s="16" t="s">
        <v>115</v>
      </c>
      <c r="C3" s="16" t="s">
        <v>21</v>
      </c>
      <c r="D3" s="11">
        <v>4.2</v>
      </c>
    </row>
    <row r="4" spans="1:4" ht="15.5" x14ac:dyDescent="0.3">
      <c r="A4" s="8">
        <v>2</v>
      </c>
      <c r="B4" s="16" t="s">
        <v>116</v>
      </c>
      <c r="C4" s="16" t="s">
        <v>23</v>
      </c>
      <c r="D4" s="11">
        <v>5.8</v>
      </c>
    </row>
    <row r="5" spans="1:4" ht="15.5" x14ac:dyDescent="0.3">
      <c r="A5" s="8">
        <v>3</v>
      </c>
      <c r="B5" s="16" t="s">
        <v>117</v>
      </c>
      <c r="C5" s="16" t="s">
        <v>25</v>
      </c>
      <c r="D5" s="11">
        <v>5.8</v>
      </c>
    </row>
    <row r="6" spans="1:4" ht="15.5" x14ac:dyDescent="0.3">
      <c r="A6" s="8">
        <v>4</v>
      </c>
      <c r="B6" s="16" t="s">
        <v>118</v>
      </c>
      <c r="C6" s="16" t="s">
        <v>27</v>
      </c>
      <c r="D6" s="11">
        <v>4.5</v>
      </c>
    </row>
    <row r="7" spans="1:4" ht="15.5" x14ac:dyDescent="0.3">
      <c r="A7" s="8">
        <v>5</v>
      </c>
      <c r="B7" s="16" t="s">
        <v>119</v>
      </c>
      <c r="C7" s="16" t="s">
        <v>29</v>
      </c>
      <c r="D7" s="11">
        <v>5.5</v>
      </c>
    </row>
    <row r="8" spans="1:4" ht="15.5" x14ac:dyDescent="0.3">
      <c r="A8" s="8">
        <v>6</v>
      </c>
      <c r="B8" s="16" t="s">
        <v>120</v>
      </c>
      <c r="C8" s="16" t="s">
        <v>82</v>
      </c>
      <c r="D8" s="11">
        <v>7.5</v>
      </c>
    </row>
    <row r="9" spans="1:4" ht="15.5" x14ac:dyDescent="0.3">
      <c r="A9" s="8">
        <v>7</v>
      </c>
      <c r="B9" s="16" t="s">
        <v>121</v>
      </c>
      <c r="C9" s="16" t="s">
        <v>32</v>
      </c>
      <c r="D9" s="11">
        <v>5.3</v>
      </c>
    </row>
    <row r="10" spans="1:4" ht="15.5" x14ac:dyDescent="0.3">
      <c r="A10" s="8">
        <v>8</v>
      </c>
      <c r="B10" s="16" t="s">
        <v>122</v>
      </c>
      <c r="C10" s="16" t="s">
        <v>83</v>
      </c>
      <c r="D10" s="11">
        <v>7.7</v>
      </c>
    </row>
    <row r="11" spans="1:4" ht="15.5" x14ac:dyDescent="0.3">
      <c r="A11" s="8">
        <v>9</v>
      </c>
      <c r="B11" s="16" t="s">
        <v>123</v>
      </c>
      <c r="C11" s="16" t="s">
        <v>84</v>
      </c>
      <c r="D11" s="11">
        <v>-3</v>
      </c>
    </row>
    <row r="12" spans="1:4" ht="15.5" x14ac:dyDescent="0.3">
      <c r="A12" s="8">
        <v>10</v>
      </c>
      <c r="B12" s="16" t="s">
        <v>124</v>
      </c>
      <c r="C12" s="16" t="s">
        <v>85</v>
      </c>
      <c r="D12" s="11">
        <v>6.8</v>
      </c>
    </row>
    <row r="13" spans="1:4" ht="15.5" x14ac:dyDescent="0.3">
      <c r="A13" s="8">
        <v>11</v>
      </c>
      <c r="B13" s="16" t="s">
        <v>125</v>
      </c>
      <c r="C13" s="16" t="s">
        <v>86</v>
      </c>
      <c r="D13" s="11">
        <v>6.3</v>
      </c>
    </row>
    <row r="14" spans="1:4" ht="15.5" x14ac:dyDescent="0.3">
      <c r="A14" s="8">
        <v>12</v>
      </c>
      <c r="B14" s="16" t="s">
        <v>126</v>
      </c>
      <c r="C14" s="16" t="s">
        <v>87</v>
      </c>
      <c r="D14" s="11">
        <v>8.3000000000000007</v>
      </c>
    </row>
    <row r="15" spans="1:4" ht="15.5" x14ac:dyDescent="0.3">
      <c r="A15" s="8">
        <v>13</v>
      </c>
      <c r="B15" s="16" t="s">
        <v>127</v>
      </c>
      <c r="C15" s="16" t="s">
        <v>88</v>
      </c>
      <c r="D15" s="11">
        <v>5.5</v>
      </c>
    </row>
    <row r="16" spans="1:4" ht="15.5" x14ac:dyDescent="0.3">
      <c r="A16" s="8">
        <v>14</v>
      </c>
      <c r="B16" s="16" t="s">
        <v>128</v>
      </c>
      <c r="C16" s="16" t="s">
        <v>89</v>
      </c>
      <c r="D16" s="11">
        <v>6</v>
      </c>
    </row>
    <row r="17" spans="1:4" ht="15.5" x14ac:dyDescent="0.3">
      <c r="A17" s="8">
        <v>15</v>
      </c>
      <c r="B17" s="16" t="s">
        <v>129</v>
      </c>
      <c r="C17" s="16" t="s">
        <v>37</v>
      </c>
      <c r="D17" s="11">
        <v>-3</v>
      </c>
    </row>
    <row r="18" spans="1:4" ht="15.5" x14ac:dyDescent="0.3">
      <c r="A18" s="8">
        <v>16</v>
      </c>
      <c r="B18" s="16" t="s">
        <v>130</v>
      </c>
      <c r="C18" s="16" t="s">
        <v>90</v>
      </c>
      <c r="D18" s="11">
        <v>5.7</v>
      </c>
    </row>
    <row r="19" spans="1:4" ht="15.5" x14ac:dyDescent="0.3">
      <c r="A19" s="8">
        <v>17</v>
      </c>
      <c r="B19" s="16" t="s">
        <v>131</v>
      </c>
      <c r="C19" s="16" t="s">
        <v>39</v>
      </c>
      <c r="D19" s="11">
        <v>7</v>
      </c>
    </row>
    <row r="20" spans="1:4" ht="15.5" x14ac:dyDescent="0.3">
      <c r="A20" s="8">
        <v>18</v>
      </c>
      <c r="B20" s="16" t="s">
        <v>132</v>
      </c>
      <c r="C20" s="16" t="s">
        <v>91</v>
      </c>
      <c r="D20" s="11">
        <v>6.5</v>
      </c>
    </row>
    <row r="21" spans="1:4" ht="15.5" x14ac:dyDescent="0.3">
      <c r="A21" s="8">
        <v>19</v>
      </c>
      <c r="B21" s="16" t="s">
        <v>133</v>
      </c>
      <c r="C21" s="16" t="s">
        <v>41</v>
      </c>
      <c r="D21" s="11">
        <v>-3</v>
      </c>
    </row>
    <row r="22" spans="1:4" ht="15.5" x14ac:dyDescent="0.3">
      <c r="A22" s="8">
        <v>20</v>
      </c>
      <c r="B22" s="16" t="s">
        <v>134</v>
      </c>
      <c r="C22" s="16" t="s">
        <v>92</v>
      </c>
      <c r="D22" s="11">
        <v>6.5</v>
      </c>
    </row>
    <row r="23" spans="1:4" ht="15.5" x14ac:dyDescent="0.3">
      <c r="A23" s="8">
        <v>21</v>
      </c>
      <c r="B23" s="16" t="s">
        <v>135</v>
      </c>
      <c r="C23" s="16" t="s">
        <v>93</v>
      </c>
      <c r="D23" s="11">
        <v>6.7</v>
      </c>
    </row>
    <row r="24" spans="1:4" ht="15.5" x14ac:dyDescent="0.3">
      <c r="A24" s="8">
        <v>22</v>
      </c>
      <c r="B24" s="16" t="s">
        <v>136</v>
      </c>
      <c r="C24" s="16" t="s">
        <v>94</v>
      </c>
      <c r="D24" s="11">
        <v>4.5</v>
      </c>
    </row>
    <row r="25" spans="1:4" ht="15.5" x14ac:dyDescent="0.3">
      <c r="A25" s="8">
        <v>23</v>
      </c>
      <c r="B25" s="16" t="s">
        <v>137</v>
      </c>
      <c r="C25" s="16" t="s">
        <v>95</v>
      </c>
      <c r="D25" s="11">
        <v>7.5</v>
      </c>
    </row>
    <row r="26" spans="1:4" ht="15.5" x14ac:dyDescent="0.3">
      <c r="A26" s="8">
        <v>24</v>
      </c>
      <c r="B26" s="16" t="s">
        <v>138</v>
      </c>
      <c r="C26" s="16" t="s">
        <v>96</v>
      </c>
      <c r="D26" s="11">
        <v>8.8000000000000007</v>
      </c>
    </row>
    <row r="27" spans="1:4" ht="15.5" x14ac:dyDescent="0.3">
      <c r="A27" s="8">
        <v>25</v>
      </c>
      <c r="B27" s="16" t="s">
        <v>139</v>
      </c>
      <c r="C27" s="16" t="s">
        <v>97</v>
      </c>
      <c r="D27" s="11">
        <v>6.8</v>
      </c>
    </row>
    <row r="28" spans="1:4" ht="15.5" x14ac:dyDescent="0.3">
      <c r="A28" s="8">
        <v>26</v>
      </c>
      <c r="B28" s="16" t="s">
        <v>140</v>
      </c>
      <c r="C28" s="16" t="s">
        <v>98</v>
      </c>
      <c r="D28" s="11">
        <v>7.8</v>
      </c>
    </row>
    <row r="29" spans="1:4" ht="15.5" x14ac:dyDescent="0.3">
      <c r="A29" s="8">
        <v>27</v>
      </c>
      <c r="B29" s="16" t="s">
        <v>141</v>
      </c>
      <c r="C29" s="16" t="s">
        <v>99</v>
      </c>
      <c r="D29" s="11">
        <v>8.8000000000000007</v>
      </c>
    </row>
    <row r="30" spans="1:4" ht="15.5" x14ac:dyDescent="0.3">
      <c r="A30" s="8">
        <v>28</v>
      </c>
      <c r="B30" s="16" t="s">
        <v>142</v>
      </c>
      <c r="C30" s="16" t="s">
        <v>100</v>
      </c>
      <c r="D30" s="11">
        <v>7.8</v>
      </c>
    </row>
    <row r="31" spans="1:4" ht="15.5" x14ac:dyDescent="0.3">
      <c r="A31" s="8">
        <v>29</v>
      </c>
      <c r="B31" s="16" t="s">
        <v>143</v>
      </c>
      <c r="C31" s="16" t="s">
        <v>101</v>
      </c>
      <c r="D31" s="11">
        <v>7.7</v>
      </c>
    </row>
    <row r="32" spans="1:4" ht="15.5" x14ac:dyDescent="0.3">
      <c r="A32" s="8">
        <v>30</v>
      </c>
      <c r="B32" s="16" t="s">
        <v>144</v>
      </c>
      <c r="C32" s="16" t="s">
        <v>102</v>
      </c>
      <c r="D32" s="11">
        <v>-3</v>
      </c>
    </row>
    <row r="33" spans="1:4" ht="15.5" x14ac:dyDescent="0.3">
      <c r="A33" s="8">
        <v>31</v>
      </c>
      <c r="B33" s="16" t="s">
        <v>145</v>
      </c>
      <c r="C33" s="16" t="s">
        <v>103</v>
      </c>
      <c r="D33" s="11">
        <v>9.1999999999999993</v>
      </c>
    </row>
    <row r="34" spans="1:4" ht="15.5" x14ac:dyDescent="0.3">
      <c r="A34" s="8">
        <v>32</v>
      </c>
      <c r="B34" s="16" t="s">
        <v>146</v>
      </c>
      <c r="C34" s="16" t="s">
        <v>104</v>
      </c>
      <c r="D34" s="11">
        <v>7.5</v>
      </c>
    </row>
    <row r="35" spans="1:4" ht="15.5" x14ac:dyDescent="0.3">
      <c r="A35" s="8">
        <v>33</v>
      </c>
      <c r="B35" s="16" t="s">
        <v>147</v>
      </c>
      <c r="C35" s="16" t="s">
        <v>105</v>
      </c>
      <c r="D35" s="11">
        <v>-3</v>
      </c>
    </row>
    <row r="36" spans="1:4" ht="15.5" x14ac:dyDescent="0.3">
      <c r="A36" s="8">
        <v>34</v>
      </c>
      <c r="B36" s="16" t="s">
        <v>148</v>
      </c>
      <c r="C36" s="16" t="s">
        <v>106</v>
      </c>
      <c r="D36" s="11">
        <v>8.3000000000000007</v>
      </c>
    </row>
    <row r="37" spans="1:4" ht="15.5" x14ac:dyDescent="0.3">
      <c r="A37" s="8">
        <v>35</v>
      </c>
      <c r="B37" s="16" t="s">
        <v>149</v>
      </c>
      <c r="C37" s="16" t="s">
        <v>107</v>
      </c>
      <c r="D37" s="11">
        <v>7.5</v>
      </c>
    </row>
    <row r="38" spans="1:4" ht="15.5" x14ac:dyDescent="0.3">
      <c r="A38" s="8">
        <v>36</v>
      </c>
      <c r="B38" s="16" t="s">
        <v>150</v>
      </c>
      <c r="C38" s="16" t="s">
        <v>108</v>
      </c>
      <c r="D38" s="11">
        <v>5.5</v>
      </c>
    </row>
    <row r="39" spans="1:4" ht="15.5" x14ac:dyDescent="0.3">
      <c r="A39" s="8">
        <v>37</v>
      </c>
      <c r="B39" s="16" t="s">
        <v>151</v>
      </c>
      <c r="C39" s="16" t="s">
        <v>109</v>
      </c>
      <c r="D39" s="11">
        <v>6.7</v>
      </c>
    </row>
    <row r="40" spans="1:4" ht="15.5" x14ac:dyDescent="0.3">
      <c r="A40" s="8">
        <v>38</v>
      </c>
      <c r="B40" s="16" t="s">
        <v>152</v>
      </c>
      <c r="C40" s="16" t="s">
        <v>110</v>
      </c>
      <c r="D40" s="11">
        <v>5.5</v>
      </c>
    </row>
    <row r="41" spans="1:4" ht="15.5" x14ac:dyDescent="0.3">
      <c r="A41" s="8">
        <v>39</v>
      </c>
      <c r="B41" s="16" t="s">
        <v>153</v>
      </c>
      <c r="C41" s="16" t="s">
        <v>111</v>
      </c>
      <c r="D41" s="11">
        <v>3.2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W83"/>
  <sheetViews>
    <sheetView topLeftCell="A10" zoomScale="85" zoomScaleNormal="85" workbookViewId="0">
      <selection activeCell="F30" sqref="F30"/>
    </sheetView>
  </sheetViews>
  <sheetFormatPr defaultColWidth="9.296875" defaultRowHeight="13" x14ac:dyDescent="0.3"/>
  <cols>
    <col min="1" max="1" width="18.796875" style="17" customWidth="1"/>
    <col min="2" max="2" width="16.296875" style="17" customWidth="1"/>
    <col min="3" max="3" width="34.796875" style="17" customWidth="1"/>
    <col min="4" max="4" width="6.296875" style="17" customWidth="1"/>
    <col min="5" max="5" width="27" style="17" customWidth="1"/>
    <col min="6" max="6" width="38.19921875" style="17" customWidth="1"/>
    <col min="7" max="7" width="6.296875" style="17" customWidth="1"/>
    <col min="8" max="8" width="6" style="17" bestFit="1" customWidth="1"/>
    <col min="9" max="9" width="57.69921875" style="17" customWidth="1"/>
    <col min="10" max="10" width="9.796875" style="17" customWidth="1"/>
    <col min="11" max="11" width="83" style="17" customWidth="1"/>
    <col min="12" max="12" width="39.796875" style="17" customWidth="1"/>
    <col min="13" max="15" width="14.69921875" style="17" bestFit="1" customWidth="1"/>
    <col min="16" max="16" width="17.296875" style="17" bestFit="1" customWidth="1"/>
    <col min="17" max="17" width="12" style="17" bestFit="1" customWidth="1"/>
    <col min="18" max="18" width="14.5" style="17" bestFit="1" customWidth="1"/>
    <col min="19" max="19" width="33.69921875" style="17" bestFit="1" customWidth="1"/>
    <col min="20" max="20" width="13.5" style="17" bestFit="1" customWidth="1"/>
    <col min="21" max="21" width="11.19921875" style="17" customWidth="1"/>
    <col min="22" max="16384" width="9.296875" style="17"/>
  </cols>
  <sheetData>
    <row r="1" spans="1:6" ht="20" x14ac:dyDescent="0.4">
      <c r="A1" s="37" t="s">
        <v>46</v>
      </c>
      <c r="B1" s="37"/>
      <c r="C1" s="37"/>
      <c r="D1" s="4"/>
      <c r="E1" s="38" t="s">
        <v>55</v>
      </c>
      <c r="F1" s="38"/>
    </row>
    <row r="2" spans="1:6" ht="30" x14ac:dyDescent="0.3">
      <c r="A2" s="1" t="s">
        <v>112</v>
      </c>
      <c r="B2" s="1" t="s">
        <v>12</v>
      </c>
      <c r="C2" s="1" t="s">
        <v>113</v>
      </c>
      <c r="D2" s="4"/>
      <c r="E2" s="2" t="s">
        <v>56</v>
      </c>
      <c r="F2" s="2" t="s">
        <v>114</v>
      </c>
    </row>
    <row r="3" spans="1:6" ht="15.5" x14ac:dyDescent="0.35">
      <c r="A3" s="5">
        <v>0</v>
      </c>
      <c r="B3" s="6" t="s">
        <v>47</v>
      </c>
      <c r="C3" s="5">
        <v>0</v>
      </c>
      <c r="D3" s="4"/>
      <c r="E3" s="21">
        <v>0</v>
      </c>
      <c r="F3" s="22">
        <v>1</v>
      </c>
    </row>
    <row r="4" spans="1:6" ht="15.5" x14ac:dyDescent="0.35">
      <c r="A4" s="5">
        <v>4</v>
      </c>
      <c r="B4" s="6" t="s">
        <v>48</v>
      </c>
      <c r="C4" s="5">
        <v>1</v>
      </c>
      <c r="D4" s="4"/>
      <c r="E4" s="21">
        <v>1</v>
      </c>
      <c r="F4" s="22">
        <v>0.5</v>
      </c>
    </row>
    <row r="5" spans="1:6" ht="15.5" x14ac:dyDescent="0.35">
      <c r="A5" s="5">
        <v>5</v>
      </c>
      <c r="B5" s="6" t="s">
        <v>49</v>
      </c>
      <c r="C5" s="5">
        <v>1.5</v>
      </c>
      <c r="D5" s="4"/>
      <c r="E5" s="21">
        <v>2</v>
      </c>
      <c r="F5" s="22">
        <v>0.25</v>
      </c>
    </row>
    <row r="6" spans="1:6" ht="15.5" x14ac:dyDescent="0.35">
      <c r="A6" s="5">
        <v>5.5</v>
      </c>
      <c r="B6" s="6" t="s">
        <v>50</v>
      </c>
      <c r="C6" s="5">
        <v>2</v>
      </c>
      <c r="D6" s="4"/>
      <c r="E6" s="4"/>
      <c r="F6" s="4"/>
    </row>
    <row r="7" spans="1:6" ht="15.5" x14ac:dyDescent="0.35">
      <c r="A7" s="5">
        <v>6.5</v>
      </c>
      <c r="B7" s="6" t="s">
        <v>51</v>
      </c>
      <c r="C7" s="5">
        <v>2.5</v>
      </c>
      <c r="D7" s="4"/>
      <c r="E7" s="4"/>
      <c r="F7" s="4"/>
    </row>
    <row r="8" spans="1:6" ht="15.5" x14ac:dyDescent="0.35">
      <c r="A8" s="5">
        <v>7</v>
      </c>
      <c r="B8" s="6" t="s">
        <v>52</v>
      </c>
      <c r="C8" s="5">
        <v>3</v>
      </c>
      <c r="D8" s="4"/>
      <c r="E8" s="4"/>
      <c r="F8" s="4"/>
    </row>
    <row r="9" spans="1:6" ht="15.5" x14ac:dyDescent="0.35">
      <c r="A9" s="5">
        <v>8</v>
      </c>
      <c r="B9" s="6" t="s">
        <v>53</v>
      </c>
      <c r="C9" s="5">
        <v>3.5</v>
      </c>
      <c r="D9" s="4"/>
      <c r="E9" s="4"/>
      <c r="F9" s="4"/>
    </row>
    <row r="10" spans="1:6" ht="15.5" x14ac:dyDescent="0.35">
      <c r="A10" s="5">
        <v>9</v>
      </c>
      <c r="B10" s="6" t="s">
        <v>54</v>
      </c>
      <c r="C10" s="5">
        <v>4</v>
      </c>
      <c r="D10" s="4"/>
      <c r="E10" s="4"/>
      <c r="F10" s="4"/>
    </row>
    <row r="11" spans="1:6" ht="15.5" x14ac:dyDescent="0.35">
      <c r="A11" s="7"/>
      <c r="B11" s="7"/>
      <c r="C11" s="7"/>
      <c r="D11" s="4"/>
      <c r="E11" s="4"/>
      <c r="F11" s="4"/>
    </row>
    <row r="12" spans="1:6" ht="20" x14ac:dyDescent="0.3">
      <c r="A12" s="41" t="s">
        <v>157</v>
      </c>
      <c r="B12" s="41"/>
      <c r="C12" s="41"/>
      <c r="D12" s="4"/>
      <c r="E12" s="39" t="s">
        <v>154</v>
      </c>
      <c r="F12" s="40"/>
    </row>
    <row r="13" spans="1:6" ht="15.5" x14ac:dyDescent="0.3">
      <c r="A13" s="1" t="s">
        <v>9</v>
      </c>
      <c r="B13" s="1" t="s">
        <v>14</v>
      </c>
      <c r="C13" s="1" t="s">
        <v>15</v>
      </c>
      <c r="D13" s="4"/>
      <c r="E13" s="1" t="s">
        <v>12</v>
      </c>
      <c r="F13" s="1" t="s">
        <v>57</v>
      </c>
    </row>
    <row r="14" spans="1:6" ht="15.5" x14ac:dyDescent="0.35">
      <c r="A14" s="8">
        <v>1</v>
      </c>
      <c r="B14" s="16" t="s">
        <v>128</v>
      </c>
      <c r="C14" s="16" t="s">
        <v>89</v>
      </c>
      <c r="D14" s="4"/>
      <c r="E14" s="10" t="s">
        <v>54</v>
      </c>
      <c r="F14" s="5">
        <f>COUNTIF('Tổng hợp điểm'!K2:K40,'Các bảng tham chiếu &amp; Thống kê'!E14)</f>
        <v>1</v>
      </c>
    </row>
    <row r="15" spans="1:6" ht="15.5" x14ac:dyDescent="0.35">
      <c r="A15" s="8">
        <v>2</v>
      </c>
      <c r="B15" s="16" t="s">
        <v>118</v>
      </c>
      <c r="C15" s="16" t="s">
        <v>27</v>
      </c>
      <c r="D15" s="4"/>
      <c r="E15" s="10" t="s">
        <v>53</v>
      </c>
      <c r="F15" s="5">
        <f>COUNTIF('Tổng hợp điểm'!K3:K41,'Các bảng tham chiếu &amp; Thống kê'!E15)</f>
        <v>4</v>
      </c>
    </row>
    <row r="16" spans="1:6" ht="15.5" x14ac:dyDescent="0.35">
      <c r="A16" s="8">
        <v>3</v>
      </c>
      <c r="B16" s="16" t="s">
        <v>140</v>
      </c>
      <c r="C16" s="16" t="s">
        <v>98</v>
      </c>
      <c r="D16" s="4"/>
      <c r="E16" s="10" t="s">
        <v>52</v>
      </c>
      <c r="F16" s="5">
        <f>COUNTIF('Tổng hợp điểm'!K4:K42,'Các bảng tham chiếu &amp; Thống kê'!E16)</f>
        <v>7</v>
      </c>
    </row>
    <row r="17" spans="1:11" ht="15.5" x14ac:dyDescent="0.35">
      <c r="A17" s="8">
        <v>4</v>
      </c>
      <c r="B17" s="16" t="s">
        <v>134</v>
      </c>
      <c r="C17" s="16" t="s">
        <v>92</v>
      </c>
      <c r="D17" s="4"/>
      <c r="E17" s="10" t="s">
        <v>51</v>
      </c>
      <c r="F17" s="5">
        <f>COUNTIF('Tổng hợp điểm'!K5:K43,'Các bảng tham chiếu &amp; Thống kê'!E17)</f>
        <v>6</v>
      </c>
    </row>
    <row r="18" spans="1:11" ht="15.5" x14ac:dyDescent="0.35">
      <c r="A18" s="8">
        <v>5</v>
      </c>
      <c r="B18" s="16" t="s">
        <v>139</v>
      </c>
      <c r="C18" s="16" t="s">
        <v>97</v>
      </c>
      <c r="D18" s="4"/>
      <c r="E18" s="10" t="s">
        <v>50</v>
      </c>
      <c r="F18" s="5">
        <f>COUNTIF('Tổng hợp điểm'!K6:K44,'Các bảng tham chiếu &amp; Thống kê'!E18)</f>
        <v>10</v>
      </c>
    </row>
    <row r="19" spans="1:11" ht="15.5" x14ac:dyDescent="0.35">
      <c r="A19" s="8">
        <v>6</v>
      </c>
      <c r="B19" s="16" t="s">
        <v>138</v>
      </c>
      <c r="C19" s="16" t="s">
        <v>96</v>
      </c>
      <c r="D19" s="4"/>
      <c r="E19" s="10" t="s">
        <v>49</v>
      </c>
      <c r="F19" s="5">
        <f>COUNTIF('Tổng hợp điểm'!K7:K45,'Các bảng tham chiếu &amp; Thống kê'!E19)</f>
        <v>1</v>
      </c>
    </row>
    <row r="20" spans="1:11" ht="15.5" x14ac:dyDescent="0.35">
      <c r="A20" s="8">
        <v>7</v>
      </c>
      <c r="B20" s="16" t="s">
        <v>151</v>
      </c>
      <c r="C20" s="16" t="s">
        <v>109</v>
      </c>
      <c r="D20" s="4"/>
      <c r="E20" s="10" t="s">
        <v>48</v>
      </c>
      <c r="F20" s="5">
        <f>COUNTIF('Tổng hợp điểm'!K13:K51,'Các bảng tham chiếu &amp; Thống kê'!E20)</f>
        <v>1</v>
      </c>
    </row>
    <row r="21" spans="1:11" ht="15.5" x14ac:dyDescent="0.35">
      <c r="A21" s="8">
        <v>8</v>
      </c>
      <c r="B21" s="16" t="s">
        <v>124</v>
      </c>
      <c r="C21" s="16" t="s">
        <v>85</v>
      </c>
      <c r="D21" s="4"/>
      <c r="E21" s="10" t="s">
        <v>47</v>
      </c>
      <c r="F21" s="5">
        <f>COUNTIF('Tổng hợp điểm'!K14:K52,'Các bảng tham chiếu &amp; Thống kê'!E21)</f>
        <v>9</v>
      </c>
    </row>
    <row r="22" spans="1:11" ht="15.5" x14ac:dyDescent="0.3">
      <c r="A22" s="8">
        <v>9</v>
      </c>
      <c r="B22" s="16" t="s">
        <v>143</v>
      </c>
      <c r="C22" s="16" t="s">
        <v>101</v>
      </c>
      <c r="D22" s="4"/>
      <c r="E22"/>
    </row>
    <row r="23" spans="1:11" ht="15.75" customHeight="1" x14ac:dyDescent="0.3">
      <c r="A23" s="8">
        <v>10</v>
      </c>
      <c r="B23" s="16" t="s">
        <v>137</v>
      </c>
      <c r="C23" s="16" t="s">
        <v>95</v>
      </c>
      <c r="D23" s="4"/>
      <c r="E23" s="42" t="s">
        <v>155</v>
      </c>
      <c r="F23" s="42"/>
    </row>
    <row r="24" spans="1:11" ht="15.75" customHeight="1" x14ac:dyDescent="0.3">
      <c r="A24" s="8">
        <v>11</v>
      </c>
      <c r="B24" s="16" t="s">
        <v>121</v>
      </c>
      <c r="C24" s="16" t="s">
        <v>32</v>
      </c>
      <c r="D24" s="4"/>
      <c r="E24" s="32" t="s">
        <v>156</v>
      </c>
      <c r="F24" s="33">
        <f>SUMPRODUCT((VALUE('Tổng hợp điểm'!G7:G45)=0) + (VALUE('Tổng hợp điểm'!H7:H45)=-3))</f>
        <v>9</v>
      </c>
    </row>
    <row r="25" spans="1:11" ht="15.5" x14ac:dyDescent="0.3">
      <c r="A25" s="8">
        <v>12</v>
      </c>
      <c r="B25" s="16" t="s">
        <v>136</v>
      </c>
      <c r="C25" s="16" t="s">
        <v>94</v>
      </c>
      <c r="D25" s="4"/>
      <c r="E25" s="32"/>
      <c r="F25" s="33"/>
      <c r="K25" s="24"/>
    </row>
    <row r="26" spans="1:11" ht="15.5" x14ac:dyDescent="0.3">
      <c r="A26" s="8">
        <v>13</v>
      </c>
      <c r="B26" s="16" t="s">
        <v>119</v>
      </c>
      <c r="C26" s="16" t="s">
        <v>29</v>
      </c>
      <c r="D26" s="4"/>
      <c r="E26" s="32"/>
      <c r="F26" s="33"/>
    </row>
    <row r="27" spans="1:11" ht="15.75" customHeight="1" x14ac:dyDescent="0.3">
      <c r="A27" s="8">
        <v>14</v>
      </c>
      <c r="B27" s="16" t="s">
        <v>116</v>
      </c>
      <c r="C27" s="16" t="s">
        <v>23</v>
      </c>
      <c r="D27" s="4"/>
      <c r="E27" s="34" t="s">
        <v>161</v>
      </c>
      <c r="F27" s="33">
        <f>SUMPRODUCT( ('Tổng hợp điểm'!J7:J45&gt;=7) * ( ('Tổng hợp điểm'!K7:K45="A") + ('Tổng hợp điểm'!K7:K45="B+") ) )</f>
        <v>5</v>
      </c>
    </row>
    <row r="28" spans="1:11" ht="15.5" x14ac:dyDescent="0.3">
      <c r="A28" s="8">
        <v>15</v>
      </c>
      <c r="B28" s="16" t="s">
        <v>135</v>
      </c>
      <c r="C28" s="16" t="s">
        <v>93</v>
      </c>
      <c r="D28" s="4"/>
      <c r="E28" s="35"/>
      <c r="F28" s="33"/>
    </row>
    <row r="29" spans="1:11" ht="15.5" x14ac:dyDescent="0.3">
      <c r="A29" s="8">
        <v>16</v>
      </c>
      <c r="B29" s="16" t="s">
        <v>141</v>
      </c>
      <c r="C29" s="16" t="s">
        <v>99</v>
      </c>
      <c r="D29" s="4"/>
      <c r="E29" s="36"/>
      <c r="F29" s="33"/>
    </row>
    <row r="30" spans="1:11" ht="15.5" x14ac:dyDescent="0.3">
      <c r="A30" s="8">
        <v>17</v>
      </c>
      <c r="B30" s="16" t="s">
        <v>150</v>
      </c>
      <c r="C30" s="16" t="s">
        <v>108</v>
      </c>
      <c r="D30" s="4"/>
      <c r="E30" s="4"/>
      <c r="F30" s="4"/>
    </row>
    <row r="31" spans="1:11" ht="15.5" x14ac:dyDescent="0.3">
      <c r="A31" s="8">
        <v>18</v>
      </c>
      <c r="B31" s="16" t="s">
        <v>130</v>
      </c>
      <c r="C31" s="16" t="s">
        <v>90</v>
      </c>
      <c r="D31" s="4"/>
      <c r="E31" s="4"/>
      <c r="F31" s="4"/>
    </row>
    <row r="32" spans="1:11" ht="15.5" x14ac:dyDescent="0.3">
      <c r="A32" s="8">
        <v>19</v>
      </c>
      <c r="B32" s="16" t="s">
        <v>129</v>
      </c>
      <c r="C32" s="16" t="s">
        <v>37</v>
      </c>
      <c r="D32" s="4"/>
      <c r="E32" s="4"/>
      <c r="F32" s="4"/>
    </row>
    <row r="33" spans="1:23" ht="15.5" x14ac:dyDescent="0.3">
      <c r="A33" s="8">
        <v>20</v>
      </c>
      <c r="B33" s="16" t="s">
        <v>148</v>
      </c>
      <c r="C33" s="16" t="s">
        <v>106</v>
      </c>
      <c r="D33" s="4"/>
      <c r="E33" s="4"/>
      <c r="F33" s="4"/>
    </row>
    <row r="34" spans="1:23" ht="15.5" x14ac:dyDescent="0.3">
      <c r="A34" s="8">
        <v>21</v>
      </c>
      <c r="B34" s="16" t="s">
        <v>131</v>
      </c>
      <c r="C34" s="16" t="s">
        <v>39</v>
      </c>
      <c r="D34" s="4"/>
      <c r="E34" s="4"/>
      <c r="F34" s="4"/>
    </row>
    <row r="35" spans="1:23" ht="15.5" x14ac:dyDescent="0.3">
      <c r="A35" s="8">
        <v>22</v>
      </c>
      <c r="B35" s="16" t="s">
        <v>132</v>
      </c>
      <c r="C35" s="16" t="s">
        <v>91</v>
      </c>
      <c r="D35" s="4"/>
      <c r="E35" s="4"/>
      <c r="F35" s="4"/>
    </row>
    <row r="36" spans="1:23" ht="15.5" x14ac:dyDescent="0.3">
      <c r="A36" s="8">
        <v>23</v>
      </c>
      <c r="B36" s="16" t="s">
        <v>144</v>
      </c>
      <c r="C36" s="16" t="s">
        <v>102</v>
      </c>
      <c r="D36" s="4"/>
      <c r="E36" s="4"/>
      <c r="F36" s="4"/>
    </row>
    <row r="37" spans="1:23" ht="15.5" x14ac:dyDescent="0.3">
      <c r="A37" s="8">
        <v>24</v>
      </c>
      <c r="B37" s="16" t="s">
        <v>117</v>
      </c>
      <c r="C37" s="16" t="s">
        <v>25</v>
      </c>
      <c r="D37" s="4"/>
      <c r="E37" s="4"/>
      <c r="F37" s="4"/>
    </row>
    <row r="38" spans="1:23" ht="15.5" x14ac:dyDescent="0.3">
      <c r="A38" s="8">
        <v>25</v>
      </c>
      <c r="B38" s="16" t="s">
        <v>152</v>
      </c>
      <c r="C38" s="16" t="s">
        <v>110</v>
      </c>
      <c r="D38" s="4"/>
      <c r="E38" s="4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3" ht="15.75" customHeight="1" x14ac:dyDescent="0.3">
      <c r="A39" s="8">
        <v>26</v>
      </c>
      <c r="B39" s="16" t="s">
        <v>115</v>
      </c>
      <c r="C39" s="16" t="s">
        <v>21</v>
      </c>
      <c r="D39" s="4"/>
      <c r="E39" s="4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 s="24"/>
      <c r="V39" s="24"/>
      <c r="W39" s="24"/>
    </row>
    <row r="40" spans="1:23" ht="15.5" x14ac:dyDescent="0.3">
      <c r="A40" s="8">
        <v>27</v>
      </c>
      <c r="B40" s="16" t="s">
        <v>147</v>
      </c>
      <c r="C40" s="16" t="s">
        <v>105</v>
      </c>
      <c r="D40" s="4"/>
      <c r="E40" s="4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3" ht="15.5" x14ac:dyDescent="0.3">
      <c r="A41" s="8">
        <v>28</v>
      </c>
      <c r="B41" s="16" t="s">
        <v>126</v>
      </c>
      <c r="C41" s="16" t="s">
        <v>87</v>
      </c>
      <c r="D41" s="4"/>
      <c r="E41" s="4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1:23" ht="15.5" x14ac:dyDescent="0.3">
      <c r="A42" s="8">
        <v>29</v>
      </c>
      <c r="B42" s="16" t="s">
        <v>142</v>
      </c>
      <c r="C42" s="16" t="s">
        <v>100</v>
      </c>
      <c r="D42" s="4"/>
      <c r="E42" s="4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3" ht="15.5" x14ac:dyDescent="0.3">
      <c r="A43" s="8">
        <v>30</v>
      </c>
      <c r="B43" s="16" t="s">
        <v>120</v>
      </c>
      <c r="C43" s="16" t="s">
        <v>82</v>
      </c>
      <c r="D43" s="4"/>
      <c r="E43" s="4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1:23" ht="15.5" x14ac:dyDescent="0.3">
      <c r="A44" s="8">
        <v>31</v>
      </c>
      <c r="B44" s="16" t="s">
        <v>122</v>
      </c>
      <c r="C44" s="16" t="s">
        <v>83</v>
      </c>
      <c r="D44" s="4"/>
      <c r="E44" s="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</row>
    <row r="45" spans="1:23" ht="15.5" x14ac:dyDescent="0.3">
      <c r="A45" s="8">
        <v>32</v>
      </c>
      <c r="B45" s="16" t="s">
        <v>133</v>
      </c>
      <c r="C45" s="16" t="s">
        <v>41</v>
      </c>
      <c r="D45" s="4"/>
      <c r="E45" s="4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1:23" ht="15.5" x14ac:dyDescent="0.3">
      <c r="A46" s="8">
        <v>33</v>
      </c>
      <c r="B46" s="16" t="s">
        <v>145</v>
      </c>
      <c r="C46" s="16" t="s">
        <v>103</v>
      </c>
      <c r="D46" s="4"/>
      <c r="E46" s="4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1:23" ht="15.5" x14ac:dyDescent="0.3">
      <c r="A47" s="8">
        <v>34</v>
      </c>
      <c r="B47" s="16" t="s">
        <v>123</v>
      </c>
      <c r="C47" s="16" t="s">
        <v>84</v>
      </c>
      <c r="D47" s="4"/>
      <c r="E47" s="4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</row>
    <row r="48" spans="1:23" ht="15.5" x14ac:dyDescent="0.3">
      <c r="A48" s="8">
        <v>35</v>
      </c>
      <c r="B48" s="16" t="s">
        <v>125</v>
      </c>
      <c r="C48" s="16" t="s">
        <v>86</v>
      </c>
      <c r="D48" s="4"/>
      <c r="E48" s="4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</row>
    <row r="49" spans="1:20" ht="15.5" x14ac:dyDescent="0.3">
      <c r="A49" s="8">
        <v>36</v>
      </c>
      <c r="B49" s="16" t="s">
        <v>149</v>
      </c>
      <c r="C49" s="16" t="s">
        <v>107</v>
      </c>
      <c r="D49" s="4"/>
      <c r="E49" s="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1:20" ht="15.5" x14ac:dyDescent="0.3">
      <c r="A50" s="8">
        <v>37</v>
      </c>
      <c r="B50" s="16" t="s">
        <v>146</v>
      </c>
      <c r="C50" s="16" t="s">
        <v>104</v>
      </c>
      <c r="D50" s="4"/>
      <c r="E50" s="4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0" ht="15.5" x14ac:dyDescent="0.3">
      <c r="A51" s="8">
        <v>38</v>
      </c>
      <c r="B51" s="16" t="s">
        <v>153</v>
      </c>
      <c r="C51" s="16" t="s">
        <v>111</v>
      </c>
      <c r="D51" s="4"/>
      <c r="E51" s="4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1:20" ht="15.5" x14ac:dyDescent="0.3">
      <c r="A52" s="8">
        <v>39</v>
      </c>
      <c r="B52" s="16" t="s">
        <v>127</v>
      </c>
      <c r="C52" s="16" t="s">
        <v>88</v>
      </c>
      <c r="D52" s="4"/>
      <c r="E52" s="4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1:20" x14ac:dyDescent="0.3"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1:20" x14ac:dyDescent="0.3"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</row>
    <row r="55" spans="1:20" x14ac:dyDescent="0.3"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</row>
    <row r="56" spans="1:20" x14ac:dyDescent="0.3"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</row>
    <row r="57" spans="1:20" x14ac:dyDescent="0.3"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</row>
    <row r="58" spans="1:20" x14ac:dyDescent="0.3"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</row>
    <row r="59" spans="1:20" x14ac:dyDescent="0.3"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</row>
    <row r="60" spans="1:20" x14ac:dyDescent="0.3"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</row>
    <row r="61" spans="1:20" x14ac:dyDescent="0.3"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</row>
    <row r="62" spans="1:20" x14ac:dyDescent="0.3"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</row>
    <row r="63" spans="1:20" x14ac:dyDescent="0.3"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</row>
    <row r="64" spans="1:20" x14ac:dyDescent="0.3"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</row>
    <row r="65" spans="6:20" x14ac:dyDescent="0.3"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</row>
    <row r="66" spans="6:20" x14ac:dyDescent="0.3"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</row>
    <row r="67" spans="6:20" x14ac:dyDescent="0.3"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</row>
    <row r="68" spans="6:20" x14ac:dyDescent="0.3"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</row>
    <row r="69" spans="6:20" x14ac:dyDescent="0.3"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</row>
    <row r="70" spans="6:20" x14ac:dyDescent="0.3"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6:20" x14ac:dyDescent="0.3"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</row>
    <row r="72" spans="6:20" x14ac:dyDescent="0.3"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</row>
    <row r="73" spans="6:20" x14ac:dyDescent="0.3"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</row>
    <row r="74" spans="6:20" x14ac:dyDescent="0.3"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</row>
    <row r="75" spans="6:20" x14ac:dyDescent="0.3"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</row>
    <row r="76" spans="6:20" x14ac:dyDescent="0.3"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</row>
    <row r="77" spans="6:20" x14ac:dyDescent="0.3"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</row>
    <row r="78" spans="6:20" x14ac:dyDescent="0.3"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</row>
    <row r="79" spans="6:20" x14ac:dyDescent="0.3"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</row>
    <row r="80" spans="6:20" x14ac:dyDescent="0.3"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</row>
    <row r="81" spans="6:20" x14ac:dyDescent="0.3"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</row>
    <row r="82" spans="6:20" x14ac:dyDescent="0.3"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</row>
    <row r="83" spans="6:20" x14ac:dyDescent="0.3"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</row>
  </sheetData>
  <sortState xmlns:xlrd2="http://schemas.microsoft.com/office/spreadsheetml/2017/richdata2" ref="E14:F21">
    <sortCondition ref="E14:E21"/>
  </sortState>
  <mergeCells count="9">
    <mergeCell ref="E24:E26"/>
    <mergeCell ref="F24:F26"/>
    <mergeCell ref="E27:E29"/>
    <mergeCell ref="F27:F29"/>
    <mergeCell ref="A1:C1"/>
    <mergeCell ref="E1:F1"/>
    <mergeCell ref="E12:F12"/>
    <mergeCell ref="A12:C12"/>
    <mergeCell ref="E23:F23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Tổng hợp điểm</vt:lpstr>
      <vt:lpstr>sinh viên điểm &lt;7</vt:lpstr>
      <vt:lpstr>sinh viên điểm &gt;=7</vt:lpstr>
      <vt:lpstr>Điểm thực hành các buổi</vt:lpstr>
      <vt:lpstr>Điểm bài tập lớn</vt:lpstr>
      <vt:lpstr>Điểm lý thuyết</vt:lpstr>
      <vt:lpstr>Các bảng tham chiếu &amp; Thống kê</vt:lpstr>
      <vt:lpstr>'Các bảng tham chiếu &amp; Thống kê'!Criteria</vt:lpstr>
      <vt:lpstr>'Các bảng tham chiếu &amp; Thống kê'!Extract</vt:lpstr>
      <vt:lpstr>'sinh viên điểm &lt;7'!Extract</vt:lpstr>
      <vt:lpstr>'sinh viên điểm &gt;=7'!Extract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PC</cp:lastModifiedBy>
  <dcterms:created xsi:type="dcterms:W3CDTF">2021-06-18T08:44:47Z</dcterms:created>
  <dcterms:modified xsi:type="dcterms:W3CDTF">2025-10-15T03:48:42Z</dcterms:modified>
  <cp:category/>
</cp:coreProperties>
</file>