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9420" windowHeight="7815" tabRatio="835"/>
  </bookViews>
  <sheets>
    <sheet name="Master" sheetId="4" r:id="rId1"/>
    <sheet name="Printable" sheetId="1" r:id="rId2"/>
    <sheet name="cluster hit" sheetId="2" r:id="rId3"/>
    <sheet name="Range" sheetId="3" r:id="rId4"/>
  </sheets>
  <definedNames>
    <definedName name="_xlnm._FilterDatabase" localSheetId="0" hidden="1">Master!$A$1:$V$221</definedName>
    <definedName name="_xlnm.Print_Area" localSheetId="2">'cluster hit'!$A$1:$P$50</definedName>
    <definedName name="_xlnm.Print_Area" localSheetId="1">Printable!$A$1:$AJ$242</definedName>
  </definedNames>
  <calcPr calcId="145621"/>
</workbook>
</file>

<file path=xl/calcChain.xml><?xml version="1.0" encoding="utf-8"?>
<calcChain xmlns="http://schemas.openxmlformats.org/spreadsheetml/2006/main">
  <c r="O76" i="4" l="1"/>
  <c r="M220" i="4" l="1"/>
  <c r="S179" i="4"/>
  <c r="S186" i="4"/>
  <c r="S200" i="4"/>
  <c r="S7" i="4"/>
  <c r="S183" i="4"/>
  <c r="S195" i="4"/>
  <c r="S198" i="4"/>
  <c r="S136" i="4"/>
  <c r="S197" i="4"/>
  <c r="S58" i="4"/>
  <c r="S75" i="4"/>
  <c r="S86" i="4"/>
  <c r="S177" i="4"/>
  <c r="S191" i="4"/>
  <c r="S193" i="4"/>
  <c r="S199" i="4"/>
  <c r="S204" i="4"/>
  <c r="S215" i="4"/>
  <c r="S221" i="4"/>
  <c r="S28" i="4"/>
  <c r="S76" i="4"/>
  <c r="S39" i="4"/>
  <c r="S6" i="4"/>
  <c r="S196" i="4"/>
  <c r="S213" i="4"/>
  <c r="S203" i="4"/>
  <c r="S20" i="4"/>
  <c r="S205" i="4"/>
  <c r="S218" i="4"/>
  <c r="S27" i="4"/>
  <c r="S44" i="4"/>
  <c r="S50" i="4"/>
  <c r="S182" i="4"/>
  <c r="S61" i="4"/>
  <c r="S180" i="4"/>
  <c r="S202" i="4"/>
  <c r="S207" i="4"/>
  <c r="S71" i="4"/>
  <c r="S212" i="4"/>
  <c r="S110" i="4"/>
  <c r="S140" i="4"/>
  <c r="S35" i="4"/>
  <c r="S143" i="4"/>
  <c r="S74" i="4"/>
  <c r="S94" i="4"/>
  <c r="S168" i="4"/>
  <c r="S172" i="4"/>
  <c r="S201" i="4"/>
  <c r="S211" i="4"/>
  <c r="S69" i="4"/>
  <c r="S126" i="4"/>
  <c r="S19" i="4"/>
  <c r="S104" i="4"/>
  <c r="S36" i="4"/>
  <c r="S48" i="4"/>
  <c r="S220" i="4"/>
  <c r="S62" i="4"/>
  <c r="S70" i="4"/>
  <c r="S190" i="4"/>
  <c r="S214" i="4"/>
  <c r="S67" i="4"/>
  <c r="S114" i="4"/>
  <c r="S108" i="4"/>
  <c r="S82" i="4"/>
  <c r="S65" i="4"/>
  <c r="S2" i="4"/>
  <c r="S8" i="4"/>
  <c r="S137" i="4"/>
  <c r="S60" i="4"/>
  <c r="S112" i="4"/>
  <c r="S122" i="4"/>
  <c r="S165" i="4"/>
  <c r="S139" i="4"/>
  <c r="S174" i="4"/>
  <c r="S118" i="4"/>
  <c r="S34" i="4"/>
  <c r="S105" i="4"/>
  <c r="S185" i="4"/>
  <c r="S181" i="4"/>
  <c r="S4" i="4"/>
  <c r="S9" i="4"/>
  <c r="S89" i="4"/>
  <c r="S166" i="4"/>
  <c r="S152" i="4"/>
  <c r="S16" i="4"/>
  <c r="S176" i="4"/>
  <c r="S131" i="4"/>
  <c r="S51" i="4"/>
  <c r="S189" i="4"/>
  <c r="S12" i="4"/>
  <c r="S13" i="4"/>
  <c r="S18" i="4"/>
  <c r="S171" i="4"/>
  <c r="S52" i="4"/>
  <c r="S41" i="4"/>
  <c r="S208" i="4"/>
  <c r="S55" i="4"/>
  <c r="S124" i="4"/>
  <c r="S194" i="4"/>
  <c r="S170" i="4"/>
  <c r="S11" i="4"/>
  <c r="S164" i="4"/>
  <c r="S49" i="4"/>
  <c r="S84" i="4"/>
  <c r="S167" i="4"/>
  <c r="S128" i="4"/>
  <c r="S192" i="4"/>
  <c r="S209" i="4"/>
  <c r="S25" i="4"/>
  <c r="S178" i="4"/>
  <c r="S45" i="4"/>
  <c r="S40" i="4"/>
  <c r="S117" i="4"/>
  <c r="S115" i="4"/>
  <c r="S145" i="4"/>
  <c r="S24" i="4"/>
  <c r="S109" i="4"/>
  <c r="S173" i="4"/>
  <c r="S97" i="4"/>
  <c r="S146" i="4"/>
  <c r="S150" i="4"/>
  <c r="S188" i="4"/>
  <c r="S90" i="4"/>
  <c r="S154" i="4"/>
  <c r="S206" i="4"/>
  <c r="S17" i="4"/>
  <c r="S30" i="4"/>
  <c r="S88" i="4"/>
  <c r="S78" i="4"/>
  <c r="S79" i="4"/>
  <c r="S100" i="4"/>
  <c r="S184" i="4"/>
  <c r="S119" i="4"/>
  <c r="S216" i="4"/>
  <c r="S3" i="4"/>
  <c r="S153" i="4"/>
  <c r="S22" i="4"/>
  <c r="S123" i="4"/>
  <c r="S29" i="4"/>
  <c r="S161" i="4"/>
  <c r="S103" i="4"/>
  <c r="S187" i="4"/>
  <c r="S163" i="4"/>
  <c r="S63" i="4"/>
  <c r="S144" i="4"/>
  <c r="S31" i="4"/>
  <c r="S138" i="4"/>
  <c r="S149" i="4"/>
  <c r="S175" i="4"/>
  <c r="S101" i="4"/>
  <c r="S141" i="4"/>
  <c r="S148" i="4"/>
  <c r="S42" i="4"/>
  <c r="S14" i="4"/>
  <c r="S64" i="4"/>
  <c r="S21" i="4"/>
  <c r="S33" i="4"/>
  <c r="S135" i="4"/>
  <c r="S77" i="4"/>
  <c r="S169" i="4"/>
  <c r="S95" i="4"/>
  <c r="S102" i="4"/>
  <c r="S106" i="4"/>
  <c r="S210" i="4"/>
  <c r="S121" i="4"/>
  <c r="S133" i="4"/>
  <c r="S219" i="4"/>
  <c r="S151" i="4"/>
  <c r="S158" i="4"/>
  <c r="S125" i="4"/>
  <c r="S53" i="4"/>
  <c r="S5" i="4"/>
  <c r="S80" i="4"/>
  <c r="S10" i="4"/>
  <c r="S159" i="4"/>
  <c r="S23" i="4"/>
  <c r="S85" i="4"/>
  <c r="S81" i="4"/>
  <c r="S129" i="4"/>
  <c r="S38" i="4"/>
  <c r="S72" i="4"/>
  <c r="S99" i="4"/>
  <c r="S93" i="4"/>
  <c r="S155" i="4"/>
  <c r="S132" i="4"/>
  <c r="S26" i="4"/>
  <c r="S66" i="4"/>
  <c r="S43" i="4"/>
  <c r="S120" i="4"/>
  <c r="S56" i="4"/>
  <c r="S91" i="4"/>
  <c r="S92" i="4"/>
  <c r="S57" i="4"/>
  <c r="S15" i="4"/>
  <c r="S73" i="4"/>
  <c r="S162" i="4"/>
  <c r="S37" i="4"/>
  <c r="S46" i="4"/>
  <c r="S217" i="4"/>
  <c r="S157" i="4"/>
  <c r="S96" i="4"/>
  <c r="S98" i="4"/>
  <c r="S127" i="4"/>
  <c r="S116" i="4"/>
  <c r="S134" i="4"/>
  <c r="S130" i="4"/>
  <c r="S83" i="4"/>
  <c r="S87" i="4"/>
  <c r="S47" i="4"/>
  <c r="S113" i="4"/>
  <c r="S68" i="4"/>
  <c r="S156" i="4"/>
  <c r="S147" i="4"/>
  <c r="S107" i="4"/>
  <c r="S59" i="4"/>
  <c r="S142" i="4"/>
  <c r="S54" i="4"/>
  <c r="S160" i="4"/>
  <c r="S111" i="4"/>
  <c r="P179" i="4"/>
  <c r="P186" i="4"/>
  <c r="P200" i="4"/>
  <c r="P7" i="4"/>
  <c r="P183" i="4"/>
  <c r="P195" i="4"/>
  <c r="P198" i="4"/>
  <c r="P136" i="4"/>
  <c r="P197" i="4"/>
  <c r="P58" i="4"/>
  <c r="P75" i="4"/>
  <c r="P86" i="4"/>
  <c r="P177" i="4"/>
  <c r="P191" i="4"/>
  <c r="P193" i="4"/>
  <c r="P199" i="4"/>
  <c r="P204" i="4"/>
  <c r="P215" i="4"/>
  <c r="P221" i="4"/>
  <c r="P28" i="4"/>
  <c r="P76" i="4"/>
  <c r="P39" i="4"/>
  <c r="P6" i="4"/>
  <c r="P196" i="4"/>
  <c r="P213" i="4"/>
  <c r="P203" i="4"/>
  <c r="P20" i="4"/>
  <c r="P205" i="4"/>
  <c r="P218" i="4"/>
  <c r="P27" i="4"/>
  <c r="P44" i="4"/>
  <c r="P50" i="4"/>
  <c r="P182" i="4"/>
  <c r="P61" i="4"/>
  <c r="P180" i="4"/>
  <c r="P202" i="4"/>
  <c r="P207" i="4"/>
  <c r="P71" i="4"/>
  <c r="P212" i="4"/>
  <c r="P110" i="4"/>
  <c r="P140" i="4"/>
  <c r="P35" i="4"/>
  <c r="P143" i="4"/>
  <c r="P74" i="4"/>
  <c r="P94" i="4"/>
  <c r="P168" i="4"/>
  <c r="P172" i="4"/>
  <c r="P201" i="4"/>
  <c r="P211" i="4"/>
  <c r="P69" i="4"/>
  <c r="P126" i="4"/>
  <c r="P19" i="4"/>
  <c r="P104" i="4"/>
  <c r="P36" i="4"/>
  <c r="P48" i="4"/>
  <c r="P220" i="4"/>
  <c r="P62" i="4"/>
  <c r="P70" i="4"/>
  <c r="P190" i="4"/>
  <c r="P214" i="4"/>
  <c r="P67" i="4"/>
  <c r="P114" i="4"/>
  <c r="P108" i="4"/>
  <c r="P82" i="4"/>
  <c r="P65" i="4"/>
  <c r="P2" i="4"/>
  <c r="P8" i="4"/>
  <c r="P137" i="4"/>
  <c r="P60" i="4"/>
  <c r="P112" i="4"/>
  <c r="P122" i="4"/>
  <c r="P165" i="4"/>
  <c r="P139" i="4"/>
  <c r="P174" i="4"/>
  <c r="P118" i="4"/>
  <c r="P34" i="4"/>
  <c r="P105" i="4"/>
  <c r="P185" i="4"/>
  <c r="P181" i="4"/>
  <c r="P4" i="4"/>
  <c r="P9" i="4"/>
  <c r="P89" i="4"/>
  <c r="P166" i="4"/>
  <c r="P152" i="4"/>
  <c r="P16" i="4"/>
  <c r="P176" i="4"/>
  <c r="P131" i="4"/>
  <c r="P51" i="4"/>
  <c r="P189" i="4"/>
  <c r="P12" i="4"/>
  <c r="P13" i="4"/>
  <c r="P18" i="4"/>
  <c r="P171" i="4"/>
  <c r="P52" i="4"/>
  <c r="P41" i="4"/>
  <c r="P208" i="4"/>
  <c r="P55" i="4"/>
  <c r="P124" i="4"/>
  <c r="P194" i="4"/>
  <c r="P170" i="4"/>
  <c r="P11" i="4"/>
  <c r="P164" i="4"/>
  <c r="P49" i="4"/>
  <c r="P84" i="4"/>
  <c r="P167" i="4"/>
  <c r="P128" i="4"/>
  <c r="P192" i="4"/>
  <c r="P209" i="4"/>
  <c r="P25" i="4"/>
  <c r="P178" i="4"/>
  <c r="P45" i="4"/>
  <c r="P40" i="4"/>
  <c r="P117" i="4"/>
  <c r="P115" i="4"/>
  <c r="P145" i="4"/>
  <c r="P24" i="4"/>
  <c r="P109" i="4"/>
  <c r="P173" i="4"/>
  <c r="P97" i="4"/>
  <c r="P146" i="4"/>
  <c r="P150" i="4"/>
  <c r="P188" i="4"/>
  <c r="P90" i="4"/>
  <c r="P154" i="4"/>
  <c r="P206" i="4"/>
  <c r="P17" i="4"/>
  <c r="P30" i="4"/>
  <c r="P88" i="4"/>
  <c r="P78" i="4"/>
  <c r="P79" i="4"/>
  <c r="P100" i="4"/>
  <c r="P184" i="4"/>
  <c r="P119" i="4"/>
  <c r="P216" i="4"/>
  <c r="P3" i="4"/>
  <c r="P153" i="4"/>
  <c r="P22" i="4"/>
  <c r="P123" i="4"/>
  <c r="P29" i="4"/>
  <c r="P161" i="4"/>
  <c r="P103" i="4"/>
  <c r="P187" i="4"/>
  <c r="P163" i="4"/>
  <c r="P63" i="4"/>
  <c r="P144" i="4"/>
  <c r="P31" i="4"/>
  <c r="P138" i="4"/>
  <c r="P149" i="4"/>
  <c r="P175" i="4"/>
  <c r="P101" i="4"/>
  <c r="P141" i="4"/>
  <c r="P148" i="4"/>
  <c r="P42" i="4"/>
  <c r="P14" i="4"/>
  <c r="P64" i="4"/>
  <c r="P21" i="4"/>
  <c r="P33" i="4"/>
  <c r="P135" i="4"/>
  <c r="P77" i="4"/>
  <c r="P169" i="4"/>
  <c r="P95" i="4"/>
  <c r="P102" i="4"/>
  <c r="P106" i="4"/>
  <c r="P210" i="4"/>
  <c r="P121" i="4"/>
  <c r="P133" i="4"/>
  <c r="P219" i="4"/>
  <c r="P151" i="4"/>
  <c r="P158" i="4"/>
  <c r="P125" i="4"/>
  <c r="P5" i="4"/>
  <c r="P80" i="4"/>
  <c r="P10" i="4"/>
  <c r="P159" i="4"/>
  <c r="P23" i="4"/>
  <c r="P85" i="4"/>
  <c r="P81" i="4"/>
  <c r="P129" i="4"/>
  <c r="P38" i="4"/>
  <c r="P72" i="4"/>
  <c r="P99" i="4"/>
  <c r="P93" i="4"/>
  <c r="P155" i="4"/>
  <c r="P132" i="4"/>
  <c r="P26" i="4"/>
  <c r="P66" i="4"/>
  <c r="P43" i="4"/>
  <c r="P120" i="4"/>
  <c r="P56" i="4"/>
  <c r="P91" i="4"/>
  <c r="P92" i="4"/>
  <c r="P57" i="4"/>
  <c r="P15" i="4"/>
  <c r="P73" i="4"/>
  <c r="P162" i="4"/>
  <c r="P37" i="4"/>
  <c r="P46" i="4"/>
  <c r="P217" i="4"/>
  <c r="P157" i="4"/>
  <c r="P96" i="4"/>
  <c r="P98" i="4"/>
  <c r="P127" i="4"/>
  <c r="P116" i="4"/>
  <c r="P134" i="4"/>
  <c r="P130" i="4"/>
  <c r="P83" i="4"/>
  <c r="P87" i="4"/>
  <c r="P47" i="4"/>
  <c r="P113" i="4"/>
  <c r="P68" i="4"/>
  <c r="P156" i="4"/>
  <c r="P147" i="4"/>
  <c r="P107" i="4"/>
  <c r="P59" i="4"/>
  <c r="P142" i="4"/>
  <c r="P54" i="4"/>
  <c r="P160" i="4"/>
  <c r="P111" i="4"/>
  <c r="O179" i="4"/>
  <c r="O186" i="4"/>
  <c r="O200" i="4"/>
  <c r="O7" i="4"/>
  <c r="O183" i="4"/>
  <c r="O195" i="4"/>
  <c r="O198" i="4"/>
  <c r="O136" i="4"/>
  <c r="O197" i="4"/>
  <c r="O58" i="4"/>
  <c r="O75" i="4"/>
  <c r="O86" i="4"/>
  <c r="O177" i="4"/>
  <c r="O191" i="4"/>
  <c r="O193" i="4"/>
  <c r="O199" i="4"/>
  <c r="O204" i="4"/>
  <c r="O215" i="4"/>
  <c r="O221" i="4"/>
  <c r="O28" i="4"/>
  <c r="O39" i="4"/>
  <c r="O6" i="4"/>
  <c r="O196" i="4"/>
  <c r="O213" i="4"/>
  <c r="O203" i="4"/>
  <c r="O20" i="4"/>
  <c r="O205" i="4"/>
  <c r="O218" i="4"/>
  <c r="O27" i="4"/>
  <c r="O44" i="4"/>
  <c r="O50" i="4"/>
  <c r="O182" i="4"/>
  <c r="O61" i="4"/>
  <c r="O180" i="4"/>
  <c r="O202" i="4"/>
  <c r="O207" i="4"/>
  <c r="O71" i="4"/>
  <c r="O212" i="4"/>
  <c r="O110" i="4"/>
  <c r="O140" i="4"/>
  <c r="O35" i="4"/>
  <c r="O143" i="4"/>
  <c r="O74" i="4"/>
  <c r="O94" i="4"/>
  <c r="O168" i="4"/>
  <c r="O172" i="4"/>
  <c r="O201" i="4"/>
  <c r="O211" i="4"/>
  <c r="O69" i="4"/>
  <c r="O126" i="4"/>
  <c r="O19" i="4"/>
  <c r="O104" i="4"/>
  <c r="O36" i="4"/>
  <c r="O48" i="4"/>
  <c r="O220" i="4"/>
  <c r="O62" i="4"/>
  <c r="O70" i="4"/>
  <c r="O190" i="4"/>
  <c r="O214" i="4"/>
  <c r="O67" i="4"/>
  <c r="O114" i="4"/>
  <c r="O108" i="4"/>
  <c r="O82" i="4"/>
  <c r="O65" i="4"/>
  <c r="O2" i="4"/>
  <c r="O8" i="4"/>
  <c r="O137" i="4"/>
  <c r="O60" i="4"/>
  <c r="O112" i="4"/>
  <c r="O122" i="4"/>
  <c r="O165" i="4"/>
  <c r="O139" i="4"/>
  <c r="O174" i="4"/>
  <c r="O118" i="4"/>
  <c r="O34" i="4"/>
  <c r="O105" i="4"/>
  <c r="O185" i="4"/>
  <c r="O181" i="4"/>
  <c r="O4" i="4"/>
  <c r="O9" i="4"/>
  <c r="O89" i="4"/>
  <c r="O166" i="4"/>
  <c r="O152" i="4"/>
  <c r="O16" i="4"/>
  <c r="O176" i="4"/>
  <c r="O131" i="4"/>
  <c r="O51" i="4"/>
  <c r="O189" i="4"/>
  <c r="O12" i="4"/>
  <c r="O13" i="4"/>
  <c r="O18" i="4"/>
  <c r="O171" i="4"/>
  <c r="O52" i="4"/>
  <c r="O41" i="4"/>
  <c r="O208" i="4"/>
  <c r="O55" i="4"/>
  <c r="O124" i="4"/>
  <c r="O194" i="4"/>
  <c r="O170" i="4"/>
  <c r="O11" i="4"/>
  <c r="O164" i="4"/>
  <c r="O49" i="4"/>
  <c r="O84" i="4"/>
  <c r="O167" i="4"/>
  <c r="O128" i="4"/>
  <c r="O192" i="4"/>
  <c r="O209" i="4"/>
  <c r="O25" i="4"/>
  <c r="O178" i="4"/>
  <c r="O45" i="4"/>
  <c r="O40" i="4"/>
  <c r="O117" i="4"/>
  <c r="O115" i="4"/>
  <c r="O145" i="4"/>
  <c r="O24" i="4"/>
  <c r="O109" i="4"/>
  <c r="O173" i="4"/>
  <c r="O97" i="4"/>
  <c r="O146" i="4"/>
  <c r="O150" i="4"/>
  <c r="O188" i="4"/>
  <c r="O90" i="4"/>
  <c r="O154" i="4"/>
  <c r="O206" i="4"/>
  <c r="O17" i="4"/>
  <c r="O30" i="4"/>
  <c r="O88" i="4"/>
  <c r="O78" i="4"/>
  <c r="O79" i="4"/>
  <c r="O100" i="4"/>
  <c r="O184" i="4"/>
  <c r="O119" i="4"/>
  <c r="O216" i="4"/>
  <c r="O3" i="4"/>
  <c r="O153" i="4"/>
  <c r="O22" i="4"/>
  <c r="O123" i="4"/>
  <c r="O29" i="4"/>
  <c r="O161" i="4"/>
  <c r="O103" i="4"/>
  <c r="O187" i="4"/>
  <c r="O163" i="4"/>
  <c r="O63" i="4"/>
  <c r="O144" i="4"/>
  <c r="O31" i="4"/>
  <c r="O138" i="4"/>
  <c r="O149" i="4"/>
  <c r="O175" i="4"/>
  <c r="O101" i="4"/>
  <c r="O141" i="4"/>
  <c r="O148" i="4"/>
  <c r="O42" i="4"/>
  <c r="O14" i="4"/>
  <c r="O64" i="4"/>
  <c r="O21" i="4"/>
  <c r="O33" i="4"/>
  <c r="O135" i="4"/>
  <c r="O77" i="4"/>
  <c r="O169" i="4"/>
  <c r="O95" i="4"/>
  <c r="O102" i="4"/>
  <c r="O106" i="4"/>
  <c r="O210" i="4"/>
  <c r="O121" i="4"/>
  <c r="O133" i="4"/>
  <c r="O219" i="4"/>
  <c r="O151" i="4"/>
  <c r="O158" i="4"/>
  <c r="O125" i="4"/>
  <c r="O5" i="4"/>
  <c r="O80" i="4"/>
  <c r="O10" i="4"/>
  <c r="O159" i="4"/>
  <c r="O23" i="4"/>
  <c r="O85" i="4"/>
  <c r="O81" i="4"/>
  <c r="O129" i="4"/>
  <c r="O38" i="4"/>
  <c r="O72" i="4"/>
  <c r="O99" i="4"/>
  <c r="O93" i="4"/>
  <c r="O155" i="4"/>
  <c r="O132" i="4"/>
  <c r="O26" i="4"/>
  <c r="O66" i="4"/>
  <c r="O43" i="4"/>
  <c r="O120" i="4"/>
  <c r="O56" i="4"/>
  <c r="O91" i="4"/>
  <c r="O92" i="4"/>
  <c r="O57" i="4"/>
  <c r="O15" i="4"/>
  <c r="O73" i="4"/>
  <c r="O162" i="4"/>
  <c r="O37" i="4"/>
  <c r="O46" i="4"/>
  <c r="O217" i="4"/>
  <c r="O157" i="4"/>
  <c r="O96" i="4"/>
  <c r="O98" i="4"/>
  <c r="O127" i="4"/>
  <c r="O116" i="4"/>
  <c r="O134" i="4"/>
  <c r="O130" i="4"/>
  <c r="O83" i="4"/>
  <c r="O87" i="4"/>
  <c r="O47" i="4"/>
  <c r="O113" i="4"/>
  <c r="O68" i="4"/>
  <c r="O156" i="4"/>
  <c r="O147" i="4"/>
  <c r="O107" i="4"/>
  <c r="O59" i="4"/>
  <c r="O142" i="4"/>
  <c r="O54" i="4"/>
  <c r="O160" i="4"/>
  <c r="O111" i="4"/>
  <c r="T16" i="4"/>
  <c r="T220" i="4"/>
  <c r="T59" i="4"/>
  <c r="M53" i="4"/>
  <c r="T142" i="4"/>
  <c r="M142" i="4"/>
  <c r="T205" i="4"/>
  <c r="M205" i="4"/>
  <c r="T218" i="4"/>
  <c r="M218" i="4"/>
  <c r="T212" i="4"/>
  <c r="M212" i="4"/>
  <c r="T80" i="4"/>
  <c r="M80" i="4"/>
  <c r="T115" i="4"/>
  <c r="M115" i="4"/>
  <c r="T92" i="4"/>
  <c r="M92" i="4"/>
  <c r="T69" i="4"/>
  <c r="M69" i="4"/>
  <c r="T57" i="4"/>
  <c r="M57" i="4"/>
  <c r="T189" i="4"/>
  <c r="M189" i="4"/>
  <c r="T153" i="4"/>
  <c r="M153" i="4"/>
  <c r="T160" i="4"/>
  <c r="M160" i="4"/>
  <c r="T196" i="4"/>
  <c r="M196" i="4"/>
  <c r="T51" i="4"/>
  <c r="M51" i="4"/>
  <c r="T43" i="4"/>
  <c r="M43" i="4"/>
  <c r="T213" i="4"/>
  <c r="M213" i="4"/>
  <c r="T131" i="4"/>
  <c r="M131" i="4"/>
  <c r="T120" i="4"/>
  <c r="M120" i="4"/>
  <c r="T183" i="4"/>
  <c r="M183" i="4"/>
  <c r="T39" i="4"/>
  <c r="M39" i="4"/>
  <c r="T42" i="4"/>
  <c r="M42" i="4"/>
  <c r="T214" i="4"/>
  <c r="M214" i="4"/>
  <c r="T76" i="4"/>
  <c r="M76" i="4"/>
  <c r="T148" i="4"/>
  <c r="M148" i="4"/>
  <c r="T156" i="4"/>
  <c r="M156" i="4"/>
  <c r="T169" i="4"/>
  <c r="M169" i="4"/>
  <c r="T206" i="4"/>
  <c r="M206" i="4"/>
  <c r="M203" i="4"/>
  <c r="M198" i="4"/>
  <c r="M197" i="4"/>
  <c r="T221" i="4"/>
  <c r="M221" i="4"/>
  <c r="T195" i="4"/>
  <c r="M195" i="4"/>
  <c r="T136" i="4"/>
  <c r="M136" i="4"/>
  <c r="T9" i="4"/>
  <c r="M9" i="4"/>
  <c r="T8" i="4"/>
  <c r="M8" i="4"/>
  <c r="T4" i="4"/>
  <c r="M4" i="4"/>
  <c r="T25" i="4"/>
  <c r="M25" i="4"/>
  <c r="T135" i="4"/>
  <c r="M135" i="4"/>
  <c r="T103" i="4"/>
  <c r="M103" i="4"/>
  <c r="T166" i="4"/>
  <c r="M166" i="4"/>
  <c r="T105" i="4"/>
  <c r="M105" i="4"/>
  <c r="T54" i="4"/>
  <c r="M54" i="4"/>
  <c r="T127" i="4"/>
  <c r="M127" i="4"/>
  <c r="T60" i="4"/>
  <c r="M60" i="4"/>
  <c r="T113" i="4"/>
  <c r="M113" i="4"/>
  <c r="T93" i="4"/>
  <c r="T185" i="4"/>
  <c r="M185" i="4"/>
  <c r="T112" i="4"/>
  <c r="M112" i="4"/>
  <c r="T47" i="4"/>
  <c r="M47" i="4"/>
  <c r="T72" i="4"/>
  <c r="M72" i="4"/>
  <c r="T190" i="4"/>
  <c r="M190" i="4"/>
  <c r="T152" i="4"/>
  <c r="M152" i="4"/>
  <c r="T178" i="4"/>
  <c r="M178" i="4"/>
  <c r="T217" i="4"/>
  <c r="M217" i="4"/>
  <c r="T210" i="4"/>
  <c r="T208" i="4"/>
  <c r="M208" i="4"/>
  <c r="T89" i="4"/>
  <c r="M89" i="4"/>
  <c r="T67" i="4"/>
  <c r="M67" i="4"/>
  <c r="T56" i="4"/>
  <c r="M56" i="4"/>
  <c r="T40" i="4"/>
  <c r="M40" i="4"/>
  <c r="T63" i="4"/>
  <c r="M63" i="4"/>
  <c r="T45" i="4"/>
  <c r="M45" i="4"/>
  <c r="T110" i="4"/>
  <c r="M110" i="4"/>
  <c r="M175" i="4"/>
  <c r="T184" i="4"/>
  <c r="M184" i="4"/>
  <c r="T192" i="4"/>
  <c r="M192" i="4"/>
  <c r="T187" i="4"/>
  <c r="M188" i="4"/>
  <c r="T194" i="4"/>
  <c r="M194" i="4"/>
  <c r="T173" i="4"/>
  <c r="M173" i="4"/>
  <c r="T171" i="4"/>
  <c r="M182" i="4"/>
  <c r="T71" i="4"/>
  <c r="M71" i="4"/>
  <c r="T28" i="4"/>
  <c r="M28" i="4"/>
  <c r="T7" i="4"/>
  <c r="T114" i="4"/>
  <c r="M114" i="4"/>
  <c r="T83" i="4"/>
  <c r="M83" i="4"/>
  <c r="T123" i="4"/>
  <c r="T126" i="4"/>
  <c r="M126" i="4"/>
  <c r="T91" i="4"/>
  <c r="M91" i="4"/>
  <c r="T117" i="4"/>
  <c r="T141" i="4"/>
  <c r="T163" i="4"/>
  <c r="T150" i="4"/>
  <c r="T176" i="4"/>
  <c r="M176" i="4"/>
  <c r="T165" i="4"/>
  <c r="M165" i="4"/>
  <c r="T147" i="4"/>
  <c r="M147" i="4"/>
  <c r="T81" i="4"/>
  <c r="M81" i="4"/>
  <c r="T122" i="4"/>
  <c r="M122" i="4"/>
  <c r="T111" i="4"/>
  <c r="M111" i="4"/>
  <c r="T99" i="4"/>
  <c r="M99" i="4"/>
  <c r="T97" i="4"/>
  <c r="M97" i="4"/>
  <c r="T66" i="4"/>
  <c r="T85" i="4"/>
  <c r="T104" i="4"/>
  <c r="M104" i="4"/>
  <c r="T73" i="4"/>
  <c r="M73" i="4"/>
  <c r="T64" i="4"/>
  <c r="M64" i="4"/>
  <c r="T52" i="4"/>
  <c r="M52" i="4"/>
  <c r="T5" i="4"/>
  <c r="M5" i="4"/>
  <c r="T211" i="4"/>
  <c r="M211" i="4"/>
  <c r="T215" i="4"/>
  <c r="M215" i="4"/>
  <c r="T202" i="4"/>
  <c r="M202" i="4"/>
  <c r="T177" i="4"/>
  <c r="M177" i="4"/>
  <c r="T27" i="4"/>
  <c r="M27" i="4"/>
  <c r="T22" i="4"/>
  <c r="M22" i="4"/>
  <c r="T204" i="4"/>
  <c r="M204" i="4"/>
  <c r="T61" i="4"/>
  <c r="M61" i="4"/>
  <c r="T77" i="4"/>
  <c r="M77" i="4"/>
  <c r="T201" i="4"/>
  <c r="M201" i="4"/>
  <c r="T41" i="4"/>
  <c r="M41" i="4"/>
  <c r="T23" i="4"/>
  <c r="M23" i="4"/>
  <c r="T199" i="4"/>
  <c r="M199" i="4"/>
  <c r="T180" i="4"/>
  <c r="M180" i="4"/>
  <c r="T13" i="4"/>
  <c r="M13" i="4"/>
  <c r="T10" i="4"/>
  <c r="M10" i="4"/>
  <c r="T200" i="4"/>
  <c r="M200" i="4"/>
  <c r="T75" i="4"/>
  <c r="M75" i="4"/>
  <c r="T6" i="4"/>
  <c r="M6" i="4"/>
  <c r="T3" i="4"/>
  <c r="M3" i="4"/>
  <c r="M193" i="4"/>
  <c r="M179" i="4"/>
  <c r="M186" i="4"/>
  <c r="T125" i="4"/>
  <c r="M125" i="4"/>
  <c r="T101" i="4"/>
  <c r="M101" i="4"/>
  <c r="T119" i="4"/>
  <c r="M119" i="4"/>
  <c r="T139" i="4"/>
  <c r="T62" i="4"/>
  <c r="T48" i="4"/>
  <c r="T107" i="4"/>
  <c r="T46" i="4"/>
  <c r="T133" i="4"/>
  <c r="T191" i="4"/>
  <c r="M191" i="4"/>
  <c r="T58" i="4"/>
  <c r="M58" i="4"/>
  <c r="T2" i="4"/>
  <c r="M2" i="4"/>
  <c r="S32" i="4"/>
  <c r="P32" i="4"/>
  <c r="M128" i="4"/>
  <c r="T170" i="4"/>
  <c r="M168" i="4"/>
  <c r="T24" i="4"/>
  <c r="M24" i="4"/>
  <c r="T18" i="4"/>
  <c r="M18" i="4"/>
  <c r="T44" i="4"/>
  <c r="M44" i="4"/>
  <c r="T35" i="4"/>
  <c r="M94" i="4"/>
  <c r="M219" i="4"/>
  <c r="T216" i="4"/>
  <c r="T207" i="4"/>
  <c r="M207" i="4"/>
  <c r="T19" i="4"/>
  <c r="M19" i="4"/>
  <c r="T15" i="4"/>
  <c r="M15" i="4"/>
  <c r="T14" i="4"/>
  <c r="M14" i="4"/>
  <c r="T12" i="4"/>
  <c r="M12" i="4"/>
  <c r="M21" i="4"/>
  <c r="T29" i="4"/>
  <c r="M31" i="4"/>
  <c r="T30" i="4"/>
  <c r="M17" i="4"/>
  <c r="T11" i="4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" i="1"/>
  <c r="T4" i="1"/>
  <c r="Q47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U179" i="4" l="1"/>
  <c r="V148" i="4"/>
  <c r="V6" i="4"/>
  <c r="V13" i="4"/>
  <c r="V189" i="4"/>
  <c r="V153" i="4"/>
  <c r="V211" i="4"/>
  <c r="V27" i="4"/>
  <c r="V75" i="4"/>
  <c r="V92" i="4"/>
  <c r="V43" i="4"/>
  <c r="V77" i="4"/>
  <c r="V218" i="4"/>
  <c r="V76" i="4"/>
  <c r="V199" i="4"/>
  <c r="V183" i="4"/>
  <c r="V200" i="4"/>
  <c r="V22" i="4"/>
  <c r="V41" i="4"/>
  <c r="V201" i="4"/>
  <c r="V202" i="4"/>
  <c r="V180" i="4"/>
  <c r="V215" i="4"/>
  <c r="V204" i="4"/>
  <c r="V10" i="4"/>
  <c r="V177" i="4"/>
  <c r="V5" i="4"/>
  <c r="V214" i="4"/>
  <c r="V120" i="4"/>
  <c r="V51" i="4"/>
  <c r="V115" i="4"/>
  <c r="V42" i="4"/>
  <c r="V131" i="4"/>
  <c r="V196" i="4"/>
  <c r="V57" i="4"/>
  <c r="V142" i="4"/>
  <c r="V3" i="4"/>
  <c r="V23" i="4"/>
  <c r="V61" i="4"/>
  <c r="V205" i="4"/>
  <c r="V39" i="4"/>
  <c r="V213" i="4"/>
  <c r="V160" i="4"/>
  <c r="V69" i="4"/>
  <c r="V80" i="4"/>
  <c r="V212" i="4"/>
  <c r="Q200" i="4"/>
  <c r="Q110" i="4"/>
  <c r="Q56" i="4"/>
  <c r="Q72" i="4"/>
  <c r="Q186" i="4"/>
  <c r="V193" i="4"/>
  <c r="V91" i="4"/>
  <c r="Q208" i="4"/>
  <c r="Q196" i="4"/>
  <c r="U92" i="4"/>
  <c r="Q127" i="4"/>
  <c r="U105" i="4"/>
  <c r="U72" i="4"/>
  <c r="M93" i="4"/>
  <c r="Q105" i="4"/>
  <c r="V166" i="4"/>
  <c r="Q16" i="4"/>
  <c r="V136" i="4"/>
  <c r="V169" i="4"/>
  <c r="V47" i="4"/>
  <c r="V93" i="4"/>
  <c r="Q103" i="4"/>
  <c r="V190" i="4"/>
  <c r="Q112" i="4"/>
  <c r="Q113" i="4"/>
  <c r="M16" i="4"/>
  <c r="U190" i="4"/>
  <c r="U25" i="4"/>
  <c r="V4" i="4"/>
  <c r="V178" i="4"/>
  <c r="U113" i="4"/>
  <c r="U54" i="4"/>
  <c r="Q152" i="4"/>
  <c r="U185" i="4"/>
  <c r="V60" i="4"/>
  <c r="U135" i="4"/>
  <c r="Q63" i="4"/>
  <c r="U89" i="4"/>
  <c r="V63" i="4"/>
  <c r="Q45" i="4"/>
  <c r="Q67" i="4"/>
  <c r="V114" i="4"/>
  <c r="V192" i="4"/>
  <c r="V110" i="4"/>
  <c r="Q89" i="4"/>
  <c r="U217" i="4"/>
  <c r="V89" i="4"/>
  <c r="U208" i="4"/>
  <c r="Q40" i="4"/>
  <c r="V56" i="4"/>
  <c r="V126" i="4"/>
  <c r="V173" i="4"/>
  <c r="U192" i="4"/>
  <c r="V184" i="4"/>
  <c r="U110" i="4"/>
  <c r="U63" i="4"/>
  <c r="U56" i="4"/>
  <c r="U28" i="4"/>
  <c r="U173" i="4"/>
  <c r="V194" i="4"/>
  <c r="V45" i="4"/>
  <c r="V40" i="4"/>
  <c r="V67" i="4"/>
  <c r="V208" i="4"/>
  <c r="V83" i="4"/>
  <c r="V71" i="4"/>
  <c r="U45" i="4"/>
  <c r="U40" i="4"/>
  <c r="U67" i="4"/>
  <c r="V217" i="4"/>
  <c r="U199" i="4"/>
  <c r="U77" i="4"/>
  <c r="Q75" i="4"/>
  <c r="U180" i="4"/>
  <c r="Q18" i="4"/>
  <c r="M79" i="4"/>
  <c r="T68" i="4"/>
  <c r="M68" i="4"/>
  <c r="M82" i="4"/>
  <c r="V135" i="4"/>
  <c r="Q178" i="4"/>
  <c r="V72" i="4"/>
  <c r="Q47" i="4"/>
  <c r="V113" i="4"/>
  <c r="Q60" i="4"/>
  <c r="V105" i="4"/>
  <c r="Q166" i="4"/>
  <c r="V25" i="4"/>
  <c r="V9" i="4"/>
  <c r="Q197" i="4"/>
  <c r="U198" i="4"/>
  <c r="V203" i="4"/>
  <c r="V206" i="4"/>
  <c r="Q43" i="4"/>
  <c r="U160" i="4"/>
  <c r="Q212" i="4"/>
  <c r="U152" i="4"/>
  <c r="V152" i="4"/>
  <c r="Q190" i="4"/>
  <c r="U112" i="4"/>
  <c r="V112" i="4"/>
  <c r="Q185" i="4"/>
  <c r="U127" i="4"/>
  <c r="V127" i="4"/>
  <c r="Q54" i="4"/>
  <c r="U103" i="4"/>
  <c r="V103" i="4"/>
  <c r="Q135" i="4"/>
  <c r="U4" i="4"/>
  <c r="V8" i="4"/>
  <c r="V195" i="4"/>
  <c r="V156" i="4"/>
  <c r="U214" i="4"/>
  <c r="U42" i="4"/>
  <c r="U131" i="4"/>
  <c r="Q218" i="4"/>
  <c r="V185" i="4"/>
  <c r="V54" i="4"/>
  <c r="U178" i="4"/>
  <c r="U47" i="4"/>
  <c r="U60" i="4"/>
  <c r="U166" i="4"/>
  <c r="U8" i="4"/>
  <c r="V221" i="4"/>
  <c r="Q205" i="4"/>
  <c r="Q183" i="4"/>
  <c r="Q131" i="4"/>
  <c r="U213" i="4"/>
  <c r="U189" i="4"/>
  <c r="Q57" i="4"/>
  <c r="Q92" i="4"/>
  <c r="U115" i="4"/>
  <c r="U205" i="4"/>
  <c r="U148" i="4"/>
  <c r="U120" i="4"/>
  <c r="Q69" i="4"/>
  <c r="U142" i="4"/>
  <c r="Q76" i="4"/>
  <c r="Q42" i="4"/>
  <c r="U39" i="4"/>
  <c r="Q51" i="4"/>
  <c r="U196" i="4"/>
  <c r="U80" i="4"/>
  <c r="U153" i="4"/>
  <c r="U51" i="4"/>
  <c r="U69" i="4"/>
  <c r="U218" i="4"/>
  <c r="U76" i="4"/>
  <c r="Q214" i="4"/>
  <c r="U183" i="4"/>
  <c r="Q120" i="4"/>
  <c r="U43" i="4"/>
  <c r="U57" i="4"/>
  <c r="Q148" i="4"/>
  <c r="Q39" i="4"/>
  <c r="Q213" i="4"/>
  <c r="Q160" i="4"/>
  <c r="Q153" i="4"/>
  <c r="Q189" i="4"/>
  <c r="Q115" i="4"/>
  <c r="Q80" i="4"/>
  <c r="Q142" i="4"/>
  <c r="U212" i="4"/>
  <c r="U197" i="4"/>
  <c r="V198" i="4"/>
  <c r="Q203" i="4"/>
  <c r="T82" i="4"/>
  <c r="M181" i="4"/>
  <c r="Q25" i="4"/>
  <c r="Q4" i="4"/>
  <c r="Q8" i="4"/>
  <c r="U9" i="4"/>
  <c r="U136" i="4"/>
  <c r="U195" i="4"/>
  <c r="U221" i="4"/>
  <c r="V197" i="4"/>
  <c r="Q198" i="4"/>
  <c r="T181" i="4"/>
  <c r="Q9" i="4"/>
  <c r="Q136" i="4"/>
  <c r="Q195" i="4"/>
  <c r="Q221" i="4"/>
  <c r="U203" i="4"/>
  <c r="U206" i="4"/>
  <c r="U169" i="4"/>
  <c r="U156" i="4"/>
  <c r="Q206" i="4"/>
  <c r="Q169" i="4"/>
  <c r="Q156" i="4"/>
  <c r="U91" i="4"/>
  <c r="M137" i="4"/>
  <c r="U83" i="4"/>
  <c r="M118" i="4"/>
  <c r="M117" i="4"/>
  <c r="Q91" i="4"/>
  <c r="U126" i="4"/>
  <c r="T137" i="4"/>
  <c r="M123" i="4"/>
  <c r="Q83" i="4"/>
  <c r="U114" i="4"/>
  <c r="T118" i="4"/>
  <c r="M7" i="4"/>
  <c r="Q28" i="4"/>
  <c r="V28" i="4"/>
  <c r="U71" i="4"/>
  <c r="T182" i="4"/>
  <c r="M171" i="4"/>
  <c r="Q173" i="4"/>
  <c r="U194" i="4"/>
  <c r="T188" i="4"/>
  <c r="M187" i="4"/>
  <c r="Q192" i="4"/>
  <c r="U184" i="4"/>
  <c r="T175" i="4"/>
  <c r="M210" i="4"/>
  <c r="Q217" i="4"/>
  <c r="Q126" i="4"/>
  <c r="Q114" i="4"/>
  <c r="Q71" i="4"/>
  <c r="Q194" i="4"/>
  <c r="Q184" i="4"/>
  <c r="Q2" i="4"/>
  <c r="Q27" i="4"/>
  <c r="Q211" i="4"/>
  <c r="T87" i="4"/>
  <c r="Q219" i="4"/>
  <c r="Q94" i="4"/>
  <c r="T98" i="4"/>
  <c r="T36" i="4"/>
  <c r="U36" i="4" s="1"/>
  <c r="M87" i="4"/>
  <c r="M33" i="4"/>
  <c r="M38" i="4"/>
  <c r="M49" i="4"/>
  <c r="U18" i="4"/>
  <c r="V24" i="4"/>
  <c r="M124" i="4"/>
  <c r="U2" i="4"/>
  <c r="V58" i="4"/>
  <c r="U125" i="4"/>
  <c r="Q215" i="4"/>
  <c r="V73" i="4"/>
  <c r="Q87" i="4"/>
  <c r="M65" i="4"/>
  <c r="M130" i="4"/>
  <c r="T33" i="4"/>
  <c r="M20" i="4"/>
  <c r="Q33" i="4"/>
  <c r="M55" i="4"/>
  <c r="T100" i="4"/>
  <c r="Q6" i="4"/>
  <c r="Q13" i="4"/>
  <c r="Q204" i="4"/>
  <c r="U177" i="4"/>
  <c r="M157" i="4"/>
  <c r="M154" i="4"/>
  <c r="V12" i="4"/>
  <c r="V207" i="4"/>
  <c r="M100" i="4"/>
  <c r="M116" i="4"/>
  <c r="Q44" i="4"/>
  <c r="Q24" i="4"/>
  <c r="M90" i="4"/>
  <c r="M36" i="4"/>
  <c r="M34" i="4"/>
  <c r="Q58" i="4"/>
  <c r="Q191" i="4"/>
  <c r="Q202" i="4"/>
  <c r="V122" i="4"/>
  <c r="V176" i="4"/>
  <c r="M155" i="4"/>
  <c r="V14" i="4"/>
  <c r="M209" i="4"/>
  <c r="M74" i="4"/>
  <c r="M78" i="4"/>
  <c r="T86" i="4"/>
  <c r="U44" i="4"/>
  <c r="V44" i="4"/>
  <c r="T124" i="4"/>
  <c r="Q46" i="4"/>
  <c r="M70" i="4"/>
  <c r="M95" i="4"/>
  <c r="V119" i="4"/>
  <c r="U10" i="4"/>
  <c r="Q201" i="4"/>
  <c r="U5" i="4"/>
  <c r="V104" i="4"/>
  <c r="M108" i="4"/>
  <c r="T38" i="4"/>
  <c r="M26" i="4"/>
  <c r="T26" i="4"/>
  <c r="V26" i="4" s="1"/>
  <c r="V15" i="4"/>
  <c r="T219" i="4"/>
  <c r="M86" i="4"/>
  <c r="T90" i="4"/>
  <c r="U191" i="4"/>
  <c r="V191" i="4"/>
  <c r="Q70" i="4"/>
  <c r="V101" i="4"/>
  <c r="Q199" i="4"/>
  <c r="U23" i="4"/>
  <c r="Q22" i="4"/>
  <c r="U27" i="4"/>
  <c r="V52" i="4"/>
  <c r="Q65" i="4"/>
  <c r="V97" i="4"/>
  <c r="V81" i="4"/>
  <c r="V19" i="4"/>
  <c r="T94" i="4"/>
  <c r="T172" i="4"/>
  <c r="M50" i="4"/>
  <c r="U24" i="4"/>
  <c r="Q124" i="4"/>
  <c r="M84" i="4"/>
  <c r="U58" i="4"/>
  <c r="M46" i="4"/>
  <c r="M48" i="4"/>
  <c r="M139" i="4"/>
  <c r="V125" i="4"/>
  <c r="U200" i="4"/>
  <c r="Q41" i="4"/>
  <c r="Q77" i="4"/>
  <c r="U61" i="4"/>
  <c r="U211" i="4"/>
  <c r="V64" i="4"/>
  <c r="M59" i="4"/>
  <c r="V99" i="4"/>
  <c r="V147" i="4"/>
  <c r="M149" i="4"/>
  <c r="T149" i="4"/>
  <c r="M158" i="4"/>
  <c r="T158" i="4"/>
  <c r="M132" i="4"/>
  <c r="T132" i="4"/>
  <c r="T17" i="4"/>
  <c r="T31" i="4"/>
  <c r="T21" i="4"/>
  <c r="V18" i="4"/>
  <c r="T168" i="4"/>
  <c r="V2" i="4"/>
  <c r="T70" i="4"/>
  <c r="T95" i="4"/>
  <c r="U3" i="4"/>
  <c r="T108" i="4"/>
  <c r="T65" i="4"/>
  <c r="V111" i="4"/>
  <c r="V165" i="4"/>
  <c r="T155" i="4"/>
  <c r="T157" i="4"/>
  <c r="T130" i="4"/>
  <c r="M144" i="4"/>
  <c r="T144" i="4"/>
  <c r="M151" i="4"/>
  <c r="T151" i="4"/>
  <c r="M129" i="4"/>
  <c r="T129" i="4"/>
  <c r="T159" i="4"/>
  <c r="M159" i="4"/>
  <c r="T162" i="4"/>
  <c r="M162" i="4"/>
  <c r="T134" i="4"/>
  <c r="M134" i="4"/>
  <c r="M109" i="4"/>
  <c r="M88" i="4"/>
  <c r="M143" i="4"/>
  <c r="M167" i="4"/>
  <c r="U52" i="4"/>
  <c r="U64" i="4"/>
  <c r="U73" i="4"/>
  <c r="U104" i="4"/>
  <c r="T109" i="4"/>
  <c r="M85" i="4"/>
  <c r="T88" i="4"/>
  <c r="M66" i="4"/>
  <c r="U97" i="4"/>
  <c r="U99" i="4"/>
  <c r="U111" i="4"/>
  <c r="U122" i="4"/>
  <c r="U81" i="4"/>
  <c r="U147" i="4"/>
  <c r="U165" i="4"/>
  <c r="U176" i="4"/>
  <c r="T143" i="4"/>
  <c r="M150" i="4"/>
  <c r="Q155" i="4"/>
  <c r="T167" i="4"/>
  <c r="M163" i="4"/>
  <c r="T154" i="4"/>
  <c r="M141" i="4"/>
  <c r="Q52" i="4"/>
  <c r="Q64" i="4"/>
  <c r="Q73" i="4"/>
  <c r="Q104" i="4"/>
  <c r="Q97" i="4"/>
  <c r="Q99" i="4"/>
  <c r="Q111" i="4"/>
  <c r="Q122" i="4"/>
  <c r="Q81" i="4"/>
  <c r="Q147" i="4"/>
  <c r="Q165" i="4"/>
  <c r="Q176" i="4"/>
  <c r="U201" i="4"/>
  <c r="U22" i="4"/>
  <c r="U215" i="4"/>
  <c r="Q3" i="4"/>
  <c r="Q10" i="4"/>
  <c r="Q23" i="4"/>
  <c r="Q61" i="4"/>
  <c r="Q177" i="4"/>
  <c r="Q5" i="4"/>
  <c r="U75" i="4"/>
  <c r="U6" i="4"/>
  <c r="U13" i="4"/>
  <c r="Q180" i="4"/>
  <c r="U41" i="4"/>
  <c r="U204" i="4"/>
  <c r="U202" i="4"/>
  <c r="U186" i="4"/>
  <c r="V179" i="4"/>
  <c r="Q193" i="4"/>
  <c r="T34" i="4"/>
  <c r="M32" i="4"/>
  <c r="M174" i="4"/>
  <c r="M37" i="4"/>
  <c r="U119" i="4"/>
  <c r="U101" i="4"/>
  <c r="V186" i="4"/>
  <c r="Q179" i="4"/>
  <c r="O32" i="4"/>
  <c r="T32" i="4"/>
  <c r="M133" i="4"/>
  <c r="T174" i="4"/>
  <c r="M107" i="4"/>
  <c r="T37" i="4"/>
  <c r="M62" i="4"/>
  <c r="Q119" i="4"/>
  <c r="Q101" i="4"/>
  <c r="Q125" i="4"/>
  <c r="U193" i="4"/>
  <c r="T102" i="4"/>
  <c r="M102" i="4"/>
  <c r="T128" i="4"/>
  <c r="T20" i="4"/>
  <c r="M11" i="4"/>
  <c r="T55" i="4"/>
  <c r="M30" i="4"/>
  <c r="T49" i="4"/>
  <c r="M29" i="4"/>
  <c r="U12" i="4"/>
  <c r="U14" i="4"/>
  <c r="U15" i="4"/>
  <c r="U19" i="4"/>
  <c r="U207" i="4"/>
  <c r="T209" i="4"/>
  <c r="M216" i="4"/>
  <c r="T74" i="4"/>
  <c r="M172" i="4"/>
  <c r="T78" i="4"/>
  <c r="M121" i="4"/>
  <c r="T116" i="4"/>
  <c r="M98" i="4"/>
  <c r="T50" i="4"/>
  <c r="M35" i="4"/>
  <c r="T84" i="4"/>
  <c r="M170" i="4"/>
  <c r="Q26" i="4"/>
  <c r="Q12" i="4"/>
  <c r="Q14" i="4"/>
  <c r="Q15" i="4"/>
  <c r="Q19" i="4"/>
  <c r="Q207" i="4"/>
  <c r="T121" i="4"/>
  <c r="T72" i="1"/>
  <c r="S72" i="1"/>
  <c r="T71" i="1"/>
  <c r="S71" i="1"/>
  <c r="T70" i="1"/>
  <c r="S70" i="1"/>
  <c r="S210" i="1"/>
  <c r="S209" i="1"/>
  <c r="S208" i="1"/>
  <c r="S228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I222" i="3"/>
  <c r="H222" i="3"/>
  <c r="I221" i="3"/>
  <c r="H221" i="3"/>
  <c r="G221" i="3" s="1"/>
  <c r="K220" i="3"/>
  <c r="J220" i="3"/>
  <c r="I220" i="3"/>
  <c r="H220" i="3"/>
  <c r="G220" i="3"/>
  <c r="AP206" i="3"/>
  <c r="H186" i="3"/>
  <c r="G186" i="3" s="1"/>
  <c r="AH240" i="3"/>
  <c r="AH239" i="3"/>
  <c r="AH238" i="3"/>
  <c r="AH237" i="3"/>
  <c r="AH236" i="3"/>
  <c r="AH235" i="3"/>
  <c r="AH234" i="3"/>
  <c r="AH233" i="3"/>
  <c r="AH232" i="3"/>
  <c r="AH231" i="3"/>
  <c r="AH230" i="3"/>
  <c r="AH228" i="3"/>
  <c r="AH227" i="3"/>
  <c r="AH226" i="3"/>
  <c r="AH225" i="3"/>
  <c r="AH224" i="3"/>
  <c r="AH223" i="3"/>
  <c r="AH222" i="3"/>
  <c r="AH221" i="3"/>
  <c r="AH220" i="3"/>
  <c r="AH219" i="3"/>
  <c r="AH218" i="3"/>
  <c r="AH216" i="3"/>
  <c r="AH215" i="3"/>
  <c r="AH214" i="3"/>
  <c r="AH213" i="3"/>
  <c r="AH212" i="3"/>
  <c r="AH211" i="3"/>
  <c r="AH210" i="3"/>
  <c r="AH209" i="3"/>
  <c r="AH208" i="3"/>
  <c r="AH207" i="3"/>
  <c r="AH206" i="3"/>
  <c r="AH204" i="3"/>
  <c r="AH203" i="3"/>
  <c r="AH202" i="3"/>
  <c r="AH201" i="3"/>
  <c r="AH200" i="3"/>
  <c r="AH199" i="3"/>
  <c r="AH198" i="3"/>
  <c r="AH197" i="3"/>
  <c r="AH196" i="3"/>
  <c r="AH195" i="3"/>
  <c r="AH194" i="3"/>
  <c r="AH192" i="3"/>
  <c r="AH191" i="3"/>
  <c r="AH190" i="3"/>
  <c r="AH189" i="3"/>
  <c r="AH188" i="3"/>
  <c r="AH187" i="3"/>
  <c r="AH186" i="3"/>
  <c r="AH185" i="3"/>
  <c r="AH184" i="3"/>
  <c r="AH183" i="3"/>
  <c r="AH182" i="3"/>
  <c r="AH180" i="3"/>
  <c r="AH179" i="3"/>
  <c r="AH178" i="3"/>
  <c r="AH177" i="3"/>
  <c r="AH176" i="3"/>
  <c r="AH175" i="3"/>
  <c r="AH174" i="3"/>
  <c r="AH173" i="3"/>
  <c r="AH172" i="3"/>
  <c r="AH171" i="3"/>
  <c r="AH170" i="3"/>
  <c r="AH168" i="3"/>
  <c r="AH167" i="3"/>
  <c r="AH166" i="3"/>
  <c r="AH165" i="3"/>
  <c r="AH164" i="3"/>
  <c r="AH163" i="3"/>
  <c r="AH162" i="3"/>
  <c r="AH161" i="3"/>
  <c r="AH160" i="3"/>
  <c r="AH159" i="3"/>
  <c r="AH158" i="3"/>
  <c r="AH156" i="3"/>
  <c r="AH155" i="3"/>
  <c r="AH154" i="3"/>
  <c r="AH153" i="3"/>
  <c r="AH152" i="3"/>
  <c r="AH151" i="3"/>
  <c r="AH150" i="3"/>
  <c r="AH149" i="3"/>
  <c r="AH148" i="3"/>
  <c r="AH147" i="3"/>
  <c r="AH146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F227" i="3"/>
  <c r="F222" i="3"/>
  <c r="F221" i="3"/>
  <c r="F196" i="3"/>
  <c r="F192" i="3"/>
  <c r="F183" i="3"/>
  <c r="F181" i="3"/>
  <c r="F180" i="3"/>
  <c r="T52" i="1"/>
  <c r="R52" i="1"/>
  <c r="S52" i="1" s="1"/>
  <c r="T53" i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182" i="1"/>
  <c r="S182" i="1" s="1"/>
  <c r="R183" i="1"/>
  <c r="S183" i="1" s="1"/>
  <c r="R184" i="1"/>
  <c r="S184" i="1" s="1"/>
  <c r="R185" i="1"/>
  <c r="S185" i="1" s="1"/>
  <c r="R186" i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T205" i="1"/>
  <c r="R206" i="1"/>
  <c r="S206" i="1" s="1"/>
  <c r="R207" i="1"/>
  <c r="S207" i="1" s="1"/>
  <c r="T207" i="1"/>
  <c r="R211" i="1"/>
  <c r="S211" i="1" s="1"/>
  <c r="R212" i="1"/>
  <c r="S212" i="1" s="1"/>
  <c r="R213" i="1"/>
  <c r="S213" i="1" s="1"/>
  <c r="R242" i="1"/>
  <c r="Q242" i="1"/>
  <c r="R181" i="1"/>
  <c r="T181" i="1" s="1"/>
  <c r="R76" i="1"/>
  <c r="S76" i="1" s="1"/>
  <c r="R51" i="1"/>
  <c r="S51" i="1" s="1"/>
  <c r="T51" i="1"/>
  <c r="M51" i="1"/>
  <c r="O51" i="1" s="1"/>
  <c r="N51" i="1"/>
  <c r="T5" i="1"/>
  <c r="R5" i="1"/>
  <c r="S5" i="1"/>
  <c r="T6" i="1"/>
  <c r="R6" i="1"/>
  <c r="S6" i="1"/>
  <c r="T7" i="1"/>
  <c r="R7" i="1"/>
  <c r="S7" i="1"/>
  <c r="T8" i="1"/>
  <c r="R8" i="1"/>
  <c r="S8" i="1"/>
  <c r="T9" i="1"/>
  <c r="R9" i="1"/>
  <c r="S9" i="1"/>
  <c r="T10" i="1"/>
  <c r="R10" i="1"/>
  <c r="S10" i="1"/>
  <c r="T11" i="1"/>
  <c r="R11" i="1"/>
  <c r="S11" i="1"/>
  <c r="T12" i="1"/>
  <c r="R12" i="1"/>
  <c r="S12" i="1"/>
  <c r="T13" i="1"/>
  <c r="R13" i="1"/>
  <c r="S13" i="1"/>
  <c r="T14" i="1"/>
  <c r="R14" i="1"/>
  <c r="S14" i="1"/>
  <c r="T15" i="1"/>
  <c r="R15" i="1"/>
  <c r="S15" i="1"/>
  <c r="T16" i="1"/>
  <c r="R16" i="1"/>
  <c r="S16" i="1"/>
  <c r="T17" i="1"/>
  <c r="R17" i="1"/>
  <c r="S17" i="1"/>
  <c r="T18" i="1"/>
  <c r="R18" i="1"/>
  <c r="S18" i="1"/>
  <c r="T19" i="1"/>
  <c r="R19" i="1"/>
  <c r="S19" i="1"/>
  <c r="T20" i="1"/>
  <c r="R20" i="1"/>
  <c r="S20" i="1"/>
  <c r="T21" i="1"/>
  <c r="R21" i="1"/>
  <c r="S21" i="1"/>
  <c r="T22" i="1"/>
  <c r="R22" i="1"/>
  <c r="S22" i="1"/>
  <c r="T23" i="1"/>
  <c r="R23" i="1"/>
  <c r="S23" i="1"/>
  <c r="T24" i="1"/>
  <c r="R24" i="1"/>
  <c r="S24" i="1"/>
  <c r="T25" i="1"/>
  <c r="R25" i="1"/>
  <c r="S25" i="1"/>
  <c r="T26" i="1"/>
  <c r="R26" i="1"/>
  <c r="S26" i="1"/>
  <c r="T27" i="1"/>
  <c r="R27" i="1"/>
  <c r="S27" i="1"/>
  <c r="T28" i="1"/>
  <c r="R28" i="1"/>
  <c r="S28" i="1"/>
  <c r="T29" i="1"/>
  <c r="R29" i="1"/>
  <c r="S29" i="1"/>
  <c r="T30" i="1"/>
  <c r="R30" i="1"/>
  <c r="S30" i="1"/>
  <c r="T31" i="1"/>
  <c r="R31" i="1"/>
  <c r="S31" i="1"/>
  <c r="T32" i="1"/>
  <c r="R32" i="1"/>
  <c r="S32" i="1"/>
  <c r="T33" i="1"/>
  <c r="R33" i="1"/>
  <c r="S33" i="1"/>
  <c r="T34" i="1"/>
  <c r="R34" i="1"/>
  <c r="S34" i="1"/>
  <c r="T35" i="1"/>
  <c r="R35" i="1"/>
  <c r="S35" i="1"/>
  <c r="T36" i="1"/>
  <c r="R36" i="1"/>
  <c r="S36" i="1"/>
  <c r="T37" i="1"/>
  <c r="R37" i="1"/>
  <c r="S37" i="1"/>
  <c r="T38" i="1"/>
  <c r="R38" i="1"/>
  <c r="S38" i="1"/>
  <c r="T39" i="1"/>
  <c r="R39" i="1"/>
  <c r="S39" i="1"/>
  <c r="T40" i="1"/>
  <c r="R40" i="1"/>
  <c r="S40" i="1"/>
  <c r="T41" i="1"/>
  <c r="R41" i="1"/>
  <c r="S41" i="1"/>
  <c r="T42" i="1"/>
  <c r="R42" i="1"/>
  <c r="S42" i="1"/>
  <c r="T43" i="1"/>
  <c r="R43" i="1"/>
  <c r="S43" i="1"/>
  <c r="T44" i="1"/>
  <c r="R44" i="1"/>
  <c r="S44" i="1"/>
  <c r="T45" i="1"/>
  <c r="R45" i="1"/>
  <c r="S45" i="1"/>
  <c r="T46" i="1"/>
  <c r="R46" i="1"/>
  <c r="S46" i="1"/>
  <c r="T47" i="1"/>
  <c r="R47" i="1"/>
  <c r="S47" i="1"/>
  <c r="S4" i="1"/>
  <c r="R4" i="1"/>
  <c r="U65" i="4" l="1"/>
  <c r="V157" i="4"/>
  <c r="U48" i="4"/>
  <c r="Q168" i="4"/>
  <c r="Q48" i="4"/>
  <c r="V124" i="4"/>
  <c r="Q36" i="4"/>
  <c r="V16" i="4"/>
  <c r="U16" i="4"/>
  <c r="U87" i="4"/>
  <c r="V95" i="4"/>
  <c r="U139" i="4"/>
  <c r="Q68" i="4"/>
  <c r="U93" i="4"/>
  <c r="V48" i="4"/>
  <c r="V86" i="4"/>
  <c r="V108" i="4"/>
  <c r="V17" i="4"/>
  <c r="Q93" i="4"/>
  <c r="U220" i="4"/>
  <c r="Q220" i="4"/>
  <c r="V220" i="4"/>
  <c r="Q108" i="4"/>
  <c r="Q149" i="4"/>
  <c r="U149" i="4"/>
  <c r="Q59" i="4"/>
  <c r="U108" i="4"/>
  <c r="V130" i="4"/>
  <c r="U59" i="4"/>
  <c r="V158" i="4"/>
  <c r="U46" i="4"/>
  <c r="U95" i="4"/>
  <c r="V139" i="4"/>
  <c r="V46" i="4"/>
  <c r="U70" i="4"/>
  <c r="V94" i="4"/>
  <c r="V38" i="4"/>
  <c r="Q100" i="4"/>
  <c r="U90" i="4"/>
  <c r="U124" i="4"/>
  <c r="T79" i="4"/>
  <c r="Q90" i="4"/>
  <c r="Q86" i="4"/>
  <c r="U26" i="4"/>
  <c r="Q79" i="4"/>
  <c r="U86" i="4"/>
  <c r="V90" i="4"/>
  <c r="Q31" i="4"/>
  <c r="V33" i="4"/>
  <c r="U68" i="4"/>
  <c r="U38" i="4"/>
  <c r="V68" i="4"/>
  <c r="U219" i="4"/>
  <c r="Q21" i="4"/>
  <c r="V82" i="4"/>
  <c r="Q82" i="4"/>
  <c r="U82" i="4"/>
  <c r="U181" i="4"/>
  <c r="V181" i="4"/>
  <c r="Q181" i="4"/>
  <c r="Q210" i="4"/>
  <c r="V210" i="4"/>
  <c r="U210" i="4"/>
  <c r="V171" i="4"/>
  <c r="Q171" i="4"/>
  <c r="U171" i="4"/>
  <c r="V123" i="4"/>
  <c r="Q123" i="4"/>
  <c r="U123" i="4"/>
  <c r="U188" i="4"/>
  <c r="V188" i="4"/>
  <c r="Q188" i="4"/>
  <c r="U137" i="4"/>
  <c r="V137" i="4"/>
  <c r="Q137" i="4"/>
  <c r="U175" i="4"/>
  <c r="V175" i="4"/>
  <c r="Q175" i="4"/>
  <c r="U118" i="4"/>
  <c r="V118" i="4"/>
  <c r="Q118" i="4"/>
  <c r="U182" i="4"/>
  <c r="V182" i="4"/>
  <c r="Q182" i="4"/>
  <c r="Q187" i="4"/>
  <c r="V187" i="4"/>
  <c r="U187" i="4"/>
  <c r="Q7" i="4"/>
  <c r="V7" i="4"/>
  <c r="U7" i="4"/>
  <c r="V117" i="4"/>
  <c r="Q117" i="4"/>
  <c r="U117" i="4"/>
  <c r="Q38" i="4"/>
  <c r="U94" i="4"/>
  <c r="U33" i="4"/>
  <c r="V59" i="4"/>
  <c r="V100" i="4"/>
  <c r="Q95" i="4"/>
  <c r="Q139" i="4"/>
  <c r="V65" i="4"/>
  <c r="U100" i="4"/>
  <c r="V36" i="4"/>
  <c r="V87" i="4"/>
  <c r="V149" i="4"/>
  <c r="U21" i="4"/>
  <c r="U132" i="4"/>
  <c r="V168" i="4"/>
  <c r="Q157" i="4"/>
  <c r="Q132" i="4"/>
  <c r="U157" i="4"/>
  <c r="U17" i="4"/>
  <c r="Q17" i="4"/>
  <c r="V219" i="4"/>
  <c r="V70" i="4"/>
  <c r="Q158" i="4"/>
  <c r="V21" i="4"/>
  <c r="U158" i="4"/>
  <c r="V132" i="4"/>
  <c r="U168" i="4"/>
  <c r="U31" i="4"/>
  <c r="V31" i="4"/>
  <c r="V163" i="4"/>
  <c r="Q163" i="4"/>
  <c r="U163" i="4"/>
  <c r="T161" i="4"/>
  <c r="M161" i="4"/>
  <c r="T164" i="4"/>
  <c r="M164" i="4"/>
  <c r="V151" i="4"/>
  <c r="Q151" i="4"/>
  <c r="U151" i="4"/>
  <c r="U130" i="4"/>
  <c r="U155" i="4"/>
  <c r="T138" i="4"/>
  <c r="M138" i="4"/>
  <c r="T145" i="4"/>
  <c r="M145" i="4"/>
  <c r="V134" i="4"/>
  <c r="Q134" i="4"/>
  <c r="U134" i="4"/>
  <c r="V162" i="4"/>
  <c r="Q162" i="4"/>
  <c r="U162" i="4"/>
  <c r="V159" i="4"/>
  <c r="Q159" i="4"/>
  <c r="U159" i="4"/>
  <c r="V129" i="4"/>
  <c r="Q129" i="4"/>
  <c r="U129" i="4"/>
  <c r="V155" i="4"/>
  <c r="U154" i="4"/>
  <c r="V154" i="4"/>
  <c r="Q154" i="4"/>
  <c r="Q130" i="4"/>
  <c r="U88" i="4"/>
  <c r="V88" i="4"/>
  <c r="Q88" i="4"/>
  <c r="T140" i="4"/>
  <c r="M140" i="4"/>
  <c r="V144" i="4"/>
  <c r="Q144" i="4"/>
  <c r="U144" i="4"/>
  <c r="V66" i="4"/>
  <c r="Q66" i="4"/>
  <c r="U66" i="4"/>
  <c r="U143" i="4"/>
  <c r="V143" i="4"/>
  <c r="Q143" i="4"/>
  <c r="V141" i="4"/>
  <c r="Q141" i="4"/>
  <c r="U141" i="4"/>
  <c r="V150" i="4"/>
  <c r="Q150" i="4"/>
  <c r="U150" i="4"/>
  <c r="V85" i="4"/>
  <c r="Q85" i="4"/>
  <c r="U85" i="4"/>
  <c r="U167" i="4"/>
  <c r="V167" i="4"/>
  <c r="Q167" i="4"/>
  <c r="U109" i="4"/>
  <c r="V109" i="4"/>
  <c r="Q109" i="4"/>
  <c r="T146" i="4"/>
  <c r="M146" i="4"/>
  <c r="V107" i="4"/>
  <c r="Q107" i="4"/>
  <c r="U107" i="4"/>
  <c r="U32" i="4"/>
  <c r="V32" i="4"/>
  <c r="Q32" i="4"/>
  <c r="V34" i="4"/>
  <c r="Q34" i="4"/>
  <c r="U34" i="4"/>
  <c r="V62" i="4"/>
  <c r="Q62" i="4"/>
  <c r="U62" i="4"/>
  <c r="V133" i="4"/>
  <c r="Q133" i="4"/>
  <c r="U133" i="4"/>
  <c r="U37" i="4"/>
  <c r="V37" i="4"/>
  <c r="Q37" i="4"/>
  <c r="U174" i="4"/>
  <c r="V174" i="4"/>
  <c r="Q174" i="4"/>
  <c r="V170" i="4"/>
  <c r="Q170" i="4"/>
  <c r="U170" i="4"/>
  <c r="V98" i="4"/>
  <c r="Q98" i="4"/>
  <c r="U98" i="4"/>
  <c r="V172" i="4"/>
  <c r="Q172" i="4"/>
  <c r="U172" i="4"/>
  <c r="U116" i="4"/>
  <c r="V116" i="4"/>
  <c r="Q116" i="4"/>
  <c r="U78" i="4"/>
  <c r="V78" i="4"/>
  <c r="Q78" i="4"/>
  <c r="U49" i="4"/>
  <c r="V49" i="4"/>
  <c r="Q49" i="4"/>
  <c r="Q29" i="4"/>
  <c r="V29" i="4"/>
  <c r="U29" i="4"/>
  <c r="V11" i="4"/>
  <c r="Q11" i="4"/>
  <c r="U11" i="4"/>
  <c r="M96" i="4"/>
  <c r="T96" i="4"/>
  <c r="M106" i="4"/>
  <c r="T106" i="4"/>
  <c r="U74" i="4"/>
  <c r="V74" i="4"/>
  <c r="Q74" i="4"/>
  <c r="U55" i="4"/>
  <c r="V55" i="4"/>
  <c r="Q55" i="4"/>
  <c r="V102" i="4"/>
  <c r="Q102" i="4"/>
  <c r="U102" i="4"/>
  <c r="V35" i="4"/>
  <c r="Q35" i="4"/>
  <c r="U35" i="4"/>
  <c r="V121" i="4"/>
  <c r="Q121" i="4"/>
  <c r="U121" i="4"/>
  <c r="V216" i="4"/>
  <c r="Q216" i="4"/>
  <c r="U216" i="4"/>
  <c r="U20" i="4"/>
  <c r="V20" i="4"/>
  <c r="Q20" i="4"/>
  <c r="U84" i="4"/>
  <c r="V84" i="4"/>
  <c r="Q84" i="4"/>
  <c r="U209" i="4"/>
  <c r="V209" i="4"/>
  <c r="Q209" i="4"/>
  <c r="Q30" i="4"/>
  <c r="V30" i="4"/>
  <c r="U30" i="4"/>
  <c r="U50" i="4"/>
  <c r="V50" i="4"/>
  <c r="Q50" i="4"/>
  <c r="V128" i="4"/>
  <c r="Q128" i="4"/>
  <c r="U128" i="4"/>
  <c r="T206" i="1"/>
  <c r="T203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213" i="1"/>
  <c r="T211" i="1"/>
  <c r="T210" i="1"/>
  <c r="T208" i="1"/>
  <c r="T204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5" i="1"/>
  <c r="T184" i="1"/>
  <c r="T183" i="1"/>
  <c r="T182" i="1"/>
  <c r="T212" i="1"/>
  <c r="T209" i="1"/>
  <c r="S181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76" i="1"/>
  <c r="N54" i="1"/>
  <c r="N55" i="1"/>
  <c r="N56" i="1"/>
  <c r="N67" i="1"/>
  <c r="N68" i="1"/>
  <c r="N69" i="1"/>
  <c r="N70" i="1"/>
  <c r="N71" i="1"/>
  <c r="N72" i="1"/>
  <c r="N16" i="1"/>
  <c r="N17" i="1"/>
  <c r="N18" i="1"/>
  <c r="N19" i="1"/>
  <c r="N20" i="1"/>
  <c r="N39" i="1"/>
  <c r="N40" i="1"/>
  <c r="N41" i="1"/>
  <c r="V79" i="4" l="1"/>
  <c r="U79" i="4"/>
  <c r="U146" i="4"/>
  <c r="V146" i="4"/>
  <c r="Q146" i="4"/>
  <c r="U140" i="4"/>
  <c r="V140" i="4"/>
  <c r="Q140" i="4"/>
  <c r="V145" i="4"/>
  <c r="Q145" i="4"/>
  <c r="U145" i="4"/>
  <c r="V138" i="4"/>
  <c r="Q138" i="4"/>
  <c r="U138" i="4"/>
  <c r="U164" i="4"/>
  <c r="V164" i="4"/>
  <c r="Q164" i="4"/>
  <c r="V161" i="4"/>
  <c r="Q161" i="4"/>
  <c r="U161" i="4"/>
  <c r="V106" i="4"/>
  <c r="Q106" i="4"/>
  <c r="U106" i="4"/>
  <c r="V96" i="4"/>
  <c r="Q96" i="4"/>
  <c r="U96" i="4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76" i="1"/>
  <c r="M54" i="1"/>
  <c r="M55" i="1"/>
  <c r="M56" i="1"/>
  <c r="M67" i="1"/>
  <c r="M68" i="1"/>
  <c r="M69" i="1"/>
  <c r="M70" i="1"/>
  <c r="M71" i="1"/>
  <c r="M72" i="1"/>
  <c r="M16" i="1"/>
  <c r="M17" i="1"/>
  <c r="M18" i="1"/>
  <c r="M19" i="1"/>
  <c r="M20" i="1"/>
  <c r="M39" i="1"/>
  <c r="M40" i="1"/>
  <c r="M41" i="1"/>
  <c r="AH144" i="3"/>
  <c r="AH143" i="3"/>
  <c r="AH142" i="3"/>
  <c r="AH141" i="3"/>
  <c r="AH140" i="3"/>
  <c r="AH139" i="3"/>
  <c r="AH138" i="3"/>
  <c r="AH137" i="3"/>
  <c r="AH136" i="3"/>
  <c r="AH135" i="3"/>
  <c r="AH134" i="3"/>
  <c r="AH132" i="3"/>
  <c r="AH131" i="3"/>
  <c r="AH130" i="3"/>
  <c r="AH129" i="3"/>
  <c r="AH128" i="3"/>
  <c r="AH127" i="3"/>
  <c r="AH126" i="3"/>
  <c r="AH125" i="3"/>
  <c r="AH124" i="3"/>
  <c r="AH123" i="3"/>
  <c r="AH122" i="3"/>
  <c r="AH120" i="3"/>
  <c r="AH119" i="3"/>
  <c r="AH118" i="3"/>
  <c r="AH117" i="3"/>
  <c r="AH116" i="3"/>
  <c r="AH115" i="3"/>
  <c r="AH114" i="3"/>
  <c r="AH113" i="3"/>
  <c r="AH112" i="3"/>
  <c r="AH111" i="3"/>
  <c r="AH110" i="3"/>
  <c r="AH108" i="3"/>
  <c r="AH107" i="3"/>
  <c r="AH106" i="3"/>
  <c r="AH105" i="3"/>
  <c r="AH104" i="3"/>
  <c r="AH103" i="3"/>
  <c r="AH102" i="3"/>
  <c r="AH101" i="3"/>
  <c r="AH100" i="3"/>
  <c r="AH99" i="3"/>
  <c r="AH9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2" i="3"/>
  <c r="AH96" i="3" l="1"/>
  <c r="AH95" i="3"/>
  <c r="AH94" i="3"/>
  <c r="AH93" i="3"/>
  <c r="AH92" i="3"/>
  <c r="AH91" i="3"/>
  <c r="AH90" i="3"/>
  <c r="AH89" i="3"/>
  <c r="AH88" i="3"/>
  <c r="AH87" i="3"/>
  <c r="AH86" i="3"/>
  <c r="AH84" i="3"/>
  <c r="AH83" i="3"/>
  <c r="AH82" i="3"/>
  <c r="AH81" i="3"/>
  <c r="AH80" i="3"/>
  <c r="AH79" i="3"/>
  <c r="AH78" i="3"/>
  <c r="AH77" i="3"/>
  <c r="AH76" i="3"/>
  <c r="AH75" i="3"/>
  <c r="AH74" i="3"/>
  <c r="AH72" i="3"/>
  <c r="AH71" i="3"/>
  <c r="AH70" i="3"/>
  <c r="AH69" i="3"/>
  <c r="AH68" i="3"/>
  <c r="AH67" i="3"/>
  <c r="AH66" i="3"/>
  <c r="AH65" i="3"/>
  <c r="AH64" i="3"/>
  <c r="AH63" i="3"/>
  <c r="AH62" i="3"/>
  <c r="AH60" i="3"/>
  <c r="AH59" i="3"/>
  <c r="AH58" i="3"/>
  <c r="AH57" i="3"/>
  <c r="AH56" i="3"/>
  <c r="AH55" i="3"/>
  <c r="AH54" i="3"/>
  <c r="AH53" i="3"/>
  <c r="AH52" i="3"/>
  <c r="AH51" i="3"/>
  <c r="AH50" i="3"/>
  <c r="AH48" i="3"/>
  <c r="AH47" i="3"/>
  <c r="AH46" i="3"/>
  <c r="AH45" i="3"/>
  <c r="AH44" i="3"/>
  <c r="AH43" i="3"/>
  <c r="AH42" i="3"/>
  <c r="AH41" i="3"/>
  <c r="AH40" i="3"/>
  <c r="AH39" i="3"/>
  <c r="AH38" i="3"/>
  <c r="AH36" i="3"/>
  <c r="AH35" i="3"/>
  <c r="AH34" i="3"/>
  <c r="AH33" i="3"/>
  <c r="AH32" i="3"/>
  <c r="AH31" i="3"/>
  <c r="AH30" i="3"/>
  <c r="AH29" i="3"/>
  <c r="AH28" i="3"/>
  <c r="AH27" i="3"/>
  <c r="AH26" i="3"/>
  <c r="AH24" i="3"/>
  <c r="AH23" i="3"/>
  <c r="AH22" i="3"/>
  <c r="AH21" i="3"/>
  <c r="AH20" i="3"/>
  <c r="AH19" i="3"/>
  <c r="AH18" i="3"/>
  <c r="AH17" i="3"/>
  <c r="AH16" i="3"/>
  <c r="AH15" i="3"/>
  <c r="AH14" i="3"/>
  <c r="AH12" i="3" l="1"/>
  <c r="AH11" i="3"/>
  <c r="AH10" i="3"/>
  <c r="AH9" i="3"/>
  <c r="AH8" i="3"/>
  <c r="AH7" i="3"/>
  <c r="AH6" i="3"/>
  <c r="AH5" i="3"/>
  <c r="AH4" i="3"/>
  <c r="AH3" i="3"/>
  <c r="AH2" i="3"/>
  <c r="P242" i="1" l="1"/>
  <c r="N242" i="1"/>
  <c r="M242" i="1"/>
  <c r="K242" i="1"/>
  <c r="D236" i="1"/>
  <c r="N236" i="1" s="1"/>
  <c r="D230" i="1"/>
  <c r="N230" i="1" s="1"/>
  <c r="D231" i="1"/>
  <c r="N231" i="1" s="1"/>
  <c r="N240" i="1"/>
  <c r="M240" i="1"/>
  <c r="K240" i="1"/>
  <c r="N239" i="1"/>
  <c r="M239" i="1"/>
  <c r="K239" i="1"/>
  <c r="N238" i="1"/>
  <c r="M238" i="1"/>
  <c r="K238" i="1"/>
  <c r="N237" i="1"/>
  <c r="M237" i="1"/>
  <c r="K237" i="1"/>
  <c r="N235" i="1"/>
  <c r="M235" i="1"/>
  <c r="O235" i="1" s="1"/>
  <c r="K235" i="1"/>
  <c r="N234" i="1"/>
  <c r="M234" i="1"/>
  <c r="K234" i="1"/>
  <c r="N233" i="1"/>
  <c r="M233" i="1"/>
  <c r="K233" i="1"/>
  <c r="N232" i="1"/>
  <c r="M232" i="1"/>
  <c r="K232" i="1"/>
  <c r="M230" i="1"/>
  <c r="K230" i="1"/>
  <c r="N229" i="1"/>
  <c r="M229" i="1"/>
  <c r="K229" i="1"/>
  <c r="N228" i="1"/>
  <c r="M228" i="1"/>
  <c r="K228" i="1"/>
  <c r="M227" i="1"/>
  <c r="K227" i="1"/>
  <c r="N226" i="1"/>
  <c r="M225" i="1"/>
  <c r="K225" i="1"/>
  <c r="N224" i="1"/>
  <c r="M224" i="1"/>
  <c r="N223" i="1"/>
  <c r="M223" i="1"/>
  <c r="K223" i="1"/>
  <c r="N222" i="1"/>
  <c r="M222" i="1"/>
  <c r="K222" i="1"/>
  <c r="N221" i="1"/>
  <c r="O221" i="1" s="1"/>
  <c r="M221" i="1"/>
  <c r="K221" i="1"/>
  <c r="N220" i="1"/>
  <c r="M220" i="1"/>
  <c r="K220" i="1"/>
  <c r="N219" i="1"/>
  <c r="M219" i="1"/>
  <c r="K219" i="1"/>
  <c r="N218" i="1"/>
  <c r="M218" i="1"/>
  <c r="K218" i="1"/>
  <c r="N217" i="1"/>
  <c r="M217" i="1"/>
  <c r="K217" i="1"/>
  <c r="M207" i="1"/>
  <c r="K182" i="1"/>
  <c r="M182" i="1"/>
  <c r="N182" i="1"/>
  <c r="K183" i="1"/>
  <c r="M183" i="1"/>
  <c r="N183" i="1"/>
  <c r="O183" i="1" s="1"/>
  <c r="K184" i="1"/>
  <c r="M184" i="1"/>
  <c r="N184" i="1"/>
  <c r="O184" i="1" s="1"/>
  <c r="K185" i="1"/>
  <c r="M185" i="1"/>
  <c r="O185" i="1" s="1"/>
  <c r="N185" i="1"/>
  <c r="K186" i="1"/>
  <c r="M186" i="1"/>
  <c r="N186" i="1"/>
  <c r="K187" i="1"/>
  <c r="M187" i="1"/>
  <c r="O187" i="1" s="1"/>
  <c r="N187" i="1"/>
  <c r="K192" i="1"/>
  <c r="M192" i="1"/>
  <c r="N192" i="1"/>
  <c r="K193" i="1"/>
  <c r="M193" i="1"/>
  <c r="N193" i="1"/>
  <c r="K194" i="1"/>
  <c r="M194" i="1"/>
  <c r="N194" i="1"/>
  <c r="O194" i="1" s="1"/>
  <c r="K195" i="1"/>
  <c r="M195" i="1"/>
  <c r="O195" i="1" s="1"/>
  <c r="N195" i="1"/>
  <c r="K196" i="1"/>
  <c r="M196" i="1"/>
  <c r="N196" i="1"/>
  <c r="K197" i="1"/>
  <c r="M197" i="1"/>
  <c r="N197" i="1"/>
  <c r="K198" i="1"/>
  <c r="M198" i="1"/>
  <c r="O198" i="1" s="1"/>
  <c r="N198" i="1"/>
  <c r="K199" i="1"/>
  <c r="M199" i="1"/>
  <c r="N199" i="1"/>
  <c r="O199" i="1"/>
  <c r="N200" i="1"/>
  <c r="K201" i="1"/>
  <c r="M201" i="1"/>
  <c r="N201" i="1"/>
  <c r="K202" i="1"/>
  <c r="M202" i="1"/>
  <c r="N202" i="1"/>
  <c r="O202" i="1" s="1"/>
  <c r="K203" i="1"/>
  <c r="M203" i="1"/>
  <c r="O203" i="1" s="1"/>
  <c r="N203" i="1"/>
  <c r="K205" i="1"/>
  <c r="M205" i="1"/>
  <c r="O205" i="1" s="1"/>
  <c r="N205" i="1"/>
  <c r="K206" i="1"/>
  <c r="M206" i="1"/>
  <c r="O206" i="1" s="1"/>
  <c r="N206" i="1"/>
  <c r="K207" i="1"/>
  <c r="N207" i="1"/>
  <c r="O207" i="1" s="1"/>
  <c r="K208" i="1"/>
  <c r="M208" i="1"/>
  <c r="O208" i="1" s="1"/>
  <c r="N208" i="1"/>
  <c r="K209" i="1"/>
  <c r="M209" i="1"/>
  <c r="N209" i="1"/>
  <c r="K210" i="1"/>
  <c r="M210" i="1"/>
  <c r="O210" i="1" s="1"/>
  <c r="N210" i="1"/>
  <c r="K211" i="1"/>
  <c r="M211" i="1"/>
  <c r="O211" i="1" s="1"/>
  <c r="N211" i="1"/>
  <c r="K212" i="1"/>
  <c r="M212" i="1"/>
  <c r="O212" i="1" s="1"/>
  <c r="N212" i="1"/>
  <c r="K213" i="1"/>
  <c r="M213" i="1"/>
  <c r="O213" i="1" s="1"/>
  <c r="N213" i="1"/>
  <c r="K181" i="1"/>
  <c r="N181" i="1"/>
  <c r="M181" i="1"/>
  <c r="O181" i="1" s="1"/>
  <c r="D200" i="1"/>
  <c r="M101" i="1"/>
  <c r="N101" i="1"/>
  <c r="M102" i="1"/>
  <c r="N102" i="1"/>
  <c r="M103" i="1"/>
  <c r="N103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V150" i="1"/>
  <c r="V149" i="1"/>
  <c r="V148" i="1"/>
  <c r="V147" i="1"/>
  <c r="V146" i="1"/>
  <c r="V145" i="1"/>
  <c r="V144" i="1"/>
  <c r="V143" i="1"/>
  <c r="V142" i="1"/>
  <c r="Z151" i="1" s="1"/>
  <c r="D154" i="1" s="1"/>
  <c r="N154" i="1" s="1"/>
  <c r="V141" i="1"/>
  <c r="F50" i="2"/>
  <c r="E50" i="2"/>
  <c r="D50" i="2"/>
  <c r="C50" i="2"/>
  <c r="B40" i="2"/>
  <c r="B49" i="2"/>
  <c r="B48" i="2"/>
  <c r="B47" i="2"/>
  <c r="B46" i="2"/>
  <c r="B45" i="2"/>
  <c r="B44" i="2"/>
  <c r="B43" i="2"/>
  <c r="B42" i="2"/>
  <c r="B41" i="2"/>
  <c r="K167" i="1"/>
  <c r="K168" i="1"/>
  <c r="K169" i="1"/>
  <c r="K170" i="1"/>
  <c r="K171" i="1"/>
  <c r="K172" i="1"/>
  <c r="K173" i="1"/>
  <c r="K112" i="1"/>
  <c r="K113" i="1"/>
  <c r="K114" i="1"/>
  <c r="K115" i="1"/>
  <c r="K116" i="1"/>
  <c r="K117" i="1"/>
  <c r="K118" i="1"/>
  <c r="K119" i="1"/>
  <c r="O186" i="1" l="1"/>
  <c r="S186" i="1"/>
  <c r="T186" i="1"/>
  <c r="O242" i="1"/>
  <c r="S242" i="1"/>
  <c r="O201" i="1"/>
  <c r="M200" i="1"/>
  <c r="O200" i="1" s="1"/>
  <c r="O193" i="1"/>
  <c r="O192" i="1"/>
  <c r="O182" i="1"/>
  <c r="O233" i="1"/>
  <c r="K200" i="1"/>
  <c r="K231" i="1"/>
  <c r="O209" i="1"/>
  <c r="O197" i="1"/>
  <c r="O196" i="1"/>
  <c r="O239" i="1"/>
  <c r="O238" i="1"/>
  <c r="O232" i="1"/>
  <c r="O229" i="1"/>
  <c r="M231" i="1"/>
  <c r="O231" i="1" s="1"/>
  <c r="O228" i="1"/>
  <c r="O220" i="1"/>
  <c r="O219" i="1"/>
  <c r="O223" i="1"/>
  <c r="O217" i="1"/>
  <c r="O224" i="1"/>
  <c r="O218" i="1"/>
  <c r="O222" i="1"/>
  <c r="K224" i="1"/>
  <c r="N225" i="1"/>
  <c r="K226" i="1"/>
  <c r="N227" i="1"/>
  <c r="O230" i="1"/>
  <c r="O234" i="1"/>
  <c r="K236" i="1"/>
  <c r="O237" i="1"/>
  <c r="O240" i="1"/>
  <c r="M226" i="1"/>
  <c r="M236" i="1"/>
  <c r="O170" i="1"/>
  <c r="O115" i="1"/>
  <c r="M154" i="1"/>
  <c r="O154" i="1" s="1"/>
  <c r="W151" i="1"/>
  <c r="D151" i="1" s="1"/>
  <c r="K154" i="1"/>
  <c r="O117" i="1"/>
  <c r="O168" i="1"/>
  <c r="O119" i="1"/>
  <c r="O113" i="1"/>
  <c r="O174" i="1"/>
  <c r="O172" i="1"/>
  <c r="O171" i="1"/>
  <c r="O167" i="1"/>
  <c r="O116" i="1"/>
  <c r="O112" i="1"/>
  <c r="O102" i="1"/>
  <c r="O173" i="1"/>
  <c r="O169" i="1"/>
  <c r="O118" i="1"/>
  <c r="O114" i="1"/>
  <c r="O103" i="1"/>
  <c r="O101" i="1"/>
  <c r="X151" i="1"/>
  <c r="D152" i="1" s="1"/>
  <c r="Y151" i="1"/>
  <c r="D153" i="1" s="1"/>
  <c r="V137" i="1"/>
  <c r="V136" i="1"/>
  <c r="V135" i="1"/>
  <c r="V134" i="1"/>
  <c r="V133" i="1"/>
  <c r="V132" i="1"/>
  <c r="V131" i="1"/>
  <c r="V130" i="1"/>
  <c r="V126" i="1"/>
  <c r="V125" i="1"/>
  <c r="V124" i="1"/>
  <c r="V123" i="1"/>
  <c r="V122" i="1"/>
  <c r="V121" i="1"/>
  <c r="V120" i="1"/>
  <c r="V119" i="1"/>
  <c r="V118" i="1"/>
  <c r="V114" i="1"/>
  <c r="V113" i="1"/>
  <c r="V112" i="1"/>
  <c r="V111" i="1"/>
  <c r="V110" i="1"/>
  <c r="V109" i="1"/>
  <c r="V108" i="1"/>
  <c r="V107" i="1"/>
  <c r="V106" i="1"/>
  <c r="V105" i="1"/>
  <c r="V104" i="1"/>
  <c r="M100" i="1"/>
  <c r="AG127" i="1" l="1"/>
  <c r="D107" i="1" s="1"/>
  <c r="O225" i="1"/>
  <c r="O226" i="1"/>
  <c r="O236" i="1"/>
  <c r="O227" i="1"/>
  <c r="N107" i="1"/>
  <c r="M107" i="1"/>
  <c r="K107" i="1"/>
  <c r="AC115" i="1"/>
  <c r="M152" i="1"/>
  <c r="K152" i="1"/>
  <c r="N152" i="1"/>
  <c r="AE115" i="1"/>
  <c r="K151" i="1"/>
  <c r="N151" i="1"/>
  <c r="M151" i="1"/>
  <c r="AJ115" i="1"/>
  <c r="D150" i="1" s="1"/>
  <c r="AB127" i="1"/>
  <c r="D130" i="1" s="1"/>
  <c r="AF138" i="1"/>
  <c r="D111" i="1" s="1"/>
  <c r="M153" i="1"/>
  <c r="K153" i="1"/>
  <c r="N153" i="1"/>
  <c r="AA115" i="1"/>
  <c r="AI115" i="1"/>
  <c r="D149" i="1" s="1"/>
  <c r="X127" i="1"/>
  <c r="D128" i="1" s="1"/>
  <c r="AF127" i="1"/>
  <c r="D106" i="1" s="1"/>
  <c r="AA138" i="1"/>
  <c r="D166" i="1" s="1"/>
  <c r="Y115" i="1"/>
  <c r="D159" i="1" s="1"/>
  <c r="AG115" i="1"/>
  <c r="Z127" i="1"/>
  <c r="AD127" i="1"/>
  <c r="D105" i="1" s="1"/>
  <c r="AH127" i="1"/>
  <c r="Y138" i="1"/>
  <c r="D165" i="1" s="1"/>
  <c r="AC138" i="1"/>
  <c r="D139" i="1" s="1"/>
  <c r="Z115" i="1"/>
  <c r="D121" i="1" s="1"/>
  <c r="AD115" i="1"/>
  <c r="D123" i="1" s="1"/>
  <c r="W127" i="1"/>
  <c r="D161" i="1" s="1"/>
  <c r="AA127" i="1"/>
  <c r="AE127" i="1"/>
  <c r="AI127" i="1"/>
  <c r="Z138" i="1"/>
  <c r="AD138" i="1"/>
  <c r="D109" i="1" s="1"/>
  <c r="W115" i="1"/>
  <c r="D158" i="1" s="1"/>
  <c r="AH115" i="1"/>
  <c r="W138" i="1"/>
  <c r="D164" i="1" s="1"/>
  <c r="AE138" i="1"/>
  <c r="D110" i="1" s="1"/>
  <c r="X115" i="1"/>
  <c r="D120" i="1" s="1"/>
  <c r="AB115" i="1"/>
  <c r="D122" i="1" s="1"/>
  <c r="AF115" i="1"/>
  <c r="Y127" i="1"/>
  <c r="D162" i="1" s="1"/>
  <c r="AC127" i="1"/>
  <c r="D131" i="1" s="1"/>
  <c r="X138" i="1"/>
  <c r="D136" i="1" s="1"/>
  <c r="AB138" i="1"/>
  <c r="D138" i="1" s="1"/>
  <c r="B36" i="2"/>
  <c r="B35" i="2"/>
  <c r="B34" i="2"/>
  <c r="B33" i="2"/>
  <c r="B32" i="2"/>
  <c r="B31" i="2"/>
  <c r="B30" i="2"/>
  <c r="B29" i="2"/>
  <c r="L37" i="2" s="1"/>
  <c r="B25" i="2"/>
  <c r="B24" i="2"/>
  <c r="B23" i="2"/>
  <c r="B22" i="2"/>
  <c r="B21" i="2"/>
  <c r="B20" i="2"/>
  <c r="B19" i="2"/>
  <c r="B18" i="2"/>
  <c r="B17" i="2"/>
  <c r="M26" i="2" s="1"/>
  <c r="B13" i="2"/>
  <c r="B12" i="2"/>
  <c r="B11" i="2"/>
  <c r="B10" i="2"/>
  <c r="B9" i="2"/>
  <c r="B8" i="2"/>
  <c r="B7" i="2"/>
  <c r="B6" i="2"/>
  <c r="B5" i="2"/>
  <c r="B4" i="2"/>
  <c r="B3" i="2"/>
  <c r="P14" i="2" s="1"/>
  <c r="D156" i="1" l="1"/>
  <c r="D204" i="1"/>
  <c r="M138" i="1"/>
  <c r="D142" i="1"/>
  <c r="N138" i="1"/>
  <c r="K138" i="1"/>
  <c r="M164" i="1"/>
  <c r="K164" i="1"/>
  <c r="N164" i="1"/>
  <c r="D137" i="1"/>
  <c r="D108" i="1"/>
  <c r="M161" i="1"/>
  <c r="K161" i="1"/>
  <c r="N161" i="1"/>
  <c r="M165" i="1"/>
  <c r="K165" i="1"/>
  <c r="N165" i="1"/>
  <c r="N156" i="1"/>
  <c r="K156" i="1"/>
  <c r="M156" i="1"/>
  <c r="M128" i="1"/>
  <c r="N128" i="1"/>
  <c r="D132" i="1"/>
  <c r="K128" i="1"/>
  <c r="M130" i="1"/>
  <c r="D134" i="1"/>
  <c r="K130" i="1"/>
  <c r="N130" i="1"/>
  <c r="M136" i="1"/>
  <c r="K136" i="1"/>
  <c r="D140" i="1"/>
  <c r="N136" i="1"/>
  <c r="M122" i="1"/>
  <c r="N122" i="1"/>
  <c r="K122" i="1"/>
  <c r="D126" i="1"/>
  <c r="D157" i="1"/>
  <c r="D148" i="1"/>
  <c r="K123" i="1"/>
  <c r="D127" i="1"/>
  <c r="M123" i="1"/>
  <c r="N123" i="1"/>
  <c r="M159" i="1"/>
  <c r="N159" i="1"/>
  <c r="K159" i="1"/>
  <c r="M149" i="1"/>
  <c r="K149" i="1"/>
  <c r="N149" i="1"/>
  <c r="K150" i="1"/>
  <c r="M150" i="1"/>
  <c r="N150" i="1"/>
  <c r="K131" i="1"/>
  <c r="D135" i="1"/>
  <c r="M131" i="1"/>
  <c r="N131" i="1"/>
  <c r="K120" i="1"/>
  <c r="D124" i="1"/>
  <c r="M120" i="1"/>
  <c r="N120" i="1"/>
  <c r="M158" i="1"/>
  <c r="N158" i="1"/>
  <c r="K158" i="1"/>
  <c r="N121" i="1"/>
  <c r="M121" i="1"/>
  <c r="K121" i="1"/>
  <c r="D125" i="1"/>
  <c r="M105" i="1"/>
  <c r="N105" i="1"/>
  <c r="K105" i="1"/>
  <c r="N166" i="1"/>
  <c r="M166" i="1"/>
  <c r="K166" i="1"/>
  <c r="D160" i="1"/>
  <c r="D163" i="1"/>
  <c r="O153" i="1"/>
  <c r="O151" i="1"/>
  <c r="D155" i="1"/>
  <c r="D147" i="1"/>
  <c r="O152" i="1"/>
  <c r="O107" i="1"/>
  <c r="M162" i="1"/>
  <c r="N162" i="1"/>
  <c r="K162" i="1"/>
  <c r="M110" i="1"/>
  <c r="N110" i="1"/>
  <c r="K110" i="1"/>
  <c r="M109" i="1"/>
  <c r="N109" i="1"/>
  <c r="K109" i="1"/>
  <c r="K139" i="1"/>
  <c r="D143" i="1"/>
  <c r="M139" i="1"/>
  <c r="N139" i="1"/>
  <c r="D129" i="1"/>
  <c r="D104" i="1"/>
  <c r="N106" i="1"/>
  <c r="M106" i="1"/>
  <c r="K106" i="1"/>
  <c r="N111" i="1"/>
  <c r="M111" i="1"/>
  <c r="K111" i="1"/>
  <c r="E14" i="2"/>
  <c r="I14" i="2"/>
  <c r="M14" i="2"/>
  <c r="F26" i="2"/>
  <c r="J26" i="2"/>
  <c r="N26" i="2"/>
  <c r="E37" i="2"/>
  <c r="I37" i="2"/>
  <c r="F14" i="2"/>
  <c r="J14" i="2"/>
  <c r="N14" i="2"/>
  <c r="C26" i="2"/>
  <c r="G26" i="2"/>
  <c r="K26" i="2"/>
  <c r="O26" i="2"/>
  <c r="F37" i="2"/>
  <c r="J37" i="2"/>
  <c r="C14" i="2"/>
  <c r="G14" i="2"/>
  <c r="K14" i="2"/>
  <c r="O14" i="2"/>
  <c r="D26" i="2"/>
  <c r="H26" i="2"/>
  <c r="L26" i="2"/>
  <c r="C37" i="2"/>
  <c r="G37" i="2"/>
  <c r="K37" i="2"/>
  <c r="D14" i="2"/>
  <c r="H14" i="2"/>
  <c r="L14" i="2"/>
  <c r="E26" i="2"/>
  <c r="I26" i="2"/>
  <c r="D37" i="2"/>
  <c r="H37" i="2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76" i="1"/>
  <c r="K72" i="1"/>
  <c r="K71" i="1"/>
  <c r="K70" i="1"/>
  <c r="K69" i="1"/>
  <c r="K67" i="1"/>
  <c r="K68" i="1"/>
  <c r="K55" i="1"/>
  <c r="K56" i="1"/>
  <c r="K54" i="1"/>
  <c r="M204" i="1" l="1"/>
  <c r="N204" i="1"/>
  <c r="K204" i="1"/>
  <c r="N147" i="1"/>
  <c r="K147" i="1"/>
  <c r="M147" i="1"/>
  <c r="N125" i="1"/>
  <c r="M125" i="1"/>
  <c r="K125" i="1"/>
  <c r="O131" i="1"/>
  <c r="N148" i="1"/>
  <c r="K148" i="1"/>
  <c r="M148" i="1"/>
  <c r="K140" i="1"/>
  <c r="M140" i="1"/>
  <c r="N140" i="1"/>
  <c r="O130" i="1"/>
  <c r="O138" i="1"/>
  <c r="M104" i="1"/>
  <c r="N104" i="1"/>
  <c r="K104" i="1"/>
  <c r="O139" i="1"/>
  <c r="M155" i="1"/>
  <c r="N155" i="1"/>
  <c r="K155" i="1"/>
  <c r="O166" i="1"/>
  <c r="K135" i="1"/>
  <c r="N135" i="1"/>
  <c r="M135" i="1"/>
  <c r="O150" i="1"/>
  <c r="O123" i="1"/>
  <c r="M157" i="1"/>
  <c r="N157" i="1"/>
  <c r="K157" i="1"/>
  <c r="O128" i="1"/>
  <c r="O165" i="1"/>
  <c r="O161" i="1"/>
  <c r="O158" i="1"/>
  <c r="K124" i="1"/>
  <c r="M124" i="1"/>
  <c r="N124" i="1"/>
  <c r="O111" i="1"/>
  <c r="O106" i="1"/>
  <c r="K129" i="1"/>
  <c r="N129" i="1"/>
  <c r="M129" i="1"/>
  <c r="D133" i="1"/>
  <c r="K143" i="1"/>
  <c r="M143" i="1"/>
  <c r="N143" i="1"/>
  <c r="N163" i="1"/>
  <c r="M163" i="1"/>
  <c r="K163" i="1"/>
  <c r="O149" i="1"/>
  <c r="O159" i="1"/>
  <c r="N127" i="1"/>
  <c r="M127" i="1"/>
  <c r="K127" i="1"/>
  <c r="M126" i="1"/>
  <c r="O126" i="1" s="1"/>
  <c r="N126" i="1"/>
  <c r="K126" i="1"/>
  <c r="O122" i="1"/>
  <c r="K132" i="1"/>
  <c r="M132" i="1"/>
  <c r="N132" i="1"/>
  <c r="O156" i="1"/>
  <c r="M108" i="1"/>
  <c r="N108" i="1"/>
  <c r="K108" i="1"/>
  <c r="O109" i="1"/>
  <c r="O110" i="1"/>
  <c r="O162" i="1"/>
  <c r="N160" i="1"/>
  <c r="K160" i="1"/>
  <c r="M160" i="1"/>
  <c r="O105" i="1"/>
  <c r="O121" i="1"/>
  <c r="O120" i="1"/>
  <c r="O136" i="1"/>
  <c r="M134" i="1"/>
  <c r="K134" i="1"/>
  <c r="N134" i="1"/>
  <c r="K137" i="1"/>
  <c r="N137" i="1"/>
  <c r="M137" i="1"/>
  <c r="D141" i="1"/>
  <c r="O164" i="1"/>
  <c r="M142" i="1"/>
  <c r="N142" i="1"/>
  <c r="K142" i="1"/>
  <c r="O76" i="1"/>
  <c r="O69" i="1"/>
  <c r="O81" i="1"/>
  <c r="O77" i="1"/>
  <c r="O56" i="1"/>
  <c r="O93" i="1"/>
  <c r="O89" i="1"/>
  <c r="O85" i="1"/>
  <c r="O72" i="1"/>
  <c r="O90" i="1"/>
  <c r="O78" i="1"/>
  <c r="O71" i="1"/>
  <c r="O95" i="1"/>
  <c r="O91" i="1"/>
  <c r="O87" i="1"/>
  <c r="O83" i="1"/>
  <c r="O79" i="1"/>
  <c r="O54" i="1"/>
  <c r="O67" i="1"/>
  <c r="O94" i="1"/>
  <c r="O86" i="1"/>
  <c r="O82" i="1"/>
  <c r="O68" i="1"/>
  <c r="O55" i="1"/>
  <c r="O70" i="1"/>
  <c r="O96" i="1"/>
  <c r="O92" i="1"/>
  <c r="O88" i="1"/>
  <c r="O84" i="1"/>
  <c r="O80" i="1"/>
  <c r="K39" i="1"/>
  <c r="K40" i="1"/>
  <c r="K41" i="1"/>
  <c r="V36" i="1"/>
  <c r="V35" i="1"/>
  <c r="V34" i="1"/>
  <c r="V33" i="1"/>
  <c r="V32" i="1"/>
  <c r="V31" i="1"/>
  <c r="V30" i="1"/>
  <c r="V29" i="1"/>
  <c r="D176" i="1"/>
  <c r="D175" i="1"/>
  <c r="D177" i="1"/>
  <c r="O204" i="1" l="1"/>
  <c r="O132" i="1"/>
  <c r="O108" i="1"/>
  <c r="O142" i="1"/>
  <c r="O137" i="1"/>
  <c r="O160" i="1"/>
  <c r="M177" i="1"/>
  <c r="N177" i="1"/>
  <c r="O157" i="1"/>
  <c r="O104" i="1"/>
  <c r="O147" i="1"/>
  <c r="N175" i="1"/>
  <c r="M175" i="1"/>
  <c r="O163" i="1"/>
  <c r="K133" i="1"/>
  <c r="M133" i="1"/>
  <c r="N133" i="1"/>
  <c r="O125" i="1"/>
  <c r="N176" i="1"/>
  <c r="M176" i="1"/>
  <c r="N141" i="1"/>
  <c r="K141" i="1"/>
  <c r="M141" i="1"/>
  <c r="O134" i="1"/>
  <c r="O127" i="1"/>
  <c r="O143" i="1"/>
  <c r="O129" i="1"/>
  <c r="O124" i="1"/>
  <c r="O135" i="1"/>
  <c r="O155" i="1"/>
  <c r="O140" i="1"/>
  <c r="O148" i="1"/>
  <c r="AB37" i="1"/>
  <c r="O41" i="1"/>
  <c r="O39" i="1"/>
  <c r="O40" i="1"/>
  <c r="AD37" i="1"/>
  <c r="D13" i="1" s="1"/>
  <c r="W37" i="1"/>
  <c r="D45" i="1" s="1"/>
  <c r="X37" i="1"/>
  <c r="Y37" i="1"/>
  <c r="D46" i="1" s="1"/>
  <c r="AC37" i="1"/>
  <c r="AF37" i="1"/>
  <c r="D15" i="1" s="1"/>
  <c r="AA37" i="1"/>
  <c r="D47" i="1" s="1"/>
  <c r="AE37" i="1"/>
  <c r="D14" i="1" s="1"/>
  <c r="Z37" i="1"/>
  <c r="D12" i="1" s="1"/>
  <c r="K16" i="1"/>
  <c r="K17" i="1"/>
  <c r="K18" i="1"/>
  <c r="K19" i="1"/>
  <c r="K174" i="1"/>
  <c r="K177" i="1"/>
  <c r="K102" i="1"/>
  <c r="K101" i="1"/>
  <c r="K175" i="1"/>
  <c r="K100" i="1"/>
  <c r="K103" i="1"/>
  <c r="K176" i="1"/>
  <c r="V25" i="1"/>
  <c r="V24" i="1"/>
  <c r="V23" i="1"/>
  <c r="V22" i="1"/>
  <c r="V21" i="1"/>
  <c r="V20" i="1"/>
  <c r="V19" i="1"/>
  <c r="V18" i="1"/>
  <c r="V17" i="1"/>
  <c r="V13" i="1"/>
  <c r="V12" i="1"/>
  <c r="V11" i="1"/>
  <c r="V10" i="1"/>
  <c r="V9" i="1"/>
  <c r="V8" i="1"/>
  <c r="V7" i="1"/>
  <c r="V6" i="1"/>
  <c r="V5" i="1"/>
  <c r="V4" i="1"/>
  <c r="V3" i="1"/>
  <c r="K20" i="1"/>
  <c r="N13" i="1" l="1"/>
  <c r="M13" i="1"/>
  <c r="N14" i="1"/>
  <c r="M14" i="1"/>
  <c r="N46" i="1"/>
  <c r="M46" i="1"/>
  <c r="N12" i="1"/>
  <c r="M12" i="1"/>
  <c r="N47" i="1"/>
  <c r="M47" i="1"/>
  <c r="AE26" i="1"/>
  <c r="D33" i="1" s="1"/>
  <c r="N15" i="1"/>
  <c r="M15" i="1"/>
  <c r="N45" i="1"/>
  <c r="M45" i="1"/>
  <c r="O175" i="1"/>
  <c r="O177" i="1"/>
  <c r="O141" i="1"/>
  <c r="O176" i="1"/>
  <c r="O133" i="1"/>
  <c r="AB26" i="1"/>
  <c r="AB14" i="1"/>
  <c r="O17" i="1"/>
  <c r="O18" i="1"/>
  <c r="O20" i="1"/>
  <c r="O19" i="1"/>
  <c r="O16" i="1"/>
  <c r="K14" i="1"/>
  <c r="K47" i="1"/>
  <c r="K46" i="1"/>
  <c r="K45" i="1"/>
  <c r="K13" i="1"/>
  <c r="K12" i="1"/>
  <c r="K15" i="1"/>
  <c r="AI26" i="1"/>
  <c r="X14" i="1"/>
  <c r="AC14" i="1"/>
  <c r="D23" i="1" s="1"/>
  <c r="AG14" i="1"/>
  <c r="D6" i="1" s="1"/>
  <c r="AD26" i="1"/>
  <c r="D9" i="1" s="1"/>
  <c r="AH26" i="1"/>
  <c r="Y14" i="1"/>
  <c r="AD14" i="1"/>
  <c r="AH14" i="1"/>
  <c r="W26" i="1"/>
  <c r="D42" i="1" s="1"/>
  <c r="AA26" i="1"/>
  <c r="Z14" i="1"/>
  <c r="AE14" i="1"/>
  <c r="AI14" i="1"/>
  <c r="X26" i="1"/>
  <c r="D24" i="1" s="1"/>
  <c r="AF26" i="1"/>
  <c r="D10" i="1" s="1"/>
  <c r="W14" i="1"/>
  <c r="AA14" i="1"/>
  <c r="D38" i="1" s="1"/>
  <c r="AF14" i="1"/>
  <c r="AJ14" i="1"/>
  <c r="Y26" i="1"/>
  <c r="D43" i="1" s="1"/>
  <c r="AC26" i="1"/>
  <c r="D30" i="1" s="1"/>
  <c r="AG26" i="1"/>
  <c r="Z26" i="1"/>
  <c r="D8" i="1" s="1"/>
  <c r="N30" i="1" l="1"/>
  <c r="M30" i="1"/>
  <c r="N43" i="1"/>
  <c r="M43" i="1"/>
  <c r="N9" i="1"/>
  <c r="M9" i="1"/>
  <c r="N38" i="1"/>
  <c r="M38" i="1"/>
  <c r="N33" i="1"/>
  <c r="M33" i="1"/>
  <c r="N8" i="1"/>
  <c r="M8" i="1"/>
  <c r="N10" i="1"/>
  <c r="M10" i="1"/>
  <c r="N6" i="1"/>
  <c r="M6" i="1"/>
  <c r="N42" i="1"/>
  <c r="M42" i="1"/>
  <c r="N24" i="1"/>
  <c r="M24" i="1"/>
  <c r="N23" i="1"/>
  <c r="M23" i="1"/>
  <c r="O46" i="1"/>
  <c r="O47" i="1"/>
  <c r="O14" i="1"/>
  <c r="O12" i="1"/>
  <c r="O45" i="1"/>
  <c r="O13" i="1"/>
  <c r="O15" i="1"/>
  <c r="K10" i="1"/>
  <c r="K43" i="1"/>
  <c r="D65" i="1"/>
  <c r="D57" i="1"/>
  <c r="D66" i="1"/>
  <c r="D63" i="1"/>
  <c r="D64" i="1"/>
  <c r="D44" i="1"/>
  <c r="D27" i="1"/>
  <c r="K42" i="1"/>
  <c r="D4" i="1"/>
  <c r="D62" i="1"/>
  <c r="D58" i="1"/>
  <c r="D61" i="1"/>
  <c r="D7" i="1"/>
  <c r="D60" i="1"/>
  <c r="K9" i="1"/>
  <c r="K8" i="1"/>
  <c r="D5" i="1"/>
  <c r="D59" i="1"/>
  <c r="D51" i="1"/>
  <c r="D11" i="1"/>
  <c r="D32" i="1"/>
  <c r="D31" i="1"/>
  <c r="D26" i="1"/>
  <c r="D25" i="1"/>
  <c r="D35" i="1"/>
  <c r="D34" i="1"/>
  <c r="K38" i="1"/>
  <c r="D52" i="1"/>
  <c r="D53" i="1"/>
  <c r="D21" i="1"/>
  <c r="D36" i="1"/>
  <c r="D22" i="1"/>
  <c r="D37" i="1"/>
  <c r="K6" i="1"/>
  <c r="N22" i="1" l="1"/>
  <c r="M22" i="1"/>
  <c r="N7" i="1"/>
  <c r="M7" i="1"/>
  <c r="N36" i="1"/>
  <c r="M36" i="1"/>
  <c r="N25" i="1"/>
  <c r="M25" i="1"/>
  <c r="N59" i="1"/>
  <c r="M59" i="1"/>
  <c r="D190" i="1"/>
  <c r="N65" i="1"/>
  <c r="M65" i="1"/>
  <c r="N21" i="1"/>
  <c r="M21" i="1"/>
  <c r="N26" i="1"/>
  <c r="M26" i="1"/>
  <c r="N37" i="1"/>
  <c r="M37" i="1"/>
  <c r="N53" i="1"/>
  <c r="M53" i="1"/>
  <c r="N35" i="1"/>
  <c r="M35" i="1"/>
  <c r="N11" i="1"/>
  <c r="M11" i="1"/>
  <c r="N60" i="1"/>
  <c r="M60" i="1"/>
  <c r="D191" i="1"/>
  <c r="N62" i="1"/>
  <c r="M62" i="1"/>
  <c r="N27" i="1"/>
  <c r="M27" i="1"/>
  <c r="N66" i="1"/>
  <c r="M66" i="1"/>
  <c r="N52" i="1"/>
  <c r="M52" i="1"/>
  <c r="N31" i="1"/>
  <c r="M31" i="1"/>
  <c r="M4" i="1"/>
  <c r="N4" i="1"/>
  <c r="N44" i="1"/>
  <c r="M44" i="1"/>
  <c r="N57" i="1"/>
  <c r="M57" i="1"/>
  <c r="D188" i="1"/>
  <c r="N32" i="1"/>
  <c r="M32" i="1"/>
  <c r="N61" i="1"/>
  <c r="M61" i="1"/>
  <c r="N64" i="1"/>
  <c r="M64" i="1"/>
  <c r="N34" i="1"/>
  <c r="M34" i="1"/>
  <c r="N5" i="1"/>
  <c r="M5" i="1"/>
  <c r="N58" i="1"/>
  <c r="M58" i="1"/>
  <c r="D189" i="1"/>
  <c r="N63" i="1"/>
  <c r="M63" i="1"/>
  <c r="O8" i="1"/>
  <c r="K51" i="1"/>
  <c r="O42" i="1"/>
  <c r="O6" i="1"/>
  <c r="O10" i="1"/>
  <c r="O9" i="1"/>
  <c r="K7" i="1"/>
  <c r="O38" i="1"/>
  <c r="O43" i="1"/>
  <c r="K61" i="1"/>
  <c r="K5" i="1"/>
  <c r="K59" i="1"/>
  <c r="K4" i="1"/>
  <c r="K63" i="1"/>
  <c r="D29" i="1"/>
  <c r="D28" i="1"/>
  <c r="K11" i="1"/>
  <c r="K58" i="1"/>
  <c r="K44" i="1"/>
  <c r="K57" i="1"/>
  <c r="K66" i="1"/>
  <c r="K60" i="1"/>
  <c r="K62" i="1"/>
  <c r="K64" i="1"/>
  <c r="K65" i="1"/>
  <c r="K36" i="1"/>
  <c r="K37" i="1"/>
  <c r="K53" i="1"/>
  <c r="K52" i="1"/>
  <c r="K30" i="1"/>
  <c r="K27" i="1"/>
  <c r="K24" i="1"/>
  <c r="K31" i="1"/>
  <c r="K35" i="1"/>
  <c r="K32" i="1"/>
  <c r="K25" i="1"/>
  <c r="K33" i="1"/>
  <c r="K29" i="1"/>
  <c r="K26" i="1"/>
  <c r="K34" i="1"/>
  <c r="K22" i="1"/>
  <c r="K21" i="1"/>
  <c r="K23" i="1"/>
  <c r="O4" i="1" l="1"/>
  <c r="N29" i="1"/>
  <c r="M29" i="1"/>
  <c r="M189" i="1"/>
  <c r="O189" i="1" s="1"/>
  <c r="N189" i="1"/>
  <c r="K189" i="1"/>
  <c r="M188" i="1"/>
  <c r="N188" i="1"/>
  <c r="K188" i="1"/>
  <c r="M190" i="1"/>
  <c r="O190" i="1" s="1"/>
  <c r="N190" i="1"/>
  <c r="K190" i="1"/>
  <c r="N28" i="1"/>
  <c r="M28" i="1"/>
  <c r="K191" i="1"/>
  <c r="M191" i="1"/>
  <c r="O191" i="1" s="1"/>
  <c r="N191" i="1"/>
  <c r="O7" i="1"/>
  <c r="O57" i="1"/>
  <c r="O58" i="1"/>
  <c r="O25" i="1"/>
  <c r="O34" i="1"/>
  <c r="O33" i="1"/>
  <c r="O31" i="1"/>
  <c r="O27" i="1"/>
  <c r="O53" i="1"/>
  <c r="O37" i="1"/>
  <c r="O64" i="1"/>
  <c r="O11" i="1"/>
  <c r="K28" i="1"/>
  <c r="O23" i="1"/>
  <c r="O32" i="1"/>
  <c r="O30" i="1"/>
  <c r="O66" i="1"/>
  <c r="O44" i="1"/>
  <c r="O22" i="1"/>
  <c r="O5" i="1"/>
  <c r="O35" i="1"/>
  <c r="O36" i="1"/>
  <c r="O62" i="1"/>
  <c r="O63" i="1"/>
  <c r="O61" i="1"/>
  <c r="O21" i="1"/>
  <c r="O24" i="1"/>
  <c r="O52" i="1"/>
  <c r="O26" i="1"/>
  <c r="O65" i="1"/>
  <c r="O60" i="1"/>
  <c r="O59" i="1"/>
  <c r="O188" i="1" l="1"/>
  <c r="O28" i="1"/>
  <c r="O29" i="1"/>
  <c r="S217" i="1"/>
  <c r="R238" i="1"/>
  <c r="S238" i="1" s="1"/>
  <c r="R220" i="1"/>
  <c r="R239" i="1"/>
  <c r="S239" i="1" s="1"/>
  <c r="R230" i="1"/>
  <c r="S230" i="1" s="1"/>
  <c r="R237" i="1"/>
  <c r="R231" i="1"/>
  <c r="S231" i="1" s="1"/>
  <c r="R219" i="1"/>
  <c r="S219" i="1" s="1"/>
  <c r="R233" i="1"/>
  <c r="S233" i="1" s="1"/>
  <c r="R232" i="1"/>
  <c r="S232" i="1" s="1"/>
  <c r="S222" i="1"/>
  <c r="R217" i="1"/>
  <c r="R224" i="1"/>
  <c r="R218" i="1"/>
  <c r="S221" i="1"/>
  <c r="R227" i="1"/>
  <c r="S227" i="1" s="1"/>
  <c r="R222" i="1"/>
  <c r="R223" i="1"/>
  <c r="S223" i="1" s="1"/>
  <c r="R236" i="1"/>
  <c r="S236" i="1" s="1"/>
  <c r="R240" i="1"/>
  <c r="S240" i="1" s="1"/>
  <c r="R228" i="1"/>
  <c r="R226" i="1"/>
  <c r="S226" i="1" s="1"/>
  <c r="R225" i="1"/>
  <c r="S225" i="1" s="1"/>
  <c r="R229" i="1"/>
  <c r="R234" i="1"/>
  <c r="R221" i="1"/>
  <c r="R235" i="1"/>
  <c r="S235" i="1" s="1"/>
  <c r="S229" i="1" l="1"/>
  <c r="S224" i="1"/>
  <c r="S237" i="1"/>
  <c r="S220" i="1"/>
  <c r="S234" i="1"/>
  <c r="S218" i="1"/>
  <c r="R104" i="1" l="1"/>
  <c r="S104" i="1" s="1"/>
  <c r="R112" i="1"/>
  <c r="S112" i="1" s="1"/>
  <c r="R116" i="1"/>
  <c r="S116" i="1" s="1"/>
  <c r="R127" i="1"/>
  <c r="S127" i="1" s="1"/>
  <c r="R106" i="1"/>
  <c r="S106" i="1" s="1"/>
  <c r="R124" i="1"/>
  <c r="T124" i="1" s="1"/>
  <c r="R132" i="1"/>
  <c r="S132" i="1" s="1"/>
  <c r="R140" i="1"/>
  <c r="S140" i="1" s="1"/>
  <c r="R135" i="1"/>
  <c r="S135" i="1" s="1"/>
  <c r="R143" i="1"/>
  <c r="S143" i="1" s="1"/>
  <c r="R130" i="1"/>
  <c r="S130" i="1" s="1"/>
  <c r="R113" i="1"/>
  <c r="S113" i="1" s="1"/>
  <c r="R118" i="1"/>
  <c r="T118" i="1" s="1"/>
  <c r="R141" i="1"/>
  <c r="T141" i="1" s="1"/>
  <c r="R125" i="1"/>
  <c r="S125" i="1" s="1"/>
  <c r="R123" i="1"/>
  <c r="T123" i="1" s="1"/>
  <c r="R102" i="1"/>
  <c r="S102" i="1" s="1"/>
  <c r="R109" i="1"/>
  <c r="S109" i="1" s="1"/>
  <c r="R103" i="1"/>
  <c r="S103" i="1" s="1"/>
  <c r="R111" i="1"/>
  <c r="S111" i="1" s="1"/>
  <c r="R119" i="1"/>
  <c r="S119" i="1" s="1"/>
  <c r="R139" i="1"/>
  <c r="S139" i="1" s="1"/>
  <c r="R101" i="1"/>
  <c r="S101" i="1" s="1"/>
  <c r="R138" i="1"/>
  <c r="S138" i="1" s="1"/>
  <c r="R105" i="1"/>
  <c r="S105" i="1" s="1"/>
  <c r="R134" i="1"/>
  <c r="T134" i="1" s="1"/>
  <c r="R122" i="1"/>
  <c r="T122" i="1" s="1"/>
  <c r="R137" i="1"/>
  <c r="S137" i="1" s="1"/>
  <c r="R136" i="1"/>
  <c r="S136" i="1" s="1"/>
  <c r="R133" i="1"/>
  <c r="S133" i="1" s="1"/>
  <c r="R100" i="1"/>
  <c r="N100" i="1"/>
  <c r="S100" i="1" s="1"/>
  <c r="R108" i="1"/>
  <c r="S108" i="1" s="1"/>
  <c r="R120" i="1"/>
  <c r="S120" i="1" s="1"/>
  <c r="R110" i="1"/>
  <c r="S110" i="1" s="1"/>
  <c r="R128" i="1"/>
  <c r="T128" i="1" s="1"/>
  <c r="R107" i="1"/>
  <c r="S107" i="1" s="1"/>
  <c r="R115" i="1"/>
  <c r="S115" i="1" s="1"/>
  <c r="R131" i="1"/>
  <c r="T131" i="1" s="1"/>
  <c r="R117" i="1"/>
  <c r="S117" i="1" s="1"/>
  <c r="R142" i="1"/>
  <c r="T142" i="1" s="1"/>
  <c r="R126" i="1"/>
  <c r="T126" i="1" s="1"/>
  <c r="R114" i="1"/>
  <c r="T114" i="1" s="1"/>
  <c r="R129" i="1"/>
  <c r="T129" i="1" s="1"/>
  <c r="R121" i="1"/>
  <c r="T121" i="1" s="1"/>
  <c r="S123" i="1" l="1"/>
  <c r="T101" i="1"/>
  <c r="T108" i="1"/>
  <c r="S128" i="1"/>
  <c r="S118" i="1"/>
  <c r="S122" i="1"/>
  <c r="T125" i="1"/>
  <c r="T103" i="1"/>
  <c r="T139" i="1"/>
  <c r="S134" i="1"/>
  <c r="T130" i="1"/>
  <c r="T119" i="1"/>
  <c r="T102" i="1"/>
  <c r="T140" i="1"/>
  <c r="T116" i="1"/>
  <c r="T135" i="1"/>
  <c r="T137" i="1"/>
  <c r="T107" i="1"/>
  <c r="T138" i="1"/>
  <c r="S131" i="1"/>
  <c r="T113" i="1"/>
  <c r="S129" i="1"/>
  <c r="S121" i="1"/>
  <c r="T105" i="1"/>
  <c r="S124" i="1"/>
  <c r="S141" i="1"/>
  <c r="O100" i="1"/>
  <c r="T136" i="1"/>
  <c r="T115" i="1"/>
  <c r="T109" i="1"/>
  <c r="S114" i="1"/>
  <c r="S126" i="1"/>
  <c r="S142" i="1"/>
  <c r="T132" i="1"/>
  <c r="T106" i="1"/>
  <c r="T117" i="1"/>
  <c r="T133" i="1"/>
  <c r="T110" i="1"/>
  <c r="T120" i="1"/>
  <c r="T112" i="1"/>
  <c r="T104" i="1"/>
  <c r="T111" i="1"/>
  <c r="T127" i="1"/>
  <c r="T143" i="1"/>
  <c r="T100" i="1"/>
  <c r="R161" i="1"/>
  <c r="S161" i="1" s="1"/>
  <c r="R155" i="1"/>
  <c r="T155" i="1" s="1"/>
  <c r="R172" i="1"/>
  <c r="T172" i="1" s="1"/>
  <c r="R170" i="1"/>
  <c r="S170" i="1" s="1"/>
  <c r="R149" i="1"/>
  <c r="S149" i="1" s="1"/>
  <c r="R148" i="1"/>
  <c r="T148" i="1" s="1"/>
  <c r="R171" i="1"/>
  <c r="T171" i="1" s="1"/>
  <c r="R153" i="1"/>
  <c r="S153" i="1" s="1"/>
  <c r="R166" i="1"/>
  <c r="T166" i="1" s="1"/>
  <c r="R162" i="1"/>
  <c r="T162" i="1" s="1"/>
  <c r="R159" i="1"/>
  <c r="S159" i="1" s="1"/>
  <c r="R158" i="1"/>
  <c r="T158" i="1" s="1"/>
  <c r="R167" i="1"/>
  <c r="T167" i="1" s="1"/>
  <c r="R150" i="1"/>
  <c r="T150" i="1" s="1"/>
  <c r="R147" i="1"/>
  <c r="T147" i="1" s="1"/>
  <c r="R168" i="1"/>
  <c r="T168" i="1" s="1"/>
  <c r="R152" i="1"/>
  <c r="T152" i="1" s="1"/>
  <c r="R154" i="1"/>
  <c r="T154" i="1" s="1"/>
  <c r="R174" i="1"/>
  <c r="S174" i="1" s="1"/>
  <c r="R165" i="1"/>
  <c r="S165" i="1" s="1"/>
  <c r="R156" i="1"/>
  <c r="S156" i="1" s="1"/>
  <c r="R163" i="1"/>
  <c r="S163" i="1" s="1"/>
  <c r="R169" i="1"/>
  <c r="T169" i="1" s="1"/>
  <c r="R164" i="1"/>
  <c r="S164" i="1" s="1"/>
  <c r="R177" i="1"/>
  <c r="T177" i="1" s="1"/>
  <c r="R173" i="1"/>
  <c r="T173" i="1" s="1"/>
  <c r="R151" i="1"/>
  <c r="S151" i="1" s="1"/>
  <c r="R176" i="1"/>
  <c r="T176" i="1" s="1"/>
  <c r="R160" i="1"/>
  <c r="S160" i="1" s="1"/>
  <c r="R157" i="1"/>
  <c r="S157" i="1" s="1"/>
  <c r="R175" i="1"/>
  <c r="T175" i="1" s="1"/>
  <c r="T165" i="1" l="1"/>
  <c r="T156" i="1"/>
  <c r="T163" i="1"/>
  <c r="S147" i="1"/>
  <c r="S171" i="1"/>
  <c r="T149" i="1"/>
  <c r="S172" i="1"/>
  <c r="S150" i="1"/>
  <c r="S166" i="1"/>
  <c r="T151" i="1"/>
  <c r="S167" i="1"/>
  <c r="S152" i="1"/>
  <c r="S168" i="1"/>
  <c r="T153" i="1"/>
  <c r="S169" i="1"/>
  <c r="T164" i="1"/>
  <c r="S154" i="1"/>
  <c r="S162" i="1"/>
  <c r="S148" i="1"/>
  <c r="T170" i="1"/>
  <c r="S155" i="1"/>
  <c r="S158" i="1"/>
  <c r="T174" i="1"/>
  <c r="T159" i="1"/>
  <c r="S175" i="1"/>
  <c r="T160" i="1"/>
  <c r="S176" i="1"/>
  <c r="T161" i="1"/>
  <c r="S177" i="1"/>
  <c r="T157" i="1"/>
  <c r="S173" i="1"/>
  <c r="P53" i="4"/>
  <c r="T53" i="4"/>
  <c r="O53" i="4"/>
  <c r="V53" i="4" l="1"/>
  <c r="U53" i="4"/>
  <c r="Q53" i="4"/>
</calcChain>
</file>

<file path=xl/sharedStrings.xml><?xml version="1.0" encoding="utf-8"?>
<sst xmlns="http://schemas.openxmlformats.org/spreadsheetml/2006/main" count="4423" uniqueCount="262">
  <si>
    <t>Med</t>
  </si>
  <si>
    <t>Sht</t>
  </si>
  <si>
    <t>Lng</t>
  </si>
  <si>
    <t>Ht</t>
  </si>
  <si>
    <t>Amo</t>
  </si>
  <si>
    <t>min</t>
  </si>
  <si>
    <t>Ton</t>
  </si>
  <si>
    <t>10</t>
  </si>
  <si>
    <t>Crit</t>
  </si>
  <si>
    <t>6</t>
  </si>
  <si>
    <t>4</t>
  </si>
  <si>
    <t>13</t>
  </si>
  <si>
    <t>8</t>
  </si>
  <si>
    <t>3</t>
  </si>
  <si>
    <t>12</t>
  </si>
  <si>
    <t>24</t>
  </si>
  <si>
    <t>LRM 5</t>
  </si>
  <si>
    <t>LRM 10</t>
  </si>
  <si>
    <t>LRM 15</t>
  </si>
  <si>
    <t>LRM 20</t>
  </si>
  <si>
    <t>Clan</t>
  </si>
  <si>
    <t>IS</t>
  </si>
  <si>
    <t>1</t>
  </si>
  <si>
    <t>0</t>
  </si>
  <si>
    <t>2</t>
  </si>
  <si>
    <t>7</t>
  </si>
  <si>
    <t>2.5</t>
  </si>
  <si>
    <t>5</t>
  </si>
  <si>
    <t>3.5</t>
  </si>
  <si>
    <t>HAG 20</t>
  </si>
  <si>
    <t>HAG 30</t>
  </si>
  <si>
    <t>HAG 40</t>
  </si>
  <si>
    <t>MM 1</t>
  </si>
  <si>
    <t>MM 2</t>
  </si>
  <si>
    <t>MM 4</t>
  </si>
  <si>
    <t>MM 8</t>
  </si>
  <si>
    <t>roll</t>
  </si>
  <si>
    <t>%</t>
  </si>
  <si>
    <t>Avg dam-&gt;</t>
  </si>
  <si>
    <t>Missile weapons</t>
  </si>
  <si>
    <t>ADam</t>
  </si>
  <si>
    <t>1.5</t>
  </si>
  <si>
    <t>20</t>
  </si>
  <si>
    <t>SLRM 5</t>
  </si>
  <si>
    <t>SLRM 10</t>
  </si>
  <si>
    <t>SLRM 15</t>
  </si>
  <si>
    <t>SLRM 20</t>
  </si>
  <si>
    <t>15</t>
  </si>
  <si>
    <t>SRM 2</t>
  </si>
  <si>
    <t>ATM 12 HE</t>
  </si>
  <si>
    <t>ATM 12 S</t>
  </si>
  <si>
    <t>ATM 12 ER</t>
  </si>
  <si>
    <t>ATM 9 HE</t>
  </si>
  <si>
    <t>ATM 9 S</t>
  </si>
  <si>
    <t>ATM 9 ER</t>
  </si>
  <si>
    <t>ATM 6 HE</t>
  </si>
  <si>
    <t>ATM 6 S</t>
  </si>
  <si>
    <t>ATM 6 ER</t>
  </si>
  <si>
    <t>ATM 3 HE</t>
  </si>
  <si>
    <t>ATM 3 S</t>
  </si>
  <si>
    <t>ATM 3 ER</t>
  </si>
  <si>
    <t xml:space="preserve">SRM 4 </t>
  </si>
  <si>
    <t>SRM 6</t>
  </si>
  <si>
    <t>.5</t>
  </si>
  <si>
    <t>Art IV/HAG short chart</t>
  </si>
  <si>
    <t>25</t>
  </si>
  <si>
    <t>SSRM 2</t>
  </si>
  <si>
    <t>SSRM 4</t>
  </si>
  <si>
    <t>SSRM 6</t>
  </si>
  <si>
    <t>Balistic weapons</t>
  </si>
  <si>
    <t>Gauss Rifle</t>
  </si>
  <si>
    <t>AP Gauss</t>
  </si>
  <si>
    <t>Flamer V</t>
  </si>
  <si>
    <t>LB 2</t>
  </si>
  <si>
    <t>LB 5</t>
  </si>
  <si>
    <t>LB 10</t>
  </si>
  <si>
    <t>LB 20</t>
  </si>
  <si>
    <t>9</t>
  </si>
  <si>
    <t>LRM 5/AIV</t>
  </si>
  <si>
    <t>LRM 10/AIV</t>
  </si>
  <si>
    <t>LRM 15/AIV</t>
  </si>
  <si>
    <t>LRM 20/AIV</t>
  </si>
  <si>
    <t>LRM 5/AV</t>
  </si>
  <si>
    <t>LRM 10/AV</t>
  </si>
  <si>
    <t>LRM 15/AV</t>
  </si>
  <si>
    <t>LRM 20/AV</t>
  </si>
  <si>
    <t>SRM 2/AIV</t>
  </si>
  <si>
    <t>SRM 4/AIV</t>
  </si>
  <si>
    <t>SRM 6/AIV</t>
  </si>
  <si>
    <t>SRM 2/AV</t>
  </si>
  <si>
    <t>SRM 4/AV</t>
  </si>
  <si>
    <t>SRM 6/AV</t>
  </si>
  <si>
    <t>4.5</t>
  </si>
  <si>
    <t>6.5</t>
  </si>
  <si>
    <t>R/2 at 5</t>
  </si>
  <si>
    <t>R/5 at 5</t>
  </si>
  <si>
    <t>UAC/2 at 2</t>
  </si>
  <si>
    <t>UAC/5 at 2</t>
  </si>
  <si>
    <t>UAC/10 at 2</t>
  </si>
  <si>
    <t>UAC/20 at 2</t>
  </si>
  <si>
    <t>14</t>
  </si>
  <si>
    <t>Proto/2</t>
  </si>
  <si>
    <t>Proto/4</t>
  </si>
  <si>
    <t>Proto/8</t>
  </si>
  <si>
    <t>5.5</t>
  </si>
  <si>
    <t>LMG</t>
  </si>
  <si>
    <t>MG</t>
  </si>
  <si>
    <t>HMG</t>
  </si>
  <si>
    <t>.25</t>
  </si>
  <si>
    <t>-</t>
  </si>
  <si>
    <t>Energy Weapons</t>
  </si>
  <si>
    <t>ER Large</t>
  </si>
  <si>
    <t>ER Small</t>
  </si>
  <si>
    <t>ER Micro</t>
  </si>
  <si>
    <t>Pulse Large</t>
  </si>
  <si>
    <t>Pulse Med</t>
  </si>
  <si>
    <t>ER Med</t>
  </si>
  <si>
    <t>Pulse Small</t>
  </si>
  <si>
    <t>ERP Large</t>
  </si>
  <si>
    <t>ERP Med</t>
  </si>
  <si>
    <t>ERP Small</t>
  </si>
  <si>
    <t>Pulse Micro</t>
  </si>
  <si>
    <t>Chem Large</t>
  </si>
  <si>
    <t>Chem Med</t>
  </si>
  <si>
    <t>Chem Small</t>
  </si>
  <si>
    <t>Heavy Large</t>
  </si>
  <si>
    <t>Heavy Med</t>
  </si>
  <si>
    <t>Heavy Small</t>
  </si>
  <si>
    <t>ER Flamer</t>
  </si>
  <si>
    <t>Flamer</t>
  </si>
  <si>
    <t>Heavy Flamer</t>
  </si>
  <si>
    <t>ER PPC</t>
  </si>
  <si>
    <t>18</t>
  </si>
  <si>
    <t>21</t>
  </si>
  <si>
    <t>27</t>
  </si>
  <si>
    <t>22</t>
  </si>
  <si>
    <t>30</t>
  </si>
  <si>
    <t>23</t>
  </si>
  <si>
    <t>16</t>
  </si>
  <si>
    <t>17</t>
  </si>
  <si>
    <t>N/A</t>
  </si>
  <si>
    <t>Total Score</t>
  </si>
  <si>
    <t>((Dam/T)+(Dam/Crit))/2</t>
  </si>
  <si>
    <t>Name</t>
  </si>
  <si>
    <t>Min</t>
  </si>
  <si>
    <t>Input data</t>
  </si>
  <si>
    <t>Derived Data</t>
  </si>
  <si>
    <t>Max dam</t>
  </si>
  <si>
    <t>Cluster Weapon Avrage Damage Charts</t>
  </si>
  <si>
    <t>Art V Chart</t>
  </si>
  <si>
    <t>Note that Avrage Damage must be multiplied for any weapon that does more then one Dam Per Hit</t>
  </si>
  <si>
    <t>Art IV/ATM/HAG short chart</t>
  </si>
  <si>
    <t>11</t>
  </si>
  <si>
    <t>8.5</t>
  </si>
  <si>
    <t>11.5</t>
  </si>
  <si>
    <t>NLRM 5</t>
  </si>
  <si>
    <t>NLRM 20</t>
  </si>
  <si>
    <t>NLRM 10</t>
  </si>
  <si>
    <t>NLRM 15</t>
  </si>
  <si>
    <t>ELRM 5</t>
  </si>
  <si>
    <t>ELRM 10</t>
  </si>
  <si>
    <t>ELRM 15</t>
  </si>
  <si>
    <t>ELRM 20</t>
  </si>
  <si>
    <t>MML 3 HE</t>
  </si>
  <si>
    <t>MML 6 HE</t>
  </si>
  <si>
    <t>MMl 7 HE</t>
  </si>
  <si>
    <t>MML 9 HE</t>
  </si>
  <si>
    <t>MML 3 LR</t>
  </si>
  <si>
    <t>MML 5 LR</t>
  </si>
  <si>
    <t>MML 7 LR</t>
  </si>
  <si>
    <t>MML 9 LR</t>
  </si>
  <si>
    <t>MRM 10</t>
  </si>
  <si>
    <t>MRM 20</t>
  </si>
  <si>
    <t>MRM 30</t>
  </si>
  <si>
    <t>MRM 40</t>
  </si>
  <si>
    <t>Rocket 10</t>
  </si>
  <si>
    <t>Rocket 15</t>
  </si>
  <si>
    <t>Rocket 20</t>
  </si>
  <si>
    <t>SRM 4</t>
  </si>
  <si>
    <t>Thunderbot 5</t>
  </si>
  <si>
    <t>Thunderbolt 15</t>
  </si>
  <si>
    <t>Thunderbolt 20</t>
  </si>
  <si>
    <t>Thunderbolt 10</t>
  </si>
  <si>
    <t>38</t>
  </si>
  <si>
    <t>MML 3 LR /AIV</t>
  </si>
  <si>
    <t>MML 9 LR /AIV</t>
  </si>
  <si>
    <t>MML 7 LR /AIV</t>
  </si>
  <si>
    <t>MML 3 HE /AIV</t>
  </si>
  <si>
    <t>MML 5 HE</t>
  </si>
  <si>
    <t>MML 5 LR /AIV</t>
  </si>
  <si>
    <t>MML 5 HE /AIV</t>
  </si>
  <si>
    <t>MML 7 HE /AIV</t>
  </si>
  <si>
    <t>MML 9 HE /AIV</t>
  </si>
  <si>
    <t>MML 3 LR /AV</t>
  </si>
  <si>
    <t>MML 5 LR /AV</t>
  </si>
  <si>
    <t>MML 7 LR /AV</t>
  </si>
  <si>
    <t>MML 9 LE /AV</t>
  </si>
  <si>
    <t>MML 3 HE /AV</t>
  </si>
  <si>
    <t>MML 5 HE /AV</t>
  </si>
  <si>
    <t>MML 7 HE /AV</t>
  </si>
  <si>
    <t>MML 9 HE /AV</t>
  </si>
  <si>
    <t>7.5</t>
  </si>
  <si>
    <t>MRM 10 W/AP</t>
  </si>
  <si>
    <t>MRM 20 W/AP</t>
  </si>
  <si>
    <t>MRM 30 W/AP</t>
  </si>
  <si>
    <t>MRM 40 W/AP</t>
  </si>
  <si>
    <t>Apollo chart</t>
  </si>
  <si>
    <t>Roll</t>
  </si>
  <si>
    <t>PG 1</t>
  </si>
  <si>
    <t>PG 2</t>
  </si>
  <si>
    <t>Long Tom Cannon</t>
  </si>
  <si>
    <t>Sniper Cannon</t>
  </si>
  <si>
    <t>Thumper cannon</t>
  </si>
  <si>
    <t>AC/2</t>
  </si>
  <si>
    <t>AC/5</t>
  </si>
  <si>
    <t>AC/10</t>
  </si>
  <si>
    <t>AC/20</t>
  </si>
  <si>
    <t>Heavy Gauss</t>
  </si>
  <si>
    <t>Iheavy Gauss</t>
  </si>
  <si>
    <t>Light Gauss Rifle</t>
  </si>
  <si>
    <t>Magshot</t>
  </si>
  <si>
    <t>Grenade L V</t>
  </si>
  <si>
    <t>Light AC/2</t>
  </si>
  <si>
    <t>Light AC/5</t>
  </si>
  <si>
    <t>Light Rifle</t>
  </si>
  <si>
    <t>Medium Rifle</t>
  </si>
  <si>
    <t>Heavy Rifle</t>
  </si>
  <si>
    <t>19</t>
  </si>
  <si>
    <t>Silver Bullet G</t>
  </si>
  <si>
    <t>Energy weapons</t>
  </si>
  <si>
    <t>Large Laser</t>
  </si>
  <si>
    <t>Medium laser</t>
  </si>
  <si>
    <t>Small Laser</t>
  </si>
  <si>
    <t>X-Pulse Large</t>
  </si>
  <si>
    <t>X-Pulse Med</t>
  </si>
  <si>
    <t>X-Pulse Small</t>
  </si>
  <si>
    <t>VSP Large</t>
  </si>
  <si>
    <t>VSP Med</t>
  </si>
  <si>
    <t>VSP Small</t>
  </si>
  <si>
    <t>Heavy PPC</t>
  </si>
  <si>
    <t>PPC</t>
  </si>
  <si>
    <t>Light PPC</t>
  </si>
  <si>
    <t>Snub-Nose PPC</t>
  </si>
  <si>
    <t>Blazer Cannon</t>
  </si>
  <si>
    <t>Bombast Laser</t>
  </si>
  <si>
    <t>Plasma Rifle</t>
  </si>
  <si>
    <t>Garbage</t>
  </si>
  <si>
    <t>% of roll</t>
  </si>
  <si>
    <t>of hit</t>
  </si>
  <si>
    <t>dam</t>
  </si>
  <si>
    <t>value</t>
  </si>
  <si>
    <t>Dam*ARA/T</t>
  </si>
  <si>
    <t>Avg Rng Acc or ARA</t>
  </si>
  <si>
    <t>Dam*ARA/Crit</t>
  </si>
  <si>
    <t>Dam*ARA/Heat</t>
  </si>
  <si>
    <t>score no Amo</t>
  </si>
  <si>
    <t>Amo/10 max 12</t>
  </si>
  <si>
    <t>tech base</t>
  </si>
  <si>
    <t>weapon type</t>
  </si>
  <si>
    <t>Missile</t>
  </si>
  <si>
    <t>Balistic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</si>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</sst>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9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/>
      <top style="double">
        <color auto="1"/>
      </top>
      <bottom style="thick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ck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49" fontId="0" fillId="0" borderId="2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2" borderId="8" xfId="0" applyNumberForma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49" fontId="0" fillId="2" borderId="17" xfId="0" applyNumberFormat="1" applyFill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2" fontId="0" fillId="0" borderId="0" xfId="0" applyNumberFormat="1" applyFill="1"/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0" xfId="0" applyFill="1"/>
    <xf numFmtId="2" fontId="0" fillId="0" borderId="0" xfId="0" applyNumberFormat="1" applyFill="1" applyBorder="1" applyAlignment="1">
      <alignment horizontal="center"/>
    </xf>
    <xf numFmtId="49" fontId="0" fillId="0" borderId="26" xfId="0" applyNumberFormat="1" applyFill="1" applyBorder="1" applyAlignment="1">
      <alignment horizontal="center"/>
    </xf>
    <xf numFmtId="49" fontId="0" fillId="0" borderId="27" xfId="0" applyNumberFormat="1" applyFill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1" fillId="0" borderId="1" xfId="0" applyNumberFormat="1" applyFont="1" applyFill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2" fontId="0" fillId="0" borderId="2" xfId="0" applyNumberFormat="1" applyFill="1" applyBorder="1" applyAlignment="1">
      <alignment horizontal="left"/>
    </xf>
    <xf numFmtId="49" fontId="1" fillId="0" borderId="24" xfId="0" applyNumberFormat="1" applyFont="1" applyFill="1" applyBorder="1" applyAlignment="1">
      <alignment horizontal="left"/>
    </xf>
    <xf numFmtId="2" fontId="2" fillId="0" borderId="2" xfId="0" applyNumberFormat="1" applyFont="1" applyFill="1" applyBorder="1" applyAlignment="1">
      <alignment horizontal="left"/>
    </xf>
    <xf numFmtId="2" fontId="0" fillId="0" borderId="11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2" fontId="2" fillId="0" borderId="23" xfId="0" applyNumberFormat="1" applyFont="1" applyFill="1" applyBorder="1" applyAlignment="1">
      <alignment horizontal="left"/>
    </xf>
    <xf numFmtId="49" fontId="0" fillId="0" borderId="28" xfId="0" applyNumberForma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49" fontId="0" fillId="0" borderId="33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2" fontId="0" fillId="0" borderId="39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9" xfId="0" applyFill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49" fontId="6" fillId="0" borderId="41" xfId="0" applyNumberFormat="1" applyFont="1" applyFill="1" applyBorder="1" applyAlignment="1"/>
    <xf numFmtId="49" fontId="6" fillId="0" borderId="42" xfId="0" applyNumberFormat="1" applyFont="1" applyFill="1" applyBorder="1" applyAlignment="1"/>
    <xf numFmtId="49" fontId="6" fillId="0" borderId="45" xfId="0" applyNumberFormat="1" applyFont="1" applyFill="1" applyBorder="1" applyAlignment="1"/>
    <xf numFmtId="0" fontId="5" fillId="0" borderId="41" xfId="0" applyFont="1" applyBorder="1" applyAlignment="1"/>
    <xf numFmtId="0" fontId="5" fillId="0" borderId="42" xfId="0" applyFont="1" applyBorder="1" applyAlignment="1"/>
    <xf numFmtId="49" fontId="5" fillId="0" borderId="41" xfId="0" applyNumberFormat="1" applyFont="1" applyBorder="1" applyAlignment="1"/>
    <xf numFmtId="49" fontId="5" fillId="0" borderId="42" xfId="0" applyNumberFormat="1" applyFont="1" applyBorder="1" applyAlignment="1"/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49" fontId="0" fillId="0" borderId="49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50" xfId="0" applyNumberFormat="1" applyBorder="1" applyAlignment="1">
      <alignment horizontal="center"/>
    </xf>
    <xf numFmtId="49" fontId="0" fillId="0" borderId="51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49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49" fontId="0" fillId="0" borderId="52" xfId="0" applyNumberFormat="1" applyBorder="1" applyAlignment="1">
      <alignment horizontal="center"/>
    </xf>
    <xf numFmtId="2" fontId="0" fillId="0" borderId="52" xfId="0" applyNumberFormat="1" applyBorder="1" applyAlignment="1">
      <alignment horizontal="center"/>
    </xf>
    <xf numFmtId="2" fontId="0" fillId="0" borderId="50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6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7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3" xfId="0" applyFill="1" applyBorder="1" applyAlignment="1">
      <alignment horizontal="center"/>
    </xf>
    <xf numFmtId="49" fontId="0" fillId="0" borderId="14" xfId="0" applyNumberForma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Border="1"/>
    <xf numFmtId="0" fontId="0" fillId="0" borderId="20" xfId="0" applyBorder="1" applyAlignment="1">
      <alignment horizontal="center"/>
    </xf>
    <xf numFmtId="49" fontId="0" fillId="0" borderId="53" xfId="0" applyNumberFormat="1" applyBorder="1" applyAlignment="1">
      <alignment horizontal="center"/>
    </xf>
    <xf numFmtId="49" fontId="0" fillId="0" borderId="54" xfId="0" applyNumberFormat="1" applyBorder="1" applyAlignment="1">
      <alignment horizontal="center"/>
    </xf>
    <xf numFmtId="49" fontId="0" fillId="0" borderId="55" xfId="0" applyNumberFormat="1" applyBorder="1" applyAlignment="1">
      <alignment horizontal="center"/>
    </xf>
    <xf numFmtId="49" fontId="0" fillId="0" borderId="56" xfId="0" applyNumberFormat="1" applyBorder="1" applyAlignment="1">
      <alignment horizontal="center"/>
    </xf>
    <xf numFmtId="49" fontId="0" fillId="0" borderId="57" xfId="0" applyNumberForma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2" fontId="0" fillId="0" borderId="57" xfId="0" applyNumberFormat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Fill="1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9" fontId="0" fillId="0" borderId="32" xfId="0" applyNumberFormat="1" applyBorder="1" applyAlignment="1">
      <alignment horizontal="center"/>
    </xf>
    <xf numFmtId="49" fontId="0" fillId="2" borderId="33" xfId="0" applyNumberFormat="1" applyFill="1" applyBorder="1" applyAlignment="1">
      <alignment horizontal="center"/>
    </xf>
    <xf numFmtId="2" fontId="0" fillId="2" borderId="33" xfId="0" applyNumberFormat="1" applyFill="1" applyBorder="1" applyAlignment="1">
      <alignment horizontal="center"/>
    </xf>
    <xf numFmtId="2" fontId="0" fillId="0" borderId="33" xfId="0" applyNumberFormat="1" applyFill="1" applyBorder="1" applyAlignment="1">
      <alignment horizontal="center"/>
    </xf>
    <xf numFmtId="2" fontId="0" fillId="0" borderId="34" xfId="0" applyNumberFormat="1" applyFill="1" applyBorder="1" applyAlignment="1">
      <alignment horizontal="center"/>
    </xf>
    <xf numFmtId="49" fontId="0" fillId="0" borderId="63" xfId="0" applyNumberFormat="1" applyBorder="1" applyAlignment="1">
      <alignment horizontal="center"/>
    </xf>
    <xf numFmtId="49" fontId="0" fillId="2" borderId="64" xfId="0" applyNumberFormat="1" applyFill="1" applyBorder="1" applyAlignment="1">
      <alignment horizontal="center"/>
    </xf>
    <xf numFmtId="49" fontId="0" fillId="0" borderId="64" xfId="0" applyNumberFormat="1" applyBorder="1" applyAlignment="1">
      <alignment horizontal="center"/>
    </xf>
    <xf numFmtId="2" fontId="0" fillId="2" borderId="64" xfId="0" applyNumberForma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2" fontId="0" fillId="2" borderId="39" xfId="0" applyNumberFormat="1" applyFill="1" applyBorder="1" applyAlignment="1">
      <alignment horizontal="center"/>
    </xf>
    <xf numFmtId="2" fontId="0" fillId="2" borderId="36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2" fontId="0" fillId="0" borderId="39" xfId="0" applyNumberFormat="1" applyFill="1" applyBorder="1" applyAlignment="1">
      <alignment horizontal="center"/>
    </xf>
    <xf numFmtId="0" fontId="5" fillId="0" borderId="42" xfId="0" applyFont="1" applyFill="1" applyBorder="1" applyAlignment="1"/>
    <xf numFmtId="49" fontId="5" fillId="0" borderId="42" xfId="0" applyNumberFormat="1" applyFont="1" applyFill="1" applyBorder="1" applyAlignment="1"/>
    <xf numFmtId="0" fontId="0" fillId="0" borderId="0" xfId="0" applyFill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/>
    </xf>
    <xf numFmtId="49" fontId="0" fillId="0" borderId="42" xfId="0" applyNumberFormat="1" applyFill="1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49" fontId="0" fillId="0" borderId="51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52" xfId="0" applyNumberFormat="1" applyFill="1" applyBorder="1" applyAlignment="1">
      <alignment horizontal="center"/>
    </xf>
    <xf numFmtId="2" fontId="0" fillId="2" borderId="57" xfId="0" applyNumberForma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57" xfId="0" applyFill="1" applyBorder="1" applyAlignment="1">
      <alignment horizontal="center"/>
    </xf>
    <xf numFmtId="0" fontId="0" fillId="2" borderId="66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2" fontId="0" fillId="2" borderId="62" xfId="0" applyNumberForma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0" fontId="5" fillId="0" borderId="41" xfId="0" applyFont="1" applyFill="1" applyBorder="1" applyAlignment="1"/>
    <xf numFmtId="0" fontId="0" fillId="0" borderId="43" xfId="0" applyFill="1" applyBorder="1" applyAlignment="1">
      <alignment horizontal="center"/>
    </xf>
    <xf numFmtId="49" fontId="5" fillId="0" borderId="41" xfId="0" applyNumberFormat="1" applyFont="1" applyFill="1" applyBorder="1" applyAlignment="1"/>
    <xf numFmtId="49" fontId="0" fillId="0" borderId="43" xfId="0" applyNumberFormat="1" applyFill="1" applyBorder="1" applyAlignment="1">
      <alignment horizontal="center"/>
    </xf>
    <xf numFmtId="0" fontId="0" fillId="0" borderId="43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49" fontId="0" fillId="0" borderId="53" xfId="0" applyNumberFormat="1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49" fontId="0" fillId="0" borderId="54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49" fontId="0" fillId="0" borderId="55" xfId="0" applyNumberFormat="1" applyFill="1" applyBorder="1" applyAlignment="1">
      <alignment horizontal="center"/>
    </xf>
    <xf numFmtId="2" fontId="0" fillId="0" borderId="52" xfId="0" applyNumberFormat="1" applyFill="1" applyBorder="1" applyAlignment="1">
      <alignment horizontal="center"/>
    </xf>
    <xf numFmtId="2" fontId="0" fillId="0" borderId="50" xfId="0" applyNumberForma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2" fontId="0" fillId="2" borderId="56" xfId="0" applyNumberForma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60" xfId="0" applyFill="1" applyBorder="1" applyAlignment="1">
      <alignment horizontal="center"/>
    </xf>
    <xf numFmtId="0" fontId="0" fillId="0" borderId="69" xfId="0" applyFill="1" applyBorder="1" applyAlignment="1">
      <alignment horizontal="center" vertical="center"/>
    </xf>
    <xf numFmtId="49" fontId="0" fillId="0" borderId="38" xfId="0" applyNumberFormat="1" applyBorder="1" applyAlignment="1">
      <alignment horizontal="center"/>
    </xf>
    <xf numFmtId="49" fontId="0" fillId="2" borderId="39" xfId="0" applyNumberFormat="1" applyFill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2" fontId="0" fillId="0" borderId="40" xfId="0" applyNumberForma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Fill="1" applyBorder="1" applyAlignment="1">
      <alignment horizontal="center"/>
    </xf>
    <xf numFmtId="49" fontId="0" fillId="0" borderId="68" xfId="0" applyNumberFormat="1" applyBorder="1" applyAlignment="1">
      <alignment horizontal="center"/>
    </xf>
    <xf numFmtId="49" fontId="0" fillId="0" borderId="69" xfId="0" applyNumberFormat="1" applyBorder="1" applyAlignment="1">
      <alignment horizontal="center"/>
    </xf>
    <xf numFmtId="2" fontId="0" fillId="0" borderId="75" xfId="0" applyNumberFormat="1" applyBorder="1" applyAlignment="1">
      <alignment horizontal="center"/>
    </xf>
    <xf numFmtId="2" fontId="0" fillId="0" borderId="76" xfId="0" applyNumberFormat="1" applyBorder="1" applyAlignment="1">
      <alignment horizontal="center"/>
    </xf>
    <xf numFmtId="49" fontId="0" fillId="2" borderId="77" xfId="0" applyNumberFormat="1" applyFill="1" applyBorder="1" applyAlignment="1"/>
    <xf numFmtId="49" fontId="0" fillId="2" borderId="78" xfId="0" applyNumberFormat="1" applyFill="1" applyBorder="1" applyAlignment="1"/>
    <xf numFmtId="49" fontId="0" fillId="0" borderId="3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2" fontId="0" fillId="0" borderId="0" xfId="0" applyNumberFormat="1"/>
    <xf numFmtId="2" fontId="0" fillId="0" borderId="38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1" fontId="0" fillId="0" borderId="0" xfId="0" applyNumberFormat="1"/>
    <xf numFmtId="1" fontId="0" fillId="0" borderId="13" xfId="0" applyNumberFormat="1" applyFill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79" xfId="0" applyNumberFormat="1" applyBorder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9" fontId="0" fillId="0" borderId="11" xfId="0" applyNumberFormat="1" applyFill="1" applyBorder="1" applyAlignment="1">
      <alignment horizontal="center"/>
    </xf>
    <xf numFmtId="9" fontId="0" fillId="0" borderId="2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9" fontId="0" fillId="0" borderId="8" xfId="0" applyNumberFormat="1" applyFill="1" applyBorder="1" applyAlignment="1">
      <alignment horizontal="center"/>
    </xf>
    <xf numFmtId="9" fontId="0" fillId="0" borderId="39" xfId="0" applyNumberFormat="1" applyFill="1" applyBorder="1" applyAlignment="1">
      <alignment horizontal="center"/>
    </xf>
    <xf numFmtId="9" fontId="0" fillId="0" borderId="33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9" fontId="2" fillId="0" borderId="2" xfId="0" applyNumberFormat="1" applyFont="1" applyFill="1" applyBorder="1" applyAlignment="1">
      <alignment horizontal="center"/>
    </xf>
    <xf numFmtId="9" fontId="2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left"/>
    </xf>
    <xf numFmtId="49" fontId="0" fillId="0" borderId="11" xfId="0" applyNumberFormat="1" applyFill="1" applyBorder="1" applyAlignment="1">
      <alignment horizontal="left"/>
    </xf>
    <xf numFmtId="2" fontId="0" fillId="0" borderId="8" xfId="0" applyNumberForma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2" fontId="7" fillId="0" borderId="15" xfId="0" applyNumberFormat="1" applyFont="1" applyFill="1" applyBorder="1" applyAlignment="1">
      <alignment horizontal="center"/>
    </xf>
    <xf numFmtId="9" fontId="4" fillId="0" borderId="14" xfId="0" applyNumberFormat="1" applyFont="1" applyFill="1" applyBorder="1" applyAlignment="1">
      <alignment horizontal="center" wrapText="1"/>
    </xf>
    <xf numFmtId="9" fontId="0" fillId="0" borderId="5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49" fontId="1" fillId="0" borderId="24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0" fillId="0" borderId="10" xfId="0" applyNumberFormat="1" applyBorder="1" applyAlignment="1">
      <alignment horizontal="left"/>
    </xf>
    <xf numFmtId="2" fontId="0" fillId="0" borderId="82" xfId="0" applyNumberFormat="1" applyBorder="1" applyAlignment="1">
      <alignment horizontal="center"/>
    </xf>
    <xf numFmtId="2" fontId="0" fillId="0" borderId="83" xfId="0" applyNumberFormat="1" applyBorder="1" applyAlignment="1">
      <alignment horizontal="center"/>
    </xf>
    <xf numFmtId="2" fontId="0" fillId="0" borderId="84" xfId="0" applyNumberFormat="1" applyBorder="1" applyAlignment="1">
      <alignment horizontal="center"/>
    </xf>
    <xf numFmtId="49" fontId="0" fillId="0" borderId="85" xfId="0" applyNumberFormat="1" applyBorder="1" applyAlignment="1">
      <alignment horizontal="center"/>
    </xf>
    <xf numFmtId="49" fontId="0" fillId="0" borderId="71" xfId="0" applyNumberFormat="1" applyBorder="1" applyAlignment="1">
      <alignment horizontal="center"/>
    </xf>
    <xf numFmtId="2" fontId="0" fillId="0" borderId="86" xfId="0" applyNumberFormat="1" applyFill="1" applyBorder="1" applyAlignment="1">
      <alignment horizontal="center"/>
    </xf>
    <xf numFmtId="49" fontId="0" fillId="0" borderId="22" xfId="0" applyNumberFormat="1" applyBorder="1" applyAlignment="1">
      <alignment horizontal="left"/>
    </xf>
    <xf numFmtId="9" fontId="0" fillId="0" borderId="2" xfId="0" applyNumberFormat="1" applyBorder="1" applyAlignment="1">
      <alignment horizontal="center"/>
    </xf>
    <xf numFmtId="9" fontId="0" fillId="0" borderId="87" xfId="0" applyNumberFormat="1" applyBorder="1" applyAlignment="1">
      <alignment horizontal="center"/>
    </xf>
    <xf numFmtId="2" fontId="0" fillId="0" borderId="87" xfId="0" applyNumberFormat="1" applyFill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87" xfId="0" applyNumberFormat="1" applyFill="1" applyBorder="1" applyAlignment="1">
      <alignment horizontal="center"/>
    </xf>
    <xf numFmtId="2" fontId="0" fillId="2" borderId="87" xfId="0" applyNumberFormat="1" applyFill="1" applyBorder="1" applyAlignment="1">
      <alignment horizontal="center"/>
    </xf>
    <xf numFmtId="2" fontId="0" fillId="0" borderId="89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" fontId="0" fillId="2" borderId="5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left"/>
    </xf>
    <xf numFmtId="1" fontId="0" fillId="2" borderId="17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3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4" xfId="0" applyBorder="1"/>
    <xf numFmtId="0" fontId="0" fillId="0" borderId="7" xfId="0" applyBorder="1"/>
    <xf numFmtId="2" fontId="0" fillId="2" borderId="6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4" fillId="0" borderId="90" xfId="0" applyFont="1" applyBorder="1" applyAlignment="1">
      <alignment horizontal="left"/>
    </xf>
    <xf numFmtId="49" fontId="4" fillId="0" borderId="88" xfId="0" applyNumberFormat="1" applyFont="1" applyBorder="1" applyAlignment="1">
      <alignment horizontal="left"/>
    </xf>
    <xf numFmtId="49" fontId="4" fillId="2" borderId="88" xfId="0" applyNumberFormat="1" applyFont="1" applyFill="1" applyBorder="1" applyAlignment="1">
      <alignment horizontal="left"/>
    </xf>
    <xf numFmtId="2" fontId="4" fillId="2" borderId="88" xfId="0" applyNumberFormat="1" applyFont="1" applyFill="1" applyBorder="1" applyAlignment="1">
      <alignment horizontal="left"/>
    </xf>
    <xf numFmtId="1" fontId="4" fillId="2" borderId="88" xfId="0" applyNumberFormat="1" applyFont="1" applyFill="1" applyBorder="1" applyAlignment="1">
      <alignment horizontal="left"/>
    </xf>
    <xf numFmtId="2" fontId="4" fillId="0" borderId="91" xfId="0" applyNumberFormat="1" applyFont="1" applyBorder="1" applyAlignment="1">
      <alignment horizontal="left"/>
    </xf>
    <xf numFmtId="2" fontId="4" fillId="2" borderId="14" xfId="0" applyNumberFormat="1" applyFont="1" applyFill="1" applyBorder="1" applyAlignment="1">
      <alignment horizontal="left"/>
    </xf>
    <xf numFmtId="2" fontId="4" fillId="0" borderId="14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2" fontId="0" fillId="2" borderId="89" xfId="0" applyNumberFormat="1" applyFill="1" applyBorder="1" applyAlignment="1">
      <alignment horizontal="center"/>
    </xf>
    <xf numFmtId="2" fontId="4" fillId="2" borderId="15" xfId="0" applyNumberFormat="1" applyFont="1" applyFill="1" applyBorder="1" applyAlignment="1">
      <alignment horizontal="left"/>
    </xf>
    <xf numFmtId="0" fontId="0" fillId="2" borderId="0" xfId="0" applyFill="1"/>
    <xf numFmtId="0" fontId="4" fillId="2" borderId="88" xfId="0" applyFont="1" applyFill="1" applyBorder="1" applyAlignment="1">
      <alignment horizontal="left"/>
    </xf>
    <xf numFmtId="0" fontId="0" fillId="2" borderId="5" xfId="0" applyFill="1" applyBorder="1"/>
    <xf numFmtId="0" fontId="0" fillId="2" borderId="8" xfId="0" applyFill="1" applyBorder="1"/>
    <xf numFmtId="49" fontId="4" fillId="2" borderId="28" xfId="0" applyNumberFormat="1" applyFont="1" applyFill="1" applyBorder="1" applyAlignment="1">
      <alignment horizontal="left"/>
    </xf>
    <xf numFmtId="49" fontId="0" fillId="2" borderId="26" xfId="0" applyNumberFormat="1" applyFill="1" applyBorder="1" applyAlignment="1">
      <alignment horizontal="center"/>
    </xf>
    <xf numFmtId="49" fontId="0" fillId="2" borderId="27" xfId="0" applyNumberFormat="1" applyFill="1" applyBorder="1" applyAlignment="1">
      <alignment horizontal="center"/>
    </xf>
    <xf numFmtId="49" fontId="0" fillId="2" borderId="25" xfId="0" applyNumberFormat="1" applyFill="1" applyBorder="1" applyAlignment="1">
      <alignment horizontal="center"/>
    </xf>
    <xf numFmtId="49" fontId="0" fillId="2" borderId="85" xfId="0" applyNumberFormat="1" applyFill="1" applyBorder="1" applyAlignment="1">
      <alignment horizontal="center"/>
    </xf>
    <xf numFmtId="49" fontId="0" fillId="2" borderId="71" xfId="0" applyNumberFormat="1" applyFill="1" applyBorder="1" applyAlignment="1">
      <alignment horizontal="center"/>
    </xf>
    <xf numFmtId="9" fontId="4" fillId="2" borderId="14" xfId="0" applyNumberFormat="1" applyFont="1" applyFill="1" applyBorder="1" applyAlignment="1">
      <alignment horizontal="left" wrapText="1"/>
    </xf>
    <xf numFmtId="9" fontId="0" fillId="2" borderId="5" xfId="0" applyNumberFormat="1" applyFill="1" applyBorder="1" applyAlignment="1">
      <alignment horizontal="center"/>
    </xf>
    <xf numFmtId="9" fontId="0" fillId="2" borderId="87" xfId="0" applyNumberFormat="1" applyFill="1" applyBorder="1" applyAlignment="1">
      <alignment horizontal="center"/>
    </xf>
    <xf numFmtId="9" fontId="0" fillId="2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49" fontId="0" fillId="2" borderId="18" xfId="0" applyNumberFormat="1" applyFill="1" applyBorder="1" applyAlignment="1">
      <alignment horizontal="center"/>
    </xf>
    <xf numFmtId="49" fontId="0" fillId="2" borderId="80" xfId="0" applyNumberFormat="1" applyFill="1" applyBorder="1" applyAlignment="1">
      <alignment horizontal="center"/>
    </xf>
    <xf numFmtId="49" fontId="0" fillId="2" borderId="81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right" vertical="top"/>
    </xf>
    <xf numFmtId="0" fontId="0" fillId="0" borderId="29" xfId="0" applyNumberFormat="1" applyFill="1" applyBorder="1" applyAlignment="1">
      <alignment horizontal="right" vertical="top"/>
    </xf>
    <xf numFmtId="2" fontId="0" fillId="0" borderId="2" xfId="0" applyNumberFormat="1" applyFill="1" applyBorder="1" applyAlignment="1">
      <alignment horizontal="right" vertical="top"/>
    </xf>
    <xf numFmtId="2" fontId="0" fillId="0" borderId="3" xfId="0" applyNumberFormat="1" applyFill="1" applyBorder="1" applyAlignment="1">
      <alignment horizontal="right" vertical="top"/>
    </xf>
    <xf numFmtId="0" fontId="0" fillId="0" borderId="42" xfId="0" applyBorder="1" applyAlignment="1">
      <alignment horizontal="center" vertical="center"/>
    </xf>
    <xf numFmtId="2" fontId="0" fillId="0" borderId="7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49" fontId="3" fillId="0" borderId="44" xfId="0" applyNumberFormat="1" applyFont="1" applyFill="1" applyBorder="1" applyAlignment="1">
      <alignment horizontal="center" wrapText="1"/>
    </xf>
    <xf numFmtId="49" fontId="3" fillId="0" borderId="42" xfId="0" applyNumberFormat="1" applyFont="1" applyFill="1" applyBorder="1" applyAlignment="1">
      <alignment horizontal="center" wrapText="1"/>
    </xf>
    <xf numFmtId="49" fontId="3" fillId="0" borderId="43" xfId="0" applyNumberFormat="1" applyFont="1" applyFill="1" applyBorder="1" applyAlignment="1">
      <alignment horizontal="center" wrapText="1"/>
    </xf>
    <xf numFmtId="49" fontId="0" fillId="0" borderId="30" xfId="0" applyNumberFormat="1" applyFill="1" applyBorder="1" applyAlignment="1">
      <alignment horizontal="left"/>
    </xf>
    <xf numFmtId="49" fontId="0" fillId="0" borderId="11" xfId="0" applyNumberFormat="1" applyFill="1" applyBorder="1" applyAlignment="1">
      <alignment horizontal="left"/>
    </xf>
    <xf numFmtId="2" fontId="0" fillId="0" borderId="7" xfId="0" applyNumberFormat="1" applyBorder="1" applyAlignment="1">
      <alignment horizontal="center"/>
    </xf>
    <xf numFmtId="49" fontId="0" fillId="0" borderId="31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0" borderId="22" xfId="0" applyNumberFormat="1" applyFill="1" applyBorder="1" applyAlignment="1">
      <alignment horizontal="left"/>
    </xf>
    <xf numFmtId="49" fontId="0" fillId="0" borderId="10" xfId="0" applyNumberFormat="1" applyFill="1" applyBorder="1" applyAlignment="1">
      <alignment horizontal="left"/>
    </xf>
    <xf numFmtId="49" fontId="3" fillId="0" borderId="44" xfId="0" applyNumberFormat="1" applyFont="1" applyFill="1" applyBorder="1" applyAlignment="1">
      <alignment horizontal="center" vertical="center" wrapText="1"/>
    </xf>
    <xf numFmtId="49" fontId="3" fillId="0" borderId="42" xfId="0" applyNumberFormat="1" applyFont="1" applyFill="1" applyBorder="1" applyAlignment="1">
      <alignment horizontal="center" vertical="center" wrapText="1"/>
    </xf>
    <xf numFmtId="49" fontId="3" fillId="0" borderId="43" xfId="0" applyNumberFormat="1" applyFont="1" applyFill="1" applyBorder="1" applyAlignment="1">
      <alignment horizontal="center" vertical="center" wrapText="1"/>
    </xf>
    <xf numFmtId="2" fontId="0" fillId="0" borderId="7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2"/>
  <sheetViews>
    <sheetView tabSelected="1" zoomScale="70" zoomScaleNormal="70" workbookViewId="0">
      <selection activeCell="U61" sqref="U61"/>
    </sheetView>
  </sheetViews>
  <sheetFormatPr defaultRowHeight="15" x14ac:dyDescent="0.25"/>
  <cols>
    <col min="1" max="1" width="9.42578125" bestFit="1" customWidth="1"/>
    <col min="2" max="2" width="11.42578125" style="309" bestFit="1" customWidth="1"/>
    <col min="3" max="3" width="17.28515625" bestFit="1" customWidth="1"/>
    <col min="4" max="5" width="6" bestFit="1" customWidth="1"/>
    <col min="6" max="6" width="7.42578125" bestFit="1" customWidth="1"/>
    <col min="7" max="8" width="5.7109375" bestFit="1" customWidth="1"/>
    <col min="9" max="9" width="6.5703125" bestFit="1" customWidth="1"/>
    <col min="10" max="10" width="5.85546875" bestFit="1" customWidth="1"/>
    <col min="11" max="11" width="5" bestFit="1" customWidth="1"/>
    <col min="12" max="12" width="6.5703125" bestFit="1" customWidth="1"/>
    <col min="13" max="13" width="9.28515625" bestFit="1" customWidth="1"/>
    <col min="14" max="14" width="17.28515625" style="309" bestFit="1" customWidth="1"/>
    <col min="15" max="15" width="11.28515625" style="41" bestFit="1" customWidth="1"/>
    <col min="16" max="16" width="12.7109375" style="309" bestFit="1" customWidth="1"/>
    <col min="17" max="17" width="18.42578125" style="41" bestFit="1" customWidth="1"/>
    <col min="18" max="18" width="17" style="309" bestFit="1" customWidth="1"/>
    <col min="19" max="19" width="12.7109375" style="41" bestFit="1" customWidth="1"/>
    <col min="20" max="20" width="13.140625" style="309" bestFit="1" customWidth="1"/>
    <col min="21" max="21" width="12.140625" style="41" bestFit="1" customWidth="1"/>
    <col min="22" max="22" width="10.7109375" style="309" bestFit="1" customWidth="1"/>
  </cols>
  <sheetData>
    <row r="1" spans="1:22" s="306" customFormat="1" ht="10.5" thickTop="1" thickBot="1" x14ac:dyDescent="0.2">
      <c r="A1" s="298" t="s">
        <v>257</v>
      </c>
      <c r="B1" s="310" t="s">
        <v>258</v>
      </c>
      <c r="C1" s="299" t="s">
        <v>143</v>
      </c>
      <c r="D1" s="300" t="s">
        <v>6</v>
      </c>
      <c r="E1" s="299" t="s">
        <v>8</v>
      </c>
      <c r="F1" s="301" t="s">
        <v>40</v>
      </c>
      <c r="G1" s="299" t="s">
        <v>5</v>
      </c>
      <c r="H1" s="300" t="s">
        <v>1</v>
      </c>
      <c r="I1" s="299" t="s">
        <v>0</v>
      </c>
      <c r="J1" s="300" t="s">
        <v>2</v>
      </c>
      <c r="K1" s="299" t="s">
        <v>3</v>
      </c>
      <c r="L1" s="302" t="s">
        <v>4</v>
      </c>
      <c r="M1" s="303" t="s">
        <v>147</v>
      </c>
      <c r="N1" s="313" t="s">
        <v>143</v>
      </c>
      <c r="O1" s="305" t="s">
        <v>251</v>
      </c>
      <c r="P1" s="304" t="s">
        <v>253</v>
      </c>
      <c r="Q1" s="305" t="s">
        <v>142</v>
      </c>
      <c r="R1" s="319" t="s">
        <v>252</v>
      </c>
      <c r="S1" s="305" t="s">
        <v>256</v>
      </c>
      <c r="T1" s="304" t="s">
        <v>254</v>
      </c>
      <c r="U1" s="305" t="s">
        <v>255</v>
      </c>
      <c r="V1" s="308" t="s">
        <v>141</v>
      </c>
    </row>
    <row r="2" spans="1:22" ht="15.75" thickBot="1" x14ac:dyDescent="0.3">
      <c r="A2" s="293" t="s">
        <v>20</v>
      </c>
      <c r="B2" s="311" t="s">
        <v>260</v>
      </c>
      <c r="C2" s="12" t="s">
        <v>70</v>
      </c>
      <c r="D2" s="13">
        <v>12</v>
      </c>
      <c r="E2" s="296">
        <v>6</v>
      </c>
      <c r="F2" s="14">
        <v>15</v>
      </c>
      <c r="G2" s="296">
        <v>2</v>
      </c>
      <c r="H2" s="13">
        <v>7</v>
      </c>
      <c r="I2" s="296">
        <v>15</v>
      </c>
      <c r="J2" s="13">
        <v>22</v>
      </c>
      <c r="K2" s="296">
        <v>1</v>
      </c>
      <c r="L2" s="284">
        <v>8</v>
      </c>
      <c r="M2" s="270">
        <f>F2*L2</f>
        <v>120</v>
      </c>
      <c r="N2" s="314" t="s">
        <v>70</v>
      </c>
      <c r="O2" s="32">
        <f>(F2*R2)/D2</f>
        <v>0.74166666666666625</v>
      </c>
      <c r="P2" s="14">
        <f>(F2*R2)/E2</f>
        <v>1.4833333333333325</v>
      </c>
      <c r="Q2" s="32">
        <f>(O2+P2)/2</f>
        <v>1.1124999999999994</v>
      </c>
      <c r="R2" s="320">
        <v>0.59333333333333305</v>
      </c>
      <c r="S2" s="32">
        <f>IF(L2&gt;12,12/10,L2/10)</f>
        <v>0.8</v>
      </c>
      <c r="T2" s="14">
        <f>(F2*R2)/K2</f>
        <v>8.899999999999995</v>
      </c>
      <c r="U2" s="32">
        <f>(O2+P2+T2)/3</f>
        <v>3.7083333333333308</v>
      </c>
      <c r="V2" s="295">
        <f>SUM(O2,P2,S2,T2)/4</f>
        <v>2.9812499999999984</v>
      </c>
    </row>
    <row r="3" spans="1:22" ht="15.75" thickBot="1" x14ac:dyDescent="0.3">
      <c r="A3" s="293" t="s">
        <v>20</v>
      </c>
      <c r="B3" s="311" t="s">
        <v>261</v>
      </c>
      <c r="C3" s="12" t="s">
        <v>111</v>
      </c>
      <c r="D3" s="13">
        <v>4</v>
      </c>
      <c r="E3" s="296">
        <v>1</v>
      </c>
      <c r="F3" s="14">
        <v>10</v>
      </c>
      <c r="G3" s="296">
        <v>0</v>
      </c>
      <c r="H3" s="13">
        <v>8</v>
      </c>
      <c r="I3" s="296">
        <v>15</v>
      </c>
      <c r="J3" s="13">
        <v>25</v>
      </c>
      <c r="K3" s="296">
        <v>12</v>
      </c>
      <c r="L3" s="284">
        <v>0</v>
      </c>
      <c r="M3" s="270">
        <f>F3*L3</f>
        <v>0</v>
      </c>
      <c r="N3" s="314" t="s">
        <v>111</v>
      </c>
      <c r="O3" s="32">
        <f>(F3*R3)/D3</f>
        <v>1.655555555555555</v>
      </c>
      <c r="P3" s="14">
        <f>(F3*R3)/E3</f>
        <v>6.62222222222222</v>
      </c>
      <c r="Q3" s="32">
        <f>(O3+P3)/2</f>
        <v>4.1388888888888875</v>
      </c>
      <c r="R3" s="320">
        <v>0.66222222222222205</v>
      </c>
      <c r="S3" s="32">
        <f>IF(L3&gt;12,12/10,L3/10)</f>
        <v>0</v>
      </c>
      <c r="T3" s="14">
        <f>(F3*R3)/K3</f>
        <v>0.5518518518518517</v>
      </c>
      <c r="U3" s="32">
        <f>(O3+P3+T3)/3</f>
        <v>2.9432098765432091</v>
      </c>
      <c r="V3" s="295">
        <f>(O3+P3+T3)/3</f>
        <v>2.9432098765432091</v>
      </c>
    </row>
    <row r="4" spans="1:22" ht="15.75" thickBot="1" x14ac:dyDescent="0.3">
      <c r="A4" s="293" t="s">
        <v>21</v>
      </c>
      <c r="B4" s="311" t="s">
        <v>260</v>
      </c>
      <c r="C4" s="12" t="s">
        <v>70</v>
      </c>
      <c r="D4" s="13">
        <v>15</v>
      </c>
      <c r="E4" s="296">
        <v>7</v>
      </c>
      <c r="F4" s="14">
        <v>15</v>
      </c>
      <c r="G4" s="296">
        <v>2</v>
      </c>
      <c r="H4" s="13">
        <v>7</v>
      </c>
      <c r="I4" s="296">
        <v>15</v>
      </c>
      <c r="J4" s="13">
        <v>22</v>
      </c>
      <c r="K4" s="296">
        <v>1</v>
      </c>
      <c r="L4" s="284">
        <v>8</v>
      </c>
      <c r="M4" s="270">
        <f>F4*L4</f>
        <v>120</v>
      </c>
      <c r="N4" s="314" t="s">
        <v>70</v>
      </c>
      <c r="O4" s="32">
        <f>(F4*R4)/D4</f>
        <v>0.59333333333333305</v>
      </c>
      <c r="P4" s="14">
        <f>(F4*R4)/E4</f>
        <v>1.2714285714285707</v>
      </c>
      <c r="Q4" s="32">
        <f>(O4+P4)/2</f>
        <v>0.93238095238095187</v>
      </c>
      <c r="R4" s="320">
        <v>0.59333333333333305</v>
      </c>
      <c r="S4" s="32">
        <f>IF(L4&gt;12,12/10,L4/10)</f>
        <v>0.8</v>
      </c>
      <c r="T4" s="14">
        <f>(F4*R4)/K4</f>
        <v>8.899999999999995</v>
      </c>
      <c r="U4" s="32">
        <f>(O4+P4+T4)/3</f>
        <v>3.5882539682539663</v>
      </c>
      <c r="V4" s="295">
        <f>SUM(O4,P4,S4,T4)/4</f>
        <v>2.8911904761904745</v>
      </c>
    </row>
    <row r="5" spans="1:22" ht="15.75" thickBot="1" x14ac:dyDescent="0.3">
      <c r="A5" s="293" t="s">
        <v>20</v>
      </c>
      <c r="B5" s="311" t="s">
        <v>261</v>
      </c>
      <c r="C5" s="12" t="s">
        <v>131</v>
      </c>
      <c r="D5" s="13">
        <v>6</v>
      </c>
      <c r="E5" s="296">
        <v>2</v>
      </c>
      <c r="F5" s="14">
        <v>15</v>
      </c>
      <c r="G5" s="296">
        <v>0</v>
      </c>
      <c r="H5" s="13">
        <v>7</v>
      </c>
      <c r="I5" s="296">
        <v>14</v>
      </c>
      <c r="J5" s="13">
        <v>23</v>
      </c>
      <c r="K5" s="296">
        <v>15</v>
      </c>
      <c r="L5" s="284">
        <v>0</v>
      </c>
      <c r="M5" s="270">
        <f>F5*L5</f>
        <v>0</v>
      </c>
      <c r="N5" s="314" t="s">
        <v>131</v>
      </c>
      <c r="O5" s="32">
        <f>(F5*R5)/D5</f>
        <v>1.5222222222222215</v>
      </c>
      <c r="P5" s="14">
        <f>(F5*R5)/E5</f>
        <v>4.5666666666666647</v>
      </c>
      <c r="Q5" s="32">
        <f>(O5+P5)/2</f>
        <v>3.044444444444443</v>
      </c>
      <c r="R5" s="320">
        <v>0.60888888888888859</v>
      </c>
      <c r="S5" s="32">
        <f>IF(L5&gt;12,12/10,L5/10)</f>
        <v>0</v>
      </c>
      <c r="T5" s="14">
        <f>(F5*R5)/K5</f>
        <v>0.60888888888888859</v>
      </c>
      <c r="U5" s="32">
        <f>(O5+P5+T5)/3</f>
        <v>2.2325925925925918</v>
      </c>
      <c r="V5" s="295">
        <f>(O5+P5+T5)/3</f>
        <v>2.2325925925925918</v>
      </c>
    </row>
    <row r="6" spans="1:22" ht="15.75" thickBot="1" x14ac:dyDescent="0.3">
      <c r="A6" s="293" t="s">
        <v>20</v>
      </c>
      <c r="B6" s="311" t="s">
        <v>261</v>
      </c>
      <c r="C6" s="12" t="s">
        <v>116</v>
      </c>
      <c r="D6" s="13">
        <v>1</v>
      </c>
      <c r="E6" s="296">
        <v>1</v>
      </c>
      <c r="F6" s="14">
        <v>7</v>
      </c>
      <c r="G6" s="296">
        <v>0</v>
      </c>
      <c r="H6" s="13">
        <v>5</v>
      </c>
      <c r="I6" s="296">
        <v>10</v>
      </c>
      <c r="J6" s="13">
        <v>15</v>
      </c>
      <c r="K6" s="296">
        <v>5</v>
      </c>
      <c r="L6" s="284">
        <v>0</v>
      </c>
      <c r="M6" s="270">
        <f>F6*L6</f>
        <v>0</v>
      </c>
      <c r="N6" s="314" t="s">
        <v>116</v>
      </c>
      <c r="O6" s="32">
        <f>(F6*R6)/D6</f>
        <v>2.8777777777777778</v>
      </c>
      <c r="P6" s="14">
        <f>(F6*R6)/E6</f>
        <v>2.8777777777777778</v>
      </c>
      <c r="Q6" s="32">
        <f>(O6+P6)/2</f>
        <v>2.8777777777777778</v>
      </c>
      <c r="R6" s="320">
        <v>0.41111111111111109</v>
      </c>
      <c r="S6" s="32">
        <f>IF(L6&gt;12,12/10,L6/10)</f>
        <v>0</v>
      </c>
      <c r="T6" s="14">
        <f>(F6*R6)/K6</f>
        <v>0.5755555555555556</v>
      </c>
      <c r="U6" s="32">
        <f>(O6+P6+T6)/3</f>
        <v>2.1103703703703705</v>
      </c>
      <c r="V6" s="295">
        <f>(O6+P6+T6)/3</f>
        <v>2.1103703703703705</v>
      </c>
    </row>
    <row r="7" spans="1:22" ht="15.75" thickBot="1" x14ac:dyDescent="0.3">
      <c r="A7" s="293" t="s">
        <v>21</v>
      </c>
      <c r="B7" s="311" t="s">
        <v>259</v>
      </c>
      <c r="C7" s="12" t="s">
        <v>175</v>
      </c>
      <c r="D7" s="13">
        <v>0.5</v>
      </c>
      <c r="E7" s="296">
        <v>1</v>
      </c>
      <c r="F7" s="14">
        <v>6.3055555555555554</v>
      </c>
      <c r="G7" s="296">
        <v>0</v>
      </c>
      <c r="H7" s="13">
        <v>5</v>
      </c>
      <c r="I7" s="296">
        <v>11</v>
      </c>
      <c r="J7" s="13">
        <v>18</v>
      </c>
      <c r="K7" s="296">
        <v>3</v>
      </c>
      <c r="L7" s="284">
        <v>1</v>
      </c>
      <c r="M7" s="270">
        <f>F7*L7</f>
        <v>6.3055555555555554</v>
      </c>
      <c r="N7" s="314" t="s">
        <v>175</v>
      </c>
      <c r="O7" s="32">
        <f>(F7*R7)/D7</f>
        <v>4.8482716049382732</v>
      </c>
      <c r="P7" s="14">
        <f>(F7*R7)/E7</f>
        <v>2.4241358024691366</v>
      </c>
      <c r="Q7" s="32">
        <f>(O7+P7)/2</f>
        <v>3.6362037037037052</v>
      </c>
      <c r="R7" s="320">
        <v>0.38444444444444459</v>
      </c>
      <c r="S7" s="32">
        <f>IF(L7&gt;12,12/10,L7/10)</f>
        <v>0.1</v>
      </c>
      <c r="T7" s="14">
        <f>(F7*R7)/K7</f>
        <v>0.80804526748971217</v>
      </c>
      <c r="U7" s="32">
        <f>(O7+P7+T7)/3</f>
        <v>2.6934842249657076</v>
      </c>
      <c r="V7" s="295">
        <f>SUM(O7,P7,S7,T7)/4</f>
        <v>2.0451131687242805</v>
      </c>
    </row>
    <row r="8" spans="1:22" ht="15.75" thickBot="1" x14ac:dyDescent="0.3">
      <c r="A8" s="293" t="s">
        <v>21</v>
      </c>
      <c r="B8" s="311" t="s">
        <v>260</v>
      </c>
      <c r="C8" s="12" t="s">
        <v>219</v>
      </c>
      <c r="D8" s="13">
        <v>12</v>
      </c>
      <c r="E8" s="296">
        <v>5</v>
      </c>
      <c r="F8" s="14">
        <v>8</v>
      </c>
      <c r="G8" s="296">
        <v>3</v>
      </c>
      <c r="H8" s="13">
        <v>8</v>
      </c>
      <c r="I8" s="296">
        <v>17</v>
      </c>
      <c r="J8" s="13">
        <v>25</v>
      </c>
      <c r="K8" s="296">
        <v>1</v>
      </c>
      <c r="L8" s="284">
        <v>16</v>
      </c>
      <c r="M8" s="270">
        <f>F8*L8</f>
        <v>128</v>
      </c>
      <c r="N8" s="314" t="s">
        <v>219</v>
      </c>
      <c r="O8" s="32">
        <f>(F8*R8)/D8</f>
        <v>0.44148148148148136</v>
      </c>
      <c r="P8" s="14">
        <f>(F8*R8)/E8</f>
        <v>1.0595555555555554</v>
      </c>
      <c r="Q8" s="32">
        <f>(O8+P8)/2</f>
        <v>0.75051851851851836</v>
      </c>
      <c r="R8" s="320">
        <v>0.66222222222222205</v>
      </c>
      <c r="S8" s="32">
        <f>IF(L8&gt;12,12/10,L8/10)</f>
        <v>1.2</v>
      </c>
      <c r="T8" s="14">
        <f>(F8*R8)/K8</f>
        <v>5.2977777777777764</v>
      </c>
      <c r="U8" s="32">
        <f>(O8+P8+T8)/3</f>
        <v>2.2662716049382712</v>
      </c>
      <c r="V8" s="295">
        <f>SUM(O8,P8,S8,T8)/4</f>
        <v>1.9997037037037033</v>
      </c>
    </row>
    <row r="9" spans="1:22" ht="15.75" thickBot="1" x14ac:dyDescent="0.3">
      <c r="A9" s="293" t="s">
        <v>21</v>
      </c>
      <c r="B9" s="311" t="s">
        <v>260</v>
      </c>
      <c r="C9" s="12" t="s">
        <v>228</v>
      </c>
      <c r="D9" s="13">
        <v>15</v>
      </c>
      <c r="E9" s="296">
        <v>7</v>
      </c>
      <c r="F9" s="14">
        <v>9.5</v>
      </c>
      <c r="G9" s="296">
        <v>2</v>
      </c>
      <c r="H9" s="13">
        <v>7</v>
      </c>
      <c r="I9" s="296">
        <v>15</v>
      </c>
      <c r="J9" s="13">
        <v>22</v>
      </c>
      <c r="K9" s="296">
        <v>1</v>
      </c>
      <c r="L9" s="284">
        <v>8</v>
      </c>
      <c r="M9" s="270">
        <f>F9*L9</f>
        <v>76</v>
      </c>
      <c r="N9" s="314" t="s">
        <v>228</v>
      </c>
      <c r="O9" s="32">
        <f>(F9*R9)/D9</f>
        <v>0.3757777777777776</v>
      </c>
      <c r="P9" s="14">
        <f>(F9*R9)/E9</f>
        <v>0.80523809523809486</v>
      </c>
      <c r="Q9" s="32">
        <f>(O9+P9)/2</f>
        <v>0.5905079365079362</v>
      </c>
      <c r="R9" s="320">
        <v>0.59333333333333305</v>
      </c>
      <c r="S9" s="32">
        <f>IF(L9&gt;12,12/10,L9/10)</f>
        <v>0.8</v>
      </c>
      <c r="T9" s="14">
        <f>(F9*R9)/K9</f>
        <v>5.636666666666664</v>
      </c>
      <c r="U9" s="32">
        <f>(O9+P9+T9)/3</f>
        <v>2.2725608465608453</v>
      </c>
      <c r="V9" s="295">
        <f>SUM(O9,P9,S9,T9)/4</f>
        <v>1.9044206349206341</v>
      </c>
    </row>
    <row r="10" spans="1:22" ht="15.75" thickBot="1" x14ac:dyDescent="0.3">
      <c r="A10" s="293" t="s">
        <v>20</v>
      </c>
      <c r="B10" s="311" t="s">
        <v>261</v>
      </c>
      <c r="C10" s="12" t="s">
        <v>114</v>
      </c>
      <c r="D10" s="13">
        <v>6</v>
      </c>
      <c r="E10" s="296">
        <v>2</v>
      </c>
      <c r="F10" s="14">
        <v>10</v>
      </c>
      <c r="G10" s="296">
        <v>0</v>
      </c>
      <c r="H10" s="13">
        <v>6</v>
      </c>
      <c r="I10" s="296">
        <v>14</v>
      </c>
      <c r="J10" s="13">
        <v>20</v>
      </c>
      <c r="K10" s="296">
        <v>10</v>
      </c>
      <c r="L10" s="284">
        <v>0</v>
      </c>
      <c r="M10" s="270">
        <f>F10*L10</f>
        <v>0</v>
      </c>
      <c r="N10" s="314" t="s">
        <v>114</v>
      </c>
      <c r="O10" s="32">
        <f>(F10*R10)/D10</f>
        <v>1.1777777777777774</v>
      </c>
      <c r="P10" s="14">
        <f>(F10*R10)/E10</f>
        <v>3.5333333333333323</v>
      </c>
      <c r="Q10" s="32">
        <f>(O10+P10)/2</f>
        <v>2.3555555555555547</v>
      </c>
      <c r="R10" s="320">
        <v>0.70666666666666644</v>
      </c>
      <c r="S10" s="32">
        <f>IF(L10&gt;12,12/10,L10/10)</f>
        <v>0</v>
      </c>
      <c r="T10" s="14">
        <f>(F10*R10)/K10</f>
        <v>0.70666666666666644</v>
      </c>
      <c r="U10" s="32">
        <f>(O10+P10+T10)/3</f>
        <v>1.8059259259259253</v>
      </c>
      <c r="V10" s="295">
        <f>(O10+P10+T10)/3</f>
        <v>1.8059259259259253</v>
      </c>
    </row>
    <row r="11" spans="1:22" ht="15.75" thickBot="1" x14ac:dyDescent="0.3">
      <c r="A11" s="293" t="s">
        <v>20</v>
      </c>
      <c r="B11" s="311" t="s">
        <v>259</v>
      </c>
      <c r="C11" s="12" t="s">
        <v>17</v>
      </c>
      <c r="D11" s="13">
        <v>2.5</v>
      </c>
      <c r="E11" s="296">
        <v>1</v>
      </c>
      <c r="F11" s="14">
        <v>6.3055555555555554</v>
      </c>
      <c r="G11" s="296">
        <v>0</v>
      </c>
      <c r="H11" s="13">
        <v>7</v>
      </c>
      <c r="I11" s="296">
        <v>14</v>
      </c>
      <c r="J11" s="13">
        <v>21</v>
      </c>
      <c r="K11" s="296">
        <v>4</v>
      </c>
      <c r="L11" s="284">
        <v>12</v>
      </c>
      <c r="M11" s="270">
        <f>F11*L11</f>
        <v>75.666666666666657</v>
      </c>
      <c r="N11" s="314" t="s">
        <v>17</v>
      </c>
      <c r="O11" s="32">
        <f>(F11*R11)/D11</f>
        <v>1.4516790123456784</v>
      </c>
      <c r="P11" s="14">
        <f>(F11*R11)/E11</f>
        <v>3.6291975308641962</v>
      </c>
      <c r="Q11" s="32">
        <f>(O11+P11)/2</f>
        <v>2.5404382716049372</v>
      </c>
      <c r="R11" s="320">
        <v>0.57555555555555538</v>
      </c>
      <c r="S11" s="32">
        <f>IF(L11&gt;12,12/10,L11/10)</f>
        <v>1.2</v>
      </c>
      <c r="T11" s="14">
        <f>(F11*R11)/K11</f>
        <v>0.90729938271604904</v>
      </c>
      <c r="U11" s="32">
        <f>(O11+P11+T11)/3</f>
        <v>1.9960586419753079</v>
      </c>
      <c r="V11" s="295">
        <f>SUM(O11,P11,S11,T11)/4</f>
        <v>1.7970439814814809</v>
      </c>
    </row>
    <row r="12" spans="1:22" ht="15.75" thickBot="1" x14ac:dyDescent="0.3">
      <c r="A12" s="293" t="s">
        <v>20</v>
      </c>
      <c r="B12" s="311" t="s">
        <v>259</v>
      </c>
      <c r="C12" s="12" t="s">
        <v>43</v>
      </c>
      <c r="D12" s="13">
        <v>2</v>
      </c>
      <c r="E12" s="296">
        <v>1</v>
      </c>
      <c r="F12" s="14" t="s">
        <v>27</v>
      </c>
      <c r="G12" s="296">
        <v>0</v>
      </c>
      <c r="H12" s="13">
        <v>7</v>
      </c>
      <c r="I12" s="296">
        <v>14</v>
      </c>
      <c r="J12" s="13">
        <v>21</v>
      </c>
      <c r="K12" s="296">
        <v>2</v>
      </c>
      <c r="L12" s="284">
        <v>24</v>
      </c>
      <c r="M12" s="270">
        <f>F12*L12</f>
        <v>120</v>
      </c>
      <c r="N12" s="314" t="s">
        <v>43</v>
      </c>
      <c r="O12" s="32">
        <f>(F12*R12)/D12</f>
        <v>1.4388888888888884</v>
      </c>
      <c r="P12" s="14">
        <f>(F12*R12)/E12</f>
        <v>2.8777777777777769</v>
      </c>
      <c r="Q12" s="32">
        <f>(O12+P12)/2</f>
        <v>2.1583333333333328</v>
      </c>
      <c r="R12" s="320">
        <v>0.57555555555555538</v>
      </c>
      <c r="S12" s="32">
        <f>IF(L12&gt;12,12/10,L12/10)</f>
        <v>1.2</v>
      </c>
      <c r="T12" s="14">
        <f>(F12*R12)/K12</f>
        <v>1.4388888888888884</v>
      </c>
      <c r="U12" s="32">
        <f>(O12+P12+T12)/3</f>
        <v>1.9185185185185178</v>
      </c>
      <c r="V12" s="295">
        <f>SUM(O12,P12,S12,T12)/4</f>
        <v>1.7388888888888885</v>
      </c>
    </row>
    <row r="13" spans="1:22" ht="15.75" thickBot="1" x14ac:dyDescent="0.3">
      <c r="A13" s="293" t="s">
        <v>20</v>
      </c>
      <c r="B13" s="311" t="s">
        <v>261</v>
      </c>
      <c r="C13" s="12" t="s">
        <v>115</v>
      </c>
      <c r="D13" s="13">
        <v>2</v>
      </c>
      <c r="E13" s="296">
        <v>1</v>
      </c>
      <c r="F13" s="14">
        <v>7</v>
      </c>
      <c r="G13" s="296">
        <v>0</v>
      </c>
      <c r="H13" s="13">
        <v>4</v>
      </c>
      <c r="I13" s="296">
        <v>8</v>
      </c>
      <c r="J13" s="13">
        <v>12</v>
      </c>
      <c r="K13" s="296">
        <v>4</v>
      </c>
      <c r="L13" s="284">
        <v>0</v>
      </c>
      <c r="M13" s="270">
        <f>F13*L13</f>
        <v>0</v>
      </c>
      <c r="N13" s="314" t="s">
        <v>115</v>
      </c>
      <c r="O13" s="32">
        <f>(F13*R13)/D13</f>
        <v>1.4777777777777779</v>
      </c>
      <c r="P13" s="14">
        <f>(F13*R13)/E13</f>
        <v>2.9555555555555557</v>
      </c>
      <c r="Q13" s="32">
        <f>(O13+P13)/2</f>
        <v>2.2166666666666668</v>
      </c>
      <c r="R13" s="320">
        <v>0.42222222222222228</v>
      </c>
      <c r="S13" s="32">
        <f>IF(L13&gt;12,12/10,L13/10)</f>
        <v>0</v>
      </c>
      <c r="T13" s="14">
        <f>(F13*R13)/K13</f>
        <v>0.73888888888888893</v>
      </c>
      <c r="U13" s="32">
        <f>(O13+P13+T13)/3</f>
        <v>1.7240740740740741</v>
      </c>
      <c r="V13" s="295">
        <f>(O13+P13+T13)/3</f>
        <v>1.7240740740740741</v>
      </c>
    </row>
    <row r="14" spans="1:22" ht="15.75" thickBot="1" x14ac:dyDescent="0.3">
      <c r="A14" s="293" t="s">
        <v>20</v>
      </c>
      <c r="B14" s="311" t="s">
        <v>259</v>
      </c>
      <c r="C14" s="12" t="s">
        <v>44</v>
      </c>
      <c r="D14" s="13">
        <v>5</v>
      </c>
      <c r="E14" s="296">
        <v>2</v>
      </c>
      <c r="F14" s="13">
        <v>10</v>
      </c>
      <c r="G14" s="296">
        <v>0</v>
      </c>
      <c r="H14" s="13">
        <v>7</v>
      </c>
      <c r="I14" s="296">
        <v>14</v>
      </c>
      <c r="J14" s="13">
        <v>21</v>
      </c>
      <c r="K14" s="296">
        <v>4</v>
      </c>
      <c r="L14" s="284">
        <v>12</v>
      </c>
      <c r="M14" s="270">
        <f>F14*L14</f>
        <v>120</v>
      </c>
      <c r="N14" s="314" t="s">
        <v>44</v>
      </c>
      <c r="O14" s="32">
        <f>(F14*R14)/D14</f>
        <v>1.1511111111111108</v>
      </c>
      <c r="P14" s="14">
        <f>(F14*R14)/E14</f>
        <v>2.8777777777777769</v>
      </c>
      <c r="Q14" s="32">
        <f>(O14+P14)/2</f>
        <v>2.014444444444444</v>
      </c>
      <c r="R14" s="320">
        <v>0.57555555555555538</v>
      </c>
      <c r="S14" s="32">
        <f>IF(L14&gt;12,12/10,L14/10)</f>
        <v>1.2</v>
      </c>
      <c r="T14" s="14">
        <f>(F14*R14)/K14</f>
        <v>1.4388888888888884</v>
      </c>
      <c r="U14" s="32">
        <f>(O14+P14+T14)/3</f>
        <v>1.8225925925925921</v>
      </c>
      <c r="V14" s="295">
        <f>SUM(O14,P14,S14,T14)/4</f>
        <v>1.6669444444444441</v>
      </c>
    </row>
    <row r="15" spans="1:22" ht="15.75" thickBot="1" x14ac:dyDescent="0.3">
      <c r="A15" s="293" t="s">
        <v>20</v>
      </c>
      <c r="B15" s="311" t="s">
        <v>259</v>
      </c>
      <c r="C15" s="12" t="s">
        <v>45</v>
      </c>
      <c r="D15" s="13">
        <v>7</v>
      </c>
      <c r="E15" s="296">
        <v>3</v>
      </c>
      <c r="F15" s="13">
        <v>15</v>
      </c>
      <c r="G15" s="296">
        <v>0</v>
      </c>
      <c r="H15" s="13">
        <v>7</v>
      </c>
      <c r="I15" s="296">
        <v>14</v>
      </c>
      <c r="J15" s="13">
        <v>21</v>
      </c>
      <c r="K15" s="296">
        <v>5</v>
      </c>
      <c r="L15" s="284">
        <v>8</v>
      </c>
      <c r="M15" s="270">
        <f>F15*L15</f>
        <v>120</v>
      </c>
      <c r="N15" s="314" t="s">
        <v>45</v>
      </c>
      <c r="O15" s="32">
        <f>(F15*R15)/D15</f>
        <v>1.2333333333333329</v>
      </c>
      <c r="P15" s="14">
        <f>(F15*R15)/E15</f>
        <v>2.8777777777777769</v>
      </c>
      <c r="Q15" s="32">
        <f>(O15+P15)/2</f>
        <v>2.0555555555555549</v>
      </c>
      <c r="R15" s="320">
        <v>0.57555555555555538</v>
      </c>
      <c r="S15" s="32">
        <f>IF(L15&gt;12,12/10,L15/10)</f>
        <v>0.8</v>
      </c>
      <c r="T15" s="14">
        <f>(F15*R15)/K15</f>
        <v>1.7266666666666661</v>
      </c>
      <c r="U15" s="32">
        <f>(O15+P15+T15)/3</f>
        <v>1.9459259259259252</v>
      </c>
      <c r="V15" s="295">
        <f>SUM(O15,P15,S15,T15)/4</f>
        <v>1.6594444444444441</v>
      </c>
    </row>
    <row r="16" spans="1:22" ht="15.75" thickBot="1" x14ac:dyDescent="0.3">
      <c r="A16" s="293" t="s">
        <v>21</v>
      </c>
      <c r="B16" s="311" t="s">
        <v>260</v>
      </c>
      <c r="C16" s="12" t="s">
        <v>217</v>
      </c>
      <c r="D16" s="13">
        <v>18</v>
      </c>
      <c r="E16" s="296">
        <v>11</v>
      </c>
      <c r="F16" s="14">
        <v>18.333333333333332</v>
      </c>
      <c r="G16" s="296">
        <v>4</v>
      </c>
      <c r="H16" s="13">
        <v>6</v>
      </c>
      <c r="I16" s="296">
        <v>13</v>
      </c>
      <c r="J16" s="13">
        <v>20</v>
      </c>
      <c r="K16" s="296">
        <v>2</v>
      </c>
      <c r="L16" s="284">
        <v>4</v>
      </c>
      <c r="M16" s="270">
        <f>F16*L16</f>
        <v>73.333333333333329</v>
      </c>
      <c r="N16" s="314" t="s">
        <v>217</v>
      </c>
      <c r="O16" s="32">
        <f>(F16*R16)/D16</f>
        <v>0.50360082304526732</v>
      </c>
      <c r="P16" s="14">
        <f>(F16*R16)/E16</f>
        <v>0.82407407407407374</v>
      </c>
      <c r="Q16" s="32">
        <f>(O16+P16)/2</f>
        <v>0.66383744855967053</v>
      </c>
      <c r="R16" s="320">
        <v>0.49444444444444424</v>
      </c>
      <c r="S16" s="32">
        <f>IF(L16&gt;12,12/10,L16/10)</f>
        <v>0.4</v>
      </c>
      <c r="T16" s="14">
        <f>(F16*R16)/K16</f>
        <v>4.5324074074074057</v>
      </c>
      <c r="U16" s="32">
        <f>(O16+P16+T16)/3</f>
        <v>1.9533607681755825</v>
      </c>
      <c r="V16" s="295">
        <f>SUM(O16,P16,S16,T16)/4</f>
        <v>1.5650205761316867</v>
      </c>
    </row>
    <row r="17" spans="1:22" ht="15.75" thickBot="1" x14ac:dyDescent="0.3">
      <c r="A17" s="293" t="s">
        <v>20</v>
      </c>
      <c r="B17" s="311" t="s">
        <v>259</v>
      </c>
      <c r="C17" s="12" t="s">
        <v>18</v>
      </c>
      <c r="D17" s="13">
        <v>3.5</v>
      </c>
      <c r="E17" s="296">
        <v>2</v>
      </c>
      <c r="F17" s="14">
        <v>9.5</v>
      </c>
      <c r="G17" s="296">
        <v>0</v>
      </c>
      <c r="H17" s="13">
        <v>7</v>
      </c>
      <c r="I17" s="296">
        <v>14</v>
      </c>
      <c r="J17" s="13">
        <v>21</v>
      </c>
      <c r="K17" s="296">
        <v>5</v>
      </c>
      <c r="L17" s="284">
        <v>8</v>
      </c>
      <c r="M17" s="270">
        <f>F17*L17</f>
        <v>76</v>
      </c>
      <c r="N17" s="314" t="s">
        <v>18</v>
      </c>
      <c r="O17" s="32">
        <f>(F17*R17)/D17</f>
        <v>1.5622222222222217</v>
      </c>
      <c r="P17" s="14">
        <f>(F17*R17)/E17</f>
        <v>2.7338888888888881</v>
      </c>
      <c r="Q17" s="32">
        <f>(O17+P17)/2</f>
        <v>2.1480555555555547</v>
      </c>
      <c r="R17" s="320">
        <v>0.57555555555555538</v>
      </c>
      <c r="S17" s="32">
        <f>IF(L17&gt;12,12/10,L17/10)</f>
        <v>0.8</v>
      </c>
      <c r="T17" s="14">
        <f>(F17*R17)/K17</f>
        <v>1.0935555555555552</v>
      </c>
      <c r="U17" s="32">
        <f>(O17+P17+T17)/3</f>
        <v>1.796555555555555</v>
      </c>
      <c r="V17" s="295">
        <f>SUM(O17,P17,S17,T17)/4</f>
        <v>1.547416666666666</v>
      </c>
    </row>
    <row r="18" spans="1:22" ht="15.75" thickBot="1" x14ac:dyDescent="0.3">
      <c r="A18" s="293" t="s">
        <v>20</v>
      </c>
      <c r="B18" s="311" t="s">
        <v>259</v>
      </c>
      <c r="C18" s="12" t="s">
        <v>67</v>
      </c>
      <c r="D18" s="13">
        <v>2</v>
      </c>
      <c r="E18" s="296">
        <v>1</v>
      </c>
      <c r="F18" s="14">
        <v>8</v>
      </c>
      <c r="G18" s="296">
        <v>0</v>
      </c>
      <c r="H18" s="13">
        <v>4</v>
      </c>
      <c r="I18" s="296">
        <v>8</v>
      </c>
      <c r="J18" s="13">
        <v>12</v>
      </c>
      <c r="K18" s="296">
        <v>3</v>
      </c>
      <c r="L18" s="284">
        <v>25</v>
      </c>
      <c r="M18" s="270">
        <f>F18*L18</f>
        <v>200</v>
      </c>
      <c r="N18" s="314" t="s">
        <v>67</v>
      </c>
      <c r="O18" s="32">
        <f>(F18*R18)/D18</f>
        <v>1.3155555555555558</v>
      </c>
      <c r="P18" s="14">
        <f>(F18*R18)/E18</f>
        <v>2.6311111111111116</v>
      </c>
      <c r="Q18" s="32">
        <f>(O18+P18)/2</f>
        <v>1.9733333333333336</v>
      </c>
      <c r="R18" s="320">
        <v>0.32888888888888895</v>
      </c>
      <c r="S18" s="32">
        <f>IF(L18&gt;12,12/10,L18/10)</f>
        <v>1.2</v>
      </c>
      <c r="T18" s="14">
        <f>(F18*R18)/K18</f>
        <v>0.87703703703703717</v>
      </c>
      <c r="U18" s="32">
        <f>(O18+P18+T18)/3</f>
        <v>1.6079012345679013</v>
      </c>
      <c r="V18" s="295">
        <f>SUM(O18,P18,S18,T18)/4</f>
        <v>1.5059259259259261</v>
      </c>
    </row>
    <row r="19" spans="1:22" ht="15.75" thickBot="1" x14ac:dyDescent="0.3">
      <c r="A19" s="293" t="s">
        <v>20</v>
      </c>
      <c r="B19" s="311" t="s">
        <v>259</v>
      </c>
      <c r="C19" s="12" t="s">
        <v>46</v>
      </c>
      <c r="D19" s="13">
        <v>10</v>
      </c>
      <c r="E19" s="296">
        <v>5</v>
      </c>
      <c r="F19" s="14" t="s">
        <v>42</v>
      </c>
      <c r="G19" s="296">
        <v>0</v>
      </c>
      <c r="H19" s="13">
        <v>7</v>
      </c>
      <c r="I19" s="296">
        <v>14</v>
      </c>
      <c r="J19" s="13">
        <v>21</v>
      </c>
      <c r="K19" s="296">
        <v>6</v>
      </c>
      <c r="L19" s="284">
        <v>6</v>
      </c>
      <c r="M19" s="270">
        <f>F19*L19</f>
        <v>120</v>
      </c>
      <c r="N19" s="314" t="s">
        <v>46</v>
      </c>
      <c r="O19" s="32">
        <f>(F19*R19)/D19</f>
        <v>1.1511111111111108</v>
      </c>
      <c r="P19" s="14">
        <f>(F19*R19)/E19</f>
        <v>2.3022222222222215</v>
      </c>
      <c r="Q19" s="32">
        <f>(O19+P19)/2</f>
        <v>1.7266666666666661</v>
      </c>
      <c r="R19" s="320">
        <v>0.57555555555555538</v>
      </c>
      <c r="S19" s="32">
        <f>IF(L19&gt;12,12/10,L19/10)</f>
        <v>0.6</v>
      </c>
      <c r="T19" s="14">
        <f>(F19*R19)/K19</f>
        <v>1.9185185185185178</v>
      </c>
      <c r="U19" s="32">
        <f>(O19+P19+T19)/3</f>
        <v>1.7906172839506167</v>
      </c>
      <c r="V19" s="295">
        <f>SUM(O19,P19,S19,T19)/4</f>
        <v>1.4929629629629624</v>
      </c>
    </row>
    <row r="20" spans="1:22" ht="15.75" thickBot="1" x14ac:dyDescent="0.3">
      <c r="A20" s="293" t="s">
        <v>20</v>
      </c>
      <c r="B20" s="311" t="s">
        <v>259</v>
      </c>
      <c r="C20" s="12" t="s">
        <v>16</v>
      </c>
      <c r="D20" s="13">
        <v>1</v>
      </c>
      <c r="E20" s="296">
        <v>1</v>
      </c>
      <c r="F20" s="14">
        <v>3.166666666666667</v>
      </c>
      <c r="G20" s="296">
        <v>0</v>
      </c>
      <c r="H20" s="13">
        <v>7</v>
      </c>
      <c r="I20" s="296">
        <v>14</v>
      </c>
      <c r="J20" s="13">
        <v>21</v>
      </c>
      <c r="K20" s="296">
        <v>2</v>
      </c>
      <c r="L20" s="284">
        <v>24</v>
      </c>
      <c r="M20" s="270">
        <f>F20*L20</f>
        <v>76</v>
      </c>
      <c r="N20" s="314" t="s">
        <v>16</v>
      </c>
      <c r="O20" s="32">
        <f>(F20*R20)/D20</f>
        <v>1.8225925925925921</v>
      </c>
      <c r="P20" s="14">
        <f>(F20*R20)/E20</f>
        <v>1.8225925925925921</v>
      </c>
      <c r="Q20" s="32">
        <f>(O20+P20)/2</f>
        <v>1.8225925925925921</v>
      </c>
      <c r="R20" s="320">
        <v>0.57555555555555538</v>
      </c>
      <c r="S20" s="32">
        <f>IF(L20&gt;12,12/10,L20/10)</f>
        <v>1.2</v>
      </c>
      <c r="T20" s="14">
        <f>(F20*R20)/K20</f>
        <v>0.91129629629629605</v>
      </c>
      <c r="U20" s="32">
        <f>(O20+P20+T20)/3</f>
        <v>1.5188271604938268</v>
      </c>
      <c r="V20" s="295">
        <f>SUM(O20,P20,S20,T20)/4</f>
        <v>1.4391203703703701</v>
      </c>
    </row>
    <row r="21" spans="1:22" ht="15.75" thickBot="1" x14ac:dyDescent="0.3">
      <c r="A21" s="293" t="s">
        <v>20</v>
      </c>
      <c r="B21" s="311" t="s">
        <v>259</v>
      </c>
      <c r="C21" s="12" t="s">
        <v>84</v>
      </c>
      <c r="D21" s="13">
        <v>5</v>
      </c>
      <c r="E21" s="296">
        <v>4</v>
      </c>
      <c r="F21" s="14">
        <v>11.083333333333332</v>
      </c>
      <c r="G21" s="296">
        <v>0</v>
      </c>
      <c r="H21" s="13">
        <v>7</v>
      </c>
      <c r="I21" s="296">
        <v>14</v>
      </c>
      <c r="J21" s="13">
        <v>21</v>
      </c>
      <c r="K21" s="296">
        <v>5</v>
      </c>
      <c r="L21" s="284">
        <v>8</v>
      </c>
      <c r="M21" s="270">
        <f>F21*L21</f>
        <v>88.666666666666657</v>
      </c>
      <c r="N21" s="314" t="s">
        <v>84</v>
      </c>
      <c r="O21" s="32">
        <f>(F21*R21)/D21</f>
        <v>1.4827037037037039</v>
      </c>
      <c r="P21" s="14">
        <f>(F21*R21)/E21</f>
        <v>1.8533796296296299</v>
      </c>
      <c r="Q21" s="32">
        <f>(O21+P21)/2</f>
        <v>1.6680416666666669</v>
      </c>
      <c r="R21" s="320">
        <v>0.66888888888888909</v>
      </c>
      <c r="S21" s="32">
        <f>IF(L21&gt;12,12/10,L21/10)</f>
        <v>0.8</v>
      </c>
      <c r="T21" s="14">
        <f>(F21*R21)/K21</f>
        <v>1.4827037037037039</v>
      </c>
      <c r="U21" s="32">
        <f>(O21+P21+T21)/3</f>
        <v>1.6062623456790126</v>
      </c>
      <c r="V21" s="295">
        <f>SUM(O21,P21,S21,T21)/4</f>
        <v>1.4046967592592594</v>
      </c>
    </row>
    <row r="22" spans="1:22" ht="15.75" thickBot="1" x14ac:dyDescent="0.3">
      <c r="A22" s="293" t="s">
        <v>20</v>
      </c>
      <c r="B22" s="311" t="s">
        <v>261</v>
      </c>
      <c r="C22" s="12" t="s">
        <v>125</v>
      </c>
      <c r="D22" s="13">
        <v>4</v>
      </c>
      <c r="E22" s="296">
        <v>3</v>
      </c>
      <c r="F22" s="14">
        <v>16</v>
      </c>
      <c r="G22" s="296">
        <v>0</v>
      </c>
      <c r="H22" s="13">
        <v>5</v>
      </c>
      <c r="I22" s="296">
        <v>10</v>
      </c>
      <c r="J22" s="13">
        <v>15</v>
      </c>
      <c r="K22" s="296">
        <v>18</v>
      </c>
      <c r="L22" s="284">
        <v>0</v>
      </c>
      <c r="M22" s="270">
        <f>F22*L22</f>
        <v>0</v>
      </c>
      <c r="N22" s="314" t="s">
        <v>125</v>
      </c>
      <c r="O22" s="32">
        <f>(F22*R22)/D22</f>
        <v>1.6444444444444444</v>
      </c>
      <c r="P22" s="14">
        <f>(F22*R22)/E22</f>
        <v>2.1925925925925926</v>
      </c>
      <c r="Q22" s="32">
        <f>(O22+P22)/2</f>
        <v>1.9185185185185185</v>
      </c>
      <c r="R22" s="320">
        <v>0.41111111111111109</v>
      </c>
      <c r="S22" s="32">
        <f>IF(L22&gt;12,12/10,L22/10)</f>
        <v>0</v>
      </c>
      <c r="T22" s="14">
        <f>(F22*R22)/K22</f>
        <v>0.36543209876543209</v>
      </c>
      <c r="U22" s="32">
        <f>(O22+P22+T22)/3</f>
        <v>1.4008230452674899</v>
      </c>
      <c r="V22" s="295">
        <f>(O22+P22+T22)/3</f>
        <v>1.4008230452674899</v>
      </c>
    </row>
    <row r="23" spans="1:22" ht="15.75" thickBot="1" x14ac:dyDescent="0.3">
      <c r="A23" s="293" t="s">
        <v>20</v>
      </c>
      <c r="B23" s="311" t="s">
        <v>261</v>
      </c>
      <c r="C23" s="12" t="s">
        <v>118</v>
      </c>
      <c r="D23" s="13">
        <v>6</v>
      </c>
      <c r="E23" s="296">
        <v>3</v>
      </c>
      <c r="F23" s="14">
        <v>10</v>
      </c>
      <c r="G23" s="296">
        <v>0</v>
      </c>
      <c r="H23" s="13">
        <v>7</v>
      </c>
      <c r="I23" s="296">
        <v>15</v>
      </c>
      <c r="J23" s="13">
        <v>23</v>
      </c>
      <c r="K23" s="296">
        <v>13</v>
      </c>
      <c r="L23" s="284">
        <v>0</v>
      </c>
      <c r="M23" s="270">
        <f>F23*L23</f>
        <v>0</v>
      </c>
      <c r="N23" s="314" t="s">
        <v>118</v>
      </c>
      <c r="O23" s="32">
        <f>(F23*R23)/D23</f>
        <v>1.2092592592592595</v>
      </c>
      <c r="P23" s="14">
        <f>(F23*R23)/E23</f>
        <v>2.418518518518519</v>
      </c>
      <c r="Q23" s="32">
        <f>(O23+P23)/2</f>
        <v>1.8138888888888891</v>
      </c>
      <c r="R23" s="320">
        <v>0.72555555555555573</v>
      </c>
      <c r="S23" s="32">
        <f>IF(L23&gt;12,12/10,L23/10)</f>
        <v>0</v>
      </c>
      <c r="T23" s="14">
        <f>(F23*R23)/K23</f>
        <v>0.55811965811965825</v>
      </c>
      <c r="U23" s="32">
        <f>(O23+P23+T23)/3</f>
        <v>1.3952991452991454</v>
      </c>
      <c r="V23" s="295">
        <f>(O23+P23+T23)/3</f>
        <v>1.3952991452991454</v>
      </c>
    </row>
    <row r="24" spans="1:22" ht="15.75" thickBot="1" x14ac:dyDescent="0.3">
      <c r="A24" s="293" t="s">
        <v>20</v>
      </c>
      <c r="B24" s="311" t="s">
        <v>259</v>
      </c>
      <c r="C24" s="12" t="s">
        <v>68</v>
      </c>
      <c r="D24" s="13">
        <v>3</v>
      </c>
      <c r="E24" s="296">
        <v>2</v>
      </c>
      <c r="F24" s="14">
        <v>12</v>
      </c>
      <c r="G24" s="296">
        <v>0</v>
      </c>
      <c r="H24" s="13">
        <v>4</v>
      </c>
      <c r="I24" s="296">
        <v>8</v>
      </c>
      <c r="J24" s="13">
        <v>12</v>
      </c>
      <c r="K24" s="296">
        <v>4</v>
      </c>
      <c r="L24" s="284">
        <v>15</v>
      </c>
      <c r="M24" s="270">
        <f>F24*L24</f>
        <v>180</v>
      </c>
      <c r="N24" s="314" t="s">
        <v>68</v>
      </c>
      <c r="O24" s="32">
        <f>(F24*R24)/D24</f>
        <v>1.3155555555555558</v>
      </c>
      <c r="P24" s="14">
        <f>(F24*R24)/E24</f>
        <v>1.9733333333333336</v>
      </c>
      <c r="Q24" s="32">
        <f>(O24+P24)/2</f>
        <v>1.6444444444444448</v>
      </c>
      <c r="R24" s="320">
        <v>0.32888888888888895</v>
      </c>
      <c r="S24" s="32">
        <f>IF(L24&gt;12,12/10,L24/10)</f>
        <v>1.2</v>
      </c>
      <c r="T24" s="14">
        <f>(F24*R24)/K24</f>
        <v>0.9866666666666668</v>
      </c>
      <c r="U24" s="32">
        <f>(O24+P24+T24)/3</f>
        <v>1.4251851851851853</v>
      </c>
      <c r="V24" s="295">
        <f>SUM(O24,P24,S24,T24)/4</f>
        <v>1.3688888888888893</v>
      </c>
    </row>
    <row r="25" spans="1:22" ht="15.75" thickBot="1" x14ac:dyDescent="0.3">
      <c r="A25" s="293" t="s">
        <v>21</v>
      </c>
      <c r="B25" s="311" t="s">
        <v>260</v>
      </c>
      <c r="C25" s="12" t="s">
        <v>218</v>
      </c>
      <c r="D25" s="13">
        <v>20</v>
      </c>
      <c r="E25" s="296">
        <v>11</v>
      </c>
      <c r="F25" s="14">
        <v>22</v>
      </c>
      <c r="G25" s="296">
        <v>3</v>
      </c>
      <c r="H25" s="13">
        <v>6</v>
      </c>
      <c r="I25" s="296">
        <v>12</v>
      </c>
      <c r="J25" s="13">
        <v>19</v>
      </c>
      <c r="K25" s="296">
        <v>3</v>
      </c>
      <c r="L25" s="284">
        <v>4</v>
      </c>
      <c r="M25" s="270">
        <f>F25*L25</f>
        <v>88</v>
      </c>
      <c r="N25" s="314" t="s">
        <v>218</v>
      </c>
      <c r="O25" s="32">
        <f>(F25*R25)/D25</f>
        <v>0.53411111111111109</v>
      </c>
      <c r="P25" s="14">
        <f>(F25*R25)/E25</f>
        <v>0.97111111111111115</v>
      </c>
      <c r="Q25" s="32">
        <f>(O25+P25)/2</f>
        <v>0.75261111111111112</v>
      </c>
      <c r="R25" s="320">
        <v>0.48555555555555552</v>
      </c>
      <c r="S25" s="32">
        <f>IF(L25&gt;12,12/10,L25/10)</f>
        <v>0.4</v>
      </c>
      <c r="T25" s="14">
        <f>(F25*R25)/K25</f>
        <v>3.5607407407407408</v>
      </c>
      <c r="U25" s="32">
        <f>(O25+P25+T25)/3</f>
        <v>1.6886543209876546</v>
      </c>
      <c r="V25" s="14">
        <f>SUM(O25,P25,S25,T25)/4</f>
        <v>1.3664907407407407</v>
      </c>
    </row>
    <row r="26" spans="1:22" ht="15.75" thickBot="1" x14ac:dyDescent="0.3">
      <c r="A26" s="293" t="s">
        <v>20</v>
      </c>
      <c r="B26" s="311" t="s">
        <v>259</v>
      </c>
      <c r="C26" s="12" t="s">
        <v>85</v>
      </c>
      <c r="D26" s="13">
        <v>6.5</v>
      </c>
      <c r="E26" s="296">
        <v>6</v>
      </c>
      <c r="F26" s="14">
        <v>14.777777777777779</v>
      </c>
      <c r="G26" s="296">
        <v>0</v>
      </c>
      <c r="H26" s="13">
        <v>7</v>
      </c>
      <c r="I26" s="296">
        <v>14</v>
      </c>
      <c r="J26" s="13">
        <v>21</v>
      </c>
      <c r="K26" s="296">
        <v>6</v>
      </c>
      <c r="L26" s="284">
        <v>6</v>
      </c>
      <c r="M26" s="270">
        <f>F26*L26</f>
        <v>88.666666666666671</v>
      </c>
      <c r="N26" s="314" t="s">
        <v>85</v>
      </c>
      <c r="O26" s="32">
        <f>(F26*R26)/D26</f>
        <v>1.5207217473884145</v>
      </c>
      <c r="P26" s="14">
        <f>(F26*R26)/E26</f>
        <v>1.6474485596707824</v>
      </c>
      <c r="Q26" s="32">
        <f>(O26+P26)/2</f>
        <v>1.5840851535295983</v>
      </c>
      <c r="R26" s="320">
        <v>0.66888888888888909</v>
      </c>
      <c r="S26" s="32">
        <f>IF(L26&gt;12,12/10,L26/10)</f>
        <v>0.6</v>
      </c>
      <c r="T26" s="14">
        <f>(F26*R26)/K26</f>
        <v>1.6474485596707824</v>
      </c>
      <c r="U26" s="32">
        <f>(O26+P26+T26)/3</f>
        <v>1.605206288909993</v>
      </c>
      <c r="V26" s="14">
        <f>SUM(O26,P26,S26,T26)/4</f>
        <v>1.3539047166824947</v>
      </c>
    </row>
    <row r="27" spans="1:22" ht="15.75" thickBot="1" x14ac:dyDescent="0.3">
      <c r="A27" s="293" t="s">
        <v>20</v>
      </c>
      <c r="B27" s="311" t="s">
        <v>261</v>
      </c>
      <c r="C27" s="12" t="s">
        <v>126</v>
      </c>
      <c r="D27" s="13">
        <v>1</v>
      </c>
      <c r="E27" s="296">
        <v>2</v>
      </c>
      <c r="F27" s="14">
        <v>10</v>
      </c>
      <c r="G27" s="296">
        <v>0</v>
      </c>
      <c r="H27" s="13">
        <v>3</v>
      </c>
      <c r="I27" s="296">
        <v>6</v>
      </c>
      <c r="J27" s="13">
        <v>9</v>
      </c>
      <c r="K27" s="296">
        <v>7</v>
      </c>
      <c r="L27" s="284">
        <v>0</v>
      </c>
      <c r="M27" s="270">
        <f>F27*L27</f>
        <v>0</v>
      </c>
      <c r="N27" s="314" t="s">
        <v>126</v>
      </c>
      <c r="O27" s="32">
        <f>(F27*R27)/D27</f>
        <v>2.4666666666666668</v>
      </c>
      <c r="P27" s="14">
        <f>(F27*R27)/E27</f>
        <v>1.2333333333333334</v>
      </c>
      <c r="Q27" s="32">
        <f>(O27+P27)/2</f>
        <v>1.85</v>
      </c>
      <c r="R27" s="320">
        <v>0.2466666666666667</v>
      </c>
      <c r="S27" s="32">
        <f>IF(L27&gt;12,12/10,L27/10)</f>
        <v>0</v>
      </c>
      <c r="T27" s="14">
        <f>(F27*R27)/K27</f>
        <v>0.35238095238095241</v>
      </c>
      <c r="U27" s="32">
        <f>(O27+P27+T27)/3</f>
        <v>1.3507936507936507</v>
      </c>
      <c r="V27" s="14">
        <f>(O27+P27+T27)/3</f>
        <v>1.3507936507936507</v>
      </c>
    </row>
    <row r="28" spans="1:22" ht="15.75" thickBot="1" x14ac:dyDescent="0.3">
      <c r="A28" s="293" t="s">
        <v>21</v>
      </c>
      <c r="B28" s="311" t="s">
        <v>259</v>
      </c>
      <c r="C28" s="12" t="s">
        <v>176</v>
      </c>
      <c r="D28" s="13">
        <v>1</v>
      </c>
      <c r="E28" s="296">
        <v>2</v>
      </c>
      <c r="F28" s="14">
        <v>9.5</v>
      </c>
      <c r="G28" s="296">
        <v>0</v>
      </c>
      <c r="H28" s="13">
        <v>4</v>
      </c>
      <c r="I28" s="296">
        <v>9</v>
      </c>
      <c r="J28" s="13">
        <v>15</v>
      </c>
      <c r="K28" s="296">
        <v>4</v>
      </c>
      <c r="L28" s="284">
        <v>1</v>
      </c>
      <c r="M28" s="270">
        <f>F28*L28</f>
        <v>9.5</v>
      </c>
      <c r="N28" s="314" t="s">
        <v>176</v>
      </c>
      <c r="O28" s="32">
        <f>(F28*R28)/D28</f>
        <v>3.0083333333333333</v>
      </c>
      <c r="P28" s="14">
        <f>(F28*R28)/E28</f>
        <v>1.5041666666666667</v>
      </c>
      <c r="Q28" s="32">
        <f>(O28+P28)/2</f>
        <v>2.2562500000000001</v>
      </c>
      <c r="R28" s="320">
        <v>0.31666666666666665</v>
      </c>
      <c r="S28" s="32">
        <f>IF(L28&gt;12,12/10,L28/10)</f>
        <v>0.1</v>
      </c>
      <c r="T28" s="14">
        <f>(F28*R28)/K28</f>
        <v>0.75208333333333333</v>
      </c>
      <c r="U28" s="32">
        <f>(O28+P28+T28)/3</f>
        <v>1.7548611111111112</v>
      </c>
      <c r="V28" s="14">
        <f>SUM(O28,P28,S28,T28)/4</f>
        <v>1.3411458333333333</v>
      </c>
    </row>
    <row r="29" spans="1:22" ht="15.75" thickBot="1" x14ac:dyDescent="0.3">
      <c r="A29" s="293" t="s">
        <v>20</v>
      </c>
      <c r="B29" s="311" t="s">
        <v>259</v>
      </c>
      <c r="C29" s="12" t="s">
        <v>83</v>
      </c>
      <c r="D29" s="13">
        <v>4</v>
      </c>
      <c r="E29" s="296">
        <v>3</v>
      </c>
      <c r="F29" s="14">
        <v>7.3888888888888893</v>
      </c>
      <c r="G29" s="296">
        <v>0</v>
      </c>
      <c r="H29" s="13">
        <v>7</v>
      </c>
      <c r="I29" s="296">
        <v>14</v>
      </c>
      <c r="J29" s="13">
        <v>21</v>
      </c>
      <c r="K29" s="296">
        <v>4</v>
      </c>
      <c r="L29" s="284">
        <v>12</v>
      </c>
      <c r="M29" s="270">
        <f>F29*L29</f>
        <v>88.666666666666671</v>
      </c>
      <c r="N29" s="314" t="s">
        <v>83</v>
      </c>
      <c r="O29" s="32">
        <f>(F29*R29)/D29</f>
        <v>1.2355864197530868</v>
      </c>
      <c r="P29" s="14">
        <f>(F29*R29)/E29</f>
        <v>1.6474485596707824</v>
      </c>
      <c r="Q29" s="32">
        <f>(O29+P29)/2</f>
        <v>1.4415174897119347</v>
      </c>
      <c r="R29" s="320">
        <v>0.66888888888888909</v>
      </c>
      <c r="S29" s="32">
        <f>IF(L29&gt;12,12/10,L29/10)</f>
        <v>1.2</v>
      </c>
      <c r="T29" s="14">
        <f>(F29*R29)/K29</f>
        <v>1.2355864197530868</v>
      </c>
      <c r="U29" s="32">
        <f>(O29+P29+T29)/3</f>
        <v>1.3728737997256522</v>
      </c>
      <c r="V29" s="14">
        <f>SUM(O29,P29,S29,T29)/4</f>
        <v>1.3296553497942392</v>
      </c>
    </row>
    <row r="30" spans="1:22" ht="15.75" thickBot="1" x14ac:dyDescent="0.3">
      <c r="A30" s="293" t="s">
        <v>20</v>
      </c>
      <c r="B30" s="311" t="s">
        <v>259</v>
      </c>
      <c r="C30" s="12" t="s">
        <v>79</v>
      </c>
      <c r="D30" s="13">
        <v>3.5</v>
      </c>
      <c r="E30" s="296">
        <v>2</v>
      </c>
      <c r="F30" s="14">
        <v>6.8888888888888893</v>
      </c>
      <c r="G30" s="296">
        <v>0</v>
      </c>
      <c r="H30" s="13">
        <v>7</v>
      </c>
      <c r="I30" s="296">
        <v>14</v>
      </c>
      <c r="J30" s="13">
        <v>21</v>
      </c>
      <c r="K30" s="296">
        <v>4</v>
      </c>
      <c r="L30" s="284">
        <v>12</v>
      </c>
      <c r="M30" s="270">
        <f>F30*L30</f>
        <v>82.666666666666671</v>
      </c>
      <c r="N30" s="314" t="s">
        <v>79</v>
      </c>
      <c r="O30" s="32">
        <f>(F30*R30)/D30</f>
        <v>1.1328395061728391</v>
      </c>
      <c r="P30" s="14">
        <f>(F30*R30)/E30</f>
        <v>1.9824691358024686</v>
      </c>
      <c r="Q30" s="32">
        <f>(O30+P30)/2</f>
        <v>1.5576543209876539</v>
      </c>
      <c r="R30" s="320">
        <v>0.57555555555555538</v>
      </c>
      <c r="S30" s="32">
        <f>IF(L30&gt;12,12/10,L30/10)</f>
        <v>1.2</v>
      </c>
      <c r="T30" s="14">
        <f>(F30*R30)/K30</f>
        <v>0.99123456790123432</v>
      </c>
      <c r="U30" s="32">
        <f>(O30+P30+T30)/3</f>
        <v>1.3688477366255141</v>
      </c>
      <c r="V30" s="14">
        <f>SUM(O30,P30,S30,T30)/4</f>
        <v>1.3266358024691354</v>
      </c>
    </row>
    <row r="31" spans="1:22" ht="15.75" thickBot="1" x14ac:dyDescent="0.3">
      <c r="A31" s="293" t="s">
        <v>20</v>
      </c>
      <c r="B31" s="311" t="s">
        <v>259</v>
      </c>
      <c r="C31" s="12" t="s">
        <v>80</v>
      </c>
      <c r="D31" s="13">
        <v>4.5</v>
      </c>
      <c r="E31" s="296">
        <v>3</v>
      </c>
      <c r="F31" s="14">
        <v>10.333333333333332</v>
      </c>
      <c r="G31" s="296">
        <v>0</v>
      </c>
      <c r="H31" s="13">
        <v>7</v>
      </c>
      <c r="I31" s="296">
        <v>14</v>
      </c>
      <c r="J31" s="13">
        <v>21</v>
      </c>
      <c r="K31" s="296">
        <v>5</v>
      </c>
      <c r="L31" s="284">
        <v>8</v>
      </c>
      <c r="M31" s="270">
        <f>F31*L31</f>
        <v>82.666666666666657</v>
      </c>
      <c r="N31" s="314" t="s">
        <v>80</v>
      </c>
      <c r="O31" s="32">
        <f>(F31*R31)/D31</f>
        <v>1.3216460905349789</v>
      </c>
      <c r="P31" s="14">
        <f>(F31*R31)/E31</f>
        <v>1.9824691358024682</v>
      </c>
      <c r="Q31" s="32">
        <f>(O31+P31)/2</f>
        <v>1.6520576131687235</v>
      </c>
      <c r="R31" s="320">
        <v>0.57555555555555538</v>
      </c>
      <c r="S31" s="32">
        <f>IF(L31&gt;12,12/10,L31/10)</f>
        <v>0.8</v>
      </c>
      <c r="T31" s="14">
        <f>(F31*R31)/K31</f>
        <v>1.1894814814814809</v>
      </c>
      <c r="U31" s="32">
        <f>(O31+P31+T31)/3</f>
        <v>1.4978655692729761</v>
      </c>
      <c r="V31" s="14">
        <f>SUM(O31,P31,S31,T31)/4</f>
        <v>1.323399176954732</v>
      </c>
    </row>
    <row r="32" spans="1:22" ht="15.75" thickBot="1" x14ac:dyDescent="0.3">
      <c r="A32" s="293" t="s">
        <v>20</v>
      </c>
      <c r="B32" s="311" t="s">
        <v>260</v>
      </c>
      <c r="C32" s="12" t="s">
        <v>31</v>
      </c>
      <c r="D32" s="11">
        <v>16</v>
      </c>
      <c r="E32" s="296">
        <v>10</v>
      </c>
      <c r="F32" s="14">
        <v>26.166666666666668</v>
      </c>
      <c r="G32" s="296">
        <v>2</v>
      </c>
      <c r="H32" s="13">
        <v>8</v>
      </c>
      <c r="I32" s="296">
        <v>16</v>
      </c>
      <c r="J32" s="13">
        <v>24</v>
      </c>
      <c r="K32" s="296">
        <v>8</v>
      </c>
      <c r="L32" s="284">
        <v>3</v>
      </c>
      <c r="M32" s="270">
        <f>F32*L32</f>
        <v>78.5</v>
      </c>
      <c r="N32" s="314" t="s">
        <v>31</v>
      </c>
      <c r="O32" s="32">
        <f>(F32*R32)/D32</f>
        <v>1.0575694444444441</v>
      </c>
      <c r="P32" s="14">
        <f>(F32*R32)/E32</f>
        <v>1.6921111111111107</v>
      </c>
      <c r="Q32" s="32">
        <f>(O32+P32)/2</f>
        <v>1.3748402777777775</v>
      </c>
      <c r="R32" s="320">
        <v>0.64666666666666639</v>
      </c>
      <c r="S32" s="32">
        <f>IF(L32&gt;12,12/10,L32/10)</f>
        <v>0.3</v>
      </c>
      <c r="T32" s="14">
        <f>(F32*R32)/K32</f>
        <v>2.1151388888888882</v>
      </c>
      <c r="U32" s="32">
        <f>(O32+P32+T32)/3</f>
        <v>1.621606481481481</v>
      </c>
      <c r="V32" s="14">
        <f>SUM(O32,P32,S32,T32)/4</f>
        <v>1.2912048611111109</v>
      </c>
    </row>
    <row r="33" spans="1:22" ht="15.75" thickBot="1" x14ac:dyDescent="0.3">
      <c r="A33" s="293" t="s">
        <v>20</v>
      </c>
      <c r="B33" s="311" t="s">
        <v>259</v>
      </c>
      <c r="C33" s="12" t="s">
        <v>19</v>
      </c>
      <c r="D33" s="13">
        <v>5</v>
      </c>
      <c r="E33" s="296">
        <v>4</v>
      </c>
      <c r="F33" s="14">
        <v>12.694444444444445</v>
      </c>
      <c r="G33" s="296">
        <v>0</v>
      </c>
      <c r="H33" s="13">
        <v>7</v>
      </c>
      <c r="I33" s="296">
        <v>14</v>
      </c>
      <c r="J33" s="13">
        <v>21</v>
      </c>
      <c r="K33" s="296">
        <v>6</v>
      </c>
      <c r="L33" s="284">
        <v>6</v>
      </c>
      <c r="M33" s="270">
        <f>F33*L33</f>
        <v>76.166666666666671</v>
      </c>
      <c r="N33" s="314" t="s">
        <v>19</v>
      </c>
      <c r="O33" s="32">
        <f>(F33*R33)/D33</f>
        <v>1.4612716049382712</v>
      </c>
      <c r="P33" s="14">
        <f>(F33*R33)/E33</f>
        <v>1.826589506172839</v>
      </c>
      <c r="Q33" s="32">
        <f>(O33+P33)/2</f>
        <v>1.643930555555555</v>
      </c>
      <c r="R33" s="320">
        <v>0.57555555555555538</v>
      </c>
      <c r="S33" s="32">
        <f>IF(L33&gt;12,12/10,L33/10)</f>
        <v>0.6</v>
      </c>
      <c r="T33" s="14">
        <f>(F33*R33)/K33</f>
        <v>1.2177263374485594</v>
      </c>
      <c r="U33" s="32">
        <f>(O33+P33+T33)/3</f>
        <v>1.5018624828532232</v>
      </c>
      <c r="V33" s="14">
        <f>SUM(O33,P33,S33,T33)/4</f>
        <v>1.2763968621399173</v>
      </c>
    </row>
    <row r="34" spans="1:22" ht="15.75" thickBot="1" x14ac:dyDescent="0.3">
      <c r="A34" s="293" t="s">
        <v>20</v>
      </c>
      <c r="B34" s="311" t="s">
        <v>260</v>
      </c>
      <c r="C34" s="12" t="s">
        <v>30</v>
      </c>
      <c r="D34" s="13">
        <v>13</v>
      </c>
      <c r="E34" s="296">
        <v>8</v>
      </c>
      <c r="F34" s="14">
        <v>19.555555555555554</v>
      </c>
      <c r="G34" s="296">
        <v>2</v>
      </c>
      <c r="H34" s="13">
        <v>8</v>
      </c>
      <c r="I34" s="296">
        <v>16</v>
      </c>
      <c r="J34" s="13">
        <v>24</v>
      </c>
      <c r="K34" s="296">
        <v>6</v>
      </c>
      <c r="L34" s="284">
        <v>4</v>
      </c>
      <c r="M34" s="270">
        <f>F34*L34</f>
        <v>78.222222222222214</v>
      </c>
      <c r="N34" s="314" t="s">
        <v>30</v>
      </c>
      <c r="O34" s="32">
        <f>(F34*R34)/D34</f>
        <v>0.97276353276353222</v>
      </c>
      <c r="P34" s="14">
        <f>(F34*R34)/E34</f>
        <v>1.5807407407407399</v>
      </c>
      <c r="Q34" s="32">
        <f>(O34+P34)/2</f>
        <v>1.2767521367521359</v>
      </c>
      <c r="R34" s="320">
        <v>0.64666666666666639</v>
      </c>
      <c r="S34" s="32">
        <f>IF(L34&gt;12,12/10,L34/10)</f>
        <v>0.4</v>
      </c>
      <c r="T34" s="14">
        <f>(F34*R34)/K34</f>
        <v>2.107654320987653</v>
      </c>
      <c r="U34" s="32">
        <f>(O34+P34+T34)/3</f>
        <v>1.5537195314973082</v>
      </c>
      <c r="V34" s="14">
        <f>SUM(O34,P34,S34,T34)/4</f>
        <v>1.2652896486229812</v>
      </c>
    </row>
    <row r="35" spans="1:22" ht="15.75" thickBot="1" x14ac:dyDescent="0.3">
      <c r="A35" s="293" t="s">
        <v>20</v>
      </c>
      <c r="B35" s="311" t="s">
        <v>259</v>
      </c>
      <c r="C35" s="12" t="s">
        <v>62</v>
      </c>
      <c r="D35" s="13">
        <v>1.5</v>
      </c>
      <c r="E35" s="296">
        <v>1</v>
      </c>
      <c r="F35" s="14">
        <v>7.9999999999999991</v>
      </c>
      <c r="G35" s="296">
        <v>0</v>
      </c>
      <c r="H35" s="13">
        <v>3</v>
      </c>
      <c r="I35" s="296">
        <v>6</v>
      </c>
      <c r="J35" s="13">
        <v>9</v>
      </c>
      <c r="K35" s="296">
        <v>4</v>
      </c>
      <c r="L35" s="284">
        <v>15</v>
      </c>
      <c r="M35" s="270">
        <f>F35*L35</f>
        <v>119.99999999999999</v>
      </c>
      <c r="N35" s="314" t="s">
        <v>62</v>
      </c>
      <c r="O35" s="32">
        <f>(F35*R35)/D35</f>
        <v>1.3155555555555556</v>
      </c>
      <c r="P35" s="14">
        <f>(F35*R35)/E35</f>
        <v>1.9733333333333334</v>
      </c>
      <c r="Q35" s="32">
        <f>(O35+P35)/2</f>
        <v>1.6444444444444444</v>
      </c>
      <c r="R35" s="320">
        <v>0.2466666666666667</v>
      </c>
      <c r="S35" s="32">
        <f>IF(L35&gt;12,12/10,L35/10)</f>
        <v>1.2</v>
      </c>
      <c r="T35" s="14">
        <f>(F35*R35)/K35</f>
        <v>0.49333333333333335</v>
      </c>
      <c r="U35" s="32">
        <f>(O35+P35+T35)/3</f>
        <v>1.2607407407407407</v>
      </c>
      <c r="V35" s="14">
        <f>SUM(O35,P35,S35,T35)/4</f>
        <v>1.2455555555555555</v>
      </c>
    </row>
    <row r="36" spans="1:22" ht="15.75" thickBot="1" x14ac:dyDescent="0.3">
      <c r="A36" s="293" t="s">
        <v>20</v>
      </c>
      <c r="B36" s="311" t="s">
        <v>260</v>
      </c>
      <c r="C36" s="12" t="s">
        <v>29</v>
      </c>
      <c r="D36" s="13">
        <v>10</v>
      </c>
      <c r="E36" s="296">
        <v>6</v>
      </c>
      <c r="F36" s="14">
        <v>13.083333333333334</v>
      </c>
      <c r="G36" s="296">
        <v>2</v>
      </c>
      <c r="H36" s="13">
        <v>8</v>
      </c>
      <c r="I36" s="296">
        <v>16</v>
      </c>
      <c r="J36" s="13">
        <v>24</v>
      </c>
      <c r="K36" s="296">
        <v>4</v>
      </c>
      <c r="L36" s="284">
        <v>6</v>
      </c>
      <c r="M36" s="270">
        <f>F36*L36</f>
        <v>78.5</v>
      </c>
      <c r="N36" s="314" t="s">
        <v>29</v>
      </c>
      <c r="O36" s="32">
        <f>(F36*R36)/D36</f>
        <v>0.84605555555555534</v>
      </c>
      <c r="P36" s="14">
        <f>(F36*R36)/E36</f>
        <v>1.4100925925925922</v>
      </c>
      <c r="Q36" s="32">
        <f>(O36+P36)/2</f>
        <v>1.1280740740740738</v>
      </c>
      <c r="R36" s="320">
        <v>0.64666666666666639</v>
      </c>
      <c r="S36" s="32">
        <f>IF(L36&gt;12,12/10,L36/10)</f>
        <v>0.6</v>
      </c>
      <c r="T36" s="14">
        <f>(F36*R36)/K36</f>
        <v>2.1151388888888882</v>
      </c>
      <c r="U36" s="32">
        <f>(O36+P36+T36)/3</f>
        <v>1.457095679012345</v>
      </c>
      <c r="V36" s="14">
        <f>SUM(O36,P36,S36,T36)/4</f>
        <v>1.242821759259259</v>
      </c>
    </row>
    <row r="37" spans="1:22" ht="15.75" thickBot="1" x14ac:dyDescent="0.3">
      <c r="A37" s="293" t="s">
        <v>20</v>
      </c>
      <c r="B37" s="311" t="s">
        <v>260</v>
      </c>
      <c r="C37" s="12" t="s">
        <v>97</v>
      </c>
      <c r="D37" s="13">
        <v>7</v>
      </c>
      <c r="E37" s="296">
        <v>3</v>
      </c>
      <c r="F37" s="14">
        <v>7.0833333333333348</v>
      </c>
      <c r="G37" s="296">
        <v>2</v>
      </c>
      <c r="H37" s="13">
        <v>7</v>
      </c>
      <c r="I37" s="296">
        <v>14</v>
      </c>
      <c r="J37" s="13">
        <v>21</v>
      </c>
      <c r="K37" s="296">
        <v>2</v>
      </c>
      <c r="L37" s="284">
        <v>10</v>
      </c>
      <c r="M37" s="270">
        <f>F37*L37</f>
        <v>70.833333333333343</v>
      </c>
      <c r="N37" s="314" t="s">
        <v>97</v>
      </c>
      <c r="O37" s="32">
        <f>(F37*R37)/D37</f>
        <v>0.57116402116402099</v>
      </c>
      <c r="P37" s="14">
        <f>(F37*R37)/E37</f>
        <v>1.3327160493827157</v>
      </c>
      <c r="Q37" s="32">
        <f>(O37+P37)/2</f>
        <v>0.95194003527336835</v>
      </c>
      <c r="R37" s="320">
        <v>0.56444444444444419</v>
      </c>
      <c r="S37" s="32">
        <f>IF(L37&gt;12,12/10,L37/10)</f>
        <v>1</v>
      </c>
      <c r="T37" s="14">
        <f>(F37*R37)/K37</f>
        <v>1.9990740740740736</v>
      </c>
      <c r="U37" s="32">
        <f>(O37+P37+T37)/3</f>
        <v>1.3009847148736033</v>
      </c>
      <c r="V37" s="14">
        <f>SUM(O37,P37,S37,T37)/4</f>
        <v>1.2257385361552025</v>
      </c>
    </row>
    <row r="38" spans="1:22" ht="15.75" thickBot="1" x14ac:dyDescent="0.3">
      <c r="A38" s="293" t="s">
        <v>20</v>
      </c>
      <c r="B38" s="311" t="s">
        <v>259</v>
      </c>
      <c r="C38" s="12" t="s">
        <v>81</v>
      </c>
      <c r="D38" s="13">
        <v>6</v>
      </c>
      <c r="E38" s="296">
        <v>5</v>
      </c>
      <c r="F38" s="14">
        <v>13.861111111111111</v>
      </c>
      <c r="G38" s="296">
        <v>0</v>
      </c>
      <c r="H38" s="13">
        <v>7</v>
      </c>
      <c r="I38" s="296">
        <v>14</v>
      </c>
      <c r="J38" s="13">
        <v>21</v>
      </c>
      <c r="K38" s="296">
        <v>6</v>
      </c>
      <c r="L38" s="284">
        <v>6</v>
      </c>
      <c r="M38" s="270">
        <f>F38*L38</f>
        <v>83.166666666666657</v>
      </c>
      <c r="N38" s="314" t="s">
        <v>81</v>
      </c>
      <c r="O38" s="32">
        <f>(F38*R38)/D38</f>
        <v>1.3296399176954727</v>
      </c>
      <c r="P38" s="14">
        <f>(F38*R38)/E38</f>
        <v>1.5955679012345674</v>
      </c>
      <c r="Q38" s="32">
        <f>(O38+P38)/2</f>
        <v>1.4626039094650201</v>
      </c>
      <c r="R38" s="320">
        <v>0.57555555555555538</v>
      </c>
      <c r="S38" s="32">
        <f>IF(L38&gt;12,12/10,L38/10)</f>
        <v>0.6</v>
      </c>
      <c r="T38" s="14">
        <f>(F38*R38)/K38</f>
        <v>1.3296399176954727</v>
      </c>
      <c r="U38" s="32">
        <f>(O38+P38+T38)/3</f>
        <v>1.4182825788751707</v>
      </c>
      <c r="V38" s="14">
        <f>SUM(O38,P38,S38,T38)/4</f>
        <v>1.2137119341563782</v>
      </c>
    </row>
    <row r="39" spans="1:22" ht="15.75" thickBot="1" x14ac:dyDescent="0.3">
      <c r="A39" s="293" t="s">
        <v>21</v>
      </c>
      <c r="B39" s="311" t="s">
        <v>261</v>
      </c>
      <c r="C39" s="12" t="s">
        <v>116</v>
      </c>
      <c r="D39" s="13">
        <v>1</v>
      </c>
      <c r="E39" s="296">
        <v>1</v>
      </c>
      <c r="F39" s="14">
        <v>5</v>
      </c>
      <c r="G39" s="296">
        <v>0</v>
      </c>
      <c r="H39" s="13">
        <v>4</v>
      </c>
      <c r="I39" s="296">
        <v>8</v>
      </c>
      <c r="J39" s="13">
        <v>12</v>
      </c>
      <c r="K39" s="296">
        <v>5</v>
      </c>
      <c r="L39" s="284">
        <v>0</v>
      </c>
      <c r="M39" s="270">
        <f>F39*L39</f>
        <v>0</v>
      </c>
      <c r="N39" s="314" t="s">
        <v>116</v>
      </c>
      <c r="O39" s="32">
        <f>(F39*R39)/D39</f>
        <v>1.6444444444444448</v>
      </c>
      <c r="P39" s="14">
        <f>(F39*R39)/E39</f>
        <v>1.6444444444444448</v>
      </c>
      <c r="Q39" s="32">
        <f>(O39+P39)/2</f>
        <v>1.6444444444444448</v>
      </c>
      <c r="R39" s="320">
        <v>0.32888888888888895</v>
      </c>
      <c r="S39" s="32">
        <f>IF(L39&gt;12,12/10,L39/10)</f>
        <v>0</v>
      </c>
      <c r="T39" s="14">
        <f>(F39*R39)/K39</f>
        <v>0.32888888888888895</v>
      </c>
      <c r="U39" s="32">
        <f>(O39+P39+T39)/3</f>
        <v>1.2059259259259261</v>
      </c>
      <c r="V39" s="14">
        <f>(O39+P39+T39)/3</f>
        <v>1.2059259259259261</v>
      </c>
    </row>
    <row r="40" spans="1:22" ht="15.75" thickBot="1" x14ac:dyDescent="0.3">
      <c r="A40" s="293" t="s">
        <v>21</v>
      </c>
      <c r="B40" s="311" t="s">
        <v>259</v>
      </c>
      <c r="C40" s="12" t="s">
        <v>179</v>
      </c>
      <c r="D40" s="13">
        <v>3</v>
      </c>
      <c r="E40" s="296">
        <v>1</v>
      </c>
      <c r="F40" s="14">
        <v>5</v>
      </c>
      <c r="G40" s="296">
        <v>5</v>
      </c>
      <c r="H40" s="13">
        <v>6</v>
      </c>
      <c r="I40" s="296">
        <v>12</v>
      </c>
      <c r="J40" s="13">
        <v>18</v>
      </c>
      <c r="K40" s="296">
        <v>3</v>
      </c>
      <c r="L40" s="284">
        <v>12</v>
      </c>
      <c r="M40" s="270">
        <f>F40*L40</f>
        <v>60</v>
      </c>
      <c r="N40" s="314" t="s">
        <v>179</v>
      </c>
      <c r="O40" s="32">
        <f>(F40*R40)/D40</f>
        <v>0.70555555555555538</v>
      </c>
      <c r="P40" s="14">
        <f>(F40*R40)/E40</f>
        <v>2.1166666666666663</v>
      </c>
      <c r="Q40" s="32">
        <f>(O40+P40)/2</f>
        <v>1.4111111111111108</v>
      </c>
      <c r="R40" s="320">
        <v>0.42333333333333323</v>
      </c>
      <c r="S40" s="32">
        <f>IF(L40&gt;12,12/10,L40/10)</f>
        <v>1.2</v>
      </c>
      <c r="T40" s="14">
        <f>(F40*R40)/K40</f>
        <v>0.70555555555555538</v>
      </c>
      <c r="U40" s="32">
        <f>(O40+P40+T40)/3</f>
        <v>1.1759259259259256</v>
      </c>
      <c r="V40" s="14">
        <f>SUM(O40,P40,S40,T40)/4</f>
        <v>1.1819444444444442</v>
      </c>
    </row>
    <row r="41" spans="1:22" ht="15.75" thickBot="1" x14ac:dyDescent="0.3">
      <c r="A41" s="293" t="s">
        <v>20</v>
      </c>
      <c r="B41" s="311" t="s">
        <v>261</v>
      </c>
      <c r="C41" s="12" t="s">
        <v>119</v>
      </c>
      <c r="D41" s="13">
        <v>2</v>
      </c>
      <c r="E41" s="296">
        <v>2</v>
      </c>
      <c r="F41" s="14">
        <v>7</v>
      </c>
      <c r="G41" s="296">
        <v>0</v>
      </c>
      <c r="H41" s="13">
        <v>5</v>
      </c>
      <c r="I41" s="296">
        <v>9</v>
      </c>
      <c r="J41" s="13">
        <v>14</v>
      </c>
      <c r="K41" s="296">
        <v>6</v>
      </c>
      <c r="L41" s="284">
        <v>0</v>
      </c>
      <c r="M41" s="270">
        <f>F41*L41</f>
        <v>0</v>
      </c>
      <c r="N41" s="314" t="s">
        <v>119</v>
      </c>
      <c r="O41" s="32">
        <f>(F41*R41)/D41</f>
        <v>1.4738888888888895</v>
      </c>
      <c r="P41" s="14">
        <f>(F41*R41)/E41</f>
        <v>1.4738888888888895</v>
      </c>
      <c r="Q41" s="32">
        <f>(O41+P41)/2</f>
        <v>1.4738888888888895</v>
      </c>
      <c r="R41" s="320">
        <v>0.42111111111111127</v>
      </c>
      <c r="S41" s="32">
        <f>IF(L41&gt;12,12/10,L41/10)</f>
        <v>0</v>
      </c>
      <c r="T41" s="14">
        <f>(F41*R41)/K41</f>
        <v>0.49129629629629651</v>
      </c>
      <c r="U41" s="32">
        <f>(O41+P41+T41)/3</f>
        <v>1.1463580246913585</v>
      </c>
      <c r="V41" s="14">
        <f>(O41+P41+T41)/3</f>
        <v>1.1463580246913585</v>
      </c>
    </row>
    <row r="42" spans="1:22" ht="15.75" thickBot="1" x14ac:dyDescent="0.3">
      <c r="A42" s="293" t="s">
        <v>21</v>
      </c>
      <c r="B42" s="311" t="s">
        <v>261</v>
      </c>
      <c r="C42" s="12" t="s">
        <v>111</v>
      </c>
      <c r="D42" s="13">
        <v>5</v>
      </c>
      <c r="E42" s="296">
        <v>2</v>
      </c>
      <c r="F42" s="14">
        <v>8</v>
      </c>
      <c r="G42" s="296">
        <v>0</v>
      </c>
      <c r="H42" s="13">
        <v>7</v>
      </c>
      <c r="I42" s="296">
        <v>14</v>
      </c>
      <c r="J42" s="13">
        <v>19</v>
      </c>
      <c r="K42" s="296">
        <v>12</v>
      </c>
      <c r="L42" s="284">
        <v>0</v>
      </c>
      <c r="M42" s="270">
        <f>F42*L42</f>
        <v>0</v>
      </c>
      <c r="N42" s="314" t="s">
        <v>111</v>
      </c>
      <c r="O42" s="32">
        <f>(F42*R42)/D42</f>
        <v>0.8675555555555553</v>
      </c>
      <c r="P42" s="14">
        <f>(F42*R42)/E42</f>
        <v>2.1688888888888882</v>
      </c>
      <c r="Q42" s="32">
        <f>(O42+P42)/2</f>
        <v>1.5182222222222217</v>
      </c>
      <c r="R42" s="320">
        <v>0.54222222222222205</v>
      </c>
      <c r="S42" s="32">
        <f>IF(L42&gt;12,12/10,L42/10)</f>
        <v>0</v>
      </c>
      <c r="T42" s="14">
        <f>(F42*R42)/K42</f>
        <v>0.36148148148148135</v>
      </c>
      <c r="U42" s="32">
        <f>(O42+P42+T42)/3</f>
        <v>1.1326419753086416</v>
      </c>
      <c r="V42" s="14">
        <f>(O42+P42+T42)/3</f>
        <v>1.1326419753086416</v>
      </c>
    </row>
    <row r="43" spans="1:22" ht="15.75" thickBot="1" x14ac:dyDescent="0.3">
      <c r="A43" s="293" t="s">
        <v>21</v>
      </c>
      <c r="B43" s="311" t="s">
        <v>261</v>
      </c>
      <c r="C43" s="12" t="s">
        <v>233</v>
      </c>
      <c r="D43" s="13">
        <v>7</v>
      </c>
      <c r="E43" s="296">
        <v>2</v>
      </c>
      <c r="F43" s="14">
        <v>9</v>
      </c>
      <c r="G43" s="296">
        <v>0</v>
      </c>
      <c r="H43" s="13">
        <v>5</v>
      </c>
      <c r="I43" s="296">
        <v>10</v>
      </c>
      <c r="J43" s="13">
        <v>15</v>
      </c>
      <c r="K43" s="296">
        <v>14</v>
      </c>
      <c r="L43" s="284">
        <v>0</v>
      </c>
      <c r="M43" s="270">
        <f>F43*L43</f>
        <v>0</v>
      </c>
      <c r="N43" s="314" t="s">
        <v>233</v>
      </c>
      <c r="O43" s="32">
        <f>(F43*R43)/D43</f>
        <v>0.67857142857142849</v>
      </c>
      <c r="P43" s="14">
        <f>(F43*R43)/E43</f>
        <v>2.3749999999999996</v>
      </c>
      <c r="Q43" s="32">
        <f>(O43+P43)/2</f>
        <v>1.526785714285714</v>
      </c>
      <c r="R43" s="320">
        <v>0.52777777777777768</v>
      </c>
      <c r="S43" s="32">
        <f>IF(L43&gt;12,12/10,L43/10)</f>
        <v>0</v>
      </c>
      <c r="T43" s="14">
        <f>(F43*R43)/K43</f>
        <v>0.33928571428571425</v>
      </c>
      <c r="U43" s="32">
        <f>(O43+P43+T43)/3</f>
        <v>1.1309523809523807</v>
      </c>
      <c r="V43" s="14">
        <f>(O43+P43+T43)/3</f>
        <v>1.1309523809523807</v>
      </c>
    </row>
    <row r="44" spans="1:22" ht="15.75" thickBot="1" x14ac:dyDescent="0.3">
      <c r="A44" s="293" t="s">
        <v>20</v>
      </c>
      <c r="B44" s="311" t="s">
        <v>259</v>
      </c>
      <c r="C44" s="12" t="s">
        <v>66</v>
      </c>
      <c r="D44" s="13">
        <v>1</v>
      </c>
      <c r="E44" s="296">
        <v>1</v>
      </c>
      <c r="F44" s="14">
        <v>4</v>
      </c>
      <c r="G44" s="296">
        <v>0</v>
      </c>
      <c r="H44" s="13">
        <v>4</v>
      </c>
      <c r="I44" s="296">
        <v>8</v>
      </c>
      <c r="J44" s="13">
        <v>12</v>
      </c>
      <c r="K44" s="296">
        <v>2</v>
      </c>
      <c r="L44" s="284">
        <v>50</v>
      </c>
      <c r="M44" s="270">
        <f>F44*L44</f>
        <v>200</v>
      </c>
      <c r="N44" s="314" t="s">
        <v>66</v>
      </c>
      <c r="O44" s="32">
        <f>(F44*R44)/D44</f>
        <v>1.3155555555555558</v>
      </c>
      <c r="P44" s="14">
        <f>(F44*R44)/E44</f>
        <v>1.3155555555555558</v>
      </c>
      <c r="Q44" s="32">
        <f>(O44+P44)/2</f>
        <v>1.3155555555555558</v>
      </c>
      <c r="R44" s="320">
        <v>0.32888888888888895</v>
      </c>
      <c r="S44" s="32">
        <f>IF(L44&gt;12,12/10,L44/10)</f>
        <v>1.2</v>
      </c>
      <c r="T44" s="14">
        <f>(F44*R44)/K44</f>
        <v>0.65777777777777791</v>
      </c>
      <c r="U44" s="32">
        <f>(O44+P44+T44)/3</f>
        <v>1.0962962962962965</v>
      </c>
      <c r="V44" s="14">
        <f>SUM(O44,P44,S44,T44)/4</f>
        <v>1.1222222222222222</v>
      </c>
    </row>
    <row r="45" spans="1:22" ht="15.75" thickBot="1" x14ac:dyDescent="0.3">
      <c r="A45" s="293" t="s">
        <v>21</v>
      </c>
      <c r="B45" s="311" t="s">
        <v>259</v>
      </c>
      <c r="C45" s="12" t="s">
        <v>67</v>
      </c>
      <c r="D45" s="13">
        <v>3</v>
      </c>
      <c r="E45" s="296">
        <v>1</v>
      </c>
      <c r="F45" s="14">
        <v>8</v>
      </c>
      <c r="G45" s="296">
        <v>0</v>
      </c>
      <c r="H45" s="13">
        <v>3</v>
      </c>
      <c r="I45" s="296">
        <v>6</v>
      </c>
      <c r="J45" s="13">
        <v>9</v>
      </c>
      <c r="K45" s="296">
        <v>3</v>
      </c>
      <c r="L45" s="284">
        <v>25</v>
      </c>
      <c r="M45" s="270">
        <f>F45*L45</f>
        <v>200</v>
      </c>
      <c r="N45" s="315" t="s">
        <v>67</v>
      </c>
      <c r="O45" s="32">
        <f>(F45*R45)/D45</f>
        <v>0.65777777777777791</v>
      </c>
      <c r="P45" s="14">
        <f>(F45*R45)/E45</f>
        <v>1.9733333333333336</v>
      </c>
      <c r="Q45" s="278">
        <f>(O45+P45)/2</f>
        <v>1.3155555555555558</v>
      </c>
      <c r="R45" s="321">
        <v>0.2466666666666667</v>
      </c>
      <c r="S45" s="32">
        <f>IF(L45&gt;12,12/10,L45/10)</f>
        <v>1.2</v>
      </c>
      <c r="T45" s="281">
        <f>(F45*R45)/K45</f>
        <v>0.65777777777777791</v>
      </c>
      <c r="U45" s="278">
        <f>(O45+P45+T45)/3</f>
        <v>1.0962962962962965</v>
      </c>
      <c r="V45" s="307">
        <f>SUM(O45,P45,S45,T45)/4</f>
        <v>1.1222222222222222</v>
      </c>
    </row>
    <row r="46" spans="1:22" ht="15.75" thickBot="1" x14ac:dyDescent="0.3">
      <c r="A46" s="293" t="s">
        <v>20</v>
      </c>
      <c r="B46" s="311" t="s">
        <v>260</v>
      </c>
      <c r="C46" s="12" t="s">
        <v>74</v>
      </c>
      <c r="D46" s="13">
        <v>7</v>
      </c>
      <c r="E46" s="296">
        <v>4</v>
      </c>
      <c r="F46" s="14">
        <v>3.166666666666667</v>
      </c>
      <c r="G46" s="296">
        <v>3</v>
      </c>
      <c r="H46" s="13">
        <v>8</v>
      </c>
      <c r="I46" s="296">
        <v>15</v>
      </c>
      <c r="J46" s="13">
        <v>24</v>
      </c>
      <c r="K46" s="296">
        <v>1</v>
      </c>
      <c r="L46" s="284">
        <v>20</v>
      </c>
      <c r="M46" s="270">
        <f>F46*L46</f>
        <v>63.333333333333343</v>
      </c>
      <c r="N46" s="314" t="s">
        <v>74</v>
      </c>
      <c r="O46" s="32">
        <f>(F46*R46)/D46</f>
        <v>0.3332539682539683</v>
      </c>
      <c r="P46" s="14">
        <f>(F46*R46)/E46</f>
        <v>0.58319444444444457</v>
      </c>
      <c r="Q46" s="32">
        <f>(O46+P46)/2</f>
        <v>0.45822420634920646</v>
      </c>
      <c r="R46" s="320">
        <v>0.73666666666666669</v>
      </c>
      <c r="S46" s="32">
        <f>IF(L46&gt;12,12/10,L46/10)</f>
        <v>1.2</v>
      </c>
      <c r="T46" s="14">
        <f>(F46*R46)/K46</f>
        <v>2.3327777777777783</v>
      </c>
      <c r="U46" s="32">
        <f>(O46+P46+T46)/3</f>
        <v>1.0830753968253972</v>
      </c>
      <c r="V46" s="295">
        <f>SUM(O46,P46,S46,T46)/4</f>
        <v>1.1123065476190477</v>
      </c>
    </row>
    <row r="47" spans="1:22" ht="15.75" thickBot="1" x14ac:dyDescent="0.3">
      <c r="A47" s="293" t="s">
        <v>21</v>
      </c>
      <c r="B47" s="311" t="s">
        <v>260</v>
      </c>
      <c r="C47" s="12" t="s">
        <v>214</v>
      </c>
      <c r="D47" s="13">
        <v>8</v>
      </c>
      <c r="E47" s="296">
        <v>4</v>
      </c>
      <c r="F47" s="14">
        <v>5</v>
      </c>
      <c r="G47" s="296">
        <v>3</v>
      </c>
      <c r="H47" s="13">
        <v>6</v>
      </c>
      <c r="I47" s="296">
        <v>12</v>
      </c>
      <c r="J47" s="13">
        <v>18</v>
      </c>
      <c r="K47" s="296">
        <v>1</v>
      </c>
      <c r="L47" s="284">
        <v>20</v>
      </c>
      <c r="M47" s="270">
        <f>F47*L47</f>
        <v>100</v>
      </c>
      <c r="N47" s="314" t="s">
        <v>214</v>
      </c>
      <c r="O47" s="32">
        <f>(F47*R47)/D47</f>
        <v>0.29305555555555551</v>
      </c>
      <c r="P47" s="14">
        <f>(F47*R47)/E47</f>
        <v>0.58611111111111103</v>
      </c>
      <c r="Q47" s="32">
        <f>(O47+P47)/2</f>
        <v>0.43958333333333327</v>
      </c>
      <c r="R47" s="320">
        <v>0.46888888888888886</v>
      </c>
      <c r="S47" s="32">
        <f>IF(L47&gt;12,12/10,L47/10)</f>
        <v>1.2</v>
      </c>
      <c r="T47" s="14">
        <f>(F47*R47)/K47</f>
        <v>2.3444444444444441</v>
      </c>
      <c r="U47" s="32">
        <f>(O47+P47+T47)/3</f>
        <v>1.0745370370370368</v>
      </c>
      <c r="V47" s="295">
        <f>SUM(O47,P47,S47,T47)/4</f>
        <v>1.1059027777777777</v>
      </c>
    </row>
    <row r="48" spans="1:22" ht="15.75" thickBot="1" x14ac:dyDescent="0.3">
      <c r="A48" s="293" t="s">
        <v>20</v>
      </c>
      <c r="B48" s="311" t="s">
        <v>260</v>
      </c>
      <c r="C48" s="12" t="s">
        <v>95</v>
      </c>
      <c r="D48" s="13">
        <v>10</v>
      </c>
      <c r="E48" s="296">
        <v>8</v>
      </c>
      <c r="F48" s="14">
        <v>15.833333333333336</v>
      </c>
      <c r="G48" s="296">
        <v>0</v>
      </c>
      <c r="H48" s="13">
        <v>7</v>
      </c>
      <c r="I48" s="296">
        <v>14</v>
      </c>
      <c r="J48" s="13">
        <v>21</v>
      </c>
      <c r="K48" s="296">
        <v>5</v>
      </c>
      <c r="L48" s="284">
        <v>4</v>
      </c>
      <c r="M48" s="270">
        <f>F48*L48</f>
        <v>63.333333333333343</v>
      </c>
      <c r="N48" s="314" t="s">
        <v>95</v>
      </c>
      <c r="O48" s="32">
        <f>(F48*R48)/D48</f>
        <v>0.91129629629629627</v>
      </c>
      <c r="P48" s="14">
        <f>(F48*R48)/E48</f>
        <v>1.1391203703703703</v>
      </c>
      <c r="Q48" s="32">
        <f>(O48+P48)/2</f>
        <v>1.0252083333333333</v>
      </c>
      <c r="R48" s="320">
        <v>0.57555555555555538</v>
      </c>
      <c r="S48" s="32">
        <f>IF(L48&gt;12,12/10,L48/10)</f>
        <v>0.4</v>
      </c>
      <c r="T48" s="14">
        <f>(F48*R48)/K48</f>
        <v>1.8225925925925925</v>
      </c>
      <c r="U48" s="32">
        <f>(O48+P48+T48)/3</f>
        <v>1.291003086419753</v>
      </c>
      <c r="V48" s="295">
        <f>SUM(O48,P48,S48,T48)/4</f>
        <v>1.0682523148148149</v>
      </c>
    </row>
    <row r="49" spans="1:22" ht="15.75" thickBot="1" x14ac:dyDescent="0.3">
      <c r="A49" s="293" t="s">
        <v>20</v>
      </c>
      <c r="B49" s="311" t="s">
        <v>259</v>
      </c>
      <c r="C49" s="12" t="s">
        <v>82</v>
      </c>
      <c r="D49" s="13">
        <v>2.5</v>
      </c>
      <c r="E49" s="296">
        <v>3</v>
      </c>
      <c r="F49" s="14">
        <v>3.6944444444444446</v>
      </c>
      <c r="G49" s="296">
        <v>0</v>
      </c>
      <c r="H49" s="13">
        <v>7</v>
      </c>
      <c r="I49" s="296">
        <v>14</v>
      </c>
      <c r="J49" s="13">
        <v>21</v>
      </c>
      <c r="K49" s="296">
        <v>2</v>
      </c>
      <c r="L49" s="284">
        <v>24</v>
      </c>
      <c r="M49" s="270">
        <f>F49*L49</f>
        <v>88.666666666666671</v>
      </c>
      <c r="N49" s="314" t="s">
        <v>82</v>
      </c>
      <c r="O49" s="32">
        <f>(F49*R49)/D49</f>
        <v>0.98846913580246942</v>
      </c>
      <c r="P49" s="14">
        <f>(F49*R49)/E49</f>
        <v>0.8237242798353912</v>
      </c>
      <c r="Q49" s="32">
        <f>(O49+P49)/2</f>
        <v>0.90609670781893037</v>
      </c>
      <c r="R49" s="320">
        <v>0.66888888888888909</v>
      </c>
      <c r="S49" s="32">
        <f>IF(L49&gt;12,12/10,L49/10)</f>
        <v>1.2</v>
      </c>
      <c r="T49" s="14">
        <f>(F49*R49)/K49</f>
        <v>1.2355864197530868</v>
      </c>
      <c r="U49" s="32">
        <f>(O49+P49+T49)/3</f>
        <v>1.0159266117969825</v>
      </c>
      <c r="V49" s="295">
        <f>SUM(O49,P49,S49,T49)/4</f>
        <v>1.061944958847737</v>
      </c>
    </row>
    <row r="50" spans="1:22" ht="15.75" thickBot="1" x14ac:dyDescent="0.3">
      <c r="A50" s="293" t="s">
        <v>20</v>
      </c>
      <c r="B50" s="311" t="s">
        <v>259</v>
      </c>
      <c r="C50" s="12" t="s">
        <v>61</v>
      </c>
      <c r="D50" s="13">
        <v>1</v>
      </c>
      <c r="E50" s="296">
        <v>1</v>
      </c>
      <c r="F50" s="14">
        <v>5.2777777777777786</v>
      </c>
      <c r="G50" s="296">
        <v>0</v>
      </c>
      <c r="H50" s="13">
        <v>3</v>
      </c>
      <c r="I50" s="296">
        <v>6</v>
      </c>
      <c r="J50" s="13">
        <v>9</v>
      </c>
      <c r="K50" s="296">
        <v>3</v>
      </c>
      <c r="L50" s="284">
        <v>25</v>
      </c>
      <c r="M50" s="270">
        <f>F50*L50</f>
        <v>131.94444444444446</v>
      </c>
      <c r="N50" s="314" t="s">
        <v>61</v>
      </c>
      <c r="O50" s="32">
        <f>(F50*R50)/D50</f>
        <v>1.3018518518518523</v>
      </c>
      <c r="P50" s="14">
        <f>(F50*R50)/E50</f>
        <v>1.3018518518518523</v>
      </c>
      <c r="Q50" s="32">
        <f>(O50+P50)/2</f>
        <v>1.3018518518518523</v>
      </c>
      <c r="R50" s="320">
        <v>0.2466666666666667</v>
      </c>
      <c r="S50" s="32">
        <f>IF(L50&gt;12,12/10,L50/10)</f>
        <v>1.2</v>
      </c>
      <c r="T50" s="14">
        <f>(F50*R50)/K50</f>
        <v>0.43395061728395073</v>
      </c>
      <c r="U50" s="32">
        <f>(O50+P50+T50)/3</f>
        <v>1.0125514403292184</v>
      </c>
      <c r="V50" s="295">
        <f>SUM(O50,P50,S50,T50)/4</f>
        <v>1.0594135802469138</v>
      </c>
    </row>
    <row r="51" spans="1:22" ht="15.75" thickBot="1" x14ac:dyDescent="0.3">
      <c r="A51" s="293" t="s">
        <v>21</v>
      </c>
      <c r="B51" s="311" t="s">
        <v>261</v>
      </c>
      <c r="C51" s="12" t="s">
        <v>234</v>
      </c>
      <c r="D51" s="13">
        <v>2</v>
      </c>
      <c r="E51" s="296">
        <v>1</v>
      </c>
      <c r="F51" s="14">
        <v>6</v>
      </c>
      <c r="G51" s="296">
        <v>0</v>
      </c>
      <c r="H51" s="13">
        <v>3</v>
      </c>
      <c r="I51" s="296">
        <v>6</v>
      </c>
      <c r="J51" s="13">
        <v>9</v>
      </c>
      <c r="K51" s="296">
        <v>6</v>
      </c>
      <c r="L51" s="284">
        <v>0</v>
      </c>
      <c r="M51" s="270">
        <f>F51*L51</f>
        <v>0</v>
      </c>
      <c r="N51" s="314" t="s">
        <v>234</v>
      </c>
      <c r="O51" s="32">
        <f>(F51*R51)/D51</f>
        <v>0.95000000000000029</v>
      </c>
      <c r="P51" s="14">
        <f>(F51*R51)/E51</f>
        <v>1.9000000000000006</v>
      </c>
      <c r="Q51" s="32">
        <f>(O51+P51)/2</f>
        <v>1.4250000000000005</v>
      </c>
      <c r="R51" s="320">
        <v>0.31666666666666676</v>
      </c>
      <c r="S51" s="32">
        <f>IF(L51&gt;12,12/10,L51/10)</f>
        <v>0</v>
      </c>
      <c r="T51" s="14">
        <f>(F51*R51)/K51</f>
        <v>0.31666666666666676</v>
      </c>
      <c r="U51" s="32">
        <f>(O51+P51+T51)/3</f>
        <v>1.055555555555556</v>
      </c>
      <c r="V51" s="295">
        <f>(O51+P51+T51)/3</f>
        <v>1.055555555555556</v>
      </c>
    </row>
    <row r="52" spans="1:22" ht="15.75" thickBot="1" x14ac:dyDescent="0.3">
      <c r="A52" s="293" t="s">
        <v>21</v>
      </c>
      <c r="B52" s="311" t="s">
        <v>259</v>
      </c>
      <c r="C52" s="12" t="s">
        <v>16</v>
      </c>
      <c r="D52" s="13">
        <v>2</v>
      </c>
      <c r="E52" s="296">
        <v>1</v>
      </c>
      <c r="F52" s="14">
        <v>3.166666666666667</v>
      </c>
      <c r="G52" s="296">
        <v>6</v>
      </c>
      <c r="H52" s="13">
        <v>7</v>
      </c>
      <c r="I52" s="296">
        <v>14</v>
      </c>
      <c r="J52" s="13">
        <v>21</v>
      </c>
      <c r="K52" s="296">
        <v>2</v>
      </c>
      <c r="L52" s="13">
        <v>24</v>
      </c>
      <c r="M52" s="270">
        <f>F52*L52</f>
        <v>76</v>
      </c>
      <c r="N52" s="314" t="s">
        <v>16</v>
      </c>
      <c r="O52" s="32">
        <f>(F52*R52)/D52</f>
        <v>0.75296296296296272</v>
      </c>
      <c r="P52" s="14">
        <f>(F52*R52)/E52</f>
        <v>1.5059259259259254</v>
      </c>
      <c r="Q52" s="32">
        <f>(O52+P52)/2</f>
        <v>1.129444444444444</v>
      </c>
      <c r="R52" s="320">
        <v>0.47555555555555534</v>
      </c>
      <c r="S52" s="32">
        <f>IF(L52&gt;12,12/10,L52/10)</f>
        <v>1.2</v>
      </c>
      <c r="T52" s="14">
        <f>(F52*R52)/K52</f>
        <v>0.75296296296296272</v>
      </c>
      <c r="U52" s="32">
        <f>(O52+P52+T52)/3</f>
        <v>1.0039506172839503</v>
      </c>
      <c r="V52" s="295">
        <f>SUM(O52,P52,S52,T52)/4</f>
        <v>1.0529629629629627</v>
      </c>
    </row>
    <row r="53" spans="1:22" ht="15.75" thickBot="1" x14ac:dyDescent="0.3">
      <c r="A53" s="293" t="s">
        <v>21</v>
      </c>
      <c r="B53" s="311" t="s">
        <v>261</v>
      </c>
      <c r="C53" s="12" t="s">
        <v>245</v>
      </c>
      <c r="D53" s="13">
        <v>6</v>
      </c>
      <c r="E53" s="296">
        <v>2</v>
      </c>
      <c r="F53" s="14">
        <v>10</v>
      </c>
      <c r="G53" s="296">
        <v>0</v>
      </c>
      <c r="H53" s="13">
        <v>5</v>
      </c>
      <c r="I53" s="296">
        <v>10</v>
      </c>
      <c r="J53" s="13">
        <v>15</v>
      </c>
      <c r="K53" s="296">
        <v>10</v>
      </c>
      <c r="L53" s="284">
        <v>10</v>
      </c>
      <c r="M53" s="270">
        <f>F53*L53</f>
        <v>100</v>
      </c>
      <c r="N53" s="314" t="s">
        <v>245</v>
      </c>
      <c r="O53" s="32">
        <f>(F53*R53)/D53</f>
        <v>0.68518518518518512</v>
      </c>
      <c r="P53" s="14">
        <f>(F53*R53)/E53</f>
        <v>2.0555555555555554</v>
      </c>
      <c r="Q53" s="32">
        <f>(O53+P53)/2</f>
        <v>1.3703703703703702</v>
      </c>
      <c r="R53" s="320">
        <v>0.41111111111111109</v>
      </c>
      <c r="S53" s="32">
        <f>IF(L53&gt;12,12/10,L53/10)</f>
        <v>1</v>
      </c>
      <c r="T53" s="14">
        <f>(F53*R53)/K53</f>
        <v>0.41111111111111109</v>
      </c>
      <c r="U53" s="32">
        <f>(O53+P53+T53)/3</f>
        <v>1.0506172839506172</v>
      </c>
      <c r="V53" s="295">
        <f>(O53+P53+T53)/3</f>
        <v>1.0506172839506172</v>
      </c>
    </row>
    <row r="54" spans="1:22" ht="15.75" thickBot="1" x14ac:dyDescent="0.3">
      <c r="A54" s="293" t="s">
        <v>21</v>
      </c>
      <c r="B54" s="311" t="s">
        <v>260</v>
      </c>
      <c r="C54" s="12" t="s">
        <v>97</v>
      </c>
      <c r="D54" s="13">
        <v>9</v>
      </c>
      <c r="E54" s="296">
        <v>5</v>
      </c>
      <c r="F54" s="14">
        <v>7.0833333333333348</v>
      </c>
      <c r="G54" s="296">
        <v>2</v>
      </c>
      <c r="H54" s="13">
        <v>6</v>
      </c>
      <c r="I54" s="296">
        <v>13</v>
      </c>
      <c r="J54" s="13">
        <v>20</v>
      </c>
      <c r="K54" s="296">
        <v>2</v>
      </c>
      <c r="L54" s="284">
        <v>20</v>
      </c>
      <c r="M54" s="270">
        <f>F54*L54</f>
        <v>141.66666666666669</v>
      </c>
      <c r="N54" s="314" t="s">
        <v>97</v>
      </c>
      <c r="O54" s="32">
        <f>(F54*R54)/D54</f>
        <v>0.40751028806584366</v>
      </c>
      <c r="P54" s="14">
        <f>(F54*R54)/E54</f>
        <v>0.73351851851851857</v>
      </c>
      <c r="Q54" s="32">
        <f>(O54+P54)/2</f>
        <v>0.57051440329218117</v>
      </c>
      <c r="R54" s="320">
        <v>0.51777777777777767</v>
      </c>
      <c r="S54" s="32">
        <f>IF(L54&gt;12,12/10,L54/10)</f>
        <v>1.2</v>
      </c>
      <c r="T54" s="14">
        <f>(F54*R54)/K54</f>
        <v>1.8337962962962964</v>
      </c>
      <c r="U54" s="32">
        <f>(O54+P54+T54)/3</f>
        <v>0.9916083676268862</v>
      </c>
      <c r="V54" s="295">
        <f>SUM(O54,P54,S54,T54)/4</f>
        <v>1.0437062757201647</v>
      </c>
    </row>
    <row r="55" spans="1:22" ht="15.75" thickBot="1" x14ac:dyDescent="0.3">
      <c r="A55" s="293" t="s">
        <v>20</v>
      </c>
      <c r="B55" s="311" t="s">
        <v>259</v>
      </c>
      <c r="C55" s="12" t="s">
        <v>78</v>
      </c>
      <c r="D55" s="13">
        <v>2</v>
      </c>
      <c r="E55" s="296">
        <v>2</v>
      </c>
      <c r="F55" s="14">
        <v>3.4444444444444446</v>
      </c>
      <c r="G55" s="296">
        <v>0</v>
      </c>
      <c r="H55" s="13">
        <v>7</v>
      </c>
      <c r="I55" s="296">
        <v>14</v>
      </c>
      <c r="J55" s="13">
        <v>21</v>
      </c>
      <c r="K55" s="296">
        <v>2</v>
      </c>
      <c r="L55" s="284">
        <v>24</v>
      </c>
      <c r="M55" s="270">
        <f>F55*L55</f>
        <v>82.666666666666671</v>
      </c>
      <c r="N55" s="314" t="s">
        <v>78</v>
      </c>
      <c r="O55" s="32">
        <f>(F55*R55)/D55</f>
        <v>0.99123456790123432</v>
      </c>
      <c r="P55" s="14">
        <f>(F55*R55)/E55</f>
        <v>0.99123456790123432</v>
      </c>
      <c r="Q55" s="32">
        <f>(O55+P55)/2</f>
        <v>0.99123456790123432</v>
      </c>
      <c r="R55" s="320">
        <v>0.57555555555555538</v>
      </c>
      <c r="S55" s="32">
        <f>IF(L55&gt;12,12/10,L55/10)</f>
        <v>1.2</v>
      </c>
      <c r="T55" s="14">
        <f>(F55*R55)/K55</f>
        <v>0.99123456790123432</v>
      </c>
      <c r="U55" s="32">
        <f>(O55+P55+T55)/3</f>
        <v>0.99123456790123432</v>
      </c>
      <c r="V55" s="295">
        <f>SUM(O55,P55,S55,T55)/4</f>
        <v>1.0434259259259258</v>
      </c>
    </row>
    <row r="56" spans="1:22" ht="15.75" thickBot="1" x14ac:dyDescent="0.3">
      <c r="A56" s="293" t="s">
        <v>21</v>
      </c>
      <c r="B56" s="311" t="s">
        <v>259</v>
      </c>
      <c r="C56" s="12" t="s">
        <v>182</v>
      </c>
      <c r="D56" s="13">
        <v>7</v>
      </c>
      <c r="E56" s="296">
        <v>2</v>
      </c>
      <c r="F56" s="14">
        <v>10</v>
      </c>
      <c r="G56" s="296">
        <v>5</v>
      </c>
      <c r="H56" s="13">
        <v>6</v>
      </c>
      <c r="I56" s="296">
        <v>12</v>
      </c>
      <c r="J56" s="13">
        <v>18</v>
      </c>
      <c r="K56" s="296">
        <v>5</v>
      </c>
      <c r="L56" s="284">
        <v>6</v>
      </c>
      <c r="M56" s="270">
        <f>F56*L56</f>
        <v>60</v>
      </c>
      <c r="N56" s="314" t="s">
        <v>182</v>
      </c>
      <c r="O56" s="32">
        <f>(F56*R56)/D56</f>
        <v>0.60476190476190461</v>
      </c>
      <c r="P56" s="14">
        <f>(F56*R56)/E56</f>
        <v>2.1166666666666663</v>
      </c>
      <c r="Q56" s="32">
        <f>(O56+P56)/2</f>
        <v>1.3607142857142853</v>
      </c>
      <c r="R56" s="320">
        <v>0.42333333333333323</v>
      </c>
      <c r="S56" s="32">
        <f>IF(L56&gt;12,12/10,L56/10)</f>
        <v>0.6</v>
      </c>
      <c r="T56" s="14">
        <f>(F56*R56)/K56</f>
        <v>0.84666666666666646</v>
      </c>
      <c r="U56" s="32">
        <f>(O56+P56+T56)/3</f>
        <v>1.1893650793650792</v>
      </c>
      <c r="V56" s="295">
        <f>SUM(O56,P56,S56,T56)/4</f>
        <v>1.0420238095238092</v>
      </c>
    </row>
    <row r="57" spans="1:22" ht="15.75" thickBot="1" x14ac:dyDescent="0.3">
      <c r="A57" s="293" t="s">
        <v>21</v>
      </c>
      <c r="B57" s="311" t="s">
        <v>261</v>
      </c>
      <c r="C57" s="12" t="s">
        <v>131</v>
      </c>
      <c r="D57" s="13">
        <v>7</v>
      </c>
      <c r="E57" s="296">
        <v>3</v>
      </c>
      <c r="F57" s="14">
        <v>10</v>
      </c>
      <c r="G57" s="296">
        <v>0</v>
      </c>
      <c r="H57" s="13">
        <v>7</v>
      </c>
      <c r="I57" s="296">
        <v>14</v>
      </c>
      <c r="J57" s="13">
        <v>23</v>
      </c>
      <c r="K57" s="296">
        <v>15</v>
      </c>
      <c r="L57" s="284">
        <v>0</v>
      </c>
      <c r="M57" s="270">
        <f>F57*L57</f>
        <v>0</v>
      </c>
      <c r="N57" s="314" t="s">
        <v>131</v>
      </c>
      <c r="O57" s="32">
        <f>(F57*R57)/D57</f>
        <v>0.82222222222222197</v>
      </c>
      <c r="P57" s="14">
        <f>(F57*R57)/E57</f>
        <v>1.9185185185185178</v>
      </c>
      <c r="Q57" s="32">
        <f>(O57+P57)/2</f>
        <v>1.3703703703703698</v>
      </c>
      <c r="R57" s="320">
        <v>0.57555555555555538</v>
      </c>
      <c r="S57" s="32">
        <f>IF(L57&gt;12,12/10,L57/10)</f>
        <v>0</v>
      </c>
      <c r="T57" s="14">
        <f>(F57*R57)/K57</f>
        <v>0.3837037037037036</v>
      </c>
      <c r="U57" s="32">
        <f>(O57+P57+T57)/3</f>
        <v>1.041481481481481</v>
      </c>
      <c r="V57" s="295">
        <f>(O57+P57+T57)/3</f>
        <v>1.041481481481481</v>
      </c>
    </row>
    <row r="58" spans="1:22" ht="15.75" thickBot="1" x14ac:dyDescent="0.3">
      <c r="A58" s="293" t="s">
        <v>20</v>
      </c>
      <c r="B58" s="311" t="s">
        <v>260</v>
      </c>
      <c r="C58" s="12" t="s">
        <v>71</v>
      </c>
      <c r="D58" s="13">
        <v>0.5</v>
      </c>
      <c r="E58" s="296">
        <v>1</v>
      </c>
      <c r="F58" s="14">
        <v>3</v>
      </c>
      <c r="G58" s="296">
        <v>0</v>
      </c>
      <c r="H58" s="13">
        <v>3</v>
      </c>
      <c r="I58" s="296">
        <v>6</v>
      </c>
      <c r="J58" s="13">
        <v>9</v>
      </c>
      <c r="K58" s="296">
        <v>1</v>
      </c>
      <c r="L58" s="284">
        <v>40</v>
      </c>
      <c r="M58" s="270">
        <f>F58*L58</f>
        <v>120</v>
      </c>
      <c r="N58" s="314" t="s">
        <v>71</v>
      </c>
      <c r="O58" s="32">
        <f>(F58*R58)/D58</f>
        <v>1.4800000000000002</v>
      </c>
      <c r="P58" s="14">
        <f>(F58*R58)/E58</f>
        <v>0.7400000000000001</v>
      </c>
      <c r="Q58" s="32">
        <f>(O58+P58)/2</f>
        <v>1.1100000000000001</v>
      </c>
      <c r="R58" s="320">
        <v>0.2466666666666667</v>
      </c>
      <c r="S58" s="32">
        <f>IF(L58&gt;12,12/10,L58/10)</f>
        <v>1.2</v>
      </c>
      <c r="T58" s="14">
        <f>(F58*R58)/K58</f>
        <v>0.7400000000000001</v>
      </c>
      <c r="U58" s="32">
        <f>(O58+P58+T58)/3</f>
        <v>0.9866666666666668</v>
      </c>
      <c r="V58" s="295">
        <f>SUM(O58,P58,S58,T58)/4</f>
        <v>1.04</v>
      </c>
    </row>
    <row r="59" spans="1:22" ht="15.75" thickBot="1" x14ac:dyDescent="0.3">
      <c r="A59" s="293" t="s">
        <v>21</v>
      </c>
      <c r="B59" s="311" t="s">
        <v>259</v>
      </c>
      <c r="C59" s="12" t="s">
        <v>84</v>
      </c>
      <c r="D59" s="13">
        <v>8.5</v>
      </c>
      <c r="E59" s="296">
        <v>5</v>
      </c>
      <c r="F59" s="14">
        <v>11.083333333333332</v>
      </c>
      <c r="G59" s="296">
        <v>6</v>
      </c>
      <c r="H59" s="13">
        <v>7</v>
      </c>
      <c r="I59" s="296">
        <v>14</v>
      </c>
      <c r="J59" s="13">
        <v>21</v>
      </c>
      <c r="K59" s="296">
        <v>5</v>
      </c>
      <c r="L59" s="13">
        <v>8</v>
      </c>
      <c r="M59" s="270">
        <f>F59*L59</f>
        <v>88.666666666666657</v>
      </c>
      <c r="N59" s="314" t="s">
        <v>84</v>
      </c>
      <c r="O59" s="32">
        <f>(F59*R59)/D59</f>
        <v>0.76351851851851882</v>
      </c>
      <c r="P59" s="14">
        <f>(F59*R59)/E59</f>
        <v>1.2979814814814818</v>
      </c>
      <c r="Q59" s="32">
        <f>(O59+P59)/2</f>
        <v>1.0307500000000003</v>
      </c>
      <c r="R59" s="320">
        <v>0.58555555555555583</v>
      </c>
      <c r="S59" s="32">
        <f>IF(L59&gt;12,12/10,L59/10)</f>
        <v>0.8</v>
      </c>
      <c r="T59" s="14">
        <f>(F59*R59)/K59</f>
        <v>1.2979814814814818</v>
      </c>
      <c r="U59" s="32">
        <f>(O59+P59+T59)/3</f>
        <v>1.1198271604938275</v>
      </c>
      <c r="V59" s="295">
        <f>SUM(O59,P59,S59,T59)/4</f>
        <v>1.0398703703703704</v>
      </c>
    </row>
    <row r="60" spans="1:22" ht="15.75" thickBot="1" x14ac:dyDescent="0.3">
      <c r="A60" s="293" t="s">
        <v>21</v>
      </c>
      <c r="B60" s="311" t="s">
        <v>260</v>
      </c>
      <c r="C60" s="12" t="s">
        <v>95</v>
      </c>
      <c r="D60" s="13">
        <v>12</v>
      </c>
      <c r="E60" s="296">
        <v>6</v>
      </c>
      <c r="F60" s="14">
        <v>15.833333333333336</v>
      </c>
      <c r="G60" s="296">
        <v>0</v>
      </c>
      <c r="H60" s="13">
        <v>5</v>
      </c>
      <c r="I60" s="296">
        <v>10</v>
      </c>
      <c r="J60" s="13">
        <v>15</v>
      </c>
      <c r="K60" s="296">
        <v>5</v>
      </c>
      <c r="L60" s="284">
        <v>20</v>
      </c>
      <c r="M60" s="270">
        <f>F60*L60</f>
        <v>316.66666666666674</v>
      </c>
      <c r="N60" s="314" t="s">
        <v>95</v>
      </c>
      <c r="O60" s="32">
        <f>(F60*R60)/D60</f>
        <v>0.54243827160493829</v>
      </c>
      <c r="P60" s="14">
        <f>(F60*R60)/E60</f>
        <v>1.0848765432098766</v>
      </c>
      <c r="Q60" s="32">
        <f>(O60+P60)/2</f>
        <v>0.81365740740740744</v>
      </c>
      <c r="R60" s="320">
        <v>0.41111111111111109</v>
      </c>
      <c r="S60" s="32">
        <f>IF(L60&gt;12,12/10,L60/10)</f>
        <v>1.2</v>
      </c>
      <c r="T60" s="14">
        <f>(F60*R60)/K60</f>
        <v>1.3018518518518518</v>
      </c>
      <c r="U60" s="32">
        <f>(O60+P60+T60)/3</f>
        <v>0.97638888888888886</v>
      </c>
      <c r="V60" s="295">
        <f>SUM(O60,P60,S60,T60)/4</f>
        <v>1.0322916666666666</v>
      </c>
    </row>
    <row r="61" spans="1:22" ht="15.75" thickBot="1" x14ac:dyDescent="0.3">
      <c r="A61" s="293" t="s">
        <v>20</v>
      </c>
      <c r="B61" s="311" t="s">
        <v>261</v>
      </c>
      <c r="C61" s="12" t="s">
        <v>123</v>
      </c>
      <c r="D61" s="13">
        <v>1</v>
      </c>
      <c r="E61" s="296">
        <v>1</v>
      </c>
      <c r="F61" s="14">
        <v>5</v>
      </c>
      <c r="G61" s="296">
        <v>0</v>
      </c>
      <c r="H61" s="13">
        <v>3</v>
      </c>
      <c r="I61" s="296">
        <v>6</v>
      </c>
      <c r="J61" s="13">
        <v>9</v>
      </c>
      <c r="K61" s="296">
        <v>2</v>
      </c>
      <c r="L61" s="284">
        <v>30</v>
      </c>
      <c r="M61" s="270">
        <f>F61*L61</f>
        <v>150</v>
      </c>
      <c r="N61" s="314" t="s">
        <v>123</v>
      </c>
      <c r="O61" s="32">
        <f>(F61*R61)/D61</f>
        <v>1.2333333333333334</v>
      </c>
      <c r="P61" s="14">
        <f>(F61*R61)/E61</f>
        <v>1.2333333333333334</v>
      </c>
      <c r="Q61" s="32">
        <f>(O61+P61)/2</f>
        <v>1.2333333333333334</v>
      </c>
      <c r="R61" s="320">
        <v>0.2466666666666667</v>
      </c>
      <c r="S61" s="32">
        <f>IF(L61&gt;12,12/10,L61/10)</f>
        <v>1.2</v>
      </c>
      <c r="T61" s="14">
        <f>(F61*R61)/K61</f>
        <v>0.6166666666666667</v>
      </c>
      <c r="U61" s="32">
        <f>(O61+P61+T61)/3</f>
        <v>1.0277777777777779</v>
      </c>
      <c r="V61" s="295">
        <f>(O61+P61+T61)/3</f>
        <v>1.0277777777777779</v>
      </c>
    </row>
    <row r="62" spans="1:22" ht="15.75" thickBot="1" x14ac:dyDescent="0.3">
      <c r="A62" s="293" t="s">
        <v>20</v>
      </c>
      <c r="B62" s="311" t="s">
        <v>260</v>
      </c>
      <c r="C62" s="12" t="s">
        <v>98</v>
      </c>
      <c r="D62" s="13">
        <v>10</v>
      </c>
      <c r="E62" s="296">
        <v>4</v>
      </c>
      <c r="F62" s="14">
        <v>14.16666666666667</v>
      </c>
      <c r="G62" s="296">
        <v>0</v>
      </c>
      <c r="H62" s="13">
        <v>6</v>
      </c>
      <c r="I62" s="296">
        <v>12</v>
      </c>
      <c r="J62" s="13">
        <v>18</v>
      </c>
      <c r="K62" s="296">
        <v>6</v>
      </c>
      <c r="L62" s="284">
        <v>5</v>
      </c>
      <c r="M62" s="270">
        <f>F62*L62</f>
        <v>70.833333333333343</v>
      </c>
      <c r="N62" s="314" t="s">
        <v>98</v>
      </c>
      <c r="O62" s="32">
        <f>(F62*R62)/D62</f>
        <v>0.69888888888888867</v>
      </c>
      <c r="P62" s="14">
        <f>(F62*R62)/E62</f>
        <v>1.7472222222222218</v>
      </c>
      <c r="Q62" s="32">
        <f>(O62+P62)/2</f>
        <v>1.2230555555555553</v>
      </c>
      <c r="R62" s="320">
        <v>0.49333333333333312</v>
      </c>
      <c r="S62" s="32">
        <f>IF(L62&gt;12,12/10,L62/10)</f>
        <v>0.5</v>
      </c>
      <c r="T62" s="14">
        <f>(F62*R62)/K62</f>
        <v>1.1648148148148145</v>
      </c>
      <c r="U62" s="32">
        <f>(O62+P62+T62)/3</f>
        <v>1.2036419753086418</v>
      </c>
      <c r="V62" s="295">
        <f>SUM(O62,P62,S62,T62)/4</f>
        <v>1.0277314814814813</v>
      </c>
    </row>
    <row r="63" spans="1:22" ht="15.75" thickBot="1" x14ac:dyDescent="0.3">
      <c r="A63" s="293" t="s">
        <v>21</v>
      </c>
      <c r="B63" s="311" t="s">
        <v>259</v>
      </c>
      <c r="C63" s="12" t="s">
        <v>68</v>
      </c>
      <c r="D63" s="13">
        <v>4.5</v>
      </c>
      <c r="E63" s="296">
        <v>2</v>
      </c>
      <c r="F63" s="14">
        <v>12</v>
      </c>
      <c r="G63" s="296">
        <v>0</v>
      </c>
      <c r="H63" s="13">
        <v>3</v>
      </c>
      <c r="I63" s="296">
        <v>6</v>
      </c>
      <c r="J63" s="13">
        <v>9</v>
      </c>
      <c r="K63" s="296">
        <v>4</v>
      </c>
      <c r="L63" s="284">
        <v>15</v>
      </c>
      <c r="M63" s="270">
        <f>F63*L63</f>
        <v>180</v>
      </c>
      <c r="N63" s="314" t="s">
        <v>68</v>
      </c>
      <c r="O63" s="32">
        <f>(F63*R63)/D63</f>
        <v>0.65777777777777791</v>
      </c>
      <c r="P63" s="14">
        <f>(F63*R63)/E63</f>
        <v>1.4800000000000002</v>
      </c>
      <c r="Q63" s="32">
        <f>(O63+P63)/2</f>
        <v>1.068888888888889</v>
      </c>
      <c r="R63" s="320">
        <v>0.2466666666666667</v>
      </c>
      <c r="S63" s="32">
        <f>IF(L63&gt;12,12/10,L63/10)</f>
        <v>1.2</v>
      </c>
      <c r="T63" s="14">
        <f>(F63*R63)/K63</f>
        <v>0.7400000000000001</v>
      </c>
      <c r="U63" s="32">
        <f>(O63+P63+T63)/3</f>
        <v>0.95925925925925937</v>
      </c>
      <c r="V63" s="295">
        <f>SUM(O63,P63,S63,T63)/4</f>
        <v>1.0194444444444446</v>
      </c>
    </row>
    <row r="64" spans="1:22" ht="15.75" thickBot="1" x14ac:dyDescent="0.3">
      <c r="A64" s="293" t="s">
        <v>21</v>
      </c>
      <c r="B64" s="311" t="s">
        <v>259</v>
      </c>
      <c r="C64" s="12" t="s">
        <v>17</v>
      </c>
      <c r="D64" s="13">
        <v>5</v>
      </c>
      <c r="E64" s="296">
        <v>2</v>
      </c>
      <c r="F64" s="14">
        <v>6.3055555555555554</v>
      </c>
      <c r="G64" s="296">
        <v>6</v>
      </c>
      <c r="H64" s="13">
        <v>7</v>
      </c>
      <c r="I64" s="296">
        <v>14</v>
      </c>
      <c r="J64" s="13">
        <v>21</v>
      </c>
      <c r="K64" s="296">
        <v>4</v>
      </c>
      <c r="L64" s="13">
        <v>12</v>
      </c>
      <c r="M64" s="270">
        <f>F64*L64</f>
        <v>75.666666666666657</v>
      </c>
      <c r="N64" s="314" t="s">
        <v>17</v>
      </c>
      <c r="O64" s="32">
        <f>(F64*R64)/D64</f>
        <v>0.59972839506172815</v>
      </c>
      <c r="P64" s="14">
        <f>(F64*R64)/E64</f>
        <v>1.4993209876543203</v>
      </c>
      <c r="Q64" s="32">
        <f>(O64+P64)/2</f>
        <v>1.0495246913580243</v>
      </c>
      <c r="R64" s="320">
        <v>0.47555555555555534</v>
      </c>
      <c r="S64" s="32">
        <f>IF(L64&gt;12,12/10,L64/10)</f>
        <v>1.2</v>
      </c>
      <c r="T64" s="14">
        <f>(F64*R64)/K64</f>
        <v>0.74966049382716016</v>
      </c>
      <c r="U64" s="32">
        <f>(O64+P64+T64)/3</f>
        <v>0.94956995884773621</v>
      </c>
      <c r="V64" s="295">
        <f>SUM(O64,P64,S64,T64)/4</f>
        <v>1.0121774691358021</v>
      </c>
    </row>
    <row r="65" spans="1:22" ht="15.75" thickBot="1" x14ac:dyDescent="0.3">
      <c r="A65" s="293" t="s">
        <v>21</v>
      </c>
      <c r="B65" s="311" t="s">
        <v>259</v>
      </c>
      <c r="C65" s="12" t="s">
        <v>85</v>
      </c>
      <c r="D65" s="13">
        <v>11.5</v>
      </c>
      <c r="E65" s="296">
        <v>7</v>
      </c>
      <c r="F65" s="14">
        <v>14.777777777777779</v>
      </c>
      <c r="G65" s="296">
        <v>6</v>
      </c>
      <c r="H65" s="13">
        <v>7</v>
      </c>
      <c r="I65" s="296">
        <v>14</v>
      </c>
      <c r="J65" s="13">
        <v>21</v>
      </c>
      <c r="K65" s="296">
        <v>6</v>
      </c>
      <c r="L65" s="13">
        <v>6</v>
      </c>
      <c r="M65" s="270">
        <f>F65*L65</f>
        <v>88.666666666666671</v>
      </c>
      <c r="N65" s="314" t="s">
        <v>85</v>
      </c>
      <c r="O65" s="32">
        <f>(F65*R65)/D65</f>
        <v>0.75245303274288811</v>
      </c>
      <c r="P65" s="14">
        <f>(F65*R65)/E65</f>
        <v>1.2361728395061733</v>
      </c>
      <c r="Q65" s="32">
        <f>(O65+P65)/2</f>
        <v>0.99431293612453064</v>
      </c>
      <c r="R65" s="320">
        <v>0.58555555555555583</v>
      </c>
      <c r="S65" s="32">
        <f>IF(L65&gt;12,12/10,L65/10)</f>
        <v>0.6</v>
      </c>
      <c r="T65" s="14">
        <f>(F65*R65)/K65</f>
        <v>1.4422016460905356</v>
      </c>
      <c r="U65" s="32">
        <f>(O65+P65+T65)/3</f>
        <v>1.1436091727798656</v>
      </c>
      <c r="V65" s="295">
        <f>SUM(O65,P65,S65,T65)/4</f>
        <v>1.0077068795848994</v>
      </c>
    </row>
    <row r="66" spans="1:22" ht="15.75" thickBot="1" x14ac:dyDescent="0.3">
      <c r="A66" s="293" t="s">
        <v>21</v>
      </c>
      <c r="B66" s="311" t="s">
        <v>259</v>
      </c>
      <c r="C66" s="12" t="s">
        <v>83</v>
      </c>
      <c r="D66" s="13">
        <v>6.5</v>
      </c>
      <c r="E66" s="296">
        <v>4</v>
      </c>
      <c r="F66" s="14">
        <v>7.3888888888888893</v>
      </c>
      <c r="G66" s="296">
        <v>6</v>
      </c>
      <c r="H66" s="13">
        <v>7</v>
      </c>
      <c r="I66" s="296">
        <v>14</v>
      </c>
      <c r="J66" s="13">
        <v>21</v>
      </c>
      <c r="K66" s="296">
        <v>4</v>
      </c>
      <c r="L66" s="13">
        <v>12</v>
      </c>
      <c r="M66" s="270">
        <f>F66*L66</f>
        <v>88.666666666666671</v>
      </c>
      <c r="N66" s="314" t="s">
        <v>83</v>
      </c>
      <c r="O66" s="32">
        <f>(F66*R66)/D66</f>
        <v>0.66563152896486255</v>
      </c>
      <c r="P66" s="14">
        <f>(F66*R66)/E66</f>
        <v>1.0816512345679017</v>
      </c>
      <c r="Q66" s="32">
        <f>(O66+P66)/2</f>
        <v>0.87364138176638217</v>
      </c>
      <c r="R66" s="320">
        <v>0.58555555555555583</v>
      </c>
      <c r="S66" s="32">
        <f>IF(L66&gt;12,12/10,L66/10)</f>
        <v>1.2</v>
      </c>
      <c r="T66" s="14">
        <f>(F66*R66)/K66</f>
        <v>1.0816512345679017</v>
      </c>
      <c r="U66" s="32">
        <f>(O66+P66+T66)/3</f>
        <v>0.94297799936688875</v>
      </c>
      <c r="V66" s="295">
        <f>SUM(O66,P66,S66,T66)/4</f>
        <v>1.0072334995251666</v>
      </c>
    </row>
    <row r="67" spans="1:22" ht="15.75" thickBot="1" x14ac:dyDescent="0.3">
      <c r="A67" s="293" t="s">
        <v>21</v>
      </c>
      <c r="B67" s="311" t="s">
        <v>259</v>
      </c>
      <c r="C67" s="12" t="s">
        <v>180</v>
      </c>
      <c r="D67" s="13">
        <v>11</v>
      </c>
      <c r="E67" s="296">
        <v>3</v>
      </c>
      <c r="F67" s="14">
        <v>15</v>
      </c>
      <c r="G67" s="296">
        <v>5</v>
      </c>
      <c r="H67" s="13">
        <v>6</v>
      </c>
      <c r="I67" s="296">
        <v>12</v>
      </c>
      <c r="J67" s="13">
        <v>18</v>
      </c>
      <c r="K67" s="296">
        <v>7</v>
      </c>
      <c r="L67" s="284">
        <v>4</v>
      </c>
      <c r="M67" s="270">
        <f>F67*L67</f>
        <v>60</v>
      </c>
      <c r="N67" s="315" t="s">
        <v>180</v>
      </c>
      <c r="O67" s="32">
        <f>(F67*R67)/D67</f>
        <v>0.57727272727272716</v>
      </c>
      <c r="P67" s="14">
        <f>(F67*R67)/E67</f>
        <v>2.1166666666666663</v>
      </c>
      <c r="Q67" s="323">
        <f>(O67+P67)/2</f>
        <v>1.3469696969696967</v>
      </c>
      <c r="R67" s="321">
        <v>0.42333333333333323</v>
      </c>
      <c r="S67" s="32">
        <f>IF(L67&gt;12,12/10,L67/10)</f>
        <v>0.4</v>
      </c>
      <c r="T67" s="281">
        <f>(F67*R67)/K67</f>
        <v>0.90714285714285692</v>
      </c>
      <c r="U67" s="278">
        <f>(O67+P67+T67)/3</f>
        <v>1.2003607503607501</v>
      </c>
      <c r="V67" s="307">
        <f>SUM(O67,P67,S67,T67)/4</f>
        <v>1.0002705627705626</v>
      </c>
    </row>
    <row r="68" spans="1:22" ht="15.75" thickBot="1" x14ac:dyDescent="0.3">
      <c r="A68" s="293" t="s">
        <v>21</v>
      </c>
      <c r="B68" s="311" t="s">
        <v>260</v>
      </c>
      <c r="C68" s="12" t="s">
        <v>74</v>
      </c>
      <c r="D68" s="13">
        <v>8</v>
      </c>
      <c r="E68" s="296">
        <v>5</v>
      </c>
      <c r="F68" s="14">
        <v>3.166666666666667</v>
      </c>
      <c r="G68" s="296">
        <v>3</v>
      </c>
      <c r="H68" s="13">
        <v>7</v>
      </c>
      <c r="I68" s="296">
        <v>14</v>
      </c>
      <c r="J68" s="13">
        <v>21</v>
      </c>
      <c r="K68" s="296">
        <v>1</v>
      </c>
      <c r="L68" s="284">
        <v>20</v>
      </c>
      <c r="M68" s="270">
        <f>F68*L68</f>
        <v>63.333333333333343</v>
      </c>
      <c r="N68" s="316" t="s">
        <v>74</v>
      </c>
      <c r="O68" s="32">
        <f>(F68*R68)/D68</f>
        <v>0.25773148148148162</v>
      </c>
      <c r="P68" s="14">
        <f>(F68*R68)/E68</f>
        <v>0.41237037037037061</v>
      </c>
      <c r="Q68" s="32">
        <f>(O68+P68)/2</f>
        <v>0.33505092592592611</v>
      </c>
      <c r="R68" s="320">
        <v>0.65111111111111142</v>
      </c>
      <c r="S68" s="32">
        <f>IF(L68&gt;12,12/10,L68/10)</f>
        <v>1.2</v>
      </c>
      <c r="T68" s="14">
        <f>(F68*R68)/K68</f>
        <v>2.0618518518518529</v>
      </c>
      <c r="U68" s="32">
        <f>(O68+P68+T68)/3</f>
        <v>0.91065123456790165</v>
      </c>
      <c r="V68" s="295">
        <f>SUM(O68,P68,S68,T68)/4</f>
        <v>0.98298842592592628</v>
      </c>
    </row>
    <row r="69" spans="1:22" ht="15.75" thickBot="1" x14ac:dyDescent="0.3">
      <c r="A69" s="293" t="s">
        <v>21</v>
      </c>
      <c r="B69" s="311" t="s">
        <v>261</v>
      </c>
      <c r="C69" s="12" t="s">
        <v>239</v>
      </c>
      <c r="D69" s="13">
        <v>10</v>
      </c>
      <c r="E69" s="296">
        <v>4</v>
      </c>
      <c r="F69" s="14">
        <v>15</v>
      </c>
      <c r="G69" s="296">
        <v>3</v>
      </c>
      <c r="H69" s="13">
        <v>6</v>
      </c>
      <c r="I69" s="296">
        <v>12</v>
      </c>
      <c r="J69" s="13">
        <v>18</v>
      </c>
      <c r="K69" s="296">
        <v>15</v>
      </c>
      <c r="L69" s="284">
        <v>0</v>
      </c>
      <c r="M69" s="270">
        <f>F69*L69</f>
        <v>0</v>
      </c>
      <c r="N69" s="314" t="s">
        <v>239</v>
      </c>
      <c r="O69" s="32">
        <f>(F69*R69)/D69</f>
        <v>0.70333333333333337</v>
      </c>
      <c r="P69" s="14">
        <f>(F69*R69)/E69</f>
        <v>1.7583333333333333</v>
      </c>
      <c r="Q69" s="32">
        <f>(O69+P69)/2</f>
        <v>1.2308333333333334</v>
      </c>
      <c r="R69" s="320">
        <v>0.46888888888888886</v>
      </c>
      <c r="S69" s="32">
        <f>IF(L69&gt;12,12/10,L69/10)</f>
        <v>0</v>
      </c>
      <c r="T69" s="14">
        <f>(F69*R69)/K69</f>
        <v>0.46888888888888886</v>
      </c>
      <c r="U69" s="32">
        <f>(O69+P69+T69)/3</f>
        <v>0.97685185185185197</v>
      </c>
      <c r="V69" s="295">
        <f>(O69+P69+T69)/3</f>
        <v>0.97685185185185197</v>
      </c>
    </row>
    <row r="70" spans="1:22" ht="15.75" thickBot="1" x14ac:dyDescent="0.3">
      <c r="A70" s="293" t="s">
        <v>20</v>
      </c>
      <c r="B70" s="311" t="s">
        <v>260</v>
      </c>
      <c r="C70" s="12" t="s">
        <v>75</v>
      </c>
      <c r="D70" s="13">
        <v>10</v>
      </c>
      <c r="E70" s="296">
        <v>5</v>
      </c>
      <c r="F70" s="14">
        <v>6.3055555555555554</v>
      </c>
      <c r="G70" s="296">
        <v>0</v>
      </c>
      <c r="H70" s="13">
        <v>6</v>
      </c>
      <c r="I70" s="296">
        <v>12</v>
      </c>
      <c r="J70" s="13">
        <v>18</v>
      </c>
      <c r="K70" s="296">
        <v>2</v>
      </c>
      <c r="L70" s="284">
        <v>10</v>
      </c>
      <c r="M70" s="270">
        <f>F70*L70</f>
        <v>63.055555555555557</v>
      </c>
      <c r="N70" s="314" t="s">
        <v>75</v>
      </c>
      <c r="O70" s="32">
        <f>(F70*R70)/D70</f>
        <v>0.36151851851851874</v>
      </c>
      <c r="P70" s="14">
        <f>(F70*R70)/E70</f>
        <v>0.72303703703703748</v>
      </c>
      <c r="Q70" s="32">
        <f>(O70+P70)/2</f>
        <v>0.54227777777777808</v>
      </c>
      <c r="R70" s="320">
        <v>0.57333333333333369</v>
      </c>
      <c r="S70" s="32">
        <f>IF(L70&gt;12,12/10,L70/10)</f>
        <v>1</v>
      </c>
      <c r="T70" s="14">
        <f>(F70*R70)/K70</f>
        <v>1.8075925925925937</v>
      </c>
      <c r="U70" s="32">
        <f>(O70+P70+T70)/3</f>
        <v>0.96404938271605001</v>
      </c>
      <c r="V70" s="295">
        <f>SUM(O70,P70,S70,T70)/4</f>
        <v>0.97303703703703748</v>
      </c>
    </row>
    <row r="71" spans="1:22" ht="15.75" thickBot="1" x14ac:dyDescent="0.3">
      <c r="A71" s="293" t="s">
        <v>21</v>
      </c>
      <c r="B71" s="311" t="s">
        <v>259</v>
      </c>
      <c r="C71" s="12" t="s">
        <v>177</v>
      </c>
      <c r="D71" s="13">
        <v>1.5</v>
      </c>
      <c r="E71" s="296">
        <v>3</v>
      </c>
      <c r="F71" s="14">
        <v>12.694444444444445</v>
      </c>
      <c r="G71" s="296">
        <v>0</v>
      </c>
      <c r="H71" s="13">
        <v>3</v>
      </c>
      <c r="I71" s="296">
        <v>7</v>
      </c>
      <c r="J71" s="13">
        <v>12</v>
      </c>
      <c r="K71" s="296">
        <v>5</v>
      </c>
      <c r="L71" s="284">
        <v>1</v>
      </c>
      <c r="M71" s="270">
        <f>F71*L71</f>
        <v>12.694444444444445</v>
      </c>
      <c r="N71" s="314" t="s">
        <v>177</v>
      </c>
      <c r="O71" s="32">
        <f>(F71*R71)/D71</f>
        <v>2.1063374485596706</v>
      </c>
      <c r="P71" s="14">
        <f>(F71*R71)/E71</f>
        <v>1.0531687242798353</v>
      </c>
      <c r="Q71" s="32">
        <f>(O71+P71)/2</f>
        <v>1.5797530864197529</v>
      </c>
      <c r="R71" s="320">
        <v>0.24888888888888888</v>
      </c>
      <c r="S71" s="32">
        <f>IF(L71&gt;12,12/10,L71/10)</f>
        <v>0.1</v>
      </c>
      <c r="T71" s="14">
        <f>(F71*R71)/K71</f>
        <v>0.63190123456790126</v>
      </c>
      <c r="U71" s="32">
        <f>(O71+P71+T71)/3</f>
        <v>1.2638024691358023</v>
      </c>
      <c r="V71" s="295">
        <f>SUM(O71,P71,S71,T71)/4</f>
        <v>0.97285185185185175</v>
      </c>
    </row>
    <row r="72" spans="1:22" ht="15.75" thickBot="1" x14ac:dyDescent="0.3">
      <c r="A72" s="293" t="s">
        <v>21</v>
      </c>
      <c r="B72" s="311" t="s">
        <v>260</v>
      </c>
      <c r="C72" s="12" t="s">
        <v>213</v>
      </c>
      <c r="D72" s="13">
        <v>6</v>
      </c>
      <c r="E72" s="296">
        <v>1</v>
      </c>
      <c r="F72" s="14">
        <v>2</v>
      </c>
      <c r="G72" s="296">
        <v>4</v>
      </c>
      <c r="H72" s="13">
        <v>8</v>
      </c>
      <c r="I72" s="296">
        <v>16</v>
      </c>
      <c r="J72" s="13">
        <v>24</v>
      </c>
      <c r="K72" s="296">
        <v>1</v>
      </c>
      <c r="L72" s="284">
        <v>45</v>
      </c>
      <c r="M72" s="270">
        <f>F72*L72</f>
        <v>90</v>
      </c>
      <c r="N72" s="314" t="s">
        <v>213</v>
      </c>
      <c r="O72" s="32">
        <f>(F72*R72)/D72</f>
        <v>0.20444444444444432</v>
      </c>
      <c r="P72" s="14">
        <f>(F72*R72)/E72</f>
        <v>1.2266666666666659</v>
      </c>
      <c r="Q72" s="32">
        <f>(O72+P72)/2</f>
        <v>0.71555555555555506</v>
      </c>
      <c r="R72" s="320">
        <v>0.61333333333333295</v>
      </c>
      <c r="S72" s="32">
        <f>IF(L72&gt;12,12/10,L72/10)</f>
        <v>1.2</v>
      </c>
      <c r="T72" s="14">
        <f>(F72*R72)/K72</f>
        <v>1.2266666666666659</v>
      </c>
      <c r="U72" s="32">
        <f>(O72+P72+T72)/3</f>
        <v>0.88592592592592523</v>
      </c>
      <c r="V72" s="295">
        <f>SUM(O72,P72,S72,T72)/4</f>
        <v>0.96444444444444399</v>
      </c>
    </row>
    <row r="73" spans="1:22" ht="15.75" thickBot="1" x14ac:dyDescent="0.3">
      <c r="A73" s="293" t="s">
        <v>21</v>
      </c>
      <c r="B73" s="311" t="s">
        <v>259</v>
      </c>
      <c r="C73" s="12" t="s">
        <v>18</v>
      </c>
      <c r="D73" s="13">
        <v>7</v>
      </c>
      <c r="E73" s="296">
        <v>3</v>
      </c>
      <c r="F73" s="14">
        <v>9.5</v>
      </c>
      <c r="G73" s="296">
        <v>6</v>
      </c>
      <c r="H73" s="13">
        <v>7</v>
      </c>
      <c r="I73" s="296">
        <v>14</v>
      </c>
      <c r="J73" s="13">
        <v>21</v>
      </c>
      <c r="K73" s="296">
        <v>5</v>
      </c>
      <c r="L73" s="13">
        <v>8</v>
      </c>
      <c r="M73" s="270">
        <f>F73*L73</f>
        <v>76</v>
      </c>
      <c r="N73" s="314" t="s">
        <v>18</v>
      </c>
      <c r="O73" s="32">
        <f>(F73*R73)/D73</f>
        <v>0.64539682539682519</v>
      </c>
      <c r="P73" s="14">
        <f>(F73*R73)/E73</f>
        <v>1.5059259259259254</v>
      </c>
      <c r="Q73" s="32">
        <f>(O73+P73)/2</f>
        <v>1.0756613756613753</v>
      </c>
      <c r="R73" s="320">
        <v>0.47555555555555534</v>
      </c>
      <c r="S73" s="32">
        <f>IF(L73&gt;12,12/10,L73/10)</f>
        <v>0.8</v>
      </c>
      <c r="T73" s="14">
        <f>(F73*R73)/K73</f>
        <v>0.90355555555555522</v>
      </c>
      <c r="U73" s="32">
        <f>(O73+P73+T73)/3</f>
        <v>1.0182927689594352</v>
      </c>
      <c r="V73" s="295">
        <f>SUM(O73,P73,S73,T73)/4</f>
        <v>0.96371957671957653</v>
      </c>
    </row>
    <row r="74" spans="1:22" ht="15.75" thickBot="1" x14ac:dyDescent="0.3">
      <c r="A74" s="293" t="s">
        <v>20</v>
      </c>
      <c r="B74" s="311" t="s">
        <v>259</v>
      </c>
      <c r="C74" s="12" t="s">
        <v>59</v>
      </c>
      <c r="D74" s="13">
        <v>1.5</v>
      </c>
      <c r="E74" s="296">
        <v>2</v>
      </c>
      <c r="F74" s="14">
        <v>4.333333333333333</v>
      </c>
      <c r="G74" s="296">
        <v>4</v>
      </c>
      <c r="H74" s="13">
        <v>5</v>
      </c>
      <c r="I74" s="296">
        <v>10</v>
      </c>
      <c r="J74" s="13">
        <v>15</v>
      </c>
      <c r="K74" s="296">
        <v>2</v>
      </c>
      <c r="L74" s="284">
        <v>20</v>
      </c>
      <c r="M74" s="270">
        <f>F74*L74</f>
        <v>86.666666666666657</v>
      </c>
      <c r="N74" s="314" t="s">
        <v>59</v>
      </c>
      <c r="O74" s="32">
        <f>(F74*R74)/D74</f>
        <v>1.0592592592592591</v>
      </c>
      <c r="P74" s="14">
        <f>(F74*R74)/E74</f>
        <v>0.79444444444444429</v>
      </c>
      <c r="Q74" s="32">
        <f>(O74+P74)/2</f>
        <v>0.9268518518518517</v>
      </c>
      <c r="R74" s="320">
        <v>0.36666666666666664</v>
      </c>
      <c r="S74" s="32">
        <f>IF(L74&gt;12,12/10,L74/10)</f>
        <v>1.2</v>
      </c>
      <c r="T74" s="14">
        <f>(F74*R74)/K74</f>
        <v>0.79444444444444429</v>
      </c>
      <c r="U74" s="32">
        <f>(O74+P74+T74)/3</f>
        <v>0.88271604938271597</v>
      </c>
      <c r="V74" s="295">
        <f>SUM(O74,P74,S74,T74)/4</f>
        <v>0.96203703703703691</v>
      </c>
    </row>
    <row r="75" spans="1:22" ht="15.75" thickBot="1" x14ac:dyDescent="0.3">
      <c r="A75" s="293" t="s">
        <v>20</v>
      </c>
      <c r="B75" s="311" t="s">
        <v>261</v>
      </c>
      <c r="C75" s="12" t="s">
        <v>112</v>
      </c>
      <c r="D75" s="13">
        <v>0.5</v>
      </c>
      <c r="E75" s="296">
        <v>1</v>
      </c>
      <c r="F75" s="14">
        <v>5</v>
      </c>
      <c r="G75" s="296">
        <v>0</v>
      </c>
      <c r="H75" s="13">
        <v>2</v>
      </c>
      <c r="I75" s="296">
        <v>4</v>
      </c>
      <c r="J75" s="13">
        <v>6</v>
      </c>
      <c r="K75" s="296">
        <v>2</v>
      </c>
      <c r="L75" s="284">
        <v>0</v>
      </c>
      <c r="M75" s="270">
        <f>F75*L75</f>
        <v>0</v>
      </c>
      <c r="N75" s="314" t="s">
        <v>112</v>
      </c>
      <c r="O75" s="32">
        <f>(F75*R75)/D75</f>
        <v>1.6444444444444448</v>
      </c>
      <c r="P75" s="14">
        <f>(F75*R75)/E75</f>
        <v>0.82222222222222241</v>
      </c>
      <c r="Q75" s="32">
        <f>(O75+P75)/2</f>
        <v>1.2333333333333336</v>
      </c>
      <c r="R75" s="320">
        <v>0.16444444444444448</v>
      </c>
      <c r="S75" s="32">
        <f>IF(L75&gt;12,12/10,L75/10)</f>
        <v>0</v>
      </c>
      <c r="T75" s="14">
        <f>(F75*R75)/K75</f>
        <v>0.4111111111111112</v>
      </c>
      <c r="U75" s="32">
        <f>(O75+P75+T75)/3</f>
        <v>0.95925925925925937</v>
      </c>
      <c r="V75" s="295">
        <f>(O75+P75+T75)/3</f>
        <v>0.95925925925925937</v>
      </c>
    </row>
    <row r="76" spans="1:22" ht="15.75" thickBot="1" x14ac:dyDescent="0.3">
      <c r="A76" s="293" t="s">
        <v>21</v>
      </c>
      <c r="B76" s="311" t="s">
        <v>261</v>
      </c>
      <c r="C76" s="12" t="s">
        <v>231</v>
      </c>
      <c r="D76" s="13">
        <v>1</v>
      </c>
      <c r="E76" s="296">
        <v>1</v>
      </c>
      <c r="F76" s="14">
        <v>5</v>
      </c>
      <c r="G76" s="296">
        <v>0</v>
      </c>
      <c r="H76" s="13">
        <v>3</v>
      </c>
      <c r="I76" s="296">
        <v>6</v>
      </c>
      <c r="J76" s="13">
        <v>9</v>
      </c>
      <c r="K76" s="296">
        <v>3</v>
      </c>
      <c r="L76" s="284">
        <v>0</v>
      </c>
      <c r="M76" s="270">
        <f>F76*L76</f>
        <v>0</v>
      </c>
      <c r="N76" s="314" t="s">
        <v>231</v>
      </c>
      <c r="O76" s="32">
        <f>(F76*R76)/D76</f>
        <v>1.2333333333333334</v>
      </c>
      <c r="P76" s="14">
        <f>(F76*R76)/E76</f>
        <v>1.2333333333333334</v>
      </c>
      <c r="Q76" s="32">
        <f>(O76+P76)/2</f>
        <v>1.2333333333333334</v>
      </c>
      <c r="R76" s="320">
        <v>0.2466666666666667</v>
      </c>
      <c r="S76" s="32">
        <f>IF(L76&gt;12,12/10,L76/10)</f>
        <v>0</v>
      </c>
      <c r="T76" s="14">
        <f>(F76*R76)/K76</f>
        <v>0.41111111111111115</v>
      </c>
      <c r="U76" s="32">
        <f>(O76+P76+T76)/3</f>
        <v>0.95925925925925926</v>
      </c>
      <c r="V76" s="295">
        <f>(O76+P76+T76)/3</f>
        <v>0.95925925925925926</v>
      </c>
    </row>
    <row r="77" spans="1:22" ht="15.75" thickBot="1" x14ac:dyDescent="0.3">
      <c r="A77" s="293" t="s">
        <v>20</v>
      </c>
      <c r="B77" s="311" t="s">
        <v>261</v>
      </c>
      <c r="C77" s="12" t="s">
        <v>122</v>
      </c>
      <c r="D77" s="13">
        <v>5</v>
      </c>
      <c r="E77" s="296">
        <v>2</v>
      </c>
      <c r="F77" s="14">
        <v>8</v>
      </c>
      <c r="G77" s="296">
        <v>0</v>
      </c>
      <c r="H77" s="13">
        <v>5</v>
      </c>
      <c r="I77" s="296">
        <v>10</v>
      </c>
      <c r="J77" s="13">
        <v>15</v>
      </c>
      <c r="K77" s="296">
        <v>6</v>
      </c>
      <c r="L77" s="284">
        <v>10</v>
      </c>
      <c r="M77" s="270">
        <f>F77*L77</f>
        <v>80</v>
      </c>
      <c r="N77" s="314" t="s">
        <v>122</v>
      </c>
      <c r="O77" s="32">
        <f>(F77*R77)/D77</f>
        <v>0.65777777777777779</v>
      </c>
      <c r="P77" s="14">
        <f>(F77*R77)/E77</f>
        <v>1.6444444444444444</v>
      </c>
      <c r="Q77" s="32">
        <f>(O77+P77)/2</f>
        <v>1.1511111111111112</v>
      </c>
      <c r="R77" s="320">
        <v>0.41111111111111109</v>
      </c>
      <c r="S77" s="32">
        <f>IF(L77&gt;12,12/10,L77/10)</f>
        <v>1</v>
      </c>
      <c r="T77" s="14">
        <f>(F77*R77)/K77</f>
        <v>0.54814814814814816</v>
      </c>
      <c r="U77" s="32">
        <f>(O77+P77+T77)/3</f>
        <v>0.95012345679012356</v>
      </c>
      <c r="V77" s="295">
        <f>(O77+P77+T77)/3</f>
        <v>0.95012345679012356</v>
      </c>
    </row>
    <row r="78" spans="1:22" ht="15.75" thickBot="1" x14ac:dyDescent="0.3">
      <c r="A78" s="293" t="s">
        <v>20</v>
      </c>
      <c r="B78" s="311" t="s">
        <v>259</v>
      </c>
      <c r="C78" s="12" t="s">
        <v>55</v>
      </c>
      <c r="D78" s="13">
        <v>3.5</v>
      </c>
      <c r="E78" s="296">
        <v>3</v>
      </c>
      <c r="F78" s="14">
        <v>13</v>
      </c>
      <c r="G78" s="296">
        <v>0</v>
      </c>
      <c r="H78" s="13">
        <v>3</v>
      </c>
      <c r="I78" s="296">
        <v>6</v>
      </c>
      <c r="J78" s="13">
        <v>9</v>
      </c>
      <c r="K78" s="296">
        <v>4</v>
      </c>
      <c r="L78" s="284">
        <v>10</v>
      </c>
      <c r="M78" s="270">
        <f>F78*L78</f>
        <v>130</v>
      </c>
      <c r="N78" s="314" t="s">
        <v>55</v>
      </c>
      <c r="O78" s="32">
        <f>(F78*R78)/D78</f>
        <v>0.91619047619047633</v>
      </c>
      <c r="P78" s="14">
        <f>(F78*R78)/E78</f>
        <v>1.068888888888889</v>
      </c>
      <c r="Q78" s="32">
        <f>(O78+P78)/2</f>
        <v>0.99253968253968261</v>
      </c>
      <c r="R78" s="320">
        <v>0.2466666666666667</v>
      </c>
      <c r="S78" s="32">
        <f>IF(L78&gt;12,12/10,L78/10)</f>
        <v>1</v>
      </c>
      <c r="T78" s="14">
        <f>(F78*R78)/K78</f>
        <v>0.80166666666666675</v>
      </c>
      <c r="U78" s="32">
        <f>(O78+P78+T78)/3</f>
        <v>0.92891534391534403</v>
      </c>
      <c r="V78" s="295">
        <f>SUM(O78,P78,S78,T78)/4</f>
        <v>0.94668650793650799</v>
      </c>
    </row>
    <row r="79" spans="1:22" ht="15.75" thickBot="1" x14ac:dyDescent="0.3">
      <c r="A79" s="293" t="s">
        <v>20</v>
      </c>
      <c r="B79" s="311" t="s">
        <v>259</v>
      </c>
      <c r="C79" s="12" t="s">
        <v>56</v>
      </c>
      <c r="D79" s="13">
        <v>3.5</v>
      </c>
      <c r="E79" s="296">
        <v>3</v>
      </c>
      <c r="F79" s="14">
        <v>8.6666666666666661</v>
      </c>
      <c r="G79" s="296">
        <v>4</v>
      </c>
      <c r="H79" s="13">
        <v>5</v>
      </c>
      <c r="I79" s="296">
        <v>10</v>
      </c>
      <c r="J79" s="13">
        <v>15</v>
      </c>
      <c r="K79" s="296">
        <v>4</v>
      </c>
      <c r="L79" s="284">
        <v>10</v>
      </c>
      <c r="M79" s="270">
        <f>F79*L79</f>
        <v>86.666666666666657</v>
      </c>
      <c r="N79" s="314" t="s">
        <v>56</v>
      </c>
      <c r="O79" s="32">
        <f>(F79*R79)/D79</f>
        <v>0.90793650793650771</v>
      </c>
      <c r="P79" s="14">
        <f>(F79*R79)/E79</f>
        <v>1.0592592592592591</v>
      </c>
      <c r="Q79" s="32">
        <f>(O79+P79)/2</f>
        <v>0.98359788359788336</v>
      </c>
      <c r="R79" s="320">
        <v>0.36666666666666664</v>
      </c>
      <c r="S79" s="32">
        <f>IF(L79&gt;12,12/10,L79/10)</f>
        <v>1</v>
      </c>
      <c r="T79" s="14">
        <f>(F79*R79)/K79</f>
        <v>0.79444444444444429</v>
      </c>
      <c r="U79" s="32">
        <f>(O79+P79+T79)/3</f>
        <v>0.92054673721340363</v>
      </c>
      <c r="V79" s="295">
        <f>SUM(O79,P79,S79,T79)/4</f>
        <v>0.94041005291005275</v>
      </c>
    </row>
    <row r="80" spans="1:22" ht="15.75" thickBot="1" x14ac:dyDescent="0.3">
      <c r="A80" s="293" t="s">
        <v>21</v>
      </c>
      <c r="B80" s="311" t="s">
        <v>261</v>
      </c>
      <c r="C80" s="12" t="s">
        <v>242</v>
      </c>
      <c r="D80" s="13">
        <v>6</v>
      </c>
      <c r="E80" s="296">
        <v>2</v>
      </c>
      <c r="F80" s="14">
        <v>7.666666666666667</v>
      </c>
      <c r="G80" s="296">
        <v>0</v>
      </c>
      <c r="H80" s="13">
        <v>9</v>
      </c>
      <c r="I80" s="296">
        <v>13</v>
      </c>
      <c r="J80" s="13">
        <v>15</v>
      </c>
      <c r="K80" s="296">
        <v>10</v>
      </c>
      <c r="L80" s="284">
        <v>0</v>
      </c>
      <c r="M80" s="270">
        <f>F80*L80</f>
        <v>0</v>
      </c>
      <c r="N80" s="314" t="s">
        <v>242</v>
      </c>
      <c r="O80" s="32">
        <f>(F80*R80)/D80</f>
        <v>0.61191358024691356</v>
      </c>
      <c r="P80" s="14">
        <f>(F80*R80)/E80</f>
        <v>1.8357407407407407</v>
      </c>
      <c r="Q80" s="32">
        <f>(O80+P80)/2</f>
        <v>1.2238271604938271</v>
      </c>
      <c r="R80" s="320">
        <v>0.47888888888888886</v>
      </c>
      <c r="S80" s="32">
        <f>IF(L80&gt;12,12/10,L80/10)</f>
        <v>0</v>
      </c>
      <c r="T80" s="14">
        <f>(F80*R80)/K80</f>
        <v>0.36714814814814811</v>
      </c>
      <c r="U80" s="32">
        <f>(O80+P80+T80)/3</f>
        <v>0.93826748971193419</v>
      </c>
      <c r="V80" s="295">
        <f>(O80+P80+T80)/3</f>
        <v>0.93826748971193419</v>
      </c>
    </row>
    <row r="81" spans="1:22" ht="15.75" thickBot="1" x14ac:dyDescent="0.3">
      <c r="A81" s="293" t="s">
        <v>21</v>
      </c>
      <c r="B81" s="311" t="s">
        <v>259</v>
      </c>
      <c r="C81" s="12" t="s">
        <v>159</v>
      </c>
      <c r="D81" s="13">
        <v>6</v>
      </c>
      <c r="E81" s="296">
        <v>1</v>
      </c>
      <c r="F81" s="14">
        <v>3.166666666666667</v>
      </c>
      <c r="G81" s="296">
        <v>10</v>
      </c>
      <c r="H81" s="13">
        <v>12</v>
      </c>
      <c r="I81" s="296">
        <v>22</v>
      </c>
      <c r="J81" s="13">
        <v>38</v>
      </c>
      <c r="K81" s="296">
        <v>3</v>
      </c>
      <c r="L81" s="284">
        <v>18</v>
      </c>
      <c r="M81" s="270">
        <f>F81*L81</f>
        <v>57.000000000000007</v>
      </c>
      <c r="N81" s="314" t="s">
        <v>159</v>
      </c>
      <c r="O81" s="32">
        <f>(F81*R81)/D81</f>
        <v>0.28324074074074068</v>
      </c>
      <c r="P81" s="14">
        <f>(F81*R81)/E81</f>
        <v>1.6994444444444441</v>
      </c>
      <c r="Q81" s="32">
        <f>(O81+P81)/2</f>
        <v>0.99134259259259239</v>
      </c>
      <c r="R81" s="320">
        <v>0.53666666666666651</v>
      </c>
      <c r="S81" s="32">
        <f>IF(L81&gt;12,12/10,L81/10)</f>
        <v>1.2</v>
      </c>
      <c r="T81" s="14">
        <f>(F81*R81)/K81</f>
        <v>0.56648148148148136</v>
      </c>
      <c r="U81" s="32">
        <f>(O81+P81+T81)/3</f>
        <v>0.84972222222222216</v>
      </c>
      <c r="V81" s="295">
        <f>SUM(O81,P81,S81,T81)/4</f>
        <v>0.93729166666666652</v>
      </c>
    </row>
    <row r="82" spans="1:22" ht="15.75" thickBot="1" x14ac:dyDescent="0.3">
      <c r="A82" s="293" t="s">
        <v>21</v>
      </c>
      <c r="B82" s="311" t="s">
        <v>260</v>
      </c>
      <c r="C82" s="12" t="s">
        <v>75</v>
      </c>
      <c r="D82" s="13">
        <v>11</v>
      </c>
      <c r="E82" s="296">
        <v>6</v>
      </c>
      <c r="F82" s="14">
        <v>6.3055555555555554</v>
      </c>
      <c r="G82" s="296">
        <v>0</v>
      </c>
      <c r="H82" s="13">
        <v>6</v>
      </c>
      <c r="I82" s="296">
        <v>12</v>
      </c>
      <c r="J82" s="13">
        <v>18</v>
      </c>
      <c r="K82" s="296">
        <v>2</v>
      </c>
      <c r="L82" s="284">
        <v>10</v>
      </c>
      <c r="M82" s="270">
        <f>F82*L82</f>
        <v>63.055555555555557</v>
      </c>
      <c r="N82" s="314" t="s">
        <v>75</v>
      </c>
      <c r="O82" s="32">
        <f>(F82*R82)/D82</f>
        <v>0.32865319865319886</v>
      </c>
      <c r="P82" s="14">
        <f>(F82*R82)/E82</f>
        <v>0.60253086419753121</v>
      </c>
      <c r="Q82" s="32">
        <f>(O82+P82)/2</f>
        <v>0.46559203142536504</v>
      </c>
      <c r="R82" s="320">
        <v>0.57333333333333369</v>
      </c>
      <c r="S82" s="32">
        <f>IF(L82&gt;12,12/10,L82/10)</f>
        <v>1</v>
      </c>
      <c r="T82" s="14">
        <f>(F82*R82)/K82</f>
        <v>1.8075925925925937</v>
      </c>
      <c r="U82" s="32">
        <f>(O82+P82+T82)/3</f>
        <v>0.91292555181444124</v>
      </c>
      <c r="V82" s="295">
        <f>SUM(O82,P82,S82,T82)/4</f>
        <v>0.93469416386083093</v>
      </c>
    </row>
    <row r="83" spans="1:22" ht="15.75" thickBot="1" x14ac:dyDescent="0.3">
      <c r="A83" s="293" t="s">
        <v>21</v>
      </c>
      <c r="B83" s="311" t="s">
        <v>259</v>
      </c>
      <c r="C83" s="12" t="s">
        <v>203</v>
      </c>
      <c r="D83" s="13">
        <v>8</v>
      </c>
      <c r="E83" s="296">
        <v>4</v>
      </c>
      <c r="F83" s="14">
        <v>12.305555555555555</v>
      </c>
      <c r="G83" s="296">
        <v>0</v>
      </c>
      <c r="H83" s="13">
        <v>3</v>
      </c>
      <c r="I83" s="296">
        <v>8</v>
      </c>
      <c r="J83" s="13">
        <v>15</v>
      </c>
      <c r="K83" s="296">
        <v>6</v>
      </c>
      <c r="L83" s="284">
        <v>12</v>
      </c>
      <c r="M83" s="270">
        <f>F83*L83</f>
        <v>147.66666666666666</v>
      </c>
      <c r="N83" s="314" t="s">
        <v>203</v>
      </c>
      <c r="O83" s="32">
        <f>(F83*R83)/D83</f>
        <v>0.57084104938271596</v>
      </c>
      <c r="P83" s="14">
        <f>(F83*R83)/E83</f>
        <v>1.1416820987654319</v>
      </c>
      <c r="Q83" s="32">
        <f>(O83+P83)/2</f>
        <v>0.85626157407407399</v>
      </c>
      <c r="R83" s="320">
        <v>0.37111111111111106</v>
      </c>
      <c r="S83" s="32">
        <f>IF(L83&gt;12,12/10,L83/10)</f>
        <v>1.2</v>
      </c>
      <c r="T83" s="14">
        <f>(F83*R83)/K83</f>
        <v>0.76112139917695465</v>
      </c>
      <c r="U83" s="32">
        <f>(O83+P83+T83)/3</f>
        <v>0.82454818244170092</v>
      </c>
      <c r="V83" s="295">
        <f>SUM(O83,P83,S83,T83)/4</f>
        <v>0.91841113683127573</v>
      </c>
    </row>
    <row r="84" spans="1:22" ht="15.75" thickBot="1" x14ac:dyDescent="0.3">
      <c r="A84" s="293" t="s">
        <v>20</v>
      </c>
      <c r="B84" s="311" t="s">
        <v>259</v>
      </c>
      <c r="C84" s="12" t="s">
        <v>88</v>
      </c>
      <c r="D84" s="13">
        <v>2.5</v>
      </c>
      <c r="E84" s="296">
        <v>2</v>
      </c>
      <c r="F84" s="14">
        <v>8.6666666666666661</v>
      </c>
      <c r="G84" s="296">
        <v>0</v>
      </c>
      <c r="H84" s="13">
        <v>3</v>
      </c>
      <c r="I84" s="296">
        <v>6</v>
      </c>
      <c r="J84" s="13">
        <v>9</v>
      </c>
      <c r="K84" s="296">
        <v>4</v>
      </c>
      <c r="L84" s="284">
        <v>15</v>
      </c>
      <c r="M84" s="270">
        <f>F84*L84</f>
        <v>130</v>
      </c>
      <c r="N84" s="314" t="s">
        <v>88</v>
      </c>
      <c r="O84" s="32">
        <f>(F84*R84)/D84</f>
        <v>0.85511111111111116</v>
      </c>
      <c r="P84" s="14">
        <f>(F84*R84)/E84</f>
        <v>1.068888888888889</v>
      </c>
      <c r="Q84" s="32">
        <f>(O84+P84)/2</f>
        <v>0.96200000000000008</v>
      </c>
      <c r="R84" s="320">
        <v>0.2466666666666667</v>
      </c>
      <c r="S84" s="32">
        <f>IF(L84&gt;12,12/10,L84/10)</f>
        <v>1.2</v>
      </c>
      <c r="T84" s="14">
        <f>(F84*R84)/K84</f>
        <v>0.5344444444444445</v>
      </c>
      <c r="U84" s="32">
        <f>(O84+P84+T84)/3</f>
        <v>0.81948148148148159</v>
      </c>
      <c r="V84" s="295">
        <f>SUM(O84,P84,S84,T84)/4</f>
        <v>0.91461111111111115</v>
      </c>
    </row>
    <row r="85" spans="1:22" ht="15.75" thickBot="1" x14ac:dyDescent="0.3">
      <c r="A85" s="293" t="s">
        <v>21</v>
      </c>
      <c r="B85" s="311" t="s">
        <v>259</v>
      </c>
      <c r="C85" s="12" t="s">
        <v>79</v>
      </c>
      <c r="D85" s="13">
        <v>6</v>
      </c>
      <c r="E85" s="296">
        <v>3</v>
      </c>
      <c r="F85" s="14">
        <v>6.8888888888888893</v>
      </c>
      <c r="G85" s="296">
        <v>6</v>
      </c>
      <c r="H85" s="13">
        <v>7</v>
      </c>
      <c r="I85" s="296">
        <v>14</v>
      </c>
      <c r="J85" s="13">
        <v>21</v>
      </c>
      <c r="K85" s="296">
        <v>4</v>
      </c>
      <c r="L85" s="13">
        <v>12</v>
      </c>
      <c r="M85" s="270">
        <f>F85*L85</f>
        <v>82.666666666666671</v>
      </c>
      <c r="N85" s="314" t="s">
        <v>79</v>
      </c>
      <c r="O85" s="32">
        <f>(F85*R85)/D85</f>
        <v>0.54600823045267466</v>
      </c>
      <c r="P85" s="14">
        <f>(F85*R85)/E85</f>
        <v>1.0920164609053493</v>
      </c>
      <c r="Q85" s="32">
        <f>(O85+P85)/2</f>
        <v>0.81901234567901193</v>
      </c>
      <c r="R85" s="320">
        <v>0.47555555555555534</v>
      </c>
      <c r="S85" s="32">
        <f>IF(L85&gt;12,12/10,L85/10)</f>
        <v>1.2</v>
      </c>
      <c r="T85" s="14">
        <f>(F85*R85)/K85</f>
        <v>0.81901234567901204</v>
      </c>
      <c r="U85" s="32">
        <f>(O85+P85+T85)/3</f>
        <v>0.81901234567901193</v>
      </c>
      <c r="V85" s="295">
        <f>SUM(O85,P85,S85,T85)/4</f>
        <v>0.91425925925925899</v>
      </c>
    </row>
    <row r="86" spans="1:22" ht="15.75" thickBot="1" x14ac:dyDescent="0.3">
      <c r="A86" s="293" t="s">
        <v>20</v>
      </c>
      <c r="B86" s="311" t="s">
        <v>259</v>
      </c>
      <c r="C86" s="12" t="s">
        <v>48</v>
      </c>
      <c r="D86" s="13">
        <v>0.5</v>
      </c>
      <c r="E86" s="296">
        <v>1</v>
      </c>
      <c r="F86" s="14">
        <v>2.8333333333333339</v>
      </c>
      <c r="G86" s="296">
        <v>0</v>
      </c>
      <c r="H86" s="13">
        <v>3</v>
      </c>
      <c r="I86" s="296">
        <v>6</v>
      </c>
      <c r="J86" s="13">
        <v>9</v>
      </c>
      <c r="K86" s="296">
        <v>2</v>
      </c>
      <c r="L86" s="284">
        <v>50</v>
      </c>
      <c r="M86" s="270">
        <f>F86*L86</f>
        <v>141.66666666666669</v>
      </c>
      <c r="N86" s="314" t="s">
        <v>48</v>
      </c>
      <c r="O86" s="32">
        <f>(F86*R86)/D86</f>
        <v>1.3977777777777782</v>
      </c>
      <c r="P86" s="14">
        <f>(F86*R86)/E86</f>
        <v>0.69888888888888911</v>
      </c>
      <c r="Q86" s="32">
        <f>(O86+P86)/2</f>
        <v>1.0483333333333338</v>
      </c>
      <c r="R86" s="320">
        <v>0.2466666666666667</v>
      </c>
      <c r="S86" s="32">
        <f>IF(L86&gt;12,12/10,L86/10)</f>
        <v>1.2</v>
      </c>
      <c r="T86" s="14">
        <f>(F86*R86)/K86</f>
        <v>0.34944444444444456</v>
      </c>
      <c r="U86" s="32">
        <f>(O86+P86+T86)/3</f>
        <v>0.81537037037037063</v>
      </c>
      <c r="V86" s="295">
        <f>SUM(O86,P86,S86,T86)/4</f>
        <v>0.91152777777777805</v>
      </c>
    </row>
    <row r="87" spans="1:22" ht="15.75" thickBot="1" x14ac:dyDescent="0.3">
      <c r="A87" s="293" t="s">
        <v>21</v>
      </c>
      <c r="B87" s="311" t="s">
        <v>259</v>
      </c>
      <c r="C87" s="12" t="s">
        <v>80</v>
      </c>
      <c r="D87" s="13">
        <v>8</v>
      </c>
      <c r="E87" s="296">
        <v>4</v>
      </c>
      <c r="F87" s="14">
        <v>10.333333333333332</v>
      </c>
      <c r="G87" s="296">
        <v>6</v>
      </c>
      <c r="H87" s="13">
        <v>7</v>
      </c>
      <c r="I87" s="296">
        <v>14</v>
      </c>
      <c r="J87" s="13">
        <v>21</v>
      </c>
      <c r="K87" s="296">
        <v>5</v>
      </c>
      <c r="L87" s="13">
        <v>8</v>
      </c>
      <c r="M87" s="270">
        <f>F87*L87</f>
        <v>82.666666666666657</v>
      </c>
      <c r="N87" s="314" t="s">
        <v>80</v>
      </c>
      <c r="O87" s="32">
        <f>(F87*R87)/D87</f>
        <v>0.61425925925925895</v>
      </c>
      <c r="P87" s="14">
        <f>(F87*R87)/E87</f>
        <v>1.2285185185185179</v>
      </c>
      <c r="Q87" s="32">
        <f>(O87+P87)/2</f>
        <v>0.92138888888888837</v>
      </c>
      <c r="R87" s="320">
        <v>0.47555555555555534</v>
      </c>
      <c r="S87" s="32">
        <f>IF(L87&gt;12,12/10,L87/10)</f>
        <v>0.8</v>
      </c>
      <c r="T87" s="14">
        <f>(F87*R87)/K87</f>
        <v>0.98281481481481436</v>
      </c>
      <c r="U87" s="32">
        <f>(O87+P87+T87)/3</f>
        <v>0.94186419753086381</v>
      </c>
      <c r="V87" s="295">
        <f>SUM(O87,P87,S87,T87)/4</f>
        <v>0.90639814814814779</v>
      </c>
    </row>
    <row r="88" spans="1:22" ht="15.75" thickBot="1" x14ac:dyDescent="0.3">
      <c r="A88" s="293" t="s">
        <v>21</v>
      </c>
      <c r="B88" s="311" t="s">
        <v>259</v>
      </c>
      <c r="C88" s="12" t="s">
        <v>82</v>
      </c>
      <c r="D88" s="13">
        <v>3.5</v>
      </c>
      <c r="E88" s="296">
        <v>3</v>
      </c>
      <c r="F88" s="14">
        <v>3.6944444444444446</v>
      </c>
      <c r="G88" s="296">
        <v>6</v>
      </c>
      <c r="H88" s="13">
        <v>7</v>
      </c>
      <c r="I88" s="296">
        <v>14</v>
      </c>
      <c r="J88" s="13">
        <v>21</v>
      </c>
      <c r="K88" s="296">
        <v>2</v>
      </c>
      <c r="L88" s="13">
        <v>24</v>
      </c>
      <c r="M88" s="270">
        <f>F88*L88</f>
        <v>88.666666666666671</v>
      </c>
      <c r="N88" s="315" t="s">
        <v>82</v>
      </c>
      <c r="O88" s="32">
        <f>(F88*R88)/D88</f>
        <v>0.61808641975308665</v>
      </c>
      <c r="P88" s="14">
        <f>(F88*R88)/E88</f>
        <v>0.72110082304526779</v>
      </c>
      <c r="Q88" s="278">
        <f>(O88+P88)/2</f>
        <v>0.66959362139917722</v>
      </c>
      <c r="R88" s="321">
        <v>0.58555555555555583</v>
      </c>
      <c r="S88" s="32">
        <f>IF(L88&gt;12,12/10,L88/10)</f>
        <v>1.2</v>
      </c>
      <c r="T88" s="281">
        <f>(F88*R88)/K88</f>
        <v>1.0816512345679017</v>
      </c>
      <c r="U88" s="278">
        <f>(O88+P88+T88)/3</f>
        <v>0.80694615912208534</v>
      </c>
      <c r="V88" s="307">
        <f>SUM(O88,P88,S88,T88)/4</f>
        <v>0.90520961934156396</v>
      </c>
    </row>
    <row r="89" spans="1:22" ht="15.75" thickBot="1" x14ac:dyDescent="0.3">
      <c r="A89" s="293" t="s">
        <v>21</v>
      </c>
      <c r="B89" s="311" t="s">
        <v>259</v>
      </c>
      <c r="C89" s="12" t="s">
        <v>181</v>
      </c>
      <c r="D89" s="13">
        <v>15</v>
      </c>
      <c r="E89" s="296">
        <v>5</v>
      </c>
      <c r="F89" s="14">
        <v>20</v>
      </c>
      <c r="G89" s="296">
        <v>5</v>
      </c>
      <c r="H89" s="13">
        <v>6</v>
      </c>
      <c r="I89" s="296">
        <v>12</v>
      </c>
      <c r="J89" s="13">
        <v>18</v>
      </c>
      <c r="K89" s="296">
        <v>8</v>
      </c>
      <c r="L89" s="284">
        <v>3</v>
      </c>
      <c r="M89" s="270">
        <f>F89*L89</f>
        <v>60</v>
      </c>
      <c r="N89" s="314" t="s">
        <v>181</v>
      </c>
      <c r="O89" s="32">
        <f>(F89*R89)/D89</f>
        <v>0.5644444444444443</v>
      </c>
      <c r="P89" s="14">
        <f>(F89*R89)/E89</f>
        <v>1.6933333333333329</v>
      </c>
      <c r="Q89" s="32">
        <f>(O89+P89)/2</f>
        <v>1.1288888888888886</v>
      </c>
      <c r="R89" s="320">
        <v>0.42333333333333323</v>
      </c>
      <c r="S89" s="32">
        <f>IF(L89&gt;12,12/10,L89/10)</f>
        <v>0.3</v>
      </c>
      <c r="T89" s="14">
        <f>(F89*R89)/K89</f>
        <v>1.0583333333333331</v>
      </c>
      <c r="U89" s="32">
        <f>(O89+P89+T89)/3</f>
        <v>1.1053703703703701</v>
      </c>
      <c r="V89" s="295">
        <f>SUM(O89,P89,S89,T89)/4</f>
        <v>0.90402777777777754</v>
      </c>
    </row>
    <row r="90" spans="1:22" ht="15.75" thickBot="1" x14ac:dyDescent="0.3">
      <c r="A90" s="293" t="s">
        <v>20</v>
      </c>
      <c r="B90" s="311" t="s">
        <v>259</v>
      </c>
      <c r="C90" s="12" t="s">
        <v>91</v>
      </c>
      <c r="D90" s="13">
        <v>3</v>
      </c>
      <c r="E90" s="296">
        <v>3</v>
      </c>
      <c r="F90" s="14">
        <v>9.1666666666666661</v>
      </c>
      <c r="G90" s="296">
        <v>0</v>
      </c>
      <c r="H90" s="13">
        <v>3</v>
      </c>
      <c r="I90" s="296">
        <v>6</v>
      </c>
      <c r="J90" s="13">
        <v>9</v>
      </c>
      <c r="K90" s="296">
        <v>4</v>
      </c>
      <c r="L90" s="284">
        <v>15</v>
      </c>
      <c r="M90" s="270">
        <f>F90*L90</f>
        <v>137.5</v>
      </c>
      <c r="N90" s="314" t="s">
        <v>91</v>
      </c>
      <c r="O90" s="32">
        <f>(F90*R90)/D90</f>
        <v>0.87592592592592589</v>
      </c>
      <c r="P90" s="14">
        <f>(F90*R90)/E90</f>
        <v>0.87592592592592589</v>
      </c>
      <c r="Q90" s="32">
        <f>(O90+P90)/2</f>
        <v>0.87592592592592589</v>
      </c>
      <c r="R90" s="320">
        <v>0.28666666666666668</v>
      </c>
      <c r="S90" s="32">
        <f>IF(L90&gt;12,12/10,L90/10)</f>
        <v>1.2</v>
      </c>
      <c r="T90" s="14">
        <f>(F90*R90)/K90</f>
        <v>0.65694444444444444</v>
      </c>
      <c r="U90" s="32">
        <f>(O90+P90+T90)/3</f>
        <v>0.80293209876543203</v>
      </c>
      <c r="V90" s="295">
        <f>SUM(O90,P90,S90,T90)/4</f>
        <v>0.90219907407407407</v>
      </c>
    </row>
    <row r="91" spans="1:22" ht="15.75" thickBot="1" x14ac:dyDescent="0.3">
      <c r="A91" s="293" t="s">
        <v>21</v>
      </c>
      <c r="B91" s="311" t="s">
        <v>259</v>
      </c>
      <c r="C91" s="12" t="s">
        <v>172</v>
      </c>
      <c r="D91" s="13">
        <v>7</v>
      </c>
      <c r="E91" s="296">
        <v>3</v>
      </c>
      <c r="F91" s="14">
        <v>12.694444444444445</v>
      </c>
      <c r="G91" s="296">
        <v>0</v>
      </c>
      <c r="H91" s="13">
        <v>3</v>
      </c>
      <c r="I91" s="296">
        <v>8</v>
      </c>
      <c r="J91" s="13">
        <v>15</v>
      </c>
      <c r="K91" s="296">
        <v>6</v>
      </c>
      <c r="L91" s="284">
        <v>12</v>
      </c>
      <c r="M91" s="270">
        <f>F91*L91</f>
        <v>152.33333333333334</v>
      </c>
      <c r="N91" s="314" t="s">
        <v>172</v>
      </c>
      <c r="O91" s="32">
        <f>(F91*R91)/D91</f>
        <v>0.53397266313932978</v>
      </c>
      <c r="P91" s="14">
        <f>(F91*R91)/E91</f>
        <v>1.2459362139917696</v>
      </c>
      <c r="Q91" s="32">
        <f>(O91+P91)/2</f>
        <v>0.88995443856554968</v>
      </c>
      <c r="R91" s="320">
        <v>0.29444444444444445</v>
      </c>
      <c r="S91" s="32">
        <f>IF(L91&gt;12,12/10,L91/10)</f>
        <v>1.2</v>
      </c>
      <c r="T91" s="14">
        <f>(F91*R91)/K91</f>
        <v>0.62296810699588478</v>
      </c>
      <c r="U91" s="32">
        <f>(O91+P91+T91)/3</f>
        <v>0.80095899470899479</v>
      </c>
      <c r="V91" s="295">
        <f>SUM(O91,P91,S91,T91)/4</f>
        <v>0.90071924603174602</v>
      </c>
    </row>
    <row r="92" spans="1:22" ht="15.75" thickBot="1" x14ac:dyDescent="0.3">
      <c r="A92" s="293" t="s">
        <v>21</v>
      </c>
      <c r="B92" s="311" t="s">
        <v>261</v>
      </c>
      <c r="C92" s="12" t="s">
        <v>240</v>
      </c>
      <c r="D92" s="13">
        <v>7</v>
      </c>
      <c r="E92" s="296">
        <v>3</v>
      </c>
      <c r="F92" s="14">
        <v>10</v>
      </c>
      <c r="G92" s="296">
        <v>3</v>
      </c>
      <c r="H92" s="13">
        <v>6</v>
      </c>
      <c r="I92" s="296">
        <v>12</v>
      </c>
      <c r="J92" s="13">
        <v>18</v>
      </c>
      <c r="K92" s="296">
        <v>10</v>
      </c>
      <c r="L92" s="284">
        <v>0</v>
      </c>
      <c r="M92" s="270">
        <f>F92*L92</f>
        <v>0</v>
      </c>
      <c r="N92" s="314" t="s">
        <v>240</v>
      </c>
      <c r="O92" s="32">
        <f>(F92*R92)/D92</f>
        <v>0.66984126984126979</v>
      </c>
      <c r="P92" s="14">
        <f>(F92*R92)/E92</f>
        <v>1.5629629629629627</v>
      </c>
      <c r="Q92" s="32">
        <f>(O92+P92)/2</f>
        <v>1.1164021164021163</v>
      </c>
      <c r="R92" s="320">
        <v>0.46888888888888886</v>
      </c>
      <c r="S92" s="32">
        <f>IF(L92&gt;12,12/10,L92/10)</f>
        <v>0</v>
      </c>
      <c r="T92" s="14">
        <f>(F92*R92)/K92</f>
        <v>0.4688888888888888</v>
      </c>
      <c r="U92" s="32">
        <f>(O92+P92+T92)/3</f>
        <v>0.90056437389770716</v>
      </c>
      <c r="V92" s="295">
        <f>(O92+P92+T92)/3</f>
        <v>0.90056437389770716</v>
      </c>
    </row>
    <row r="93" spans="1:22" ht="15.75" thickBot="1" x14ac:dyDescent="0.3">
      <c r="A93" s="293" t="s">
        <v>21</v>
      </c>
      <c r="B93" s="311" t="s">
        <v>260</v>
      </c>
      <c r="C93" s="12" t="s">
        <v>73</v>
      </c>
      <c r="D93" s="13">
        <v>6</v>
      </c>
      <c r="E93" s="296">
        <v>1</v>
      </c>
      <c r="F93" s="14">
        <v>1.416666666666667</v>
      </c>
      <c r="G93" s="296">
        <v>4</v>
      </c>
      <c r="H93" s="13">
        <v>9</v>
      </c>
      <c r="I93" s="296">
        <v>18</v>
      </c>
      <c r="J93" s="13">
        <v>27</v>
      </c>
      <c r="K93" s="296">
        <v>1</v>
      </c>
      <c r="L93" s="284">
        <v>45</v>
      </c>
      <c r="M93" s="270">
        <f>F93*L93</f>
        <v>63.750000000000014</v>
      </c>
      <c r="N93" s="314" t="s">
        <v>73</v>
      </c>
      <c r="O93" s="32">
        <f>(F93*R93)/D93</f>
        <v>0.1841666666666667</v>
      </c>
      <c r="P93" s="14">
        <f>(F93*R93)/E93</f>
        <v>1.1050000000000002</v>
      </c>
      <c r="Q93" s="32">
        <f>(O93+P93)/2</f>
        <v>0.64458333333333351</v>
      </c>
      <c r="R93" s="320">
        <v>0.78</v>
      </c>
      <c r="S93" s="32">
        <f>IF(L93&gt;12,12/10,L93/10)</f>
        <v>1.2</v>
      </c>
      <c r="T93" s="14">
        <f>(F93*R93)/K93</f>
        <v>1.1050000000000002</v>
      </c>
      <c r="U93" s="32">
        <f>(O93+P93+T93)/3</f>
        <v>0.79805555555555563</v>
      </c>
      <c r="V93" s="295">
        <f>SUM(O93,P93,S93,T93)/4</f>
        <v>0.89854166666666679</v>
      </c>
    </row>
    <row r="94" spans="1:22" ht="15.75" thickBot="1" x14ac:dyDescent="0.3">
      <c r="A94" s="293" t="s">
        <v>20</v>
      </c>
      <c r="B94" s="311" t="s">
        <v>259</v>
      </c>
      <c r="C94" s="12" t="s">
        <v>60</v>
      </c>
      <c r="D94" s="13">
        <v>1.5</v>
      </c>
      <c r="E94" s="296">
        <v>2</v>
      </c>
      <c r="F94" s="14">
        <v>2.1666666666666665</v>
      </c>
      <c r="G94" s="296">
        <v>4</v>
      </c>
      <c r="H94" s="13">
        <v>9</v>
      </c>
      <c r="I94" s="296">
        <v>18</v>
      </c>
      <c r="J94" s="13">
        <v>27</v>
      </c>
      <c r="K94" s="296">
        <v>2</v>
      </c>
      <c r="L94" s="284">
        <v>20</v>
      </c>
      <c r="M94" s="270">
        <f>F94*L94</f>
        <v>43.333333333333329</v>
      </c>
      <c r="N94" s="314" t="s">
        <v>60</v>
      </c>
      <c r="O94" s="32">
        <f>(F94*R94)/D94</f>
        <v>0.95654320987654284</v>
      </c>
      <c r="P94" s="14">
        <f>(F94*R94)/E94</f>
        <v>0.71740740740740716</v>
      </c>
      <c r="Q94" s="32">
        <f>(O94+P94)/2</f>
        <v>0.836975308641975</v>
      </c>
      <c r="R94" s="320">
        <v>0.66222222222222205</v>
      </c>
      <c r="S94" s="32">
        <f>IF(L94&gt;12,12/10,L94/10)</f>
        <v>1.2</v>
      </c>
      <c r="T94" s="14">
        <f>(F94*R94)/K94</f>
        <v>0.71740740740740716</v>
      </c>
      <c r="U94" s="32">
        <f>(O94+P94+T94)/3</f>
        <v>0.79711934156378572</v>
      </c>
      <c r="V94" s="295">
        <f>SUM(O94,P94,S94,T94)/4</f>
        <v>0.89783950617283925</v>
      </c>
    </row>
    <row r="95" spans="1:22" ht="15.75" thickBot="1" x14ac:dyDescent="0.3">
      <c r="A95" s="293" t="s">
        <v>20</v>
      </c>
      <c r="B95" s="311" t="s">
        <v>260</v>
      </c>
      <c r="C95" s="12" t="s">
        <v>96</v>
      </c>
      <c r="D95" s="13">
        <v>5</v>
      </c>
      <c r="E95" s="296">
        <v>2</v>
      </c>
      <c r="F95" s="14">
        <v>2.8333333333333339</v>
      </c>
      <c r="G95" s="296">
        <v>2</v>
      </c>
      <c r="H95" s="13">
        <v>9</v>
      </c>
      <c r="I95" s="296">
        <v>18</v>
      </c>
      <c r="J95" s="13">
        <v>27</v>
      </c>
      <c r="K95" s="296">
        <v>2</v>
      </c>
      <c r="L95" s="284">
        <v>22.5</v>
      </c>
      <c r="M95" s="270">
        <f>F95*L95</f>
        <v>63.750000000000014</v>
      </c>
      <c r="N95" s="314" t="s">
        <v>96</v>
      </c>
      <c r="O95" s="32">
        <f>(F95*R95)/D95</f>
        <v>0.39414814814814819</v>
      </c>
      <c r="P95" s="14">
        <f>(F95*R95)/E95</f>
        <v>0.98537037037037045</v>
      </c>
      <c r="Q95" s="32">
        <f>(O95+P95)/2</f>
        <v>0.68975925925925929</v>
      </c>
      <c r="R95" s="320">
        <v>0.69555555555555548</v>
      </c>
      <c r="S95" s="32">
        <f>IF(L95&gt;12,12/10,L95/10)</f>
        <v>1.2</v>
      </c>
      <c r="T95" s="14">
        <f>(F95*R95)/K95</f>
        <v>0.98537037037037045</v>
      </c>
      <c r="U95" s="32">
        <f>(O95+P95+T95)/3</f>
        <v>0.78829629629629638</v>
      </c>
      <c r="V95" s="295">
        <f>SUM(O95,P95,S95,T95)/4</f>
        <v>0.89122222222222225</v>
      </c>
    </row>
    <row r="96" spans="1:22" ht="15.75" thickBot="1" x14ac:dyDescent="0.3">
      <c r="A96" s="293" t="s">
        <v>20</v>
      </c>
      <c r="B96" s="311" t="s">
        <v>259</v>
      </c>
      <c r="C96" s="12" t="s">
        <v>49</v>
      </c>
      <c r="D96" s="13">
        <v>7</v>
      </c>
      <c r="E96" s="296">
        <v>5</v>
      </c>
      <c r="F96" s="14">
        <v>26.416666666666664</v>
      </c>
      <c r="G96" s="296">
        <v>0</v>
      </c>
      <c r="H96" s="13">
        <v>3</v>
      </c>
      <c r="I96" s="296">
        <v>6</v>
      </c>
      <c r="J96" s="13">
        <v>9</v>
      </c>
      <c r="K96" s="296">
        <v>8</v>
      </c>
      <c r="L96" s="284">
        <v>5</v>
      </c>
      <c r="M96" s="270">
        <f>F96*L96</f>
        <v>132.08333333333331</v>
      </c>
      <c r="N96" s="314" t="s">
        <v>49</v>
      </c>
      <c r="O96" s="32">
        <f>(F96*R96)/D96</f>
        <v>0.93087301587301596</v>
      </c>
      <c r="P96" s="14">
        <f>(F96*R96)/E96</f>
        <v>1.3032222222222223</v>
      </c>
      <c r="Q96" s="32">
        <f>(O96+P96)/2</f>
        <v>1.1170476190476191</v>
      </c>
      <c r="R96" s="320">
        <v>0.2466666666666667</v>
      </c>
      <c r="S96" s="32">
        <f>IF(L96&gt;12,12/10,L96/10)</f>
        <v>0.5</v>
      </c>
      <c r="T96" s="14">
        <f>(F96*R96)/K96</f>
        <v>0.81451388888888898</v>
      </c>
      <c r="U96" s="32">
        <f>(O96+P96+T96)/3</f>
        <v>1.0162030423280424</v>
      </c>
      <c r="V96" s="295">
        <f>SUM(O96,P96,S96,T96)/4</f>
        <v>0.88715228174603178</v>
      </c>
    </row>
    <row r="97" spans="1:22" ht="15.75" thickBot="1" x14ac:dyDescent="0.3">
      <c r="A97" s="293" t="s">
        <v>21</v>
      </c>
      <c r="B97" s="311" t="s">
        <v>259</v>
      </c>
      <c r="C97" s="12" t="s">
        <v>155</v>
      </c>
      <c r="D97" s="13">
        <v>3</v>
      </c>
      <c r="E97" s="296">
        <v>2</v>
      </c>
      <c r="F97" s="14">
        <v>3.166666666666667</v>
      </c>
      <c r="G97" s="296">
        <v>3</v>
      </c>
      <c r="H97" s="13">
        <v>7</v>
      </c>
      <c r="I97" s="296">
        <v>14</v>
      </c>
      <c r="J97" s="13">
        <v>21</v>
      </c>
      <c r="K97" s="296">
        <v>2</v>
      </c>
      <c r="L97" s="284">
        <v>24</v>
      </c>
      <c r="M97" s="270">
        <f>F97*L97</f>
        <v>76</v>
      </c>
      <c r="N97" s="314" t="s">
        <v>155</v>
      </c>
      <c r="O97" s="32">
        <f>(F97*R97)/D97</f>
        <v>0.58172839506172824</v>
      </c>
      <c r="P97" s="14">
        <f>(F97*R97)/E97</f>
        <v>0.87259259259259236</v>
      </c>
      <c r="Q97" s="32">
        <f>(O97+P97)/2</f>
        <v>0.7271604938271603</v>
      </c>
      <c r="R97" s="320">
        <v>0.55111111111111089</v>
      </c>
      <c r="S97" s="32">
        <f>IF(L97&gt;12,12/10,L97/10)</f>
        <v>1.2</v>
      </c>
      <c r="T97" s="14">
        <f>(F97*R97)/K97</f>
        <v>0.87259259259259236</v>
      </c>
      <c r="U97" s="32">
        <f>(O97+P97+T97)/3</f>
        <v>0.77563786008230429</v>
      </c>
      <c r="V97" s="295">
        <f>SUM(O97,P97,S97,T97)/4</f>
        <v>0.88172839506172818</v>
      </c>
    </row>
    <row r="98" spans="1:22" ht="15.75" thickBot="1" x14ac:dyDescent="0.3">
      <c r="A98" s="293" t="s">
        <v>20</v>
      </c>
      <c r="B98" s="311" t="s">
        <v>259</v>
      </c>
      <c r="C98" s="12" t="s">
        <v>50</v>
      </c>
      <c r="D98" s="13">
        <v>7</v>
      </c>
      <c r="E98" s="296">
        <v>5</v>
      </c>
      <c r="F98" s="14">
        <v>17.611111111111111</v>
      </c>
      <c r="G98" s="296">
        <v>4</v>
      </c>
      <c r="H98" s="13">
        <v>5</v>
      </c>
      <c r="I98" s="296">
        <v>10</v>
      </c>
      <c r="J98" s="13">
        <v>15</v>
      </c>
      <c r="K98" s="296">
        <v>8</v>
      </c>
      <c r="L98" s="284">
        <v>5</v>
      </c>
      <c r="M98" s="270">
        <f>F98*L98</f>
        <v>88.055555555555557</v>
      </c>
      <c r="N98" s="314" t="s">
        <v>50</v>
      </c>
      <c r="O98" s="32">
        <f>(F98*R98)/D98</f>
        <v>0.92248677248677236</v>
      </c>
      <c r="P98" s="14">
        <f>(F98*R98)/E98</f>
        <v>1.2914814814814812</v>
      </c>
      <c r="Q98" s="32">
        <f>(O98+P98)/2</f>
        <v>1.1069841269841267</v>
      </c>
      <c r="R98" s="320">
        <v>0.36666666666666664</v>
      </c>
      <c r="S98" s="32">
        <f>IF(L98&gt;12,12/10,L98/10)</f>
        <v>0.5</v>
      </c>
      <c r="T98" s="14">
        <f>(F98*R98)/K98</f>
        <v>0.8071759259259258</v>
      </c>
      <c r="U98" s="32">
        <f>(O98+P98+T98)/3</f>
        <v>1.0070480599647265</v>
      </c>
      <c r="V98" s="295">
        <f>SUM(O98,P98,S98,T98)/4</f>
        <v>0.88028604497354479</v>
      </c>
    </row>
    <row r="99" spans="1:22" ht="15.75" thickBot="1" x14ac:dyDescent="0.3">
      <c r="A99" s="293" t="s">
        <v>21</v>
      </c>
      <c r="B99" s="311" t="s">
        <v>259</v>
      </c>
      <c r="C99" s="12" t="s">
        <v>157</v>
      </c>
      <c r="D99" s="13">
        <v>6</v>
      </c>
      <c r="E99" s="296">
        <v>4</v>
      </c>
      <c r="F99" s="14">
        <v>6.3055555555555554</v>
      </c>
      <c r="G99" s="296">
        <v>3</v>
      </c>
      <c r="H99" s="13">
        <v>7</v>
      </c>
      <c r="I99" s="296">
        <v>14</v>
      </c>
      <c r="J99" s="13">
        <v>21</v>
      </c>
      <c r="K99" s="296">
        <v>4</v>
      </c>
      <c r="L99" s="284">
        <v>12</v>
      </c>
      <c r="M99" s="270">
        <f>F99*L99</f>
        <v>75.666666666666657</v>
      </c>
      <c r="N99" s="314" t="s">
        <v>157</v>
      </c>
      <c r="O99" s="32">
        <f>(F99*R99)/D99</f>
        <v>0.57917695473250996</v>
      </c>
      <c r="P99" s="14">
        <f>(F99*R99)/E99</f>
        <v>0.868765432098765</v>
      </c>
      <c r="Q99" s="32">
        <f>(O99+P99)/2</f>
        <v>0.72397119341563743</v>
      </c>
      <c r="R99" s="320">
        <v>0.55111111111111089</v>
      </c>
      <c r="S99" s="32">
        <f>IF(L99&gt;12,12/10,L99/10)</f>
        <v>1.2</v>
      </c>
      <c r="T99" s="14">
        <f>(F99*R99)/K99</f>
        <v>0.868765432098765</v>
      </c>
      <c r="U99" s="32">
        <f>(O99+P99+T99)/3</f>
        <v>0.77223593964334658</v>
      </c>
      <c r="V99" s="295">
        <f>SUM(O99,P99,S99,T99)/4</f>
        <v>0.87917695473251001</v>
      </c>
    </row>
    <row r="100" spans="1:22" ht="15.75" thickBot="1" x14ac:dyDescent="0.3">
      <c r="A100" s="293" t="s">
        <v>20</v>
      </c>
      <c r="B100" s="311" t="s">
        <v>259</v>
      </c>
      <c r="C100" s="12" t="s">
        <v>57</v>
      </c>
      <c r="D100" s="13">
        <v>3.5</v>
      </c>
      <c r="E100" s="296">
        <v>3</v>
      </c>
      <c r="F100" s="14">
        <v>4.333333333333333</v>
      </c>
      <c r="G100" s="296">
        <v>4</v>
      </c>
      <c r="H100" s="13">
        <v>5</v>
      </c>
      <c r="I100" s="296">
        <v>18</v>
      </c>
      <c r="J100" s="13">
        <v>27</v>
      </c>
      <c r="K100" s="296">
        <v>4</v>
      </c>
      <c r="L100" s="284">
        <v>10</v>
      </c>
      <c r="M100" s="270">
        <f>F100*L100</f>
        <v>43.333333333333329</v>
      </c>
      <c r="N100" s="314" t="s">
        <v>57</v>
      </c>
      <c r="O100" s="32">
        <f>(F100*R100)/D100</f>
        <v>0.81989417989417956</v>
      </c>
      <c r="P100" s="14">
        <f>(F100*R100)/E100</f>
        <v>0.95654320987654284</v>
      </c>
      <c r="Q100" s="32">
        <f>(O100+P100)/2</f>
        <v>0.8882186948853612</v>
      </c>
      <c r="R100" s="320">
        <v>0.66222222222222205</v>
      </c>
      <c r="S100" s="32">
        <f>IF(L100&gt;12,12/10,L100/10)</f>
        <v>1</v>
      </c>
      <c r="T100" s="14">
        <f>(F100*R100)/K100</f>
        <v>0.71740740740740716</v>
      </c>
      <c r="U100" s="32">
        <f>(O100+P100+T100)/3</f>
        <v>0.83128159905937649</v>
      </c>
      <c r="V100" s="295">
        <f>SUM(O100,P100,S100,T100)/4</f>
        <v>0.87346119929453236</v>
      </c>
    </row>
    <row r="101" spans="1:22" ht="15.75" thickBot="1" x14ac:dyDescent="0.3">
      <c r="A101" s="293" t="s">
        <v>20</v>
      </c>
      <c r="B101" s="311" t="s">
        <v>260</v>
      </c>
      <c r="C101" s="12" t="s">
        <v>102</v>
      </c>
      <c r="D101" s="13">
        <v>4.5</v>
      </c>
      <c r="E101" s="296">
        <v>3</v>
      </c>
      <c r="F101" s="14">
        <v>4</v>
      </c>
      <c r="G101" s="296">
        <v>0</v>
      </c>
      <c r="H101" s="13">
        <v>5</v>
      </c>
      <c r="I101" s="296">
        <v>10</v>
      </c>
      <c r="J101" s="13">
        <v>15</v>
      </c>
      <c r="K101" s="296">
        <v>1</v>
      </c>
      <c r="L101" s="284">
        <v>20</v>
      </c>
      <c r="M101" s="270">
        <f>F101*L101</f>
        <v>80</v>
      </c>
      <c r="N101" s="314" t="s">
        <v>102</v>
      </c>
      <c r="O101" s="32">
        <f>(F101*R101)/D101</f>
        <v>0.3259259259259259</v>
      </c>
      <c r="P101" s="14">
        <f>(F101*R101)/E101</f>
        <v>0.48888888888888887</v>
      </c>
      <c r="Q101" s="32">
        <f>(O101+P101)/2</f>
        <v>0.40740740740740738</v>
      </c>
      <c r="R101" s="320">
        <v>0.36666666666666664</v>
      </c>
      <c r="S101" s="32">
        <f>IF(L101&gt;12,12/10,L101/10)</f>
        <v>1.2</v>
      </c>
      <c r="T101" s="14">
        <f>(F101*R101)/K101</f>
        <v>1.4666666666666666</v>
      </c>
      <c r="U101" s="32">
        <f>(O101+P101+T101)/3</f>
        <v>0.76049382716049374</v>
      </c>
      <c r="V101" s="295">
        <f>SUM(O101,P101,S101,T101)/4</f>
        <v>0.87037037037037024</v>
      </c>
    </row>
    <row r="102" spans="1:22" ht="15.75" thickBot="1" x14ac:dyDescent="0.3">
      <c r="A102" s="293" t="s">
        <v>20</v>
      </c>
      <c r="B102" s="311" t="s">
        <v>259</v>
      </c>
      <c r="C102" s="12" t="s">
        <v>52</v>
      </c>
      <c r="D102" s="13">
        <v>5</v>
      </c>
      <c r="E102" s="296">
        <v>4</v>
      </c>
      <c r="F102" s="14">
        <v>17.916666666666664</v>
      </c>
      <c r="G102" s="296">
        <v>0</v>
      </c>
      <c r="H102" s="13">
        <v>3</v>
      </c>
      <c r="I102" s="296">
        <v>6</v>
      </c>
      <c r="J102" s="13">
        <v>9</v>
      </c>
      <c r="K102" s="296">
        <v>6</v>
      </c>
      <c r="L102" s="284">
        <v>7</v>
      </c>
      <c r="M102" s="270">
        <f>F102*L102</f>
        <v>125.41666666666666</v>
      </c>
      <c r="N102" s="314" t="s">
        <v>52</v>
      </c>
      <c r="O102" s="32">
        <f>(F102*R102)/D102</f>
        <v>0.88388888888888884</v>
      </c>
      <c r="P102" s="14">
        <f>(F102*R102)/E102</f>
        <v>1.1048611111111111</v>
      </c>
      <c r="Q102" s="32">
        <f>(O102+P102)/2</f>
        <v>0.99437500000000001</v>
      </c>
      <c r="R102" s="320">
        <v>0.2466666666666667</v>
      </c>
      <c r="S102" s="32">
        <f>IF(L102&gt;12,12/10,L102/10)</f>
        <v>0.7</v>
      </c>
      <c r="T102" s="14">
        <f>(F102*R102)/K102</f>
        <v>0.73657407407407405</v>
      </c>
      <c r="U102" s="32">
        <f>(O102+P102+T102)/3</f>
        <v>0.90844135802469139</v>
      </c>
      <c r="V102" s="295">
        <f>SUM(O102,P102,S102,T102)/4</f>
        <v>0.85633101851851845</v>
      </c>
    </row>
    <row r="103" spans="1:22" ht="15.75" thickBot="1" x14ac:dyDescent="0.3">
      <c r="A103" s="293" t="s">
        <v>21</v>
      </c>
      <c r="B103" s="311" t="s">
        <v>260</v>
      </c>
      <c r="C103" s="12" t="s">
        <v>222</v>
      </c>
      <c r="D103" s="13">
        <v>4</v>
      </c>
      <c r="E103" s="296">
        <v>1</v>
      </c>
      <c r="F103" s="14">
        <v>2</v>
      </c>
      <c r="G103" s="296">
        <v>0</v>
      </c>
      <c r="H103" s="13">
        <v>6</v>
      </c>
      <c r="I103" s="296">
        <v>12</v>
      </c>
      <c r="J103" s="13">
        <v>18</v>
      </c>
      <c r="K103" s="296">
        <v>1</v>
      </c>
      <c r="L103" s="284">
        <v>45</v>
      </c>
      <c r="M103" s="270">
        <f>F103*L103</f>
        <v>90</v>
      </c>
      <c r="N103" s="314" t="s">
        <v>222</v>
      </c>
      <c r="O103" s="32">
        <f>(F103*R103)/D103</f>
        <v>0.24666666666666656</v>
      </c>
      <c r="P103" s="14">
        <f>(F103*R103)/E103</f>
        <v>0.98666666666666625</v>
      </c>
      <c r="Q103" s="32">
        <f>(O103+P103)/2</f>
        <v>0.61666666666666636</v>
      </c>
      <c r="R103" s="320">
        <v>0.49333333333333312</v>
      </c>
      <c r="S103" s="32">
        <f>IF(L103&gt;12,12/10,L103/10)</f>
        <v>1.2</v>
      </c>
      <c r="T103" s="14">
        <f>(F103*R103)/K103</f>
        <v>0.98666666666666625</v>
      </c>
      <c r="U103" s="32">
        <f>(O103+P103+T103)/3</f>
        <v>0.73999999999999966</v>
      </c>
      <c r="V103" s="295">
        <f>SUM(O103,P103,S103,T103)/4</f>
        <v>0.85499999999999976</v>
      </c>
    </row>
    <row r="104" spans="1:22" ht="15.75" thickBot="1" x14ac:dyDescent="0.3">
      <c r="A104" s="293" t="s">
        <v>21</v>
      </c>
      <c r="B104" s="311" t="s">
        <v>259</v>
      </c>
      <c r="C104" s="12" t="s">
        <v>19</v>
      </c>
      <c r="D104" s="13">
        <v>10</v>
      </c>
      <c r="E104" s="296">
        <v>5</v>
      </c>
      <c r="F104" s="14">
        <v>12.694444444444445</v>
      </c>
      <c r="G104" s="296">
        <v>6</v>
      </c>
      <c r="H104" s="13">
        <v>7</v>
      </c>
      <c r="I104" s="296">
        <v>14</v>
      </c>
      <c r="J104" s="13">
        <v>21</v>
      </c>
      <c r="K104" s="296">
        <v>6</v>
      </c>
      <c r="L104" s="13">
        <v>6</v>
      </c>
      <c r="M104" s="270">
        <f>F104*L104</f>
        <v>76.166666666666671</v>
      </c>
      <c r="N104" s="314" t="s">
        <v>19</v>
      </c>
      <c r="O104" s="32">
        <f>(F104*R104)/D104</f>
        <v>0.60369135802469109</v>
      </c>
      <c r="P104" s="14">
        <f>(F104*R104)/E104</f>
        <v>1.2073827160493822</v>
      </c>
      <c r="Q104" s="32">
        <f>(O104+P104)/2</f>
        <v>0.90553703703703659</v>
      </c>
      <c r="R104" s="320">
        <v>0.47555555555555534</v>
      </c>
      <c r="S104" s="32">
        <f>IF(L104&gt;12,12/10,L104/10)</f>
        <v>0.6</v>
      </c>
      <c r="T104" s="14">
        <f>(F104*R104)/K104</f>
        <v>1.0061522633744853</v>
      </c>
      <c r="U104" s="32">
        <f>(O104+P104+T104)/3</f>
        <v>0.93907544581618618</v>
      </c>
      <c r="V104" s="295">
        <f>SUM(O104,P104,S104,T104)/4</f>
        <v>0.85430658436213958</v>
      </c>
    </row>
    <row r="105" spans="1:22" ht="15.75" thickBot="1" x14ac:dyDescent="0.3">
      <c r="A105" s="293" t="s">
        <v>21</v>
      </c>
      <c r="B105" s="311" t="s">
        <v>260</v>
      </c>
      <c r="C105" s="12" t="s">
        <v>98</v>
      </c>
      <c r="D105" s="13">
        <v>13</v>
      </c>
      <c r="E105" s="296">
        <v>7</v>
      </c>
      <c r="F105" s="14">
        <v>14.16666666666667</v>
      </c>
      <c r="G105" s="296">
        <v>0</v>
      </c>
      <c r="H105" s="13">
        <v>6</v>
      </c>
      <c r="I105" s="296">
        <v>12</v>
      </c>
      <c r="J105" s="13">
        <v>18</v>
      </c>
      <c r="K105" s="296">
        <v>8</v>
      </c>
      <c r="L105" s="284">
        <v>10</v>
      </c>
      <c r="M105" s="270">
        <f>F105*L105</f>
        <v>141.66666666666669</v>
      </c>
      <c r="N105" s="314" t="s">
        <v>98</v>
      </c>
      <c r="O105" s="32">
        <f>(F105*R105)/D105</f>
        <v>0.53760683760683747</v>
      </c>
      <c r="P105" s="14">
        <f>(F105*R105)/E105</f>
        <v>0.9984126984126982</v>
      </c>
      <c r="Q105" s="32">
        <f>(O105+P105)/2</f>
        <v>0.76800976800976783</v>
      </c>
      <c r="R105" s="320">
        <v>0.49333333333333312</v>
      </c>
      <c r="S105" s="32">
        <f>IF(L105&gt;12,12/10,L105/10)</f>
        <v>1</v>
      </c>
      <c r="T105" s="14">
        <f>(F105*R105)/K105</f>
        <v>0.87361111111111089</v>
      </c>
      <c r="U105" s="32">
        <f>(O105+P105+T105)/3</f>
        <v>0.80321021571021556</v>
      </c>
      <c r="V105" s="295">
        <f>SUM(O105,P105,S105,T105)/4</f>
        <v>0.8524076617826617</v>
      </c>
    </row>
    <row r="106" spans="1:22" ht="15.75" thickBot="1" x14ac:dyDescent="0.3">
      <c r="A106" s="293" t="s">
        <v>20</v>
      </c>
      <c r="B106" s="311" t="s">
        <v>259</v>
      </c>
      <c r="C106" s="12" t="s">
        <v>53</v>
      </c>
      <c r="D106" s="13">
        <v>5</v>
      </c>
      <c r="E106" s="296">
        <v>4</v>
      </c>
      <c r="F106" s="14">
        <v>11.944444444444443</v>
      </c>
      <c r="G106" s="296">
        <v>4</v>
      </c>
      <c r="H106" s="13">
        <v>5</v>
      </c>
      <c r="I106" s="296">
        <v>10</v>
      </c>
      <c r="J106" s="13">
        <v>15</v>
      </c>
      <c r="K106" s="296">
        <v>6</v>
      </c>
      <c r="L106" s="284">
        <v>7</v>
      </c>
      <c r="M106" s="270">
        <f>F106*L106</f>
        <v>83.6111111111111</v>
      </c>
      <c r="N106" s="314" t="s">
        <v>53</v>
      </c>
      <c r="O106" s="32">
        <f>(F106*R106)/D106</f>
        <v>0.87592592592592577</v>
      </c>
      <c r="P106" s="14">
        <f>(F106*R106)/E106</f>
        <v>1.0949074074074072</v>
      </c>
      <c r="Q106" s="32">
        <f>(O106+P106)/2</f>
        <v>0.9854166666666665</v>
      </c>
      <c r="R106" s="320">
        <v>0.36666666666666664</v>
      </c>
      <c r="S106" s="32">
        <f>IF(L106&gt;12,12/10,L106/10)</f>
        <v>0.7</v>
      </c>
      <c r="T106" s="14">
        <f>(F106*R106)/K106</f>
        <v>0.72993827160493818</v>
      </c>
      <c r="U106" s="32">
        <f>(O106+P106+T106)/3</f>
        <v>0.90025720164609035</v>
      </c>
      <c r="V106" s="295">
        <f>SUM(O106,P106,S106,T106)/4</f>
        <v>0.85019290123456781</v>
      </c>
    </row>
    <row r="107" spans="1:22" ht="15.75" thickBot="1" x14ac:dyDescent="0.3">
      <c r="A107" s="293" t="s">
        <v>20</v>
      </c>
      <c r="B107" s="311" t="s">
        <v>260</v>
      </c>
      <c r="C107" s="12" t="s">
        <v>94</v>
      </c>
      <c r="D107" s="13">
        <v>8</v>
      </c>
      <c r="E107" s="296">
        <v>4</v>
      </c>
      <c r="F107" s="14">
        <v>6.3333333333333339</v>
      </c>
      <c r="G107" s="296">
        <v>0</v>
      </c>
      <c r="H107" s="13">
        <v>8</v>
      </c>
      <c r="I107" s="296">
        <v>17</v>
      </c>
      <c r="J107" s="13">
        <v>25</v>
      </c>
      <c r="K107" s="296">
        <v>5</v>
      </c>
      <c r="L107" s="284">
        <v>9</v>
      </c>
      <c r="M107" s="270">
        <f>F107*L107</f>
        <v>57.000000000000007</v>
      </c>
      <c r="N107" s="314" t="s">
        <v>94</v>
      </c>
      <c r="O107" s="32">
        <f>(F107*R107)/D107</f>
        <v>0.54361111111111093</v>
      </c>
      <c r="P107" s="14">
        <f>(F107*R107)/E107</f>
        <v>1.0872222222222219</v>
      </c>
      <c r="Q107" s="32">
        <f>(O107+P107)/2</f>
        <v>0.81541666666666646</v>
      </c>
      <c r="R107" s="320">
        <v>0.68666666666666643</v>
      </c>
      <c r="S107" s="32">
        <f>IF(L107&gt;12,12/10,L107/10)</f>
        <v>0.9</v>
      </c>
      <c r="T107" s="14">
        <f>(F107*R107)/K107</f>
        <v>0.86977777777777754</v>
      </c>
      <c r="U107" s="32">
        <f>(O107+P107+T107)/3</f>
        <v>0.83353703703703685</v>
      </c>
      <c r="V107" s="295">
        <f>SUM(O107,P107,S107,T107)/4</f>
        <v>0.85015277777777754</v>
      </c>
    </row>
    <row r="108" spans="1:22" ht="15.75" thickBot="1" x14ac:dyDescent="0.3">
      <c r="A108" s="293" t="s">
        <v>21</v>
      </c>
      <c r="B108" s="311" t="s">
        <v>259</v>
      </c>
      <c r="C108" s="12" t="s">
        <v>81</v>
      </c>
      <c r="D108" s="13">
        <v>11</v>
      </c>
      <c r="E108" s="296">
        <v>6</v>
      </c>
      <c r="F108" s="14">
        <v>13.861111111111111</v>
      </c>
      <c r="G108" s="296">
        <v>6</v>
      </c>
      <c r="H108" s="13">
        <v>7</v>
      </c>
      <c r="I108" s="296">
        <v>14</v>
      </c>
      <c r="J108" s="13">
        <v>21</v>
      </c>
      <c r="K108" s="296">
        <v>6</v>
      </c>
      <c r="L108" s="13">
        <v>6</v>
      </c>
      <c r="M108" s="270">
        <f>F108*L108</f>
        <v>83.166666666666657</v>
      </c>
      <c r="N108" s="314" t="s">
        <v>81</v>
      </c>
      <c r="O108" s="32">
        <f>(F108*R108)/D108</f>
        <v>0.59924803591470233</v>
      </c>
      <c r="P108" s="14">
        <f>(F108*R108)/E108</f>
        <v>1.0986213991769542</v>
      </c>
      <c r="Q108" s="32">
        <f>(O108+P108)/2</f>
        <v>0.84893471754582828</v>
      </c>
      <c r="R108" s="320">
        <v>0.47555555555555534</v>
      </c>
      <c r="S108" s="32">
        <f>IF(L108&gt;12,12/10,L108/10)</f>
        <v>0.6</v>
      </c>
      <c r="T108" s="14">
        <f>(F108*R108)/K108</f>
        <v>1.0986213991769542</v>
      </c>
      <c r="U108" s="32">
        <f>(O108+P108+T108)/3</f>
        <v>0.9321636114228703</v>
      </c>
      <c r="V108" s="295">
        <f>SUM(O108,P108,S108,T108)/4</f>
        <v>0.84912270856715266</v>
      </c>
    </row>
    <row r="109" spans="1:22" ht="15.75" thickBot="1" x14ac:dyDescent="0.3">
      <c r="A109" s="293" t="s">
        <v>21</v>
      </c>
      <c r="B109" s="311" t="s">
        <v>259</v>
      </c>
      <c r="C109" s="12" t="s">
        <v>78</v>
      </c>
      <c r="D109" s="13">
        <v>3</v>
      </c>
      <c r="E109" s="296">
        <v>2</v>
      </c>
      <c r="F109" s="14">
        <v>3.4444444444444446</v>
      </c>
      <c r="G109" s="296">
        <v>6</v>
      </c>
      <c r="H109" s="13">
        <v>7</v>
      </c>
      <c r="I109" s="296">
        <v>14</v>
      </c>
      <c r="J109" s="13">
        <v>21</v>
      </c>
      <c r="K109" s="296">
        <v>2</v>
      </c>
      <c r="L109" s="13">
        <v>24</v>
      </c>
      <c r="M109" s="270">
        <f>F109*L109</f>
        <v>82.666666666666671</v>
      </c>
      <c r="N109" s="314" t="s">
        <v>78</v>
      </c>
      <c r="O109" s="32">
        <f>(F109*R109)/D109</f>
        <v>0.54600823045267466</v>
      </c>
      <c r="P109" s="14">
        <f>(F109*R109)/E109</f>
        <v>0.81901234567901204</v>
      </c>
      <c r="Q109" s="32">
        <f>(O109+P109)/2</f>
        <v>0.68251028806584335</v>
      </c>
      <c r="R109" s="320">
        <v>0.47555555555555534</v>
      </c>
      <c r="S109" s="32">
        <f>IF(L109&gt;12,12/10,L109/10)</f>
        <v>1.2</v>
      </c>
      <c r="T109" s="14">
        <f>(F109*R109)/K109</f>
        <v>0.81901234567901204</v>
      </c>
      <c r="U109" s="32">
        <f>(O109+P109+T109)/3</f>
        <v>0.72801097393689951</v>
      </c>
      <c r="V109" s="295">
        <f>SUM(O109,P109,S109,T109)/4</f>
        <v>0.8460082304526747</v>
      </c>
    </row>
    <row r="110" spans="1:22" ht="15.75" thickBot="1" x14ac:dyDescent="0.3">
      <c r="A110" s="293" t="s">
        <v>21</v>
      </c>
      <c r="B110" s="311" t="s">
        <v>259</v>
      </c>
      <c r="C110" s="12" t="s">
        <v>66</v>
      </c>
      <c r="D110" s="13">
        <v>1.5</v>
      </c>
      <c r="E110" s="296">
        <v>1</v>
      </c>
      <c r="F110" s="14">
        <v>4</v>
      </c>
      <c r="G110" s="296">
        <v>0</v>
      </c>
      <c r="H110" s="13">
        <v>3</v>
      </c>
      <c r="I110" s="296">
        <v>6</v>
      </c>
      <c r="J110" s="13">
        <v>9</v>
      </c>
      <c r="K110" s="296">
        <v>2</v>
      </c>
      <c r="L110" s="284">
        <v>50</v>
      </c>
      <c r="M110" s="270">
        <f>F110*L110</f>
        <v>200</v>
      </c>
      <c r="N110" s="314" t="s">
        <v>66</v>
      </c>
      <c r="O110" s="32">
        <f>(F110*R110)/D110</f>
        <v>0.65777777777777791</v>
      </c>
      <c r="P110" s="14">
        <f>(F110*R110)/E110</f>
        <v>0.9866666666666668</v>
      </c>
      <c r="Q110" s="32">
        <f>(O110+P110)/2</f>
        <v>0.82222222222222241</v>
      </c>
      <c r="R110" s="320">
        <v>0.2466666666666667</v>
      </c>
      <c r="S110" s="32">
        <f>IF(L110&gt;12,12/10,L110/10)</f>
        <v>1.2</v>
      </c>
      <c r="T110" s="14">
        <f>(F110*R110)/K110</f>
        <v>0.4933333333333334</v>
      </c>
      <c r="U110" s="32">
        <f>(O110+P110+T110)/3</f>
        <v>0.71259259259259267</v>
      </c>
      <c r="V110" s="295">
        <f>SUM(O110,P110,S110,T110)/4</f>
        <v>0.83444444444444454</v>
      </c>
    </row>
    <row r="111" spans="1:22" ht="15.75" thickBot="1" x14ac:dyDescent="0.3">
      <c r="A111" s="293" t="s">
        <v>21</v>
      </c>
      <c r="B111" s="311" t="s">
        <v>259</v>
      </c>
      <c r="C111" s="12" t="s">
        <v>158</v>
      </c>
      <c r="D111" s="13">
        <v>9</v>
      </c>
      <c r="E111" s="296">
        <v>6</v>
      </c>
      <c r="F111" s="14">
        <v>9.5</v>
      </c>
      <c r="G111" s="296">
        <v>3</v>
      </c>
      <c r="H111" s="13">
        <v>7</v>
      </c>
      <c r="I111" s="296">
        <v>14</v>
      </c>
      <c r="J111" s="13">
        <v>21</v>
      </c>
      <c r="K111" s="296">
        <v>5</v>
      </c>
      <c r="L111" s="284">
        <v>8</v>
      </c>
      <c r="M111" s="270">
        <f>F111*L111</f>
        <v>76</v>
      </c>
      <c r="N111" s="314" t="s">
        <v>158</v>
      </c>
      <c r="O111" s="32">
        <f>(F111*R111)/D111</f>
        <v>0.58172839506172813</v>
      </c>
      <c r="P111" s="14">
        <f>(F111*R111)/E111</f>
        <v>0.87259259259259225</v>
      </c>
      <c r="Q111" s="32">
        <f>(O111+P111)/2</f>
        <v>0.72716049382716019</v>
      </c>
      <c r="R111" s="320">
        <v>0.55111111111111089</v>
      </c>
      <c r="S111" s="32">
        <f>IF(L111&gt;12,12/10,L111/10)</f>
        <v>0.8</v>
      </c>
      <c r="T111" s="14">
        <f>(F111*R111)/K111</f>
        <v>1.0471111111111107</v>
      </c>
      <c r="U111" s="32">
        <f>(O111+P111+T111)/3</f>
        <v>0.83381069958847698</v>
      </c>
      <c r="V111" s="295">
        <f>SUM(O111,P111,S111,T111)/4</f>
        <v>0.82535802469135777</v>
      </c>
    </row>
    <row r="112" spans="1:22" ht="15.75" thickBot="1" x14ac:dyDescent="0.3">
      <c r="A112" s="293" t="s">
        <v>21</v>
      </c>
      <c r="B112" s="311" t="s">
        <v>260</v>
      </c>
      <c r="C112" s="12" t="s">
        <v>215</v>
      </c>
      <c r="D112" s="13">
        <v>12</v>
      </c>
      <c r="E112" s="296">
        <v>7</v>
      </c>
      <c r="F112" s="14">
        <v>10</v>
      </c>
      <c r="G112" s="296">
        <v>0</v>
      </c>
      <c r="H112" s="13">
        <v>5</v>
      </c>
      <c r="I112" s="296">
        <v>10</v>
      </c>
      <c r="J112" s="13">
        <v>15</v>
      </c>
      <c r="K112" s="296">
        <v>3</v>
      </c>
      <c r="L112" s="284">
        <v>10</v>
      </c>
      <c r="M112" s="270">
        <f>F112*L112</f>
        <v>100</v>
      </c>
      <c r="N112" s="314" t="s">
        <v>215</v>
      </c>
      <c r="O112" s="32">
        <f>(F112*R112)/D112</f>
        <v>0.34259259259259256</v>
      </c>
      <c r="P112" s="14">
        <f>(F112*R112)/E112</f>
        <v>0.58730158730158721</v>
      </c>
      <c r="Q112" s="32">
        <f>(O112+P112)/2</f>
        <v>0.46494708994708989</v>
      </c>
      <c r="R112" s="320">
        <v>0.41111111111111109</v>
      </c>
      <c r="S112" s="32">
        <f>IF(L112&gt;12,12/10,L112/10)</f>
        <v>1</v>
      </c>
      <c r="T112" s="14">
        <f>(F112*R112)/K112</f>
        <v>1.3703703703703702</v>
      </c>
      <c r="U112" s="32">
        <f>(O112+P112+T112)/3</f>
        <v>0.76675485008818323</v>
      </c>
      <c r="V112" s="295">
        <f>SUM(O112,P112,S112,T112)/4</f>
        <v>0.82506613756613745</v>
      </c>
    </row>
    <row r="113" spans="1:22" ht="15.75" thickBot="1" x14ac:dyDescent="0.3">
      <c r="A113" s="293" t="s">
        <v>21</v>
      </c>
      <c r="B113" s="311" t="s">
        <v>260</v>
      </c>
      <c r="C113" s="12" t="s">
        <v>94</v>
      </c>
      <c r="D113" s="13">
        <v>8</v>
      </c>
      <c r="E113" s="296">
        <v>3</v>
      </c>
      <c r="F113" s="14">
        <v>6.3333333333333339</v>
      </c>
      <c r="G113" s="296">
        <v>0</v>
      </c>
      <c r="H113" s="13">
        <v>6</v>
      </c>
      <c r="I113" s="296">
        <v>12</v>
      </c>
      <c r="J113" s="13">
        <v>18</v>
      </c>
      <c r="K113" s="296">
        <v>5</v>
      </c>
      <c r="L113" s="284">
        <v>45</v>
      </c>
      <c r="M113" s="270">
        <f>F113*L113</f>
        <v>285</v>
      </c>
      <c r="N113" s="314" t="s">
        <v>94</v>
      </c>
      <c r="O113" s="32">
        <f>(F113*R113)/D113</f>
        <v>0.39055555555555543</v>
      </c>
      <c r="P113" s="14">
        <f>(F113*R113)/E113</f>
        <v>1.0414814814814812</v>
      </c>
      <c r="Q113" s="32">
        <f>(O113+P113)/2</f>
        <v>0.71601851851851839</v>
      </c>
      <c r="R113" s="320">
        <v>0.49333333333333312</v>
      </c>
      <c r="S113" s="32">
        <f>IF(L113&gt;12,12/10,L113/10)</f>
        <v>1.2</v>
      </c>
      <c r="T113" s="14">
        <f>(F113*R113)/K113</f>
        <v>0.62488888888888872</v>
      </c>
      <c r="U113" s="32">
        <f>(O113+P113+T113)/3</f>
        <v>0.68564197530864179</v>
      </c>
      <c r="V113" s="295">
        <f>SUM(O113,P113,S113,T113)/4</f>
        <v>0.81423148148148139</v>
      </c>
    </row>
    <row r="114" spans="1:22" ht="15.75" thickBot="1" x14ac:dyDescent="0.3">
      <c r="A114" s="293" t="s">
        <v>21</v>
      </c>
      <c r="B114" s="311" t="s">
        <v>259</v>
      </c>
      <c r="C114" s="12" t="s">
        <v>204</v>
      </c>
      <c r="D114" s="13">
        <v>11</v>
      </c>
      <c r="E114" s="296">
        <v>6</v>
      </c>
      <c r="F114" s="14">
        <v>18.444444444444446</v>
      </c>
      <c r="G114" s="296">
        <v>0</v>
      </c>
      <c r="H114" s="13">
        <v>3</v>
      </c>
      <c r="I114" s="296">
        <v>8</v>
      </c>
      <c r="J114" s="13">
        <v>15</v>
      </c>
      <c r="K114" s="296">
        <v>10</v>
      </c>
      <c r="L114" s="284">
        <v>8</v>
      </c>
      <c r="M114" s="270">
        <f>F114*L114</f>
        <v>147.55555555555557</v>
      </c>
      <c r="N114" s="314" t="s">
        <v>204</v>
      </c>
      <c r="O114" s="32">
        <f>(F114*R114)/D114</f>
        <v>0.62226711560044889</v>
      </c>
      <c r="P114" s="14">
        <f>(F114*R114)/E114</f>
        <v>1.1408230452674897</v>
      </c>
      <c r="Q114" s="32">
        <f>(O114+P114)/2</f>
        <v>0.88154508043396929</v>
      </c>
      <c r="R114" s="320">
        <v>0.37111111111111106</v>
      </c>
      <c r="S114" s="32">
        <f>IF(L114&gt;12,12/10,L114/10)</f>
        <v>0.8</v>
      </c>
      <c r="T114" s="14">
        <f>(F114*R114)/K114</f>
        <v>0.68449382716049378</v>
      </c>
      <c r="U114" s="32">
        <f>(O114+P114+T114)/3</f>
        <v>0.81586132934281075</v>
      </c>
      <c r="V114" s="295">
        <f>SUM(O114,P114,S114,T114)/4</f>
        <v>0.81189599700710802</v>
      </c>
    </row>
    <row r="115" spans="1:22" ht="15.75" thickBot="1" x14ac:dyDescent="0.3">
      <c r="A115" s="293" t="s">
        <v>21</v>
      </c>
      <c r="B115" s="311" t="s">
        <v>261</v>
      </c>
      <c r="C115" s="12" t="s">
        <v>241</v>
      </c>
      <c r="D115" s="13">
        <v>3</v>
      </c>
      <c r="E115" s="296">
        <v>2</v>
      </c>
      <c r="F115" s="14">
        <v>5</v>
      </c>
      <c r="G115" s="296">
        <v>3</v>
      </c>
      <c r="H115" s="13">
        <v>6</v>
      </c>
      <c r="I115" s="296">
        <v>12</v>
      </c>
      <c r="J115" s="13">
        <v>18</v>
      </c>
      <c r="K115" s="296">
        <v>5</v>
      </c>
      <c r="L115" s="284">
        <v>0</v>
      </c>
      <c r="M115" s="270">
        <f>F115*L115</f>
        <v>0</v>
      </c>
      <c r="N115" s="314" t="s">
        <v>241</v>
      </c>
      <c r="O115" s="32">
        <f>(F115*R115)/D115</f>
        <v>0.78148148148148133</v>
      </c>
      <c r="P115" s="14">
        <f>(F115*R115)/E115</f>
        <v>1.1722222222222221</v>
      </c>
      <c r="Q115" s="32">
        <f>(O115+P115)/2</f>
        <v>0.97685185185185164</v>
      </c>
      <c r="R115" s="320">
        <v>0.46888888888888886</v>
      </c>
      <c r="S115" s="32">
        <f>IF(L115&gt;12,12/10,L115/10)</f>
        <v>0</v>
      </c>
      <c r="T115" s="14">
        <f>(F115*R115)/K115</f>
        <v>0.4688888888888888</v>
      </c>
      <c r="U115" s="32">
        <f>(O115+P115+T115)/3</f>
        <v>0.80753086419753073</v>
      </c>
      <c r="V115" s="295">
        <f>(O115+P115+T115)/3</f>
        <v>0.80753086419753073</v>
      </c>
    </row>
    <row r="116" spans="1:22" ht="15.75" thickBot="1" x14ac:dyDescent="0.3">
      <c r="A116" s="293" t="s">
        <v>20</v>
      </c>
      <c r="B116" s="311" t="s">
        <v>259</v>
      </c>
      <c r="C116" s="12" t="s">
        <v>51</v>
      </c>
      <c r="D116" s="13">
        <v>7</v>
      </c>
      <c r="E116" s="296">
        <v>5</v>
      </c>
      <c r="F116" s="14">
        <v>8.8055555555555554</v>
      </c>
      <c r="G116" s="296">
        <v>4</v>
      </c>
      <c r="H116" s="13">
        <v>9</v>
      </c>
      <c r="I116" s="296">
        <v>18</v>
      </c>
      <c r="J116" s="13">
        <v>27</v>
      </c>
      <c r="K116" s="296">
        <v>8</v>
      </c>
      <c r="L116" s="284">
        <v>5</v>
      </c>
      <c r="M116" s="270">
        <f>F116*L116</f>
        <v>44.027777777777779</v>
      </c>
      <c r="N116" s="314" t="s">
        <v>51</v>
      </c>
      <c r="O116" s="32">
        <f>(F116*R116)/D116</f>
        <v>0.83303350970017609</v>
      </c>
      <c r="P116" s="14">
        <f>(F116*R116)/E116</f>
        <v>1.1662469135802467</v>
      </c>
      <c r="Q116" s="32">
        <f>(O116+P116)/2</f>
        <v>0.99964021164021144</v>
      </c>
      <c r="R116" s="320">
        <v>0.66222222222222205</v>
      </c>
      <c r="S116" s="32">
        <f>IF(L116&gt;12,12/10,L116/10)</f>
        <v>0.5</v>
      </c>
      <c r="T116" s="14">
        <f>(F116*R116)/K116</f>
        <v>0.72890432098765412</v>
      </c>
      <c r="U116" s="32">
        <f>(O116+P116+T116)/3</f>
        <v>0.90939491475602574</v>
      </c>
      <c r="V116" s="295">
        <f>SUM(O116,P116,S116,T116)/4</f>
        <v>0.80704618606701928</v>
      </c>
    </row>
    <row r="117" spans="1:22" ht="15.75" thickBot="1" x14ac:dyDescent="0.3">
      <c r="A117" s="293" t="s">
        <v>21</v>
      </c>
      <c r="B117" s="311" t="s">
        <v>259</v>
      </c>
      <c r="C117" s="12" t="s">
        <v>171</v>
      </c>
      <c r="D117" s="13">
        <v>3</v>
      </c>
      <c r="E117" s="296">
        <v>2</v>
      </c>
      <c r="F117" s="14">
        <v>6.3055555555555554</v>
      </c>
      <c r="G117" s="296">
        <v>0</v>
      </c>
      <c r="H117" s="13">
        <v>3</v>
      </c>
      <c r="I117" s="296">
        <v>8</v>
      </c>
      <c r="J117" s="13">
        <v>15</v>
      </c>
      <c r="K117" s="296">
        <v>4</v>
      </c>
      <c r="L117" s="284">
        <v>24</v>
      </c>
      <c r="M117" s="270">
        <f>F117*L117</f>
        <v>151.33333333333331</v>
      </c>
      <c r="N117" s="314" t="s">
        <v>171</v>
      </c>
      <c r="O117" s="32">
        <f>(F117*R117)/D117</f>
        <v>0.61887860082304524</v>
      </c>
      <c r="P117" s="14">
        <f>(F117*R117)/E117</f>
        <v>0.92831790123456792</v>
      </c>
      <c r="Q117" s="32">
        <f>(O117+P117)/2</f>
        <v>0.77359825102880664</v>
      </c>
      <c r="R117" s="320">
        <v>0.29444444444444445</v>
      </c>
      <c r="S117" s="32">
        <f>IF(L117&gt;12,12/10,L117/10)</f>
        <v>1.2</v>
      </c>
      <c r="T117" s="14">
        <f>(F117*R117)/K117</f>
        <v>0.46415895061728396</v>
      </c>
      <c r="U117" s="32">
        <f>(O117+P117+T117)/3</f>
        <v>0.67045181755829908</v>
      </c>
      <c r="V117" s="295">
        <f>SUM(O117,P117,S117,T117)/4</f>
        <v>0.80283886316872421</v>
      </c>
    </row>
    <row r="118" spans="1:22" ht="15.75" thickBot="1" x14ac:dyDescent="0.3">
      <c r="A118" s="293" t="s">
        <v>21</v>
      </c>
      <c r="B118" s="311" t="s">
        <v>259</v>
      </c>
      <c r="C118" s="12" t="s">
        <v>205</v>
      </c>
      <c r="D118" s="13">
        <v>13</v>
      </c>
      <c r="E118" s="296">
        <v>8</v>
      </c>
      <c r="F118" s="14">
        <v>24.611111111111111</v>
      </c>
      <c r="G118" s="296">
        <v>0</v>
      </c>
      <c r="H118" s="13">
        <v>3</v>
      </c>
      <c r="I118" s="296">
        <v>8</v>
      </c>
      <c r="J118" s="13">
        <v>15</v>
      </c>
      <c r="K118" s="296">
        <v>12</v>
      </c>
      <c r="L118" s="284">
        <v>6</v>
      </c>
      <c r="M118" s="270">
        <f>F118*L118</f>
        <v>147.66666666666666</v>
      </c>
      <c r="N118" s="314" t="s">
        <v>205</v>
      </c>
      <c r="O118" s="32">
        <f>(F118*R118)/D118</f>
        <v>0.70257359924026574</v>
      </c>
      <c r="P118" s="14">
        <f>(F118*R118)/E118</f>
        <v>1.1416820987654319</v>
      </c>
      <c r="Q118" s="32">
        <f>(O118+P118)/2</f>
        <v>0.92212784900284883</v>
      </c>
      <c r="R118" s="320">
        <v>0.37111111111111106</v>
      </c>
      <c r="S118" s="32">
        <f>IF(L118&gt;12,12/10,L118/10)</f>
        <v>0.6</v>
      </c>
      <c r="T118" s="14">
        <f>(F118*R118)/K118</f>
        <v>0.76112139917695465</v>
      </c>
      <c r="U118" s="32">
        <f>(O118+P118+T118)/3</f>
        <v>0.86845903239421751</v>
      </c>
      <c r="V118" s="295">
        <f>SUM(O118,P118,S118,T118)/4</f>
        <v>0.80134427429566313</v>
      </c>
    </row>
    <row r="119" spans="1:22" ht="15.75" thickBot="1" x14ac:dyDescent="0.3">
      <c r="A119" s="293" t="s">
        <v>20</v>
      </c>
      <c r="B119" s="311" t="s">
        <v>260</v>
      </c>
      <c r="C119" s="12" t="s">
        <v>101</v>
      </c>
      <c r="D119" s="13">
        <v>3.5</v>
      </c>
      <c r="E119" s="296">
        <v>2</v>
      </c>
      <c r="F119" s="14">
        <v>2</v>
      </c>
      <c r="G119" s="296">
        <v>0</v>
      </c>
      <c r="H119" s="13">
        <v>7</v>
      </c>
      <c r="I119" s="296">
        <v>14</v>
      </c>
      <c r="J119" s="13">
        <v>20</v>
      </c>
      <c r="K119" s="296">
        <v>1</v>
      </c>
      <c r="L119" s="284">
        <v>40</v>
      </c>
      <c r="M119" s="270">
        <f>F119*L119</f>
        <v>80</v>
      </c>
      <c r="N119" s="314" t="s">
        <v>101</v>
      </c>
      <c r="O119" s="32">
        <f>(F119*R119)/D119</f>
        <v>0.3193650793650793</v>
      </c>
      <c r="P119" s="14">
        <f>(F119*R119)/E119</f>
        <v>0.55888888888888877</v>
      </c>
      <c r="Q119" s="32">
        <f>(O119+P119)/2</f>
        <v>0.43912698412698403</v>
      </c>
      <c r="R119" s="320">
        <v>0.55888888888888877</v>
      </c>
      <c r="S119" s="32">
        <f>IF(L119&gt;12,12/10,L119/10)</f>
        <v>1.2</v>
      </c>
      <c r="T119" s="14">
        <f>(F119*R119)/K119</f>
        <v>1.1177777777777775</v>
      </c>
      <c r="U119" s="32">
        <f>(O119+P119+T119)/3</f>
        <v>0.66534391534391524</v>
      </c>
      <c r="V119" s="295">
        <f>SUM(O119,P119,S119,T119)/4</f>
        <v>0.79900793650793633</v>
      </c>
    </row>
    <row r="120" spans="1:22" ht="15.75" thickBot="1" x14ac:dyDescent="0.3">
      <c r="A120" s="293" t="s">
        <v>21</v>
      </c>
      <c r="B120" s="311" t="s">
        <v>261</v>
      </c>
      <c r="C120" s="12" t="s">
        <v>114</v>
      </c>
      <c r="D120" s="13">
        <v>7</v>
      </c>
      <c r="E120" s="296">
        <v>2</v>
      </c>
      <c r="F120" s="14">
        <v>9</v>
      </c>
      <c r="G120" s="296">
        <v>0</v>
      </c>
      <c r="H120" s="13">
        <v>3</v>
      </c>
      <c r="I120" s="296">
        <v>7</v>
      </c>
      <c r="J120" s="13">
        <v>10</v>
      </c>
      <c r="K120" s="296">
        <v>10</v>
      </c>
      <c r="L120" s="284">
        <v>0</v>
      </c>
      <c r="M120" s="270">
        <f>F120*L120</f>
        <v>0</v>
      </c>
      <c r="N120" s="314" t="s">
        <v>114</v>
      </c>
      <c r="O120" s="32">
        <f>(F120*R120)/D120</f>
        <v>0.45428571428571446</v>
      </c>
      <c r="P120" s="14">
        <f>(F120*R120)/E120</f>
        <v>1.5900000000000005</v>
      </c>
      <c r="Q120" s="32">
        <f>(O120+P120)/2</f>
        <v>1.0221428571428575</v>
      </c>
      <c r="R120" s="320">
        <v>0.35333333333333344</v>
      </c>
      <c r="S120" s="32">
        <f>IF(L120&gt;12,12/10,L120/10)</f>
        <v>0</v>
      </c>
      <c r="T120" s="14">
        <f>(F120*R120)/K120</f>
        <v>0.31800000000000012</v>
      </c>
      <c r="U120" s="32">
        <f>(O120+P120+T120)/3</f>
        <v>0.7874285714285717</v>
      </c>
      <c r="V120" s="295">
        <f>(O120+P120+T120)/3</f>
        <v>0.7874285714285717</v>
      </c>
    </row>
    <row r="121" spans="1:22" ht="15.75" thickBot="1" x14ac:dyDescent="0.3">
      <c r="A121" s="293" t="s">
        <v>20</v>
      </c>
      <c r="B121" s="311" t="s">
        <v>259</v>
      </c>
      <c r="C121" s="12" t="s">
        <v>54</v>
      </c>
      <c r="D121" s="13">
        <v>5</v>
      </c>
      <c r="E121" s="296">
        <v>4</v>
      </c>
      <c r="F121" s="14">
        <v>5.9722222222222214</v>
      </c>
      <c r="G121" s="296">
        <v>4</v>
      </c>
      <c r="H121" s="13">
        <v>9</v>
      </c>
      <c r="I121" s="296">
        <v>18</v>
      </c>
      <c r="J121" s="13">
        <v>27</v>
      </c>
      <c r="K121" s="296">
        <v>6</v>
      </c>
      <c r="L121" s="284">
        <v>7</v>
      </c>
      <c r="M121" s="270">
        <f>F121*L121</f>
        <v>41.80555555555555</v>
      </c>
      <c r="N121" s="314" t="s">
        <v>54</v>
      </c>
      <c r="O121" s="32">
        <f>(F121*R121)/D121</f>
        <v>0.79098765432098728</v>
      </c>
      <c r="P121" s="14">
        <f>(F121*R121)/E121</f>
        <v>0.98873456790123415</v>
      </c>
      <c r="Q121" s="32">
        <f>(O121+P121)/2</f>
        <v>0.88986111111111077</v>
      </c>
      <c r="R121" s="320">
        <v>0.66222222222222205</v>
      </c>
      <c r="S121" s="32">
        <f>IF(L121&gt;12,12/10,L121/10)</f>
        <v>0.7</v>
      </c>
      <c r="T121" s="14">
        <f>(F121*R121)/K121</f>
        <v>0.65915637860082277</v>
      </c>
      <c r="U121" s="32">
        <f>(O121+P121+T121)/3</f>
        <v>0.81295953360768147</v>
      </c>
      <c r="V121" s="295">
        <f>SUM(O121,P121,S121,T121)/4</f>
        <v>0.78471965020576118</v>
      </c>
    </row>
    <row r="122" spans="1:22" ht="15.75" thickBot="1" x14ac:dyDescent="0.3">
      <c r="A122" s="293" t="s">
        <v>21</v>
      </c>
      <c r="B122" s="311" t="s">
        <v>259</v>
      </c>
      <c r="C122" s="12" t="s">
        <v>156</v>
      </c>
      <c r="D122" s="13">
        <v>12</v>
      </c>
      <c r="E122" s="296">
        <v>9</v>
      </c>
      <c r="F122" s="14">
        <v>12.694444444444445</v>
      </c>
      <c r="G122" s="296">
        <v>3</v>
      </c>
      <c r="H122" s="13">
        <v>7</v>
      </c>
      <c r="I122" s="296">
        <v>14</v>
      </c>
      <c r="J122" s="13">
        <v>21</v>
      </c>
      <c r="K122" s="296">
        <v>6</v>
      </c>
      <c r="L122" s="284">
        <v>6</v>
      </c>
      <c r="M122" s="270">
        <f>F122*L122</f>
        <v>76.166666666666671</v>
      </c>
      <c r="N122" s="314" t="s">
        <v>156</v>
      </c>
      <c r="O122" s="32">
        <f>(F122*R122)/D122</f>
        <v>0.58300411522633722</v>
      </c>
      <c r="P122" s="14">
        <f>(F122*R122)/E122</f>
        <v>0.77733882030178292</v>
      </c>
      <c r="Q122" s="32">
        <f>(O122+P122)/2</f>
        <v>0.68017146776406001</v>
      </c>
      <c r="R122" s="320">
        <v>0.55111111111111089</v>
      </c>
      <c r="S122" s="32">
        <f>IF(L122&gt;12,12/10,L122/10)</f>
        <v>0.6</v>
      </c>
      <c r="T122" s="14">
        <f>(F122*R122)/K122</f>
        <v>1.1660082304526744</v>
      </c>
      <c r="U122" s="32">
        <f>(O122+P122+T122)/3</f>
        <v>0.84211705532693149</v>
      </c>
      <c r="V122" s="295">
        <f>SUM(O122,P122,S122,T122)/4</f>
        <v>0.78158779149519864</v>
      </c>
    </row>
    <row r="123" spans="1:22" ht="15.75" thickBot="1" x14ac:dyDescent="0.3">
      <c r="A123" s="293" t="s">
        <v>21</v>
      </c>
      <c r="B123" s="311" t="s">
        <v>259</v>
      </c>
      <c r="C123" s="12" t="s">
        <v>202</v>
      </c>
      <c r="D123" s="13">
        <v>4</v>
      </c>
      <c r="E123" s="296">
        <v>3</v>
      </c>
      <c r="F123" s="14">
        <v>6.1111111111111116</v>
      </c>
      <c r="G123" s="296">
        <v>0</v>
      </c>
      <c r="H123" s="13">
        <v>3</v>
      </c>
      <c r="I123" s="296">
        <v>8</v>
      </c>
      <c r="J123" s="13">
        <v>15</v>
      </c>
      <c r="K123" s="296">
        <v>4</v>
      </c>
      <c r="L123" s="284">
        <v>24</v>
      </c>
      <c r="M123" s="270">
        <f>F123*L123</f>
        <v>146.66666666666669</v>
      </c>
      <c r="N123" s="314" t="s">
        <v>202</v>
      </c>
      <c r="O123" s="32">
        <f>(F123*R123)/D123</f>
        <v>0.56697530864197532</v>
      </c>
      <c r="P123" s="14">
        <f>(F123*R123)/E123</f>
        <v>0.75596707818930042</v>
      </c>
      <c r="Q123" s="32">
        <f>(O123+P123)/2</f>
        <v>0.66147119341563787</v>
      </c>
      <c r="R123" s="320">
        <v>0.37111111111111106</v>
      </c>
      <c r="S123" s="32">
        <f>IF(L123&gt;12,12/10,L123/10)</f>
        <v>1.2</v>
      </c>
      <c r="T123" s="14">
        <f>(F123*R123)/K123</f>
        <v>0.56697530864197532</v>
      </c>
      <c r="U123" s="32">
        <f>(O123+P123+T123)/3</f>
        <v>0.62997256515775035</v>
      </c>
      <c r="V123" s="295">
        <f>SUM(O123,P123,S123,T123)/4</f>
        <v>0.77247942386831281</v>
      </c>
    </row>
    <row r="124" spans="1:22" ht="15.75" thickBot="1" x14ac:dyDescent="0.3">
      <c r="A124" s="293" t="s">
        <v>20</v>
      </c>
      <c r="B124" s="311" t="s">
        <v>259</v>
      </c>
      <c r="C124" s="12" t="s">
        <v>87</v>
      </c>
      <c r="D124" s="13">
        <v>2</v>
      </c>
      <c r="E124" s="296">
        <v>2</v>
      </c>
      <c r="F124" s="14">
        <v>5.6666666666666661</v>
      </c>
      <c r="G124" s="296">
        <v>0</v>
      </c>
      <c r="H124" s="13">
        <v>3</v>
      </c>
      <c r="I124" s="296">
        <v>6</v>
      </c>
      <c r="J124" s="13">
        <v>9</v>
      </c>
      <c r="K124" s="296">
        <v>3</v>
      </c>
      <c r="L124" s="284">
        <v>25</v>
      </c>
      <c r="M124" s="270">
        <f>F124*L124</f>
        <v>141.66666666666666</v>
      </c>
      <c r="N124" s="314" t="s">
        <v>87</v>
      </c>
      <c r="O124" s="32">
        <f>(F124*R124)/D124</f>
        <v>0.69888888888888889</v>
      </c>
      <c r="P124" s="14">
        <f>(F124*R124)/E124</f>
        <v>0.69888888888888889</v>
      </c>
      <c r="Q124" s="32">
        <f>(O124+P124)/2</f>
        <v>0.69888888888888889</v>
      </c>
      <c r="R124" s="320">
        <v>0.2466666666666667</v>
      </c>
      <c r="S124" s="32">
        <f>IF(L124&gt;12,12/10,L124/10)</f>
        <v>1.2</v>
      </c>
      <c r="T124" s="14">
        <f>(F124*R124)/K124</f>
        <v>0.46592592592592591</v>
      </c>
      <c r="U124" s="32">
        <f>(O124+P124+T124)/3</f>
        <v>0.62123456790123455</v>
      </c>
      <c r="V124" s="14">
        <f>SUM(O124,P124,S124,T124)/4</f>
        <v>0.76592592592592601</v>
      </c>
    </row>
    <row r="125" spans="1:22" ht="15.75" thickBot="1" x14ac:dyDescent="0.3">
      <c r="A125" s="293" t="s">
        <v>20</v>
      </c>
      <c r="B125" s="311" t="s">
        <v>260</v>
      </c>
      <c r="C125" s="12" t="s">
        <v>103</v>
      </c>
      <c r="D125" s="13">
        <v>5.5</v>
      </c>
      <c r="E125" s="296">
        <v>4</v>
      </c>
      <c r="F125" s="14">
        <v>8</v>
      </c>
      <c r="G125" s="296">
        <v>0</v>
      </c>
      <c r="H125" s="13">
        <v>3</v>
      </c>
      <c r="I125" s="296">
        <v>7</v>
      </c>
      <c r="J125" s="13">
        <v>10</v>
      </c>
      <c r="K125" s="296">
        <v>2</v>
      </c>
      <c r="L125" s="284">
        <v>10</v>
      </c>
      <c r="M125" s="270">
        <f>F125*L125</f>
        <v>80</v>
      </c>
      <c r="N125" s="314" t="s">
        <v>103</v>
      </c>
      <c r="O125" s="32">
        <f>(F125*R125)/D125</f>
        <v>0.40080808080808089</v>
      </c>
      <c r="P125" s="14">
        <f>(F125*R125)/E125</f>
        <v>0.55111111111111122</v>
      </c>
      <c r="Q125" s="32">
        <f>(O125+P125)/2</f>
        <v>0.47595959595959603</v>
      </c>
      <c r="R125" s="320">
        <v>0.27555555555555561</v>
      </c>
      <c r="S125" s="32">
        <f>IF(L125&gt;12,12/10,L125/10)</f>
        <v>1</v>
      </c>
      <c r="T125" s="14">
        <f>(F125*R125)/K125</f>
        <v>1.1022222222222224</v>
      </c>
      <c r="U125" s="32">
        <f>(O125+P125+T125)/3</f>
        <v>0.68471380471380483</v>
      </c>
      <c r="V125" s="14">
        <f>SUM(O125,P125,S125,T125)/4</f>
        <v>0.76353535353535362</v>
      </c>
    </row>
    <row r="126" spans="1:22" ht="15.75" thickBot="1" x14ac:dyDescent="0.3">
      <c r="A126" s="293" t="s">
        <v>21</v>
      </c>
      <c r="B126" s="311" t="s">
        <v>259</v>
      </c>
      <c r="C126" s="12" t="s">
        <v>173</v>
      </c>
      <c r="D126" s="13">
        <v>10</v>
      </c>
      <c r="E126" s="296">
        <v>5</v>
      </c>
      <c r="F126" s="14">
        <v>19</v>
      </c>
      <c r="G126" s="296">
        <v>0</v>
      </c>
      <c r="H126" s="13">
        <v>3</v>
      </c>
      <c r="I126" s="296">
        <v>8</v>
      </c>
      <c r="J126" s="13">
        <v>15</v>
      </c>
      <c r="K126" s="296">
        <v>10</v>
      </c>
      <c r="L126" s="284">
        <v>8</v>
      </c>
      <c r="M126" s="270">
        <f>F126*L126</f>
        <v>152</v>
      </c>
      <c r="N126" s="314" t="s">
        <v>173</v>
      </c>
      <c r="O126" s="32">
        <f>(F126*R126)/D126</f>
        <v>0.55944444444444452</v>
      </c>
      <c r="P126" s="14">
        <f>(F126*R126)/E126</f>
        <v>1.118888888888889</v>
      </c>
      <c r="Q126" s="32">
        <f>(O126+P126)/2</f>
        <v>0.83916666666666684</v>
      </c>
      <c r="R126" s="320">
        <v>0.29444444444444445</v>
      </c>
      <c r="S126" s="32">
        <f>IF(L126&gt;12,12/10,L126/10)</f>
        <v>0.8</v>
      </c>
      <c r="T126" s="14">
        <f>(F126*R126)/K126</f>
        <v>0.55944444444444452</v>
      </c>
      <c r="U126" s="32">
        <f>(O126+P126+T126)/3</f>
        <v>0.74592592592592599</v>
      </c>
      <c r="V126" s="14">
        <f>SUM(O126,P126,S126,T126)/4</f>
        <v>0.75944444444444448</v>
      </c>
    </row>
    <row r="127" spans="1:22" ht="15.75" thickBot="1" x14ac:dyDescent="0.3">
      <c r="A127" s="293" t="s">
        <v>21</v>
      </c>
      <c r="B127" s="311" t="s">
        <v>260</v>
      </c>
      <c r="C127" s="12" t="s">
        <v>96</v>
      </c>
      <c r="D127" s="13">
        <v>7</v>
      </c>
      <c r="E127" s="296">
        <v>3</v>
      </c>
      <c r="F127" s="14">
        <v>2.8333333333333339</v>
      </c>
      <c r="G127" s="296">
        <v>3</v>
      </c>
      <c r="H127" s="13">
        <v>8</v>
      </c>
      <c r="I127" s="296">
        <v>17</v>
      </c>
      <c r="J127" s="13">
        <v>25</v>
      </c>
      <c r="K127" s="296">
        <v>2</v>
      </c>
      <c r="L127" s="284">
        <v>45</v>
      </c>
      <c r="M127" s="270">
        <f>F127*L127</f>
        <v>127.50000000000003</v>
      </c>
      <c r="N127" s="314" t="s">
        <v>96</v>
      </c>
      <c r="O127" s="32">
        <f>(F127*R127)/D127</f>
        <v>0.26861798941798937</v>
      </c>
      <c r="P127" s="14">
        <f>(F127*R127)/E127</f>
        <v>0.62677530864197528</v>
      </c>
      <c r="Q127" s="32">
        <f>(O127+P127)/2</f>
        <v>0.4476966490299823</v>
      </c>
      <c r="R127" s="320">
        <v>0.66364444444444426</v>
      </c>
      <c r="S127" s="32">
        <f>IF(L127&gt;12,12/10,L127/10)</f>
        <v>1.2</v>
      </c>
      <c r="T127" s="14">
        <f>(F127*R127)/K127</f>
        <v>0.94016296296296287</v>
      </c>
      <c r="U127" s="32">
        <f>(O127+P127+T127)/3</f>
        <v>0.61185208700764249</v>
      </c>
      <c r="V127" s="14">
        <f>SUM(O127,P127,S127,T127)/4</f>
        <v>0.75888906525573185</v>
      </c>
    </row>
    <row r="128" spans="1:22" ht="15.75" thickBot="1" x14ac:dyDescent="0.3">
      <c r="A128" s="293" t="s">
        <v>20</v>
      </c>
      <c r="B128" s="311" t="s">
        <v>259</v>
      </c>
      <c r="C128" s="12" t="s">
        <v>90</v>
      </c>
      <c r="D128" s="13">
        <v>2.5</v>
      </c>
      <c r="E128" s="296">
        <v>3</v>
      </c>
      <c r="F128" s="14">
        <v>6</v>
      </c>
      <c r="G128" s="296">
        <v>0</v>
      </c>
      <c r="H128" s="13">
        <v>3</v>
      </c>
      <c r="I128" s="296">
        <v>6</v>
      </c>
      <c r="J128" s="13">
        <v>9</v>
      </c>
      <c r="K128" s="296">
        <v>3</v>
      </c>
      <c r="L128" s="284">
        <v>25</v>
      </c>
      <c r="M128" s="270">
        <f>F128*L128</f>
        <v>150</v>
      </c>
      <c r="N128" s="314" t="s">
        <v>90</v>
      </c>
      <c r="O128" s="32">
        <f>(F128*R128)/D128</f>
        <v>0.68800000000000006</v>
      </c>
      <c r="P128" s="14">
        <f>(F128*R128)/E128</f>
        <v>0.57333333333333336</v>
      </c>
      <c r="Q128" s="32">
        <f>(O128+P128)/2</f>
        <v>0.63066666666666671</v>
      </c>
      <c r="R128" s="320">
        <v>0.28666666666666668</v>
      </c>
      <c r="S128" s="32">
        <f>IF(L128&gt;12,12/10,L128/10)</f>
        <v>1.2</v>
      </c>
      <c r="T128" s="14">
        <f>(F128*R128)/K128</f>
        <v>0.57333333333333336</v>
      </c>
      <c r="U128" s="32">
        <f>(O128+P128+T128)/3</f>
        <v>0.61155555555555552</v>
      </c>
      <c r="V128" s="14">
        <f>SUM(O128,P128,S128,T128)/4</f>
        <v>0.7586666666666666</v>
      </c>
    </row>
    <row r="129" spans="1:22" ht="15.75" thickBot="1" x14ac:dyDescent="0.3">
      <c r="A129" s="293" t="s">
        <v>21</v>
      </c>
      <c r="B129" s="311" t="s">
        <v>259</v>
      </c>
      <c r="C129" s="12" t="s">
        <v>199</v>
      </c>
      <c r="D129" s="13">
        <v>6</v>
      </c>
      <c r="E129" s="296">
        <v>6</v>
      </c>
      <c r="F129" s="14">
        <v>10.277777777777779</v>
      </c>
      <c r="G129" s="296">
        <v>0</v>
      </c>
      <c r="H129" s="13">
        <v>3</v>
      </c>
      <c r="I129" s="296">
        <v>6</v>
      </c>
      <c r="J129" s="13">
        <v>9</v>
      </c>
      <c r="K129" s="296">
        <v>4</v>
      </c>
      <c r="L129" s="284">
        <v>14</v>
      </c>
      <c r="M129" s="270">
        <f>F129*L129</f>
        <v>143.88888888888891</v>
      </c>
      <c r="N129" s="314" t="s">
        <v>199</v>
      </c>
      <c r="O129" s="32">
        <f>(F129*R129)/D129</f>
        <v>0.51959876543209893</v>
      </c>
      <c r="P129" s="14">
        <f>(F129*R129)/E129</f>
        <v>0.51959876543209893</v>
      </c>
      <c r="Q129" s="32">
        <f>(O129+P129)/2</f>
        <v>0.51959876543209893</v>
      </c>
      <c r="R129" s="320">
        <v>0.3033333333333334</v>
      </c>
      <c r="S129" s="32">
        <f>IF(L129&gt;12,12/10,L129/10)</f>
        <v>1.2</v>
      </c>
      <c r="T129" s="14">
        <f>(F129*R129)/K129</f>
        <v>0.77939814814814834</v>
      </c>
      <c r="U129" s="32">
        <f>(O129+P129+T129)/3</f>
        <v>0.60619855967078207</v>
      </c>
      <c r="V129" s="14">
        <f>SUM(O129,P129,S129,T129)/4</f>
        <v>0.75464891975308657</v>
      </c>
    </row>
    <row r="130" spans="1:22" ht="15.75" thickBot="1" x14ac:dyDescent="0.3">
      <c r="A130" s="293" t="s">
        <v>21</v>
      </c>
      <c r="B130" s="311" t="s">
        <v>259</v>
      </c>
      <c r="C130" s="12" t="s">
        <v>196</v>
      </c>
      <c r="D130" s="13">
        <v>7.5</v>
      </c>
      <c r="E130" s="296">
        <v>7</v>
      </c>
      <c r="F130" s="14">
        <v>6.3888888888888884</v>
      </c>
      <c r="G130" s="296">
        <v>6</v>
      </c>
      <c r="H130" s="13">
        <v>7</v>
      </c>
      <c r="I130" s="296">
        <v>14</v>
      </c>
      <c r="J130" s="13">
        <v>21</v>
      </c>
      <c r="K130" s="296">
        <v>5</v>
      </c>
      <c r="L130" s="284">
        <v>13</v>
      </c>
      <c r="M130" s="270">
        <f>F130*L130</f>
        <v>83.055555555555543</v>
      </c>
      <c r="N130" s="314" t="s">
        <v>196</v>
      </c>
      <c r="O130" s="32">
        <f>(F130*R130)/D130</f>
        <v>0.49880658436214009</v>
      </c>
      <c r="P130" s="14">
        <f>(F130*R130)/E130</f>
        <v>0.534435626102293</v>
      </c>
      <c r="Q130" s="32">
        <f>(O130+P130)/2</f>
        <v>0.51662110523221649</v>
      </c>
      <c r="R130" s="320">
        <v>0.58555555555555583</v>
      </c>
      <c r="S130" s="32">
        <f>IF(L130&gt;12,12/10,L130/10)</f>
        <v>1.2</v>
      </c>
      <c r="T130" s="14">
        <f>(F130*R130)/K130</f>
        <v>0.74820987654321014</v>
      </c>
      <c r="U130" s="32">
        <f>(O130+P130+T130)/3</f>
        <v>0.593817362335881</v>
      </c>
      <c r="V130" s="14">
        <f>SUM(O130,P130,S130,T130)/4</f>
        <v>0.74536302175191083</v>
      </c>
    </row>
    <row r="131" spans="1:22" ht="15.75" thickBot="1" x14ac:dyDescent="0.3">
      <c r="A131" s="293" t="s">
        <v>21</v>
      </c>
      <c r="B131" s="311" t="s">
        <v>261</v>
      </c>
      <c r="C131" s="12" t="s">
        <v>115</v>
      </c>
      <c r="D131" s="13">
        <v>2</v>
      </c>
      <c r="E131" s="296">
        <v>1</v>
      </c>
      <c r="F131" s="14">
        <v>6</v>
      </c>
      <c r="G131" s="296">
        <v>0</v>
      </c>
      <c r="H131" s="13">
        <v>2</v>
      </c>
      <c r="I131" s="296">
        <v>4</v>
      </c>
      <c r="J131" s="13">
        <v>6</v>
      </c>
      <c r="K131" s="296">
        <v>4</v>
      </c>
      <c r="L131" s="284">
        <v>0</v>
      </c>
      <c r="M131" s="270">
        <f>F131*L131</f>
        <v>0</v>
      </c>
      <c r="N131" s="314" t="s">
        <v>115</v>
      </c>
      <c r="O131" s="32">
        <f>(F131*R131)/D131</f>
        <v>0.63333333333333341</v>
      </c>
      <c r="P131" s="14">
        <f>(F131*R131)/E131</f>
        <v>1.2666666666666668</v>
      </c>
      <c r="Q131" s="32">
        <f>(O131+P131)/2</f>
        <v>0.95000000000000018</v>
      </c>
      <c r="R131" s="320">
        <v>0.21111111111111114</v>
      </c>
      <c r="S131" s="32">
        <f>IF(L131&gt;12,12/10,L131/10)</f>
        <v>0</v>
      </c>
      <c r="T131" s="14">
        <f>(F131*R131)/K131</f>
        <v>0.31666666666666671</v>
      </c>
      <c r="U131" s="32">
        <f>(O131+P131+T131)/3</f>
        <v>0.73888888888888904</v>
      </c>
      <c r="V131" s="14">
        <f>(O131+P131+T131)/3</f>
        <v>0.73888888888888904</v>
      </c>
    </row>
    <row r="132" spans="1:22" ht="15.75" thickBot="1" x14ac:dyDescent="0.3">
      <c r="A132" s="293" t="s">
        <v>21</v>
      </c>
      <c r="B132" s="311" t="s">
        <v>259</v>
      </c>
      <c r="C132" s="12" t="s">
        <v>195</v>
      </c>
      <c r="D132" s="13">
        <v>6</v>
      </c>
      <c r="E132" s="296">
        <v>6</v>
      </c>
      <c r="F132" s="14">
        <v>5.1388888888888893</v>
      </c>
      <c r="G132" s="296">
        <v>6</v>
      </c>
      <c r="H132" s="13">
        <v>7</v>
      </c>
      <c r="I132" s="296">
        <v>14</v>
      </c>
      <c r="J132" s="13">
        <v>21</v>
      </c>
      <c r="K132" s="296">
        <v>4</v>
      </c>
      <c r="L132" s="284">
        <v>17</v>
      </c>
      <c r="M132" s="270">
        <f>F132*L132</f>
        <v>87.361111111111114</v>
      </c>
      <c r="N132" s="315" t="s">
        <v>195</v>
      </c>
      <c r="O132" s="32">
        <f>(F132*R132)/D132</f>
        <v>0.50151748971193444</v>
      </c>
      <c r="P132" s="14">
        <f>(F132*R132)/E132</f>
        <v>0.50151748971193444</v>
      </c>
      <c r="Q132" s="323">
        <f>(O132+P132)/2</f>
        <v>0.50151748971193444</v>
      </c>
      <c r="R132" s="321">
        <v>0.58555555555555583</v>
      </c>
      <c r="S132" s="32">
        <f>IF(L132&gt;12,12/10,L132/10)</f>
        <v>1.2</v>
      </c>
      <c r="T132" s="281">
        <f>(F132*R132)/K132</f>
        <v>0.7522762345679016</v>
      </c>
      <c r="U132" s="278">
        <f>(O132+P132+T132)/3</f>
        <v>0.58510373799725679</v>
      </c>
      <c r="V132" s="14">
        <f>SUM(O132,P132,S132,T132)/4</f>
        <v>0.73882780349794264</v>
      </c>
    </row>
    <row r="133" spans="1:22" ht="15.75" thickBot="1" x14ac:dyDescent="0.3">
      <c r="A133" s="293" t="s">
        <v>20</v>
      </c>
      <c r="B133" s="311" t="s">
        <v>260</v>
      </c>
      <c r="C133" s="12" t="s">
        <v>73</v>
      </c>
      <c r="D133" s="13">
        <v>5</v>
      </c>
      <c r="E133" s="296">
        <v>3</v>
      </c>
      <c r="F133" s="14">
        <v>1.416666666666667</v>
      </c>
      <c r="G133" s="296">
        <v>4</v>
      </c>
      <c r="H133" s="13">
        <v>10</v>
      </c>
      <c r="I133" s="296">
        <v>20</v>
      </c>
      <c r="J133" s="13">
        <v>30</v>
      </c>
      <c r="K133" s="296">
        <v>1</v>
      </c>
      <c r="L133" s="284">
        <v>45</v>
      </c>
      <c r="M133" s="270">
        <f>F133*L133</f>
        <v>63.750000000000014</v>
      </c>
      <c r="N133" s="314" t="s">
        <v>73</v>
      </c>
      <c r="O133" s="32">
        <f>(F133*R133)/D133</f>
        <v>0.22824074074074074</v>
      </c>
      <c r="P133" s="14">
        <f>(F133*R133)/E133</f>
        <v>0.38040123456790126</v>
      </c>
      <c r="Q133" s="32">
        <f>(O133+P133)/2</f>
        <v>0.30432098765432103</v>
      </c>
      <c r="R133" s="320">
        <v>0.80555555555555547</v>
      </c>
      <c r="S133" s="32">
        <f>IF(L133&gt;12,12/10,L133/10)</f>
        <v>1.2</v>
      </c>
      <c r="T133" s="14">
        <f>(F133*R133)/K133</f>
        <v>1.1412037037037037</v>
      </c>
      <c r="U133" s="32">
        <f>(O133+P133+T133)/3</f>
        <v>0.58328189300411526</v>
      </c>
      <c r="V133" s="14">
        <f>SUM(O133,P133,S133,T133)/4</f>
        <v>0.73746141975308643</v>
      </c>
    </row>
    <row r="134" spans="1:22" ht="15.75" thickBot="1" x14ac:dyDescent="0.3">
      <c r="A134" s="293" t="s">
        <v>21</v>
      </c>
      <c r="B134" s="311" t="s">
        <v>259</v>
      </c>
      <c r="C134" s="12" t="s">
        <v>200</v>
      </c>
      <c r="D134" s="13">
        <v>7.5</v>
      </c>
      <c r="E134" s="296">
        <v>7</v>
      </c>
      <c r="F134" s="14">
        <v>12.777777777777777</v>
      </c>
      <c r="G134" s="296">
        <v>0</v>
      </c>
      <c r="H134" s="13">
        <v>3</v>
      </c>
      <c r="I134" s="296">
        <v>6</v>
      </c>
      <c r="J134" s="13">
        <v>9</v>
      </c>
      <c r="K134" s="296">
        <v>5</v>
      </c>
      <c r="L134" s="284">
        <v>11</v>
      </c>
      <c r="M134" s="270">
        <f>F134*L134</f>
        <v>140.55555555555554</v>
      </c>
      <c r="N134" s="314" t="s">
        <v>200</v>
      </c>
      <c r="O134" s="32">
        <f>(F134*R134)/D134</f>
        <v>0.51679012345679021</v>
      </c>
      <c r="P134" s="14">
        <f>(F134*R134)/E134</f>
        <v>0.55370370370370381</v>
      </c>
      <c r="Q134" s="32">
        <f>(O134+P134)/2</f>
        <v>0.53524691358024701</v>
      </c>
      <c r="R134" s="320">
        <v>0.3033333333333334</v>
      </c>
      <c r="S134" s="32">
        <f>IF(L134&gt;12,12/10,L134/10)</f>
        <v>1.1000000000000001</v>
      </c>
      <c r="T134" s="14">
        <f>(F134*R134)/K134</f>
        <v>0.77518518518518531</v>
      </c>
      <c r="U134" s="32">
        <f>(O134+P134+T134)/3</f>
        <v>0.6152263374485597</v>
      </c>
      <c r="V134" s="14">
        <f>SUM(O134,P134,S134,T134)/4</f>
        <v>0.73641975308641994</v>
      </c>
    </row>
    <row r="135" spans="1:22" ht="15.75" thickBot="1" x14ac:dyDescent="0.3">
      <c r="A135" s="293" t="s">
        <v>21</v>
      </c>
      <c r="B135" s="311" t="s">
        <v>260</v>
      </c>
      <c r="C135" s="12" t="s">
        <v>223</v>
      </c>
      <c r="D135" s="13">
        <v>5</v>
      </c>
      <c r="E135" s="296">
        <v>2</v>
      </c>
      <c r="F135" s="14">
        <v>5</v>
      </c>
      <c r="G135" s="296">
        <v>0</v>
      </c>
      <c r="H135" s="13">
        <v>5</v>
      </c>
      <c r="I135" s="296">
        <v>10</v>
      </c>
      <c r="J135" s="13">
        <v>15</v>
      </c>
      <c r="K135" s="296">
        <v>7</v>
      </c>
      <c r="L135" s="284">
        <v>20</v>
      </c>
      <c r="M135" s="270">
        <f>F135*L135</f>
        <v>100</v>
      </c>
      <c r="N135" s="314" t="s">
        <v>223</v>
      </c>
      <c r="O135" s="32">
        <f>(F135*R135)/D135</f>
        <v>0.41111111111111109</v>
      </c>
      <c r="P135" s="14">
        <f>(F135*R135)/E135</f>
        <v>1.0277777777777777</v>
      </c>
      <c r="Q135" s="32">
        <f>(O135+P135)/2</f>
        <v>0.71944444444444433</v>
      </c>
      <c r="R135" s="320">
        <v>0.41111111111111109</v>
      </c>
      <c r="S135" s="32">
        <f>IF(L135&gt;12,12/10,L135/10)</f>
        <v>1.2</v>
      </c>
      <c r="T135" s="14">
        <f>(F135*R135)/K135</f>
        <v>0.29365079365079361</v>
      </c>
      <c r="U135" s="32">
        <f>(O135+P135+T135)/3</f>
        <v>0.57751322751322742</v>
      </c>
      <c r="V135" s="14">
        <f>SUM(O135,P135,S135,T135)/4</f>
        <v>0.73313492063492047</v>
      </c>
    </row>
    <row r="136" spans="1:22" ht="15.75" thickBot="1" x14ac:dyDescent="0.3">
      <c r="A136" s="293" t="s">
        <v>21</v>
      </c>
      <c r="B136" s="311" t="s">
        <v>260</v>
      </c>
      <c r="C136" s="12" t="s">
        <v>220</v>
      </c>
      <c r="D136" s="13">
        <v>0.5</v>
      </c>
      <c r="E136" s="296">
        <v>2</v>
      </c>
      <c r="F136" s="14">
        <v>2</v>
      </c>
      <c r="G136" s="296">
        <v>0</v>
      </c>
      <c r="H136" s="13">
        <v>3</v>
      </c>
      <c r="I136" s="296">
        <v>6</v>
      </c>
      <c r="J136" s="13">
        <v>9</v>
      </c>
      <c r="K136" s="296">
        <v>1</v>
      </c>
      <c r="L136" s="284">
        <v>50</v>
      </c>
      <c r="M136" s="270">
        <f>F136*L136</f>
        <v>100</v>
      </c>
      <c r="N136" s="314" t="s">
        <v>220</v>
      </c>
      <c r="O136" s="32">
        <f>(F136*R136)/D136</f>
        <v>0.9866666666666668</v>
      </c>
      <c r="P136" s="14">
        <f>(F136*R136)/E136</f>
        <v>0.2466666666666667</v>
      </c>
      <c r="Q136" s="32">
        <f>(O136+P136)/2</f>
        <v>0.6166666666666667</v>
      </c>
      <c r="R136" s="320">
        <v>0.2466666666666667</v>
      </c>
      <c r="S136" s="32">
        <f>IF(L136&gt;12,12/10,L136/10)</f>
        <v>1.2</v>
      </c>
      <c r="T136" s="14">
        <f>(F136*R136)/K136</f>
        <v>0.4933333333333334</v>
      </c>
      <c r="U136" s="32">
        <f>(O136+P136+T136)/3</f>
        <v>0.5755555555555556</v>
      </c>
      <c r="V136" s="14">
        <f>SUM(O136,P136,S136,T136)/4</f>
        <v>0.73166666666666669</v>
      </c>
    </row>
    <row r="137" spans="1:22" ht="15.75" thickBot="1" x14ac:dyDescent="0.3">
      <c r="A137" s="293" t="s">
        <v>21</v>
      </c>
      <c r="B137" s="311" t="s">
        <v>259</v>
      </c>
      <c r="C137" s="12" t="s">
        <v>174</v>
      </c>
      <c r="D137" s="13">
        <v>12</v>
      </c>
      <c r="E137" s="296">
        <v>7</v>
      </c>
      <c r="F137" s="14">
        <v>25.388888888888889</v>
      </c>
      <c r="G137" s="296">
        <v>0</v>
      </c>
      <c r="H137" s="13">
        <v>3</v>
      </c>
      <c r="I137" s="296">
        <v>8</v>
      </c>
      <c r="J137" s="13">
        <v>15</v>
      </c>
      <c r="K137" s="296">
        <v>12</v>
      </c>
      <c r="L137" s="284">
        <v>6</v>
      </c>
      <c r="M137" s="270">
        <f>F137*L137</f>
        <v>152.33333333333334</v>
      </c>
      <c r="N137" s="314" t="s">
        <v>174</v>
      </c>
      <c r="O137" s="32">
        <f>(F137*R137)/D137</f>
        <v>0.62296810699588478</v>
      </c>
      <c r="P137" s="14">
        <f>(F137*R137)/E137</f>
        <v>1.0679453262786596</v>
      </c>
      <c r="Q137" s="32">
        <f>(O137+P137)/2</f>
        <v>0.84545671663727218</v>
      </c>
      <c r="R137" s="320">
        <v>0.29444444444444445</v>
      </c>
      <c r="S137" s="32">
        <f>IF(L137&gt;12,12/10,L137/10)</f>
        <v>0.6</v>
      </c>
      <c r="T137" s="14">
        <f>(F137*R137)/K137</f>
        <v>0.62296810699588478</v>
      </c>
      <c r="U137" s="32">
        <f>(O137+P137+T137)/3</f>
        <v>0.77129384675680968</v>
      </c>
      <c r="V137" s="14">
        <f>SUM(O137,P137,S137,T137)/4</f>
        <v>0.72847038506760731</v>
      </c>
    </row>
    <row r="138" spans="1:22" ht="15.75" thickBot="1" x14ac:dyDescent="0.3">
      <c r="A138" s="293" t="s">
        <v>21</v>
      </c>
      <c r="B138" s="311" t="s">
        <v>259</v>
      </c>
      <c r="C138" s="12" t="s">
        <v>198</v>
      </c>
      <c r="D138" s="13">
        <v>4.5</v>
      </c>
      <c r="E138" s="296">
        <v>5</v>
      </c>
      <c r="F138" s="14">
        <v>7.3888888888888893</v>
      </c>
      <c r="G138" s="296">
        <v>0</v>
      </c>
      <c r="H138" s="13">
        <v>3</v>
      </c>
      <c r="I138" s="296">
        <v>6</v>
      </c>
      <c r="J138" s="13">
        <v>9</v>
      </c>
      <c r="K138" s="296">
        <v>3</v>
      </c>
      <c r="L138" s="284">
        <v>20</v>
      </c>
      <c r="M138" s="270">
        <f>F138*L138</f>
        <v>147.77777777777777</v>
      </c>
      <c r="N138" s="314" t="s">
        <v>198</v>
      </c>
      <c r="O138" s="32">
        <f>(F138*R138)/D138</f>
        <v>0.49806584362139933</v>
      </c>
      <c r="P138" s="14">
        <f>(F138*R138)/E138</f>
        <v>0.44825925925925941</v>
      </c>
      <c r="Q138" s="32">
        <f>(O138+P138)/2</f>
        <v>0.47316255144032937</v>
      </c>
      <c r="R138" s="320">
        <v>0.3033333333333334</v>
      </c>
      <c r="S138" s="32">
        <f>IF(L138&gt;12,12/10,L138/10)</f>
        <v>1.2</v>
      </c>
      <c r="T138" s="14">
        <f>(F138*R138)/K138</f>
        <v>0.74709876543209897</v>
      </c>
      <c r="U138" s="32">
        <f>(O138+P138+T138)/3</f>
        <v>0.56447462277091931</v>
      </c>
      <c r="V138" s="14">
        <f>SUM(O138,P138,S138,T138)/4</f>
        <v>0.72335596707818939</v>
      </c>
    </row>
    <row r="139" spans="1:22" ht="15.75" thickBot="1" x14ac:dyDescent="0.3">
      <c r="A139" s="293" t="s">
        <v>20</v>
      </c>
      <c r="B139" s="311" t="s">
        <v>260</v>
      </c>
      <c r="C139" s="12" t="s">
        <v>99</v>
      </c>
      <c r="D139" s="13">
        <v>12</v>
      </c>
      <c r="E139" s="296">
        <v>8</v>
      </c>
      <c r="F139" s="14">
        <v>28.333333333333339</v>
      </c>
      <c r="G139" s="296">
        <v>0</v>
      </c>
      <c r="H139" s="13">
        <v>4</v>
      </c>
      <c r="I139" s="296">
        <v>8</v>
      </c>
      <c r="J139" s="13">
        <v>12</v>
      </c>
      <c r="K139" s="296">
        <v>14</v>
      </c>
      <c r="L139" s="284">
        <v>2.5</v>
      </c>
      <c r="M139" s="270">
        <f>F139*L139</f>
        <v>70.833333333333343</v>
      </c>
      <c r="N139" s="314" t="s">
        <v>99</v>
      </c>
      <c r="O139" s="32">
        <f>(F139*R139)/D139</f>
        <v>0.77654320987654346</v>
      </c>
      <c r="P139" s="14">
        <f>(F139*R139)/E139</f>
        <v>1.1648148148148152</v>
      </c>
      <c r="Q139" s="32">
        <f>(O139+P139)/2</f>
        <v>0.97067901234567933</v>
      </c>
      <c r="R139" s="320">
        <v>0.32888888888888895</v>
      </c>
      <c r="S139" s="32">
        <f>IF(L139&gt;12,12/10,L139/10)</f>
        <v>0.25</v>
      </c>
      <c r="T139" s="14">
        <f>(F139*R139)/K139</f>
        <v>0.66560846560846587</v>
      </c>
      <c r="U139" s="32">
        <f>(O139+P139+T139)/3</f>
        <v>0.86898883009994154</v>
      </c>
      <c r="V139" s="14">
        <f>SUM(O139,P139,S139,T139)/4</f>
        <v>0.71424162257495605</v>
      </c>
    </row>
    <row r="140" spans="1:22" ht="15.75" thickBot="1" x14ac:dyDescent="0.3">
      <c r="A140" s="293" t="s">
        <v>21</v>
      </c>
      <c r="B140" s="311" t="s">
        <v>259</v>
      </c>
      <c r="C140" s="12" t="s">
        <v>163</v>
      </c>
      <c r="D140" s="13">
        <v>1.5</v>
      </c>
      <c r="E140" s="296">
        <v>2</v>
      </c>
      <c r="F140" s="14">
        <v>4</v>
      </c>
      <c r="G140" s="296">
        <v>0</v>
      </c>
      <c r="H140" s="13">
        <v>3</v>
      </c>
      <c r="I140" s="296">
        <v>6</v>
      </c>
      <c r="J140" s="13">
        <v>9</v>
      </c>
      <c r="K140" s="296">
        <v>2</v>
      </c>
      <c r="L140" s="284">
        <v>33</v>
      </c>
      <c r="M140" s="270">
        <f>F140*L140</f>
        <v>132</v>
      </c>
      <c r="N140" s="314" t="s">
        <v>163</v>
      </c>
      <c r="O140" s="32">
        <f>(F140*R140)/D140</f>
        <v>0.65777777777777791</v>
      </c>
      <c r="P140" s="14">
        <f>(F140*R140)/E140</f>
        <v>0.4933333333333334</v>
      </c>
      <c r="Q140" s="32">
        <f>(O140+P140)/2</f>
        <v>0.5755555555555556</v>
      </c>
      <c r="R140" s="320">
        <v>0.2466666666666667</v>
      </c>
      <c r="S140" s="32">
        <f>IF(L140&gt;12,12/10,L140/10)</f>
        <v>1.2</v>
      </c>
      <c r="T140" s="14">
        <f>(F140*R140)/K140</f>
        <v>0.4933333333333334</v>
      </c>
      <c r="U140" s="32">
        <f>(O140+P140+T140)/3</f>
        <v>0.54814814814814816</v>
      </c>
      <c r="V140" s="14">
        <f>SUM(O140,P140,S140,T140)/4</f>
        <v>0.71111111111111103</v>
      </c>
    </row>
    <row r="141" spans="1:22" ht="15.75" thickBot="1" x14ac:dyDescent="0.3">
      <c r="A141" s="293" t="s">
        <v>21</v>
      </c>
      <c r="B141" s="311" t="s">
        <v>259</v>
      </c>
      <c r="C141" s="12" t="s">
        <v>194</v>
      </c>
      <c r="D141" s="13">
        <v>4.5</v>
      </c>
      <c r="E141" s="296">
        <v>5</v>
      </c>
      <c r="F141" s="14">
        <v>3.6944444444444446</v>
      </c>
      <c r="G141" s="296">
        <v>6</v>
      </c>
      <c r="H141" s="13">
        <v>7</v>
      </c>
      <c r="I141" s="296">
        <v>14</v>
      </c>
      <c r="J141" s="13">
        <v>21</v>
      </c>
      <c r="K141" s="296">
        <v>3</v>
      </c>
      <c r="L141" s="284">
        <v>24</v>
      </c>
      <c r="M141" s="270">
        <f>F141*L141</f>
        <v>88.666666666666671</v>
      </c>
      <c r="N141" s="314" t="s">
        <v>194</v>
      </c>
      <c r="O141" s="32">
        <f>(F141*R141)/D141</f>
        <v>0.48073388203017853</v>
      </c>
      <c r="P141" s="14">
        <f>(F141*R141)/E141</f>
        <v>0.43266049382716065</v>
      </c>
      <c r="Q141" s="32">
        <f>(O141+P141)/2</f>
        <v>0.45669718792866959</v>
      </c>
      <c r="R141" s="320">
        <v>0.58555555555555583</v>
      </c>
      <c r="S141" s="32">
        <f>IF(L141&gt;12,12/10,L141/10)</f>
        <v>1.2</v>
      </c>
      <c r="T141" s="14">
        <f>(F141*R141)/K141</f>
        <v>0.72110082304526779</v>
      </c>
      <c r="U141" s="32">
        <f>(O141+P141+T141)/3</f>
        <v>0.54483173296753573</v>
      </c>
      <c r="V141" s="14">
        <f>SUM(O141,P141,S141,T141)/4</f>
        <v>0.7086237997256517</v>
      </c>
    </row>
    <row r="142" spans="1:22" ht="15.75" thickBot="1" x14ac:dyDescent="0.3">
      <c r="A142" s="293" t="s">
        <v>21</v>
      </c>
      <c r="B142" s="311" t="s">
        <v>261</v>
      </c>
      <c r="C142" s="12" t="s">
        <v>243</v>
      </c>
      <c r="D142" s="13">
        <v>9</v>
      </c>
      <c r="E142" s="296">
        <v>4</v>
      </c>
      <c r="F142" s="14">
        <v>12</v>
      </c>
      <c r="G142" s="296">
        <v>0</v>
      </c>
      <c r="H142" s="13">
        <v>5</v>
      </c>
      <c r="I142" s="296">
        <v>10</v>
      </c>
      <c r="J142" s="13">
        <v>15</v>
      </c>
      <c r="K142" s="296">
        <v>16</v>
      </c>
      <c r="L142" s="284">
        <v>0</v>
      </c>
      <c r="M142" s="270">
        <f>F142*L142</f>
        <v>0</v>
      </c>
      <c r="N142" s="314" t="s">
        <v>243</v>
      </c>
      <c r="O142" s="32">
        <f>(F142*R142)/D142</f>
        <v>0.54814814814814816</v>
      </c>
      <c r="P142" s="14">
        <f>(F142*R142)/E142</f>
        <v>1.2333333333333334</v>
      </c>
      <c r="Q142" s="32">
        <f>(O142+P142)/2</f>
        <v>0.89074074074074083</v>
      </c>
      <c r="R142" s="320">
        <v>0.41111111111111109</v>
      </c>
      <c r="S142" s="32">
        <f>IF(L142&gt;12,12/10,L142/10)</f>
        <v>0</v>
      </c>
      <c r="T142" s="14">
        <f>(F142*R142)/K142</f>
        <v>0.30833333333333335</v>
      </c>
      <c r="U142" s="32">
        <f>(O142+P142+T142)/3</f>
        <v>0.69660493827160508</v>
      </c>
      <c r="V142" s="14">
        <f>(O142+P142+T142)/3</f>
        <v>0.69660493827160508</v>
      </c>
    </row>
    <row r="143" spans="1:22" ht="15.75" thickBot="1" x14ac:dyDescent="0.3">
      <c r="A143" s="293" t="s">
        <v>21</v>
      </c>
      <c r="B143" s="311" t="s">
        <v>259</v>
      </c>
      <c r="C143" s="12" t="s">
        <v>167</v>
      </c>
      <c r="D143" s="13">
        <v>1.5</v>
      </c>
      <c r="E143" s="296">
        <v>2</v>
      </c>
      <c r="F143" s="14">
        <v>2</v>
      </c>
      <c r="G143" s="296">
        <v>6</v>
      </c>
      <c r="H143" s="13">
        <v>7</v>
      </c>
      <c r="I143" s="296">
        <v>14</v>
      </c>
      <c r="J143" s="13">
        <v>21</v>
      </c>
      <c r="K143" s="296">
        <v>2</v>
      </c>
      <c r="L143" s="284">
        <v>40</v>
      </c>
      <c r="M143" s="270">
        <f>F143*L143</f>
        <v>80</v>
      </c>
      <c r="N143" s="314" t="s">
        <v>167</v>
      </c>
      <c r="O143" s="32">
        <f>(F143*R143)/D143</f>
        <v>0.63407407407407379</v>
      </c>
      <c r="P143" s="14">
        <f>(F143*R143)/E143</f>
        <v>0.47555555555555534</v>
      </c>
      <c r="Q143" s="32">
        <f>(O143+P143)/2</f>
        <v>0.55481481481481454</v>
      </c>
      <c r="R143" s="320">
        <v>0.47555555555555534</v>
      </c>
      <c r="S143" s="32">
        <f>IF(L143&gt;12,12/10,L143/10)</f>
        <v>1.2</v>
      </c>
      <c r="T143" s="14">
        <f>(F143*R143)/K143</f>
        <v>0.47555555555555534</v>
      </c>
      <c r="U143" s="32">
        <f>(O143+P143+T143)/3</f>
        <v>0.52839506172839479</v>
      </c>
      <c r="V143" s="14">
        <f>SUM(O143,P143,S143,T143)/4</f>
        <v>0.69629629629629608</v>
      </c>
    </row>
    <row r="144" spans="1:22" ht="15.75" thickBot="1" x14ac:dyDescent="0.3">
      <c r="A144" s="293" t="s">
        <v>21</v>
      </c>
      <c r="B144" s="311" t="s">
        <v>259</v>
      </c>
      <c r="C144" s="12" t="s">
        <v>165</v>
      </c>
      <c r="D144" s="13">
        <v>4.5</v>
      </c>
      <c r="E144" s="296">
        <v>4</v>
      </c>
      <c r="F144" s="14">
        <v>8.7777777777777768</v>
      </c>
      <c r="G144" s="296">
        <v>0</v>
      </c>
      <c r="H144" s="13">
        <v>3</v>
      </c>
      <c r="I144" s="296">
        <v>6</v>
      </c>
      <c r="J144" s="13">
        <v>9</v>
      </c>
      <c r="K144" s="296">
        <v>4</v>
      </c>
      <c r="L144" s="284">
        <v>14</v>
      </c>
      <c r="M144" s="270">
        <f>F144*L144</f>
        <v>122.88888888888887</v>
      </c>
      <c r="N144" s="314" t="s">
        <v>165</v>
      </c>
      <c r="O144" s="32">
        <f>(F144*R144)/D144</f>
        <v>0.48115226337448558</v>
      </c>
      <c r="P144" s="14">
        <f>(F144*R144)/E144</f>
        <v>0.54129629629629628</v>
      </c>
      <c r="Q144" s="32">
        <f>(O144+P144)/2</f>
        <v>0.51122427983539098</v>
      </c>
      <c r="R144" s="320">
        <v>0.2466666666666667</v>
      </c>
      <c r="S144" s="32">
        <f>IF(L144&gt;12,12/10,L144/10)</f>
        <v>1.2</v>
      </c>
      <c r="T144" s="14">
        <f>(F144*R144)/K144</f>
        <v>0.54129629629629628</v>
      </c>
      <c r="U144" s="32">
        <f>(O144+P144+T144)/3</f>
        <v>0.52124828532235945</v>
      </c>
      <c r="V144" s="14">
        <f>SUM(O144,P144,S144,T144)/4</f>
        <v>0.69093621399176952</v>
      </c>
    </row>
    <row r="145" spans="1:22" ht="15.75" thickBot="1" x14ac:dyDescent="0.3">
      <c r="A145" s="293" t="s">
        <v>21</v>
      </c>
      <c r="B145" s="311" t="s">
        <v>259</v>
      </c>
      <c r="C145" s="12" t="s">
        <v>188</v>
      </c>
      <c r="D145" s="13">
        <v>3</v>
      </c>
      <c r="E145" s="296">
        <v>3</v>
      </c>
      <c r="F145" s="14">
        <v>6.3333333333333339</v>
      </c>
      <c r="G145" s="296">
        <v>0</v>
      </c>
      <c r="H145" s="13">
        <v>3</v>
      </c>
      <c r="I145" s="296">
        <v>6</v>
      </c>
      <c r="J145" s="13">
        <v>9</v>
      </c>
      <c r="K145" s="296">
        <v>3</v>
      </c>
      <c r="L145" s="284">
        <v>20</v>
      </c>
      <c r="M145" s="270">
        <f>F145*L145</f>
        <v>126.66666666666669</v>
      </c>
      <c r="N145" s="314" t="s">
        <v>164</v>
      </c>
      <c r="O145" s="32">
        <f>(F145*R145)/D145</f>
        <v>0.52074074074074084</v>
      </c>
      <c r="P145" s="14">
        <f>(F145*R145)/E145</f>
        <v>0.52074074074074084</v>
      </c>
      <c r="Q145" s="32">
        <f>(O145+P145)/2</f>
        <v>0.52074074074074084</v>
      </c>
      <c r="R145" s="320">
        <v>0.2466666666666667</v>
      </c>
      <c r="S145" s="32">
        <f>IF(L145&gt;12,12/10,L145/10)</f>
        <v>1.2</v>
      </c>
      <c r="T145" s="14">
        <f>(F145*R145)/K145</f>
        <v>0.52074074074074084</v>
      </c>
      <c r="U145" s="32">
        <f>(O145+P145+T145)/3</f>
        <v>0.52074074074074084</v>
      </c>
      <c r="V145" s="14">
        <f>SUM(O145,P145,S145,T145)/4</f>
        <v>0.69055555555555559</v>
      </c>
    </row>
    <row r="146" spans="1:22" ht="15.75" thickBot="1" x14ac:dyDescent="0.3">
      <c r="A146" s="293" t="s">
        <v>21</v>
      </c>
      <c r="B146" s="311" t="s">
        <v>259</v>
      </c>
      <c r="C146" s="12" t="s">
        <v>197</v>
      </c>
      <c r="D146" s="13">
        <v>3</v>
      </c>
      <c r="E146" s="296">
        <v>4</v>
      </c>
      <c r="F146" s="14">
        <v>4.666666666666667</v>
      </c>
      <c r="G146" s="296">
        <v>0</v>
      </c>
      <c r="H146" s="13">
        <v>3</v>
      </c>
      <c r="I146" s="296">
        <v>6</v>
      </c>
      <c r="J146" s="13">
        <v>9</v>
      </c>
      <c r="K146" s="296">
        <v>2</v>
      </c>
      <c r="L146" s="284">
        <v>33</v>
      </c>
      <c r="M146" s="270">
        <f>F146*L146</f>
        <v>154</v>
      </c>
      <c r="N146" s="314" t="s">
        <v>197</v>
      </c>
      <c r="O146" s="32">
        <f>(F146*R146)/D146</f>
        <v>0.47185185185185197</v>
      </c>
      <c r="P146" s="14">
        <f>(F146*R146)/E146</f>
        <v>0.35388888888888897</v>
      </c>
      <c r="Q146" s="32">
        <f>(O146+P146)/2</f>
        <v>0.41287037037037044</v>
      </c>
      <c r="R146" s="320">
        <v>0.3033333333333334</v>
      </c>
      <c r="S146" s="32">
        <f>IF(L146&gt;12,12/10,L146/10)</f>
        <v>1.2</v>
      </c>
      <c r="T146" s="14">
        <f>(F146*R146)/K146</f>
        <v>0.70777777777777795</v>
      </c>
      <c r="U146" s="32">
        <f>(O146+P146+T146)/3</f>
        <v>0.51117283950617287</v>
      </c>
      <c r="V146" s="14">
        <f>SUM(O146,P146,S146,T146)/4</f>
        <v>0.68337962962962961</v>
      </c>
    </row>
    <row r="147" spans="1:22" ht="15.75" thickBot="1" x14ac:dyDescent="0.3">
      <c r="A147" s="293" t="s">
        <v>21</v>
      </c>
      <c r="B147" s="311" t="s">
        <v>259</v>
      </c>
      <c r="C147" s="12" t="s">
        <v>160</v>
      </c>
      <c r="D147" s="13">
        <v>8</v>
      </c>
      <c r="E147" s="296">
        <v>4</v>
      </c>
      <c r="F147" s="14">
        <v>6.3055555555555554</v>
      </c>
      <c r="G147" s="296">
        <v>10</v>
      </c>
      <c r="H147" s="13">
        <v>12</v>
      </c>
      <c r="I147" s="296">
        <v>22</v>
      </c>
      <c r="J147" s="13">
        <v>38</v>
      </c>
      <c r="K147" s="296">
        <v>6</v>
      </c>
      <c r="L147" s="284">
        <v>9</v>
      </c>
      <c r="M147" s="270">
        <f>F147*L147</f>
        <v>56.75</v>
      </c>
      <c r="N147" s="314" t="s">
        <v>160</v>
      </c>
      <c r="O147" s="32">
        <f>(F147*R147)/D147</f>
        <v>0.42299768518518505</v>
      </c>
      <c r="P147" s="14">
        <f>(F147*R147)/E147</f>
        <v>0.84599537037037009</v>
      </c>
      <c r="Q147" s="32">
        <f>(O147+P147)/2</f>
        <v>0.63449652777777754</v>
      </c>
      <c r="R147" s="320">
        <v>0.53666666666666651</v>
      </c>
      <c r="S147" s="32">
        <f>IF(L147&gt;12,12/10,L147/10)</f>
        <v>0.9</v>
      </c>
      <c r="T147" s="14">
        <f>(F147*R147)/K147</f>
        <v>0.56399691358024673</v>
      </c>
      <c r="U147" s="32">
        <f>(O147+P147+T147)/3</f>
        <v>0.61099665637860057</v>
      </c>
      <c r="V147" s="14">
        <f>SUM(O147,P147,S147,T147)/4</f>
        <v>0.68324749228395043</v>
      </c>
    </row>
    <row r="148" spans="1:22" ht="15.75" thickBot="1" x14ac:dyDescent="0.3">
      <c r="A148" s="293" t="s">
        <v>21</v>
      </c>
      <c r="B148" s="311" t="s">
        <v>261</v>
      </c>
      <c r="C148" s="12" t="s">
        <v>230</v>
      </c>
      <c r="D148" s="13">
        <v>5</v>
      </c>
      <c r="E148" s="296">
        <v>2</v>
      </c>
      <c r="F148" s="14">
        <v>8</v>
      </c>
      <c r="G148" s="296">
        <v>0</v>
      </c>
      <c r="H148" s="13">
        <v>5</v>
      </c>
      <c r="I148" s="296">
        <v>10</v>
      </c>
      <c r="J148" s="13">
        <v>15</v>
      </c>
      <c r="K148" s="296">
        <v>8</v>
      </c>
      <c r="L148" s="284">
        <v>0</v>
      </c>
      <c r="M148" s="270">
        <f>F148*L148</f>
        <v>0</v>
      </c>
      <c r="N148" s="314" t="s">
        <v>230</v>
      </c>
      <c r="O148" s="32">
        <f>(F148*R148)/D148</f>
        <v>0.65777777777777779</v>
      </c>
      <c r="P148" s="14">
        <f>(F148*R148)/E148</f>
        <v>1.6444444444444444</v>
      </c>
      <c r="Q148" s="32">
        <f>(O148+P148)/2</f>
        <v>1.1511111111111112</v>
      </c>
      <c r="R148" s="320">
        <v>0.41111111111111109</v>
      </c>
      <c r="S148" s="32">
        <f>IF(L148&gt;12,12/10,L148/10)</f>
        <v>0</v>
      </c>
      <c r="T148" s="14">
        <f>(F148*R148)/K148</f>
        <v>0.41111111111111109</v>
      </c>
      <c r="U148" s="32">
        <f>(O148+P148+T148)/3</f>
        <v>0.9044444444444445</v>
      </c>
      <c r="V148" s="14">
        <f>SUM(O148,P148,S148,T148)/4</f>
        <v>0.67833333333333334</v>
      </c>
    </row>
    <row r="149" spans="1:22" ht="15.75" thickBot="1" x14ac:dyDescent="0.3">
      <c r="A149" s="293" t="s">
        <v>21</v>
      </c>
      <c r="B149" s="311" t="s">
        <v>259</v>
      </c>
      <c r="C149" s="12" t="s">
        <v>169</v>
      </c>
      <c r="D149" s="13">
        <v>4.5</v>
      </c>
      <c r="E149" s="296">
        <v>4</v>
      </c>
      <c r="F149" s="14">
        <v>4.3888888888888884</v>
      </c>
      <c r="G149" s="296">
        <v>6</v>
      </c>
      <c r="H149" s="13">
        <v>7</v>
      </c>
      <c r="I149" s="296">
        <v>14</v>
      </c>
      <c r="J149" s="13">
        <v>21</v>
      </c>
      <c r="K149" s="296">
        <v>4</v>
      </c>
      <c r="L149" s="284">
        <v>17</v>
      </c>
      <c r="M149" s="270">
        <f>F149*L149</f>
        <v>74.6111111111111</v>
      </c>
      <c r="N149" s="314" t="s">
        <v>169</v>
      </c>
      <c r="O149" s="32">
        <f>(F149*R149)/D149</f>
        <v>0.46381344307270211</v>
      </c>
      <c r="P149" s="14">
        <f>(F149*R149)/E149</f>
        <v>0.52179012345678988</v>
      </c>
      <c r="Q149" s="32">
        <f>(O149+P149)/2</f>
        <v>0.492801783264746</v>
      </c>
      <c r="R149" s="320">
        <v>0.47555555555555534</v>
      </c>
      <c r="S149" s="32">
        <f>IF(L149&gt;12,12/10,L149/10)</f>
        <v>1.2</v>
      </c>
      <c r="T149" s="14">
        <f>(F149*R149)/K149</f>
        <v>0.52179012345678988</v>
      </c>
      <c r="U149" s="32">
        <f>(O149+P149+T149)/3</f>
        <v>0.50246456332876066</v>
      </c>
      <c r="V149" s="295">
        <f>SUM(O149,P149,S149,T149)/4</f>
        <v>0.67684842249657051</v>
      </c>
    </row>
    <row r="150" spans="1:22" ht="15.75" thickBot="1" x14ac:dyDescent="0.3">
      <c r="A150" s="293" t="s">
        <v>21</v>
      </c>
      <c r="B150" s="311" t="s">
        <v>259</v>
      </c>
      <c r="C150" s="12" t="s">
        <v>168</v>
      </c>
      <c r="D150" s="13">
        <v>3</v>
      </c>
      <c r="E150" s="296">
        <v>3</v>
      </c>
      <c r="F150" s="14">
        <v>3.166666666666667</v>
      </c>
      <c r="G150" s="296">
        <v>6</v>
      </c>
      <c r="H150" s="13">
        <v>7</v>
      </c>
      <c r="I150" s="296">
        <v>14</v>
      </c>
      <c r="J150" s="13">
        <v>21</v>
      </c>
      <c r="K150" s="296">
        <v>3</v>
      </c>
      <c r="L150" s="284">
        <v>24</v>
      </c>
      <c r="M150" s="270">
        <f>F150*L150</f>
        <v>76</v>
      </c>
      <c r="N150" s="314" t="s">
        <v>168</v>
      </c>
      <c r="O150" s="32">
        <f>(F150*R150)/D150</f>
        <v>0.50197530864197515</v>
      </c>
      <c r="P150" s="14">
        <f>(F150*R150)/E150</f>
        <v>0.50197530864197515</v>
      </c>
      <c r="Q150" s="32">
        <f>(O150+P150)/2</f>
        <v>0.50197530864197515</v>
      </c>
      <c r="R150" s="320">
        <v>0.47555555555555534</v>
      </c>
      <c r="S150" s="32">
        <f>IF(L150&gt;12,12/10,L150/10)</f>
        <v>1.2</v>
      </c>
      <c r="T150" s="14">
        <f>(F150*R150)/K150</f>
        <v>0.50197530864197515</v>
      </c>
      <c r="U150" s="32">
        <f>(O150+P150+T150)/3</f>
        <v>0.50197530864197515</v>
      </c>
      <c r="V150" s="295">
        <f>SUM(O150,P150,S150,T150)/4</f>
        <v>0.67648148148148124</v>
      </c>
    </row>
    <row r="151" spans="1:22" ht="15.75" thickBot="1" x14ac:dyDescent="0.3">
      <c r="A151" s="293" t="s">
        <v>21</v>
      </c>
      <c r="B151" s="311" t="s">
        <v>259</v>
      </c>
      <c r="C151" s="12" t="s">
        <v>191</v>
      </c>
      <c r="D151" s="13">
        <v>5.5</v>
      </c>
      <c r="E151" s="296">
        <v>5</v>
      </c>
      <c r="F151" s="14">
        <v>9.6111111111111107</v>
      </c>
      <c r="G151" s="296">
        <v>0</v>
      </c>
      <c r="H151" s="13">
        <v>3</v>
      </c>
      <c r="I151" s="296">
        <v>6</v>
      </c>
      <c r="J151" s="13">
        <v>9</v>
      </c>
      <c r="K151" s="296">
        <v>4</v>
      </c>
      <c r="L151" s="284">
        <v>14</v>
      </c>
      <c r="M151" s="270">
        <f>F151*L151</f>
        <v>134.55555555555554</v>
      </c>
      <c r="N151" s="314" t="s">
        <v>191</v>
      </c>
      <c r="O151" s="32">
        <f>(F151*R151)/D151</f>
        <v>0.43104377104377106</v>
      </c>
      <c r="P151" s="14">
        <f>(F151*R151)/E151</f>
        <v>0.47414814814814815</v>
      </c>
      <c r="Q151" s="32">
        <f>(O151+P151)/2</f>
        <v>0.45259595959595961</v>
      </c>
      <c r="R151" s="320">
        <v>0.2466666666666667</v>
      </c>
      <c r="S151" s="32">
        <f>IF(L151&gt;12,12/10,L151/10)</f>
        <v>1.2</v>
      </c>
      <c r="T151" s="14">
        <f>(F151*R151)/K151</f>
        <v>0.5926851851851852</v>
      </c>
      <c r="U151" s="32">
        <f>(O151+P151+T151)/3</f>
        <v>0.49929236812570149</v>
      </c>
      <c r="V151" s="295">
        <f>SUM(O151,P151,S151,T151)/4</f>
        <v>0.67446927609427609</v>
      </c>
    </row>
    <row r="152" spans="1:22" ht="15.75" thickBot="1" x14ac:dyDescent="0.3">
      <c r="A152" s="293" t="s">
        <v>21</v>
      </c>
      <c r="B152" s="311" t="s">
        <v>260</v>
      </c>
      <c r="C152" s="12" t="s">
        <v>211</v>
      </c>
      <c r="D152" s="13">
        <v>15</v>
      </c>
      <c r="E152" s="296">
        <v>10</v>
      </c>
      <c r="F152" s="14">
        <v>20</v>
      </c>
      <c r="G152" s="296">
        <v>2</v>
      </c>
      <c r="H152" s="13">
        <v>4</v>
      </c>
      <c r="I152" s="296">
        <v>8</v>
      </c>
      <c r="J152" s="13">
        <v>12</v>
      </c>
      <c r="K152" s="296">
        <v>10</v>
      </c>
      <c r="L152" s="284">
        <v>10</v>
      </c>
      <c r="M152" s="270">
        <f>F152*L152</f>
        <v>200</v>
      </c>
      <c r="N152" s="314" t="s">
        <v>211</v>
      </c>
      <c r="O152" s="32">
        <f>(F152*R152)/D152</f>
        <v>0.42370370370370386</v>
      </c>
      <c r="P152" s="14">
        <f>(F152*R152)/E152</f>
        <v>0.63555555555555576</v>
      </c>
      <c r="Q152" s="32">
        <f>(O152+P152)/2</f>
        <v>0.52962962962962978</v>
      </c>
      <c r="R152" s="320">
        <v>0.31777777777777788</v>
      </c>
      <c r="S152" s="32">
        <f>IF(L152&gt;12,12/10,L152/10)</f>
        <v>1</v>
      </c>
      <c r="T152" s="14">
        <f>(F152*R152)/K152</f>
        <v>0.63555555555555576</v>
      </c>
      <c r="U152" s="32">
        <f>(O152+P152+T152)/3</f>
        <v>0.56493827160493837</v>
      </c>
      <c r="V152" s="295">
        <f>SUM(O152,P152,S152,T152)/4</f>
        <v>0.6737037037037038</v>
      </c>
    </row>
    <row r="153" spans="1:22" ht="15.75" thickBot="1" x14ac:dyDescent="0.3">
      <c r="A153" s="293" t="s">
        <v>21</v>
      </c>
      <c r="B153" s="311" t="s">
        <v>261</v>
      </c>
      <c r="C153" s="12" t="s">
        <v>237</v>
      </c>
      <c r="D153" s="13">
        <v>4</v>
      </c>
      <c r="E153" s="296">
        <v>2</v>
      </c>
      <c r="F153" s="14">
        <v>7</v>
      </c>
      <c r="G153" s="296">
        <v>0</v>
      </c>
      <c r="H153" s="13">
        <v>2</v>
      </c>
      <c r="I153" s="296">
        <v>5</v>
      </c>
      <c r="J153" s="13">
        <v>9</v>
      </c>
      <c r="K153" s="296">
        <v>7</v>
      </c>
      <c r="L153" s="284">
        <v>0</v>
      </c>
      <c r="M153" s="270">
        <f>F153*L153</f>
        <v>0</v>
      </c>
      <c r="N153" s="314" t="s">
        <v>237</v>
      </c>
      <c r="O153" s="32">
        <f>(F153*R153)/D153</f>
        <v>0.56388888888888888</v>
      </c>
      <c r="P153" s="14">
        <f>(F153*R153)/E153</f>
        <v>1.1277777777777778</v>
      </c>
      <c r="Q153" s="32">
        <f>(O153+P153)/2</f>
        <v>0.84583333333333333</v>
      </c>
      <c r="R153" s="320">
        <v>0.32222222222222219</v>
      </c>
      <c r="S153" s="32">
        <f>IF(L153&gt;12,12/10,L153/10)</f>
        <v>0</v>
      </c>
      <c r="T153" s="14">
        <f>(F153*R153)/K153</f>
        <v>0.32222222222222224</v>
      </c>
      <c r="U153" s="32">
        <f>(O153+P153+T153)/3</f>
        <v>0.67129629629629628</v>
      </c>
      <c r="V153" s="295">
        <f>(O153+P153+T153)/3</f>
        <v>0.67129629629629628</v>
      </c>
    </row>
    <row r="154" spans="1:22" ht="15.75" thickBot="1" x14ac:dyDescent="0.3">
      <c r="A154" s="293" t="s">
        <v>21</v>
      </c>
      <c r="B154" s="311" t="s">
        <v>259</v>
      </c>
      <c r="C154" s="12" t="s">
        <v>193</v>
      </c>
      <c r="D154" s="13">
        <v>3</v>
      </c>
      <c r="E154" s="296">
        <v>4</v>
      </c>
      <c r="F154" s="14">
        <v>2.3333333333333335</v>
      </c>
      <c r="G154" s="296">
        <v>6</v>
      </c>
      <c r="H154" s="13">
        <v>7</v>
      </c>
      <c r="I154" s="296">
        <v>14</v>
      </c>
      <c r="J154" s="13">
        <v>21</v>
      </c>
      <c r="K154" s="296">
        <v>2</v>
      </c>
      <c r="L154" s="284">
        <v>40</v>
      </c>
      <c r="M154" s="270">
        <f>F154*L154</f>
        <v>93.333333333333343</v>
      </c>
      <c r="N154" s="314" t="s">
        <v>193</v>
      </c>
      <c r="O154" s="32">
        <f>(F154*R154)/D154</f>
        <v>0.45543209876543234</v>
      </c>
      <c r="P154" s="14">
        <f>(F154*R154)/E154</f>
        <v>0.34157407407407425</v>
      </c>
      <c r="Q154" s="32">
        <f>(O154+P154)/2</f>
        <v>0.39850308641975329</v>
      </c>
      <c r="R154" s="320">
        <v>0.58555555555555583</v>
      </c>
      <c r="S154" s="32">
        <f>IF(L154&gt;12,12/10,L154/10)</f>
        <v>1.2</v>
      </c>
      <c r="T154" s="14">
        <f>(F154*R154)/K154</f>
        <v>0.6831481481481485</v>
      </c>
      <c r="U154" s="32">
        <f>(O154+P154+T154)/3</f>
        <v>0.49338477366255168</v>
      </c>
      <c r="V154" s="295">
        <f>SUM(O154,P154,S154,T154)/4</f>
        <v>0.67003858024691376</v>
      </c>
    </row>
    <row r="155" spans="1:22" ht="15.75" thickBot="1" x14ac:dyDescent="0.3">
      <c r="A155" s="293" t="s">
        <v>21</v>
      </c>
      <c r="B155" s="311" t="s">
        <v>259</v>
      </c>
      <c r="C155" s="12" t="s">
        <v>170</v>
      </c>
      <c r="D155" s="13">
        <v>6</v>
      </c>
      <c r="E155" s="296">
        <v>5</v>
      </c>
      <c r="F155" s="14">
        <v>5.4722222222222214</v>
      </c>
      <c r="G155" s="296">
        <v>6</v>
      </c>
      <c r="H155" s="13">
        <v>7</v>
      </c>
      <c r="I155" s="296">
        <v>14</v>
      </c>
      <c r="J155" s="13">
        <v>21</v>
      </c>
      <c r="K155" s="296">
        <v>5</v>
      </c>
      <c r="L155" s="284">
        <v>13</v>
      </c>
      <c r="M155" s="270">
        <f>F155*L155</f>
        <v>71.138888888888886</v>
      </c>
      <c r="N155" s="314" t="s">
        <v>170</v>
      </c>
      <c r="O155" s="32">
        <f>(F155*R155)/D155</f>
        <v>0.43372427983539069</v>
      </c>
      <c r="P155" s="14">
        <f>(F155*R155)/E155</f>
        <v>0.5204691358024689</v>
      </c>
      <c r="Q155" s="32">
        <f>(O155+P155)/2</f>
        <v>0.47709670781892977</v>
      </c>
      <c r="R155" s="320">
        <v>0.47555555555555534</v>
      </c>
      <c r="S155" s="32">
        <f>IF(L155&gt;12,12/10,L155/10)</f>
        <v>1.2</v>
      </c>
      <c r="T155" s="14">
        <f>(F155*R155)/K155</f>
        <v>0.5204691358024689</v>
      </c>
      <c r="U155" s="32">
        <f>(O155+P155+T155)/3</f>
        <v>0.49155418381344279</v>
      </c>
      <c r="V155" s="295">
        <f>SUM(O155,P155,S155,T155)/4</f>
        <v>0.66866563786008215</v>
      </c>
    </row>
    <row r="156" spans="1:22" ht="15.75" thickBot="1" x14ac:dyDescent="0.3">
      <c r="A156" s="293" t="s">
        <v>21</v>
      </c>
      <c r="B156" s="311" t="s">
        <v>260</v>
      </c>
      <c r="C156" s="12" t="s">
        <v>226</v>
      </c>
      <c r="D156" s="13">
        <v>8</v>
      </c>
      <c r="E156" s="296">
        <v>3</v>
      </c>
      <c r="F156" s="14">
        <v>6</v>
      </c>
      <c r="G156" s="296">
        <v>2</v>
      </c>
      <c r="H156" s="13">
        <v>6</v>
      </c>
      <c r="I156" s="296">
        <v>12</v>
      </c>
      <c r="J156" s="13">
        <v>18</v>
      </c>
      <c r="K156" s="296">
        <v>4</v>
      </c>
      <c r="L156" s="284">
        <v>6</v>
      </c>
      <c r="M156" s="270">
        <f>F156*L156</f>
        <v>36</v>
      </c>
      <c r="N156" s="314" t="s">
        <v>226</v>
      </c>
      <c r="O156" s="32">
        <f>(F156*R156)/D156</f>
        <v>0.36166666666666664</v>
      </c>
      <c r="P156" s="14">
        <f>(F156*R156)/E156</f>
        <v>0.96444444444444433</v>
      </c>
      <c r="Q156" s="32">
        <f>(O156+P156)/2</f>
        <v>0.66305555555555551</v>
      </c>
      <c r="R156" s="320">
        <v>0.48222222222222216</v>
      </c>
      <c r="S156" s="32">
        <f>IF(L156&gt;12,12/10,L156/10)</f>
        <v>0.6</v>
      </c>
      <c r="T156" s="14">
        <f>(F156*R156)/K156</f>
        <v>0.72333333333333327</v>
      </c>
      <c r="U156" s="32">
        <f>(O156+P156+T156)/3</f>
        <v>0.68314814814814806</v>
      </c>
      <c r="V156" s="295">
        <f>SUM(O156,P156,S156,T156)/4</f>
        <v>0.66236111111111107</v>
      </c>
    </row>
    <row r="157" spans="1:22" ht="15.75" thickBot="1" x14ac:dyDescent="0.3">
      <c r="A157" s="293" t="s">
        <v>21</v>
      </c>
      <c r="B157" s="311" t="s">
        <v>259</v>
      </c>
      <c r="C157" s="12" t="s">
        <v>185</v>
      </c>
      <c r="D157" s="13">
        <v>7</v>
      </c>
      <c r="E157" s="296">
        <v>6</v>
      </c>
      <c r="F157" s="14">
        <v>5.9722222222222214</v>
      </c>
      <c r="G157" s="296">
        <v>6</v>
      </c>
      <c r="H157" s="13">
        <v>7</v>
      </c>
      <c r="I157" s="296">
        <v>14</v>
      </c>
      <c r="J157" s="13">
        <v>21</v>
      </c>
      <c r="K157" s="296">
        <v>5</v>
      </c>
      <c r="L157" s="284">
        <v>13</v>
      </c>
      <c r="M157" s="270">
        <f>F157*L157</f>
        <v>77.638888888888886</v>
      </c>
      <c r="N157" s="314" t="s">
        <v>185</v>
      </c>
      <c r="O157" s="32">
        <f>(F157*R157)/D157</f>
        <v>0.40573192239858885</v>
      </c>
      <c r="P157" s="14">
        <f>(F157*R157)/E157</f>
        <v>0.47335390946502032</v>
      </c>
      <c r="Q157" s="32">
        <f>(O157+P157)/2</f>
        <v>0.43954291593180461</v>
      </c>
      <c r="R157" s="320">
        <v>0.47555555555555534</v>
      </c>
      <c r="S157" s="32">
        <f>IF(L157&gt;12,12/10,L157/10)</f>
        <v>1.2</v>
      </c>
      <c r="T157" s="14">
        <f>(F157*R157)/K157</f>
        <v>0.56802469135802436</v>
      </c>
      <c r="U157" s="32">
        <f>(O157+P157+T157)/3</f>
        <v>0.48237017440721114</v>
      </c>
      <c r="V157" s="295">
        <f>SUM(O157,P157,S157,T157)/4</f>
        <v>0.66177763080540841</v>
      </c>
    </row>
    <row r="158" spans="1:22" ht="15.75" thickBot="1" x14ac:dyDescent="0.3">
      <c r="A158" s="293" t="s">
        <v>21</v>
      </c>
      <c r="B158" s="311" t="s">
        <v>259</v>
      </c>
      <c r="C158" s="12" t="s">
        <v>186</v>
      </c>
      <c r="D158" s="13">
        <v>5.5</v>
      </c>
      <c r="E158" s="296">
        <v>5</v>
      </c>
      <c r="F158" s="14">
        <v>4.8055555555555554</v>
      </c>
      <c r="G158" s="296">
        <v>6</v>
      </c>
      <c r="H158" s="13">
        <v>7</v>
      </c>
      <c r="I158" s="296">
        <v>14</v>
      </c>
      <c r="J158" s="13">
        <v>21</v>
      </c>
      <c r="K158" s="296">
        <v>4</v>
      </c>
      <c r="L158" s="284">
        <v>17</v>
      </c>
      <c r="M158" s="270">
        <f>F158*L158</f>
        <v>81.694444444444443</v>
      </c>
      <c r="N158" s="314" t="s">
        <v>186</v>
      </c>
      <c r="O158" s="32">
        <f>(F158*R158)/D158</f>
        <v>0.41551066217732868</v>
      </c>
      <c r="P158" s="14">
        <f>(F158*R158)/E158</f>
        <v>0.45706172839506154</v>
      </c>
      <c r="Q158" s="32">
        <f>(O158+P158)/2</f>
        <v>0.43628619528619511</v>
      </c>
      <c r="R158" s="320">
        <v>0.47555555555555534</v>
      </c>
      <c r="S158" s="32">
        <f>IF(L158&gt;12,12/10,L158/10)</f>
        <v>1.2</v>
      </c>
      <c r="T158" s="14">
        <f>(F158*R158)/K158</f>
        <v>0.57132716049382692</v>
      </c>
      <c r="U158" s="32">
        <f>(O158+P158+T158)/3</f>
        <v>0.48129985035540573</v>
      </c>
      <c r="V158" s="295">
        <f>SUM(O158,P158,S158,T158)/4</f>
        <v>0.66097488776655422</v>
      </c>
    </row>
    <row r="159" spans="1:22" ht="15.75" thickBot="1" x14ac:dyDescent="0.3">
      <c r="A159" s="293" t="s">
        <v>21</v>
      </c>
      <c r="B159" s="311" t="s">
        <v>259</v>
      </c>
      <c r="C159" s="12" t="s">
        <v>166</v>
      </c>
      <c r="D159" s="13">
        <v>6</v>
      </c>
      <c r="E159" s="296">
        <v>5</v>
      </c>
      <c r="F159" s="14">
        <v>10.944444444444443</v>
      </c>
      <c r="G159" s="296">
        <v>0</v>
      </c>
      <c r="H159" s="13">
        <v>3</v>
      </c>
      <c r="I159" s="296">
        <v>6</v>
      </c>
      <c r="J159" s="13">
        <v>9</v>
      </c>
      <c r="K159" s="296">
        <v>5</v>
      </c>
      <c r="L159" s="284">
        <v>11</v>
      </c>
      <c r="M159" s="270">
        <f>F159*L159</f>
        <v>120.38888888888887</v>
      </c>
      <c r="N159" s="314" t="s">
        <v>166</v>
      </c>
      <c r="O159" s="32">
        <f>(F159*R159)/D159</f>
        <v>0.44993827160493827</v>
      </c>
      <c r="P159" s="14">
        <f>(F159*R159)/E159</f>
        <v>0.53992592592592592</v>
      </c>
      <c r="Q159" s="32">
        <f>(O159+P159)/2</f>
        <v>0.49493209876543209</v>
      </c>
      <c r="R159" s="320">
        <v>0.2466666666666667</v>
      </c>
      <c r="S159" s="32">
        <f>IF(L159&gt;12,12/10,L159/10)</f>
        <v>1.1000000000000001</v>
      </c>
      <c r="T159" s="14">
        <f>(F159*R159)/K159</f>
        <v>0.53992592592592592</v>
      </c>
      <c r="U159" s="32">
        <f>(O159+P159+T159)/3</f>
        <v>0.50993004115226337</v>
      </c>
      <c r="V159" s="295">
        <f>SUM(O159,P159,S159,T159)/4</f>
        <v>0.65744753086419749</v>
      </c>
    </row>
    <row r="160" spans="1:22" ht="15.75" thickBot="1" x14ac:dyDescent="0.3">
      <c r="A160" s="293" t="s">
        <v>21</v>
      </c>
      <c r="B160" s="311" t="s">
        <v>261</v>
      </c>
      <c r="C160" s="12" t="s">
        <v>236</v>
      </c>
      <c r="D160" s="13">
        <v>9</v>
      </c>
      <c r="E160" s="296">
        <v>4</v>
      </c>
      <c r="F160" s="14">
        <v>9</v>
      </c>
      <c r="G160" s="296">
        <v>0</v>
      </c>
      <c r="H160" s="13">
        <v>4</v>
      </c>
      <c r="I160" s="296">
        <v>8</v>
      </c>
      <c r="J160" s="13">
        <v>15</v>
      </c>
      <c r="K160" s="296">
        <v>10</v>
      </c>
      <c r="L160" s="284">
        <v>0</v>
      </c>
      <c r="M160" s="270">
        <f>F160*L160</f>
        <v>0</v>
      </c>
      <c r="N160" s="314" t="s">
        <v>236</v>
      </c>
      <c r="O160" s="32">
        <f>(F160*R160)/D160</f>
        <v>0.47444444444444467</v>
      </c>
      <c r="P160" s="14">
        <f>(F160*R160)/E160</f>
        <v>1.0675000000000006</v>
      </c>
      <c r="Q160" s="32">
        <f>(O160+P160)/2</f>
        <v>0.77097222222222261</v>
      </c>
      <c r="R160" s="320">
        <v>0.47444444444444467</v>
      </c>
      <c r="S160" s="32">
        <f>IF(L160&gt;12,12/10,L160/10)</f>
        <v>0</v>
      </c>
      <c r="T160" s="14">
        <f>(F160*R160)/K160</f>
        <v>0.42700000000000021</v>
      </c>
      <c r="U160" s="32">
        <f>(O160+P160+T160)/3</f>
        <v>0.65631481481481513</v>
      </c>
      <c r="V160" s="295">
        <f>(O160+P160+T160)/3</f>
        <v>0.65631481481481513</v>
      </c>
    </row>
    <row r="161" spans="1:22" ht="15.75" thickBot="1" x14ac:dyDescent="0.3">
      <c r="A161" s="293" t="s">
        <v>21</v>
      </c>
      <c r="B161" s="311" t="s">
        <v>259</v>
      </c>
      <c r="C161" s="12" t="s">
        <v>190</v>
      </c>
      <c r="D161" s="13">
        <v>4</v>
      </c>
      <c r="E161" s="296">
        <v>4</v>
      </c>
      <c r="F161" s="14">
        <v>6.8888888888888893</v>
      </c>
      <c r="G161" s="296">
        <v>0</v>
      </c>
      <c r="H161" s="13">
        <v>3</v>
      </c>
      <c r="I161" s="296">
        <v>6</v>
      </c>
      <c r="J161" s="13">
        <v>9</v>
      </c>
      <c r="K161" s="296">
        <v>3</v>
      </c>
      <c r="L161" s="284">
        <v>20</v>
      </c>
      <c r="M161" s="270">
        <f>F161*L161</f>
        <v>137.77777777777777</v>
      </c>
      <c r="N161" s="314" t="s">
        <v>190</v>
      </c>
      <c r="O161" s="32">
        <f>(F161*R161)/D161</f>
        <v>0.42481481481481492</v>
      </c>
      <c r="P161" s="14">
        <f>(F161*R161)/E161</f>
        <v>0.42481481481481492</v>
      </c>
      <c r="Q161" s="32">
        <f>(O161+P161)/2</f>
        <v>0.42481481481481492</v>
      </c>
      <c r="R161" s="320">
        <v>0.2466666666666667</v>
      </c>
      <c r="S161" s="32">
        <f>IF(L161&gt;12,12/10,L161/10)</f>
        <v>1.2</v>
      </c>
      <c r="T161" s="14">
        <f>(F161*R161)/K161</f>
        <v>0.5664197530864199</v>
      </c>
      <c r="U161" s="32">
        <f>(O161+P161+T161)/3</f>
        <v>0.47201646090534988</v>
      </c>
      <c r="V161" s="295">
        <f>SUM(O161,P161,S161,T161)/4</f>
        <v>0.65401234567901234</v>
      </c>
    </row>
    <row r="162" spans="1:22" ht="15.75" thickBot="1" x14ac:dyDescent="0.3">
      <c r="A162" s="293" t="s">
        <v>21</v>
      </c>
      <c r="B162" s="311" t="s">
        <v>259</v>
      </c>
      <c r="C162" s="12" t="s">
        <v>192</v>
      </c>
      <c r="D162" s="13">
        <v>7</v>
      </c>
      <c r="E162" s="296">
        <v>6</v>
      </c>
      <c r="F162" s="14">
        <v>11.944444444444443</v>
      </c>
      <c r="G162" s="296">
        <v>0</v>
      </c>
      <c r="H162" s="13">
        <v>3</v>
      </c>
      <c r="I162" s="296">
        <v>6</v>
      </c>
      <c r="J162" s="13">
        <v>9</v>
      </c>
      <c r="K162" s="296">
        <v>5</v>
      </c>
      <c r="L162" s="284">
        <v>11</v>
      </c>
      <c r="M162" s="270">
        <f>F162*L162</f>
        <v>131.38888888888886</v>
      </c>
      <c r="N162" s="314" t="s">
        <v>192</v>
      </c>
      <c r="O162" s="32">
        <f>(F162*R162)/D162</f>
        <v>0.42089947089947088</v>
      </c>
      <c r="P162" s="14">
        <f>(F162*R162)/E162</f>
        <v>0.49104938271604937</v>
      </c>
      <c r="Q162" s="32">
        <f>(O162+P162)/2</f>
        <v>0.45597442680776012</v>
      </c>
      <c r="R162" s="320">
        <v>0.2466666666666667</v>
      </c>
      <c r="S162" s="32">
        <f>IF(L162&gt;12,12/10,L162/10)</f>
        <v>1.1000000000000001</v>
      </c>
      <c r="T162" s="14">
        <f>(F162*R162)/K162</f>
        <v>0.58925925925925926</v>
      </c>
      <c r="U162" s="32">
        <f>(O162+P162+T162)/3</f>
        <v>0.50040270429159317</v>
      </c>
      <c r="V162" s="295">
        <f>SUM(O162,P162,S162,T162)/4</f>
        <v>0.65030202821869487</v>
      </c>
    </row>
    <row r="163" spans="1:22" ht="15.75" thickBot="1" x14ac:dyDescent="0.3">
      <c r="A163" s="293" t="s">
        <v>21</v>
      </c>
      <c r="B163" s="311" t="s">
        <v>259</v>
      </c>
      <c r="C163" s="12" t="s">
        <v>189</v>
      </c>
      <c r="D163" s="13">
        <v>4</v>
      </c>
      <c r="E163" s="296">
        <v>4</v>
      </c>
      <c r="F163" s="14">
        <v>3.4444444444444446</v>
      </c>
      <c r="G163" s="296">
        <v>6</v>
      </c>
      <c r="H163" s="13">
        <v>7</v>
      </c>
      <c r="I163" s="296">
        <v>14</v>
      </c>
      <c r="J163" s="13">
        <v>21</v>
      </c>
      <c r="K163" s="296">
        <v>3</v>
      </c>
      <c r="L163" s="284">
        <v>24</v>
      </c>
      <c r="M163" s="270">
        <f>F163*L163</f>
        <v>82.666666666666671</v>
      </c>
      <c r="N163" s="315" t="s">
        <v>189</v>
      </c>
      <c r="O163" s="32">
        <f>(F163*R163)/D163</f>
        <v>0.40950617283950602</v>
      </c>
      <c r="P163" s="14">
        <f>(F163*R163)/E163</f>
        <v>0.40950617283950602</v>
      </c>
      <c r="Q163" s="323">
        <f>(O163+P163)/2</f>
        <v>0.40950617283950602</v>
      </c>
      <c r="R163" s="321">
        <v>0.47555555555555534</v>
      </c>
      <c r="S163" s="32">
        <f>IF(L163&gt;12,12/10,L163/10)</f>
        <v>1.2</v>
      </c>
      <c r="T163" s="20">
        <f>(F163*R163)/K163</f>
        <v>0.54600823045267466</v>
      </c>
      <c r="U163" s="323">
        <f>(O163+P163+T163)/3</f>
        <v>0.45500685871056223</v>
      </c>
      <c r="V163" s="166">
        <f>SUM(O163,P163,S163,T163)/4</f>
        <v>0.64125514403292172</v>
      </c>
    </row>
    <row r="164" spans="1:22" ht="15.75" thickBot="1" x14ac:dyDescent="0.3">
      <c r="A164" s="293" t="s">
        <v>21</v>
      </c>
      <c r="B164" s="311" t="s">
        <v>259</v>
      </c>
      <c r="C164" s="12" t="s">
        <v>187</v>
      </c>
      <c r="D164" s="13">
        <v>2.5</v>
      </c>
      <c r="E164" s="296">
        <v>3</v>
      </c>
      <c r="F164" s="14">
        <v>4.333333333333333</v>
      </c>
      <c r="G164" s="296">
        <v>0</v>
      </c>
      <c r="H164" s="13">
        <v>3</v>
      </c>
      <c r="I164" s="296">
        <v>6</v>
      </c>
      <c r="J164" s="13">
        <v>9</v>
      </c>
      <c r="K164" s="296">
        <v>2</v>
      </c>
      <c r="L164" s="284">
        <v>33</v>
      </c>
      <c r="M164" s="270">
        <f>F164*L164</f>
        <v>143</v>
      </c>
      <c r="N164" s="317" t="s">
        <v>187</v>
      </c>
      <c r="O164" s="32">
        <f>(F164*R164)/D164</f>
        <v>0.42755555555555558</v>
      </c>
      <c r="P164" s="14">
        <f>(F164*R164)/E164</f>
        <v>0.35629629629629633</v>
      </c>
      <c r="Q164" s="32">
        <f>(O164+P164)/2</f>
        <v>0.39192592592592596</v>
      </c>
      <c r="R164" s="320">
        <v>0.2466666666666667</v>
      </c>
      <c r="S164" s="32">
        <f>IF(L164&gt;12,12/10,L164/10)</f>
        <v>1.2</v>
      </c>
      <c r="T164" s="14">
        <f>(F164*R164)/K164</f>
        <v>0.5344444444444445</v>
      </c>
      <c r="U164" s="32">
        <f>(O164+P164+T164)/3</f>
        <v>0.43943209876543216</v>
      </c>
      <c r="V164" s="295">
        <f>SUM(O164,P164,S164,T164)/4</f>
        <v>0.62957407407407406</v>
      </c>
    </row>
    <row r="165" spans="1:22" ht="15.75" thickBot="1" x14ac:dyDescent="0.3">
      <c r="A165" s="293" t="s">
        <v>21</v>
      </c>
      <c r="B165" s="311" t="s">
        <v>259</v>
      </c>
      <c r="C165" s="12" t="s">
        <v>161</v>
      </c>
      <c r="D165" s="13">
        <v>12</v>
      </c>
      <c r="E165" s="296">
        <v>6</v>
      </c>
      <c r="F165" s="14">
        <v>9.5</v>
      </c>
      <c r="G165" s="296">
        <v>10</v>
      </c>
      <c r="H165" s="13">
        <v>12</v>
      </c>
      <c r="I165" s="296">
        <v>22</v>
      </c>
      <c r="J165" s="13">
        <v>38</v>
      </c>
      <c r="K165" s="296">
        <v>8</v>
      </c>
      <c r="L165" s="284">
        <v>6</v>
      </c>
      <c r="M165" s="270">
        <f>F165*L165</f>
        <v>57</v>
      </c>
      <c r="N165" s="317" t="s">
        <v>161</v>
      </c>
      <c r="O165" s="32">
        <f>(F165*R165)/D165</f>
        <v>0.42486111111111097</v>
      </c>
      <c r="P165" s="14">
        <f>(F165*R165)/E165</f>
        <v>0.84972222222222193</v>
      </c>
      <c r="Q165" s="32">
        <f>(O165+P165)/2</f>
        <v>0.63729166666666648</v>
      </c>
      <c r="R165" s="320">
        <v>0.53666666666666651</v>
      </c>
      <c r="S165" s="32">
        <f>IF(L165&gt;12,12/10,L165/10)</f>
        <v>0.6</v>
      </c>
      <c r="T165" s="14">
        <f>(F165*R165)/K165</f>
        <v>0.63729166666666648</v>
      </c>
      <c r="U165" s="32">
        <f>(O165+P165+T165)/3</f>
        <v>0.63729166666666648</v>
      </c>
      <c r="V165" s="295">
        <f>SUM(O165,P165,S165,T165)/4</f>
        <v>0.62796874999999985</v>
      </c>
    </row>
    <row r="166" spans="1:22" ht="15.75" thickBot="1" x14ac:dyDescent="0.3">
      <c r="A166" s="293" t="s">
        <v>21</v>
      </c>
      <c r="B166" s="311" t="s">
        <v>260</v>
      </c>
      <c r="C166" s="12" t="s">
        <v>99</v>
      </c>
      <c r="D166" s="13">
        <v>15</v>
      </c>
      <c r="E166" s="296">
        <v>10</v>
      </c>
      <c r="F166" s="14">
        <v>28.333333333333339</v>
      </c>
      <c r="G166" s="296">
        <v>0</v>
      </c>
      <c r="H166" s="13">
        <v>3</v>
      </c>
      <c r="I166" s="296">
        <v>7</v>
      </c>
      <c r="J166" s="13">
        <v>10</v>
      </c>
      <c r="K166" s="296">
        <v>14</v>
      </c>
      <c r="L166" s="284">
        <v>5</v>
      </c>
      <c r="M166" s="270">
        <f>F166*L166</f>
        <v>141.66666666666669</v>
      </c>
      <c r="N166" s="317" t="s">
        <v>99</v>
      </c>
      <c r="O166" s="32">
        <f>(F166*R166)/D166</f>
        <v>0.55827160493827166</v>
      </c>
      <c r="P166" s="14">
        <f>(F166*R166)/E166</f>
        <v>0.83740740740740749</v>
      </c>
      <c r="Q166" s="32">
        <f>(O166+P166)/2</f>
        <v>0.69783950617283952</v>
      </c>
      <c r="R166" s="320">
        <v>0.29555555555555552</v>
      </c>
      <c r="S166" s="32">
        <f>IF(L166&gt;12,12/10,L166/10)</f>
        <v>0.5</v>
      </c>
      <c r="T166" s="14">
        <f>(F166*R166)/K166</f>
        <v>0.59814814814814821</v>
      </c>
      <c r="U166" s="32">
        <f>(O166+P166+T166)/3</f>
        <v>0.66460905349794241</v>
      </c>
      <c r="V166" s="295">
        <f>SUM(O166,P166,S166,T166)/4</f>
        <v>0.62345679012345678</v>
      </c>
    </row>
    <row r="167" spans="1:22" ht="15.75" thickBot="1" x14ac:dyDescent="0.3">
      <c r="A167" s="293" t="s">
        <v>21</v>
      </c>
      <c r="B167" s="311" t="s">
        <v>259</v>
      </c>
      <c r="C167" s="12" t="s">
        <v>184</v>
      </c>
      <c r="D167" s="13">
        <v>2.5</v>
      </c>
      <c r="E167" s="296">
        <v>3</v>
      </c>
      <c r="F167" s="14">
        <v>2.1666666666666665</v>
      </c>
      <c r="G167" s="296">
        <v>6</v>
      </c>
      <c r="H167" s="13">
        <v>7</v>
      </c>
      <c r="I167" s="296">
        <v>14</v>
      </c>
      <c r="J167" s="13">
        <v>21</v>
      </c>
      <c r="K167" s="296">
        <v>2</v>
      </c>
      <c r="L167" s="284">
        <v>40</v>
      </c>
      <c r="M167" s="270">
        <f>F167*L167</f>
        <v>86.666666666666657</v>
      </c>
      <c r="N167" s="317" t="s">
        <v>184</v>
      </c>
      <c r="O167" s="32">
        <f>(F167*R167)/D167</f>
        <v>0.41214814814814799</v>
      </c>
      <c r="P167" s="14">
        <f>(F167*R167)/E167</f>
        <v>0.34345679012345665</v>
      </c>
      <c r="Q167" s="32">
        <f>(O167+P167)/2</f>
        <v>0.37780246913580229</v>
      </c>
      <c r="R167" s="320">
        <v>0.47555555555555534</v>
      </c>
      <c r="S167" s="32">
        <f>IF(L167&gt;12,12/10,L167/10)</f>
        <v>1.2</v>
      </c>
      <c r="T167" s="14">
        <f>(F167*R167)/K167</f>
        <v>0.51518518518518497</v>
      </c>
      <c r="U167" s="32">
        <f>(O167+P167+T167)/3</f>
        <v>0.42359670781892983</v>
      </c>
      <c r="V167" s="295">
        <f>SUM(O167,P167,S167,T167)/4</f>
        <v>0.61769753086419743</v>
      </c>
    </row>
    <row r="168" spans="1:22" ht="15.75" thickBot="1" x14ac:dyDescent="0.3">
      <c r="A168" s="293" t="s">
        <v>20</v>
      </c>
      <c r="B168" s="311" t="s">
        <v>259</v>
      </c>
      <c r="C168" s="12" t="s">
        <v>86</v>
      </c>
      <c r="D168" s="13">
        <v>1.5</v>
      </c>
      <c r="E168" s="296">
        <v>2</v>
      </c>
      <c r="F168" s="14">
        <v>3</v>
      </c>
      <c r="G168" s="296">
        <v>0</v>
      </c>
      <c r="H168" s="13">
        <v>3</v>
      </c>
      <c r="I168" s="296">
        <v>6</v>
      </c>
      <c r="J168" s="13">
        <v>9</v>
      </c>
      <c r="K168" s="296">
        <v>2</v>
      </c>
      <c r="L168" s="284">
        <v>50</v>
      </c>
      <c r="M168" s="270">
        <f>F168*L168</f>
        <v>150</v>
      </c>
      <c r="N168" s="317" t="s">
        <v>86</v>
      </c>
      <c r="O168" s="32">
        <f>(F168*R168)/D168</f>
        <v>0.4933333333333334</v>
      </c>
      <c r="P168" s="14">
        <f>(F168*R168)/E168</f>
        <v>0.37000000000000005</v>
      </c>
      <c r="Q168" s="32">
        <f>(O168+P168)/2</f>
        <v>0.43166666666666675</v>
      </c>
      <c r="R168" s="320">
        <v>0.2466666666666667</v>
      </c>
      <c r="S168" s="32">
        <f>IF(L168&gt;12,12/10,L168/10)</f>
        <v>1.2</v>
      </c>
      <c r="T168" s="14">
        <f>(F168*R168)/K168</f>
        <v>0.37000000000000005</v>
      </c>
      <c r="U168" s="32">
        <f>(O168+P168+T168)/3</f>
        <v>0.4111111111111112</v>
      </c>
      <c r="V168" s="295">
        <f>SUM(O168,P168,S168,T168)/4</f>
        <v>0.60833333333333339</v>
      </c>
    </row>
    <row r="169" spans="1:22" ht="15.75" thickBot="1" x14ac:dyDescent="0.3">
      <c r="A169" s="293" t="s">
        <v>21</v>
      </c>
      <c r="B169" s="311" t="s">
        <v>260</v>
      </c>
      <c r="C169" s="12" t="s">
        <v>225</v>
      </c>
      <c r="D169" s="13">
        <v>5</v>
      </c>
      <c r="E169" s="296">
        <v>2</v>
      </c>
      <c r="F169" s="14">
        <v>3</v>
      </c>
      <c r="G169" s="296">
        <v>1</v>
      </c>
      <c r="H169" s="13">
        <v>5</v>
      </c>
      <c r="I169" s="296">
        <v>10</v>
      </c>
      <c r="J169" s="13">
        <v>16</v>
      </c>
      <c r="K169" s="296">
        <v>2</v>
      </c>
      <c r="L169" s="284">
        <v>9</v>
      </c>
      <c r="M169" s="270">
        <f>F169*L169</f>
        <v>27</v>
      </c>
      <c r="N169" s="317" t="s">
        <v>225</v>
      </c>
      <c r="O169" s="32">
        <f>(F169*R169)/D169</f>
        <v>0.2546666666666666</v>
      </c>
      <c r="P169" s="14">
        <f>(F169*R169)/E169</f>
        <v>0.63666666666666649</v>
      </c>
      <c r="Q169" s="32">
        <f>(O169+P169)/2</f>
        <v>0.44566666666666654</v>
      </c>
      <c r="R169" s="320">
        <v>0.42444444444444435</v>
      </c>
      <c r="S169" s="32">
        <f>IF(L169&gt;12,12/10,L169/10)</f>
        <v>0.9</v>
      </c>
      <c r="T169" s="14">
        <f>(F169*R169)/K169</f>
        <v>0.63666666666666649</v>
      </c>
      <c r="U169" s="32">
        <f>(O169+P169+T169)/3</f>
        <v>0.50933333333333319</v>
      </c>
      <c r="V169" s="295">
        <f>SUM(O169,P169,S169,T169)/4</f>
        <v>0.60699999999999998</v>
      </c>
    </row>
    <row r="170" spans="1:22" ht="15.75" thickBot="1" x14ac:dyDescent="0.3">
      <c r="A170" s="293" t="s">
        <v>20</v>
      </c>
      <c r="B170" s="311" t="s">
        <v>259</v>
      </c>
      <c r="C170" s="12" t="s">
        <v>89</v>
      </c>
      <c r="D170" s="13">
        <v>2</v>
      </c>
      <c r="E170" s="296">
        <v>3</v>
      </c>
      <c r="F170" s="14">
        <v>3.1666666666666665</v>
      </c>
      <c r="G170" s="296">
        <v>0</v>
      </c>
      <c r="H170" s="13">
        <v>3</v>
      </c>
      <c r="I170" s="296">
        <v>6</v>
      </c>
      <c r="J170" s="13">
        <v>9</v>
      </c>
      <c r="K170" s="296">
        <v>2</v>
      </c>
      <c r="L170" s="284">
        <v>50</v>
      </c>
      <c r="M170" s="270">
        <f>F170*L170</f>
        <v>158.33333333333331</v>
      </c>
      <c r="N170" s="317" t="s">
        <v>89</v>
      </c>
      <c r="O170" s="32">
        <f>(F170*R170)/D170</f>
        <v>0.4538888888888889</v>
      </c>
      <c r="P170" s="14">
        <f>(F170*R170)/E170</f>
        <v>0.30259259259259258</v>
      </c>
      <c r="Q170" s="32">
        <f>(O170+P170)/2</f>
        <v>0.37824074074074077</v>
      </c>
      <c r="R170" s="320">
        <v>0.28666666666666668</v>
      </c>
      <c r="S170" s="32">
        <f>IF(L170&gt;12,12/10,L170/10)</f>
        <v>1.2</v>
      </c>
      <c r="T170" s="14">
        <f>(F170*R170)/K170</f>
        <v>0.4538888888888889</v>
      </c>
      <c r="U170" s="32">
        <f>(O170+P170+T170)/3</f>
        <v>0.40345679012345687</v>
      </c>
      <c r="V170" s="295">
        <f>SUM(O170,P170,S170,T170)/4</f>
        <v>0.60259259259259257</v>
      </c>
    </row>
    <row r="171" spans="1:22" ht="15.75" thickBot="1" x14ac:dyDescent="0.3">
      <c r="A171" s="293" t="s">
        <v>21</v>
      </c>
      <c r="B171" s="311" t="s">
        <v>259</v>
      </c>
      <c r="C171" s="12" t="s">
        <v>178</v>
      </c>
      <c r="D171" s="13">
        <v>2</v>
      </c>
      <c r="E171" s="296">
        <v>1</v>
      </c>
      <c r="F171" s="14">
        <v>2.6388888888888893</v>
      </c>
      <c r="G171" s="296">
        <v>0</v>
      </c>
      <c r="H171" s="13">
        <v>3</v>
      </c>
      <c r="I171" s="296">
        <v>6</v>
      </c>
      <c r="J171" s="13">
        <v>9</v>
      </c>
      <c r="K171" s="296">
        <v>3</v>
      </c>
      <c r="L171" s="284">
        <v>25</v>
      </c>
      <c r="M171" s="270">
        <f>F171*L171</f>
        <v>65.972222222222229</v>
      </c>
      <c r="N171" s="317" t="s">
        <v>178</v>
      </c>
      <c r="O171" s="32">
        <f>(F171*R171)/D171</f>
        <v>0.32546296296296306</v>
      </c>
      <c r="P171" s="14">
        <f>(F171*R171)/E171</f>
        <v>0.65092592592592613</v>
      </c>
      <c r="Q171" s="32">
        <f>(O171+P171)/2</f>
        <v>0.4881944444444446</v>
      </c>
      <c r="R171" s="320">
        <v>0.2466666666666667</v>
      </c>
      <c r="S171" s="32">
        <f>IF(L171&gt;12,12/10,L171/10)</f>
        <v>1.2</v>
      </c>
      <c r="T171" s="14">
        <f>(F171*R171)/K171</f>
        <v>0.21697530864197537</v>
      </c>
      <c r="U171" s="32">
        <f>(O171+P171+T171)/3</f>
        <v>0.39778806584362153</v>
      </c>
      <c r="V171" s="295">
        <f>SUM(O171,P171,S171,T171)/4</f>
        <v>0.59834104938271604</v>
      </c>
    </row>
    <row r="172" spans="1:22" ht="15.75" thickBot="1" x14ac:dyDescent="0.3">
      <c r="A172" s="293" t="s">
        <v>20</v>
      </c>
      <c r="B172" s="311" t="s">
        <v>259</v>
      </c>
      <c r="C172" s="12" t="s">
        <v>58</v>
      </c>
      <c r="D172" s="13">
        <v>1.5</v>
      </c>
      <c r="E172" s="296">
        <v>2</v>
      </c>
      <c r="F172" s="14">
        <v>6.5</v>
      </c>
      <c r="G172" s="296">
        <v>0</v>
      </c>
      <c r="H172" s="13">
        <v>3</v>
      </c>
      <c r="I172" s="296">
        <v>6</v>
      </c>
      <c r="J172" s="13">
        <v>9</v>
      </c>
      <c r="K172" s="296">
        <v>2</v>
      </c>
      <c r="L172" s="284">
        <v>20</v>
      </c>
      <c r="M172" s="270">
        <f>F172*L172</f>
        <v>130</v>
      </c>
      <c r="N172" s="317" t="s">
        <v>58</v>
      </c>
      <c r="O172" s="32">
        <f>(F172*R172)/D172</f>
        <v>0.47666666666666663</v>
      </c>
      <c r="P172" s="14">
        <f>(F172*R172)/E172</f>
        <v>0.35749999999999998</v>
      </c>
      <c r="Q172" s="32">
        <f>(O172+P172)/2</f>
        <v>0.41708333333333331</v>
      </c>
      <c r="R172" s="320">
        <v>0.11</v>
      </c>
      <c r="S172" s="32">
        <f>IF(L172&gt;12,12/10,L172/10)</f>
        <v>1.2</v>
      </c>
      <c r="T172" s="14">
        <f>(F172*R172)/K172</f>
        <v>0.35749999999999998</v>
      </c>
      <c r="U172" s="32">
        <f>(O172+P172+T172)/3</f>
        <v>0.3972222222222222</v>
      </c>
      <c r="V172" s="295">
        <f>SUM(O172,P172,S172,T172)/4</f>
        <v>0.59791666666666665</v>
      </c>
    </row>
    <row r="173" spans="1:22" ht="15.75" thickBot="1" x14ac:dyDescent="0.3">
      <c r="A173" s="293" t="s">
        <v>21</v>
      </c>
      <c r="B173" s="311" t="s">
        <v>259</v>
      </c>
      <c r="C173" s="12" t="s">
        <v>62</v>
      </c>
      <c r="D173" s="13">
        <v>3</v>
      </c>
      <c r="E173" s="296">
        <v>2</v>
      </c>
      <c r="F173" s="14">
        <v>3.9999999999999996</v>
      </c>
      <c r="G173" s="296">
        <v>0</v>
      </c>
      <c r="H173" s="13">
        <v>3</v>
      </c>
      <c r="I173" s="296">
        <v>6</v>
      </c>
      <c r="J173" s="13">
        <v>9</v>
      </c>
      <c r="K173" s="296">
        <v>4</v>
      </c>
      <c r="L173" s="284">
        <v>15</v>
      </c>
      <c r="M173" s="270">
        <f>F173*L173</f>
        <v>59.999999999999993</v>
      </c>
      <c r="N173" s="317" t="s">
        <v>62</v>
      </c>
      <c r="O173" s="32">
        <f>(F173*R173)/D173</f>
        <v>0.3288888888888889</v>
      </c>
      <c r="P173" s="14">
        <f>(F173*R173)/E173</f>
        <v>0.49333333333333335</v>
      </c>
      <c r="Q173" s="32">
        <f>(O173+P173)/2</f>
        <v>0.41111111111111109</v>
      </c>
      <c r="R173" s="320">
        <v>0.2466666666666667</v>
      </c>
      <c r="S173" s="32">
        <f>IF(L173&gt;12,12/10,L173/10)</f>
        <v>1.2</v>
      </c>
      <c r="T173" s="14">
        <f>(F173*R173)/K173</f>
        <v>0.24666666666666667</v>
      </c>
      <c r="U173" s="32">
        <f>(O173+P173+T173)/3</f>
        <v>0.35629629629629628</v>
      </c>
      <c r="V173" s="295">
        <f>SUM(O173,P173,S173,T173)/4</f>
        <v>0.56722222222222218</v>
      </c>
    </row>
    <row r="174" spans="1:22" ht="15.75" thickBot="1" x14ac:dyDescent="0.3">
      <c r="A174" s="293" t="s">
        <v>20</v>
      </c>
      <c r="B174" s="311" t="s">
        <v>260</v>
      </c>
      <c r="C174" s="12" t="s">
        <v>76</v>
      </c>
      <c r="D174" s="13">
        <v>12</v>
      </c>
      <c r="E174" s="296">
        <v>9</v>
      </c>
      <c r="F174" s="14">
        <v>12.694444444444445</v>
      </c>
      <c r="G174" s="296">
        <v>0</v>
      </c>
      <c r="H174" s="13">
        <v>4</v>
      </c>
      <c r="I174" s="296">
        <v>8</v>
      </c>
      <c r="J174" s="13">
        <v>12</v>
      </c>
      <c r="K174" s="296">
        <v>6</v>
      </c>
      <c r="L174" s="284">
        <v>5</v>
      </c>
      <c r="M174" s="270">
        <f>F174*L174</f>
        <v>63.472222222222221</v>
      </c>
      <c r="N174" s="317" t="s">
        <v>76</v>
      </c>
      <c r="O174" s="32">
        <f>(F174*R174)/D174</f>
        <v>0.40434156378600838</v>
      </c>
      <c r="P174" s="14">
        <f>(F174*R174)/E174</f>
        <v>0.53912208504801118</v>
      </c>
      <c r="Q174" s="32">
        <f>(O174+P174)/2</f>
        <v>0.47173182441700978</v>
      </c>
      <c r="R174" s="320">
        <v>0.38222222222222235</v>
      </c>
      <c r="S174" s="32">
        <f>IF(L174&gt;12,12/10,L174/10)</f>
        <v>0.5</v>
      </c>
      <c r="T174" s="14">
        <f>(F174*R174)/K174</f>
        <v>0.80868312757201677</v>
      </c>
      <c r="U174" s="32">
        <f>(O174+P174+T174)/3</f>
        <v>0.58404892546867881</v>
      </c>
      <c r="V174" s="295">
        <f>SUM(O174,P174,S174,T174)/4</f>
        <v>0.56303669410150903</v>
      </c>
    </row>
    <row r="175" spans="1:22" ht="15.75" thickBot="1" x14ac:dyDescent="0.3">
      <c r="A175" s="293" t="s">
        <v>21</v>
      </c>
      <c r="B175" s="311" t="s">
        <v>259</v>
      </c>
      <c r="C175" s="12" t="s">
        <v>91</v>
      </c>
      <c r="D175" s="13">
        <v>4.5</v>
      </c>
      <c r="E175" s="296">
        <v>4</v>
      </c>
      <c r="F175" s="14">
        <v>4.583333333333333</v>
      </c>
      <c r="G175" s="296">
        <v>0</v>
      </c>
      <c r="H175" s="13">
        <v>3</v>
      </c>
      <c r="I175" s="296">
        <v>6</v>
      </c>
      <c r="J175" s="13">
        <v>9</v>
      </c>
      <c r="K175" s="296">
        <v>4</v>
      </c>
      <c r="L175" s="284">
        <v>15</v>
      </c>
      <c r="M175" s="270">
        <f>F175*L175</f>
        <v>68.75</v>
      </c>
      <c r="N175" s="317" t="s">
        <v>91</v>
      </c>
      <c r="O175" s="32">
        <f>(F175*R175)/D175</f>
        <v>0.30895061728395068</v>
      </c>
      <c r="P175" s="14">
        <f>(F175*R175)/E175</f>
        <v>0.34756944444444449</v>
      </c>
      <c r="Q175" s="32">
        <f>(O175+P175)/2</f>
        <v>0.32826003086419758</v>
      </c>
      <c r="R175" s="320">
        <v>0.3033333333333334</v>
      </c>
      <c r="S175" s="32">
        <f>IF(L175&gt;12,12/10,L175/10)</f>
        <v>1.2</v>
      </c>
      <c r="T175" s="14">
        <f>(F175*R175)/K175</f>
        <v>0.34756944444444449</v>
      </c>
      <c r="U175" s="32">
        <f>(O175+P175+T175)/3</f>
        <v>0.3346965020576132</v>
      </c>
      <c r="V175" s="295">
        <f>SUM(O175,P175,S175,T175)/4</f>
        <v>0.55102237654320985</v>
      </c>
    </row>
    <row r="176" spans="1:22" ht="15.75" thickBot="1" x14ac:dyDescent="0.3">
      <c r="A176" s="293" t="s">
        <v>21</v>
      </c>
      <c r="B176" s="311" t="s">
        <v>259</v>
      </c>
      <c r="C176" s="12" t="s">
        <v>162</v>
      </c>
      <c r="D176" s="13">
        <v>18</v>
      </c>
      <c r="E176" s="296">
        <v>8</v>
      </c>
      <c r="F176" s="14">
        <v>12.694444444444445</v>
      </c>
      <c r="G176" s="296">
        <v>10</v>
      </c>
      <c r="H176" s="13">
        <v>12</v>
      </c>
      <c r="I176" s="296">
        <v>22</v>
      </c>
      <c r="J176" s="13">
        <v>38</v>
      </c>
      <c r="K176" s="296">
        <v>12</v>
      </c>
      <c r="L176" s="284">
        <v>4</v>
      </c>
      <c r="M176" s="270">
        <f>F176*L176</f>
        <v>50.777777777777779</v>
      </c>
      <c r="N176" s="317" t="s">
        <v>162</v>
      </c>
      <c r="O176" s="32">
        <f>(F176*R176)/D176</f>
        <v>0.37848251028806579</v>
      </c>
      <c r="P176" s="14">
        <f>(F176*R176)/E176</f>
        <v>0.85158564814814797</v>
      </c>
      <c r="Q176" s="32">
        <f>(O176+P176)/2</f>
        <v>0.61503407921810682</v>
      </c>
      <c r="R176" s="320">
        <v>0.53666666666666651</v>
      </c>
      <c r="S176" s="32">
        <f>IF(L176&gt;12,12/10,L176/10)</f>
        <v>0.4</v>
      </c>
      <c r="T176" s="14">
        <f>(F176*R176)/K176</f>
        <v>0.56772376543209868</v>
      </c>
      <c r="U176" s="32">
        <f>(O176+P176+T176)/3</f>
        <v>0.5992639746227707</v>
      </c>
      <c r="V176" s="295">
        <f>SUM(O176,P176,S176,T176)/4</f>
        <v>0.54944798096707803</v>
      </c>
    </row>
    <row r="177" spans="1:22" ht="15.75" thickBot="1" x14ac:dyDescent="0.3">
      <c r="A177" s="293" t="s">
        <v>20</v>
      </c>
      <c r="B177" s="311" t="s">
        <v>261</v>
      </c>
      <c r="C177" s="12" t="s">
        <v>127</v>
      </c>
      <c r="D177" s="13">
        <v>0.5</v>
      </c>
      <c r="E177" s="296">
        <v>1</v>
      </c>
      <c r="F177" s="14">
        <v>6</v>
      </c>
      <c r="G177" s="296">
        <v>0</v>
      </c>
      <c r="H177" s="13">
        <v>1</v>
      </c>
      <c r="I177" s="296">
        <v>2</v>
      </c>
      <c r="J177" s="13">
        <v>3</v>
      </c>
      <c r="K177" s="296">
        <v>3</v>
      </c>
      <c r="L177" s="284">
        <v>0</v>
      </c>
      <c r="M177" s="270">
        <f>F177*L177</f>
        <v>0</v>
      </c>
      <c r="N177" s="317" t="s">
        <v>127</v>
      </c>
      <c r="O177" s="32">
        <f>(F177*R177)/D177</f>
        <v>0.9866666666666668</v>
      </c>
      <c r="P177" s="14">
        <f>(F177*R177)/E177</f>
        <v>0.4933333333333334</v>
      </c>
      <c r="Q177" s="32">
        <f>(O177+P177)/2</f>
        <v>0.7400000000000001</v>
      </c>
      <c r="R177" s="320">
        <v>8.2222222222222238E-2</v>
      </c>
      <c r="S177" s="32">
        <f>IF(L177&gt;12,12/10,L177/10)</f>
        <v>0</v>
      </c>
      <c r="T177" s="14">
        <f>(F177*R177)/K177</f>
        <v>0.16444444444444448</v>
      </c>
      <c r="U177" s="32">
        <f>(O177+P177+T177)/3</f>
        <v>0.54814814814814816</v>
      </c>
      <c r="V177" s="295">
        <f>(O177+P177+T177)/3</f>
        <v>0.54814814814814816</v>
      </c>
    </row>
    <row r="178" spans="1:22" ht="15.75" thickBot="1" x14ac:dyDescent="0.3">
      <c r="A178" s="293" t="s">
        <v>21</v>
      </c>
      <c r="B178" s="311" t="s">
        <v>260</v>
      </c>
      <c r="C178" s="12" t="s">
        <v>210</v>
      </c>
      <c r="D178" s="13">
        <v>20</v>
      </c>
      <c r="E178" s="296">
        <v>15</v>
      </c>
      <c r="F178" s="14">
        <v>20</v>
      </c>
      <c r="G178" s="296">
        <v>4</v>
      </c>
      <c r="H178" s="13">
        <v>6</v>
      </c>
      <c r="I178" s="296">
        <v>13</v>
      </c>
      <c r="J178" s="13">
        <v>20</v>
      </c>
      <c r="K178" s="296">
        <v>20</v>
      </c>
      <c r="L178" s="284">
        <v>5</v>
      </c>
      <c r="M178" s="270">
        <f>F178*L178</f>
        <v>100</v>
      </c>
      <c r="N178" s="317" t="s">
        <v>210</v>
      </c>
      <c r="O178" s="32">
        <f>(F178*R178)/D178</f>
        <v>0.4944444444444443</v>
      </c>
      <c r="P178" s="14">
        <f>(F178*R178)/E178</f>
        <v>0.6592592592592591</v>
      </c>
      <c r="Q178" s="32">
        <f>(O178+P178)/2</f>
        <v>0.57685185185185173</v>
      </c>
      <c r="R178" s="320">
        <v>0.49444444444444424</v>
      </c>
      <c r="S178" s="32">
        <f>IF(L178&gt;12,12/10,L178/10)</f>
        <v>0.5</v>
      </c>
      <c r="T178" s="14">
        <f>(F178*R178)/K178</f>
        <v>0.4944444444444443</v>
      </c>
      <c r="U178" s="32">
        <f>(O178+P178+T178)/3</f>
        <v>0.5493827160493826</v>
      </c>
      <c r="V178" s="295">
        <f>SUM(O178,P178,S178,T178)/4</f>
        <v>0.53703703703703698</v>
      </c>
    </row>
    <row r="179" spans="1:22" ht="15.75" thickBot="1" x14ac:dyDescent="0.3">
      <c r="A179" s="293" t="s">
        <v>20</v>
      </c>
      <c r="B179" s="311" t="s">
        <v>260</v>
      </c>
      <c r="C179" s="12" t="s">
        <v>106</v>
      </c>
      <c r="D179" s="13">
        <v>0.25</v>
      </c>
      <c r="E179" s="296">
        <v>1</v>
      </c>
      <c r="F179" s="14">
        <v>2</v>
      </c>
      <c r="G179" s="296">
        <v>0</v>
      </c>
      <c r="H179" s="13">
        <v>1</v>
      </c>
      <c r="I179" s="296">
        <v>2</v>
      </c>
      <c r="J179" s="13">
        <v>3</v>
      </c>
      <c r="K179" s="296">
        <v>0</v>
      </c>
      <c r="L179" s="284">
        <v>200</v>
      </c>
      <c r="M179" s="270">
        <f>F179*L179</f>
        <v>400</v>
      </c>
      <c r="N179" s="317" t="s">
        <v>106</v>
      </c>
      <c r="O179" s="32">
        <f>(F179*R179)/D179</f>
        <v>0.75555555555555576</v>
      </c>
      <c r="P179" s="14">
        <f>(F179*R179)/E179</f>
        <v>0.18888888888888894</v>
      </c>
      <c r="Q179" s="32">
        <f>(O179+P179)/2</f>
        <v>0.47222222222222232</v>
      </c>
      <c r="R179" s="320">
        <v>9.444444444444447E-2</v>
      </c>
      <c r="S179" s="32">
        <f>IF(L179&gt;12,12/10,L179/10)</f>
        <v>1.2</v>
      </c>
      <c r="T179" s="14" t="s">
        <v>140</v>
      </c>
      <c r="U179" s="32">
        <f>(O179+P179)/2</f>
        <v>0.47222222222222232</v>
      </c>
      <c r="V179" s="295">
        <f>SUM(O179,P179,S179,T179)/4</f>
        <v>0.5361111111111112</v>
      </c>
    </row>
    <row r="180" spans="1:22" ht="15.75" thickBot="1" x14ac:dyDescent="0.3">
      <c r="A180" s="293" t="s">
        <v>20</v>
      </c>
      <c r="B180" s="311" t="s">
        <v>261</v>
      </c>
      <c r="C180" s="12" t="s">
        <v>117</v>
      </c>
      <c r="D180" s="13">
        <v>1</v>
      </c>
      <c r="E180" s="296">
        <v>1</v>
      </c>
      <c r="F180" s="14">
        <v>3</v>
      </c>
      <c r="G180" s="296">
        <v>0</v>
      </c>
      <c r="H180" s="13">
        <v>2</v>
      </c>
      <c r="I180" s="296">
        <v>4</v>
      </c>
      <c r="J180" s="13">
        <v>6</v>
      </c>
      <c r="K180" s="296">
        <v>2</v>
      </c>
      <c r="L180" s="284">
        <v>0</v>
      </c>
      <c r="M180" s="270">
        <f>F180*L180</f>
        <v>0</v>
      </c>
      <c r="N180" s="317" t="s">
        <v>117</v>
      </c>
      <c r="O180" s="32">
        <f>(F180*R180)/D180</f>
        <v>0.63333333333333341</v>
      </c>
      <c r="P180" s="14">
        <f>(F180*R180)/E180</f>
        <v>0.63333333333333341</v>
      </c>
      <c r="Q180" s="32">
        <f>(O180+P180)/2</f>
        <v>0.63333333333333341</v>
      </c>
      <c r="R180" s="320">
        <v>0.21111111111111114</v>
      </c>
      <c r="S180" s="32">
        <f>IF(L180&gt;12,12/10,L180/10)</f>
        <v>0</v>
      </c>
      <c r="T180" s="14">
        <f>(F180*R180)/K180</f>
        <v>0.31666666666666671</v>
      </c>
      <c r="U180" s="32">
        <f>(O180+P180+T180)/3</f>
        <v>0.52777777777777779</v>
      </c>
      <c r="V180" s="295">
        <f>(O180+P180+T180)/3</f>
        <v>0.52777777777777779</v>
      </c>
    </row>
    <row r="181" spans="1:22" ht="15.75" thickBot="1" x14ac:dyDescent="0.3">
      <c r="A181" s="293" t="s">
        <v>21</v>
      </c>
      <c r="B181" s="311" t="s">
        <v>260</v>
      </c>
      <c r="C181" s="12" t="s">
        <v>76</v>
      </c>
      <c r="D181" s="13">
        <v>14</v>
      </c>
      <c r="E181" s="296">
        <v>11</v>
      </c>
      <c r="F181" s="14">
        <v>12.694444444444445</v>
      </c>
      <c r="G181" s="296">
        <v>0</v>
      </c>
      <c r="H181" s="13">
        <v>4</v>
      </c>
      <c r="I181" s="296">
        <v>8</v>
      </c>
      <c r="J181" s="13">
        <v>12</v>
      </c>
      <c r="K181" s="296">
        <v>6</v>
      </c>
      <c r="L181" s="284">
        <v>5</v>
      </c>
      <c r="M181" s="270">
        <f>F181*L181</f>
        <v>63.472222222222221</v>
      </c>
      <c r="N181" s="317" t="s">
        <v>76</v>
      </c>
      <c r="O181" s="32">
        <f>(F181*R181)/D181</f>
        <v>0.34657848324515006</v>
      </c>
      <c r="P181" s="14">
        <f>(F181*R181)/E181</f>
        <v>0.44109988776655462</v>
      </c>
      <c r="Q181" s="32">
        <f>(O181+P181)/2</f>
        <v>0.39383918550585234</v>
      </c>
      <c r="R181" s="320">
        <v>0.38222222222222235</v>
      </c>
      <c r="S181" s="32">
        <f>IF(L181&gt;12,12/10,L181/10)</f>
        <v>0.5</v>
      </c>
      <c r="T181" s="14">
        <f>(F181*R181)/K181</f>
        <v>0.80868312757201677</v>
      </c>
      <c r="U181" s="32">
        <f>(O181+P181+T181)/3</f>
        <v>0.53212049952790708</v>
      </c>
      <c r="V181" s="295">
        <f>SUM(O181,P181,S181,T181)/4</f>
        <v>0.52409037464593033</v>
      </c>
    </row>
    <row r="182" spans="1:22" ht="15.75" thickBot="1" x14ac:dyDescent="0.3">
      <c r="A182" s="293" t="s">
        <v>21</v>
      </c>
      <c r="B182" s="311" t="s">
        <v>259</v>
      </c>
      <c r="C182" s="12" t="s">
        <v>48</v>
      </c>
      <c r="D182" s="13">
        <v>1</v>
      </c>
      <c r="E182" s="296">
        <v>1</v>
      </c>
      <c r="F182" s="14">
        <v>1.416666666666667</v>
      </c>
      <c r="G182" s="296">
        <v>0</v>
      </c>
      <c r="H182" s="13">
        <v>3</v>
      </c>
      <c r="I182" s="296">
        <v>6</v>
      </c>
      <c r="J182" s="13">
        <v>9</v>
      </c>
      <c r="K182" s="296">
        <v>2</v>
      </c>
      <c r="L182" s="284">
        <v>50</v>
      </c>
      <c r="M182" s="270">
        <f>F182*L182</f>
        <v>70.833333333333343</v>
      </c>
      <c r="N182" s="317" t="s">
        <v>48</v>
      </c>
      <c r="O182" s="32">
        <f>(F182*R182)/D182</f>
        <v>0.34944444444444456</v>
      </c>
      <c r="P182" s="14">
        <f>(F182*R182)/E182</f>
        <v>0.34944444444444456</v>
      </c>
      <c r="Q182" s="32">
        <f>(O182+P182)/2</f>
        <v>0.34944444444444456</v>
      </c>
      <c r="R182" s="320">
        <v>0.2466666666666667</v>
      </c>
      <c r="S182" s="32">
        <f>IF(L182&gt;12,12/10,L182/10)</f>
        <v>1.2</v>
      </c>
      <c r="T182" s="14">
        <f>(F182*R182)/K182</f>
        <v>0.17472222222222228</v>
      </c>
      <c r="U182" s="32">
        <f>(O182+P182+T182)/3</f>
        <v>0.2912037037037038</v>
      </c>
      <c r="V182" s="295">
        <f>SUM(O182,P182,S182,T182)/4</f>
        <v>0.51840277777777788</v>
      </c>
    </row>
    <row r="183" spans="1:22" ht="15.75" thickBot="1" x14ac:dyDescent="0.3">
      <c r="A183" s="293" t="s">
        <v>21</v>
      </c>
      <c r="B183" s="311" t="s">
        <v>261</v>
      </c>
      <c r="C183" s="12" t="s">
        <v>112</v>
      </c>
      <c r="D183" s="13">
        <v>0.5</v>
      </c>
      <c r="E183" s="296">
        <v>1</v>
      </c>
      <c r="F183" s="14">
        <v>3</v>
      </c>
      <c r="G183" s="296">
        <v>0</v>
      </c>
      <c r="H183" s="13">
        <v>2</v>
      </c>
      <c r="I183" s="296">
        <v>4</v>
      </c>
      <c r="J183" s="13">
        <v>5</v>
      </c>
      <c r="K183" s="296">
        <v>2</v>
      </c>
      <c r="L183" s="284">
        <v>0</v>
      </c>
      <c r="M183" s="270">
        <f>F183*L183</f>
        <v>0</v>
      </c>
      <c r="N183" s="317" t="s">
        <v>112</v>
      </c>
      <c r="O183" s="32">
        <f>(F183*R183)/D183</f>
        <v>0.88666666666666671</v>
      </c>
      <c r="P183" s="14">
        <f>(F183*R183)/E183</f>
        <v>0.44333333333333336</v>
      </c>
      <c r="Q183" s="32">
        <f>(O183+P183)/2</f>
        <v>0.66500000000000004</v>
      </c>
      <c r="R183" s="320">
        <v>0.14777777777777779</v>
      </c>
      <c r="S183" s="32">
        <f>IF(L183&gt;12,12/10,L183/10)</f>
        <v>0</v>
      </c>
      <c r="T183" s="14">
        <f>(F183*R183)/K183</f>
        <v>0.22166666666666668</v>
      </c>
      <c r="U183" s="32">
        <f>(O183+P183+T183)/3</f>
        <v>0.51722222222222225</v>
      </c>
      <c r="V183" s="295">
        <f>(O183+P183+T183)/3</f>
        <v>0.51722222222222225</v>
      </c>
    </row>
    <row r="184" spans="1:22" ht="15.75" thickBot="1" x14ac:dyDescent="0.3">
      <c r="A184" s="293" t="s">
        <v>21</v>
      </c>
      <c r="B184" s="311" t="s">
        <v>259</v>
      </c>
      <c r="C184" s="12" t="s">
        <v>90</v>
      </c>
      <c r="D184" s="13">
        <v>3.5</v>
      </c>
      <c r="E184" s="296">
        <v>3</v>
      </c>
      <c r="F184" s="14">
        <v>3</v>
      </c>
      <c r="G184" s="296">
        <v>0</v>
      </c>
      <c r="H184" s="13">
        <v>3</v>
      </c>
      <c r="I184" s="296">
        <v>6</v>
      </c>
      <c r="J184" s="13">
        <v>9</v>
      </c>
      <c r="K184" s="296">
        <v>3</v>
      </c>
      <c r="L184" s="284">
        <v>25</v>
      </c>
      <c r="M184" s="270">
        <f>F184*L184</f>
        <v>75</v>
      </c>
      <c r="N184" s="317" t="s">
        <v>90</v>
      </c>
      <c r="O184" s="32">
        <f>(F184*R184)/D184</f>
        <v>0.26000000000000006</v>
      </c>
      <c r="P184" s="14">
        <f>(F184*R184)/E184</f>
        <v>0.3033333333333334</v>
      </c>
      <c r="Q184" s="32">
        <f>(O184+P184)/2</f>
        <v>0.28166666666666673</v>
      </c>
      <c r="R184" s="320">
        <v>0.3033333333333334</v>
      </c>
      <c r="S184" s="32">
        <f>IF(L184&gt;12,12/10,L184/10)</f>
        <v>1.2</v>
      </c>
      <c r="T184" s="14">
        <f>(F184*R184)/K184</f>
        <v>0.3033333333333334</v>
      </c>
      <c r="U184" s="32">
        <f>(O184+P184+T184)/3</f>
        <v>0.28888888888888897</v>
      </c>
      <c r="V184" s="295">
        <f>SUM(O184,P184,S184,T184)/4</f>
        <v>0.51666666666666672</v>
      </c>
    </row>
    <row r="185" spans="1:22" ht="15.75" thickBot="1" x14ac:dyDescent="0.3">
      <c r="A185" s="293" t="s">
        <v>21</v>
      </c>
      <c r="B185" s="311" t="s">
        <v>260</v>
      </c>
      <c r="C185" s="12" t="s">
        <v>216</v>
      </c>
      <c r="D185" s="13">
        <v>14</v>
      </c>
      <c r="E185" s="296">
        <v>10</v>
      </c>
      <c r="F185" s="14">
        <v>20</v>
      </c>
      <c r="G185" s="296">
        <v>0</v>
      </c>
      <c r="H185" s="13">
        <v>3</v>
      </c>
      <c r="I185" s="296">
        <v>6</v>
      </c>
      <c r="J185" s="13">
        <v>9</v>
      </c>
      <c r="K185" s="296">
        <v>7</v>
      </c>
      <c r="L185" s="284">
        <v>5</v>
      </c>
      <c r="M185" s="270">
        <f>F185*L185</f>
        <v>100</v>
      </c>
      <c r="N185" s="317" t="s">
        <v>216</v>
      </c>
      <c r="O185" s="32">
        <f>(F185*R185)/D185</f>
        <v>0.35238095238095241</v>
      </c>
      <c r="P185" s="14">
        <f>(F185*R185)/E185</f>
        <v>0.49333333333333335</v>
      </c>
      <c r="Q185" s="32">
        <f>(O185+P185)/2</f>
        <v>0.42285714285714288</v>
      </c>
      <c r="R185" s="320">
        <v>0.2466666666666667</v>
      </c>
      <c r="S185" s="32">
        <f>IF(L185&gt;12,12/10,L185/10)</f>
        <v>0.5</v>
      </c>
      <c r="T185" s="14">
        <f>(F185*R185)/K185</f>
        <v>0.70476190476190481</v>
      </c>
      <c r="U185" s="32">
        <f>(O185+P185+T185)/3</f>
        <v>0.51682539682539685</v>
      </c>
      <c r="V185" s="295">
        <f>SUM(O185,P185,S185,T185)/4</f>
        <v>0.51261904761904764</v>
      </c>
    </row>
    <row r="186" spans="1:22" ht="15.75" thickBot="1" x14ac:dyDescent="0.3">
      <c r="A186" s="293" t="s">
        <v>20</v>
      </c>
      <c r="B186" s="311" t="s">
        <v>260</v>
      </c>
      <c r="C186" s="12" t="s">
        <v>105</v>
      </c>
      <c r="D186" s="13">
        <v>0.25</v>
      </c>
      <c r="E186" s="296">
        <v>1</v>
      </c>
      <c r="F186" s="14">
        <v>1</v>
      </c>
      <c r="G186" s="296">
        <v>0</v>
      </c>
      <c r="H186" s="13">
        <v>2</v>
      </c>
      <c r="I186" s="296">
        <v>4</v>
      </c>
      <c r="J186" s="13">
        <v>6</v>
      </c>
      <c r="K186" s="296">
        <v>0</v>
      </c>
      <c r="L186" s="284">
        <v>200</v>
      </c>
      <c r="M186" s="270">
        <f>F186*L186</f>
        <v>200</v>
      </c>
      <c r="N186" s="317" t="s">
        <v>105</v>
      </c>
      <c r="O186" s="32">
        <f>(F186*R186)/D186</f>
        <v>0.65777777777777791</v>
      </c>
      <c r="P186" s="14">
        <f>(F186*R186)/E186</f>
        <v>0.16444444444444448</v>
      </c>
      <c r="Q186" s="32">
        <f>(O186+P186)/2</f>
        <v>0.4111111111111112</v>
      </c>
      <c r="R186" s="320">
        <v>0.16444444444444448</v>
      </c>
      <c r="S186" s="32">
        <f>IF(L186&gt;12,12/10,L186/10)</f>
        <v>1.2</v>
      </c>
      <c r="T186" s="14" t="s">
        <v>140</v>
      </c>
      <c r="U186" s="32">
        <f>(O186+P186)/2</f>
        <v>0.4111111111111112</v>
      </c>
      <c r="V186" s="295">
        <f>SUM(O186,P186,S186,T186)/4</f>
        <v>0.50555555555555554</v>
      </c>
    </row>
    <row r="187" spans="1:22" ht="15.75" thickBot="1" x14ac:dyDescent="0.3">
      <c r="A187" s="293" t="s">
        <v>21</v>
      </c>
      <c r="B187" s="311" t="s">
        <v>259</v>
      </c>
      <c r="C187" s="12" t="s">
        <v>88</v>
      </c>
      <c r="D187" s="13">
        <v>4</v>
      </c>
      <c r="E187" s="296">
        <v>3</v>
      </c>
      <c r="F187" s="14">
        <v>3.9999999999999996</v>
      </c>
      <c r="G187" s="296">
        <v>0</v>
      </c>
      <c r="H187" s="13">
        <v>3</v>
      </c>
      <c r="I187" s="296">
        <v>6</v>
      </c>
      <c r="J187" s="13">
        <v>9</v>
      </c>
      <c r="K187" s="296">
        <v>4</v>
      </c>
      <c r="L187" s="284">
        <v>15</v>
      </c>
      <c r="M187" s="270">
        <f>F187*L187</f>
        <v>59.999999999999993</v>
      </c>
      <c r="N187" s="317" t="s">
        <v>88</v>
      </c>
      <c r="O187" s="32">
        <f>(F187*R187)/D187</f>
        <v>0.24666666666666667</v>
      </c>
      <c r="P187" s="14">
        <f>(F187*R187)/E187</f>
        <v>0.3288888888888889</v>
      </c>
      <c r="Q187" s="32">
        <f>(O187+P187)/2</f>
        <v>0.2877777777777778</v>
      </c>
      <c r="R187" s="320">
        <v>0.2466666666666667</v>
      </c>
      <c r="S187" s="32">
        <f>IF(L187&gt;12,12/10,L187/10)</f>
        <v>1.2</v>
      </c>
      <c r="T187" s="14">
        <f>(F187*R187)/K187</f>
        <v>0.24666666666666667</v>
      </c>
      <c r="U187" s="32">
        <f>(O187+P187+T187)/3</f>
        <v>0.27407407407407408</v>
      </c>
      <c r="V187" s="295">
        <f>SUM(O187,P187,S187,T187)/4</f>
        <v>0.50555555555555554</v>
      </c>
    </row>
    <row r="188" spans="1:22" ht="15.75" thickBot="1" x14ac:dyDescent="0.3">
      <c r="A188" s="293" t="s">
        <v>21</v>
      </c>
      <c r="B188" s="311" t="s">
        <v>259</v>
      </c>
      <c r="C188" s="12" t="s">
        <v>87</v>
      </c>
      <c r="D188" s="13">
        <v>3</v>
      </c>
      <c r="E188" s="296">
        <v>2</v>
      </c>
      <c r="F188" s="14">
        <v>2.833333333333333</v>
      </c>
      <c r="G188" s="296">
        <v>0</v>
      </c>
      <c r="H188" s="13">
        <v>3</v>
      </c>
      <c r="I188" s="296">
        <v>6</v>
      </c>
      <c r="J188" s="13">
        <v>9</v>
      </c>
      <c r="K188" s="296">
        <v>3</v>
      </c>
      <c r="L188" s="284">
        <v>25</v>
      </c>
      <c r="M188" s="270">
        <f>F188*L188</f>
        <v>70.833333333333329</v>
      </c>
      <c r="N188" s="317" t="s">
        <v>87</v>
      </c>
      <c r="O188" s="32">
        <f>(F188*R188)/D188</f>
        <v>0.23296296296296296</v>
      </c>
      <c r="P188" s="14">
        <f>(F188*R188)/E188</f>
        <v>0.34944444444444445</v>
      </c>
      <c r="Q188" s="32">
        <f>(O188+P188)/2</f>
        <v>0.29120370370370369</v>
      </c>
      <c r="R188" s="320">
        <v>0.2466666666666667</v>
      </c>
      <c r="S188" s="32">
        <f>IF(L188&gt;12,12/10,L188/10)</f>
        <v>1.2</v>
      </c>
      <c r="T188" s="14">
        <f>(F188*R188)/K188</f>
        <v>0.23296296296296296</v>
      </c>
      <c r="U188" s="32">
        <f>(O188+P188+T188)/3</f>
        <v>0.2717901234567901</v>
      </c>
      <c r="V188" s="295">
        <f>SUM(O188,P188,S188,T188)/4</f>
        <v>0.50384259259259256</v>
      </c>
    </row>
    <row r="189" spans="1:22" ht="15.75" thickBot="1" x14ac:dyDescent="0.3">
      <c r="A189" s="293" t="s">
        <v>21</v>
      </c>
      <c r="B189" s="311" t="s">
        <v>261</v>
      </c>
      <c r="C189" s="12" t="s">
        <v>238</v>
      </c>
      <c r="D189" s="13">
        <v>2</v>
      </c>
      <c r="E189" s="296">
        <v>1</v>
      </c>
      <c r="F189" s="14">
        <v>4</v>
      </c>
      <c r="G189" s="296">
        <v>0</v>
      </c>
      <c r="H189" s="13">
        <v>2</v>
      </c>
      <c r="I189" s="296">
        <v>4</v>
      </c>
      <c r="J189" s="13">
        <v>6</v>
      </c>
      <c r="K189" s="296">
        <v>3</v>
      </c>
      <c r="L189" s="284">
        <v>0</v>
      </c>
      <c r="M189" s="270">
        <f>F189*L189</f>
        <v>0</v>
      </c>
      <c r="N189" s="317" t="s">
        <v>238</v>
      </c>
      <c r="O189" s="32">
        <f>(F189*R189)/D189</f>
        <v>0.40444444444444444</v>
      </c>
      <c r="P189" s="14">
        <f>(F189*R189)/E189</f>
        <v>0.80888888888888888</v>
      </c>
      <c r="Q189" s="32">
        <f>(O189+P189)/2</f>
        <v>0.60666666666666669</v>
      </c>
      <c r="R189" s="320">
        <v>0.20222222222222222</v>
      </c>
      <c r="S189" s="32">
        <f>IF(L189&gt;12,12/10,L189/10)</f>
        <v>0</v>
      </c>
      <c r="T189" s="14">
        <f>(F189*R189)/K189</f>
        <v>0.26962962962962961</v>
      </c>
      <c r="U189" s="32">
        <f>(O189+P189+T189)/3</f>
        <v>0.49432098765432103</v>
      </c>
      <c r="V189" s="295">
        <f>(O189+P189+T189)/3</f>
        <v>0.49432098765432103</v>
      </c>
    </row>
    <row r="190" spans="1:22" ht="15.75" thickBot="1" x14ac:dyDescent="0.3">
      <c r="A190" s="293" t="s">
        <v>21</v>
      </c>
      <c r="B190" s="311" t="s">
        <v>260</v>
      </c>
      <c r="C190" s="12" t="s">
        <v>212</v>
      </c>
      <c r="D190" s="13">
        <v>10</v>
      </c>
      <c r="E190" s="296">
        <v>7</v>
      </c>
      <c r="F190" s="14">
        <v>5</v>
      </c>
      <c r="G190" s="296">
        <v>3</v>
      </c>
      <c r="H190" s="13">
        <v>4</v>
      </c>
      <c r="I190" s="296">
        <v>9</v>
      </c>
      <c r="J190" s="13">
        <v>14</v>
      </c>
      <c r="K190" s="296">
        <v>6</v>
      </c>
      <c r="L190" s="284">
        <v>20</v>
      </c>
      <c r="M190" s="270">
        <f>F190*L190</f>
        <v>100</v>
      </c>
      <c r="N190" s="317" t="s">
        <v>212</v>
      </c>
      <c r="O190" s="32">
        <f>(F190*R190)/D190</f>
        <v>0.17500000000000004</v>
      </c>
      <c r="P190" s="14">
        <f>(F190*R190)/E190</f>
        <v>0.25000000000000006</v>
      </c>
      <c r="Q190" s="32">
        <f>(O190+P190)/2</f>
        <v>0.21250000000000005</v>
      </c>
      <c r="R190" s="320">
        <v>0.35000000000000009</v>
      </c>
      <c r="S190" s="32">
        <f>IF(L190&gt;12,12/10,L190/10)</f>
        <v>1.2</v>
      </c>
      <c r="T190" s="14">
        <f>(F190*R190)/K190</f>
        <v>0.29166666666666674</v>
      </c>
      <c r="U190" s="32">
        <f>(O190+P190+T190)/3</f>
        <v>0.23888888888888893</v>
      </c>
      <c r="V190" s="295">
        <f>SUM(O190,P190,S190,T190)/4</f>
        <v>0.47916666666666669</v>
      </c>
    </row>
    <row r="191" spans="1:22" ht="15.75" thickBot="1" x14ac:dyDescent="0.3">
      <c r="A191" s="293" t="s">
        <v>20</v>
      </c>
      <c r="B191" s="311" t="s">
        <v>260</v>
      </c>
      <c r="C191" s="12" t="s">
        <v>72</v>
      </c>
      <c r="D191" s="13">
        <v>0.5</v>
      </c>
      <c r="E191" s="296">
        <v>1</v>
      </c>
      <c r="F191" s="14">
        <v>2</v>
      </c>
      <c r="G191" s="296">
        <v>0</v>
      </c>
      <c r="H191" s="13">
        <v>1</v>
      </c>
      <c r="I191" s="296">
        <v>2</v>
      </c>
      <c r="J191" s="13">
        <v>3</v>
      </c>
      <c r="K191" s="296">
        <v>3</v>
      </c>
      <c r="L191" s="284">
        <v>20</v>
      </c>
      <c r="M191" s="270">
        <f>F191*L191</f>
        <v>40</v>
      </c>
      <c r="N191" s="317" t="s">
        <v>72</v>
      </c>
      <c r="O191" s="32">
        <f>(F191*R191)/D191</f>
        <v>0.37777777777777788</v>
      </c>
      <c r="P191" s="14">
        <f>(F191*R191)/E191</f>
        <v>0.18888888888888894</v>
      </c>
      <c r="Q191" s="32">
        <f>(O191+P191)/2</f>
        <v>0.28333333333333344</v>
      </c>
      <c r="R191" s="320">
        <v>9.444444444444447E-2</v>
      </c>
      <c r="S191" s="32">
        <f>IF(L191&gt;12,12/10,L191/10)</f>
        <v>1.2</v>
      </c>
      <c r="T191" s="14">
        <f>(F191*R191)/K191</f>
        <v>6.2962962962962984E-2</v>
      </c>
      <c r="U191" s="32">
        <f>(O191+P191+T191)/3</f>
        <v>0.20987654320987661</v>
      </c>
      <c r="V191" s="295">
        <f>SUM(O191,P191,S191,T191)/4</f>
        <v>0.45740740740740743</v>
      </c>
    </row>
    <row r="192" spans="1:22" ht="15.75" thickBot="1" x14ac:dyDescent="0.3">
      <c r="A192" s="293" t="s">
        <v>21</v>
      </c>
      <c r="B192" s="311" t="s">
        <v>259</v>
      </c>
      <c r="C192" s="12" t="s">
        <v>89</v>
      </c>
      <c r="D192" s="13">
        <v>2.5</v>
      </c>
      <c r="E192" s="296">
        <v>3</v>
      </c>
      <c r="F192" s="14">
        <v>1.5833333333333333</v>
      </c>
      <c r="G192" s="296">
        <v>0</v>
      </c>
      <c r="H192" s="13">
        <v>3</v>
      </c>
      <c r="I192" s="296">
        <v>6</v>
      </c>
      <c r="J192" s="13">
        <v>9</v>
      </c>
      <c r="K192" s="296">
        <v>2</v>
      </c>
      <c r="L192" s="284">
        <v>50</v>
      </c>
      <c r="M192" s="270">
        <f>F192*L192</f>
        <v>79.166666666666657</v>
      </c>
      <c r="N192" s="317" t="s">
        <v>89</v>
      </c>
      <c r="O192" s="32">
        <f>(F192*R192)/D192</f>
        <v>0.19211111111111115</v>
      </c>
      <c r="P192" s="14">
        <f>(F192*R192)/E192</f>
        <v>0.16009259259259262</v>
      </c>
      <c r="Q192" s="32">
        <f>(O192+P192)/2</f>
        <v>0.1761018518518519</v>
      </c>
      <c r="R192" s="320">
        <v>0.3033333333333334</v>
      </c>
      <c r="S192" s="32">
        <f>IF(L192&gt;12,12/10,L192/10)</f>
        <v>1.2</v>
      </c>
      <c r="T192" s="14">
        <f>(F192*R192)/K192</f>
        <v>0.24013888888888893</v>
      </c>
      <c r="U192" s="32">
        <f>(O192+P192+T192)/3</f>
        <v>0.19744753086419756</v>
      </c>
      <c r="V192" s="295">
        <f>SUM(O192,P192,S192,T192)/4</f>
        <v>0.44808564814814816</v>
      </c>
    </row>
    <row r="193" spans="1:22" ht="15.75" thickBot="1" x14ac:dyDescent="0.3">
      <c r="A193" s="293" t="s">
        <v>20</v>
      </c>
      <c r="B193" s="311" t="s">
        <v>260</v>
      </c>
      <c r="C193" s="12" t="s">
        <v>107</v>
      </c>
      <c r="D193" s="13">
        <v>0.5</v>
      </c>
      <c r="E193" s="296">
        <v>1</v>
      </c>
      <c r="F193" s="14">
        <v>3</v>
      </c>
      <c r="G193" s="296">
        <v>0</v>
      </c>
      <c r="H193" s="13">
        <v>1</v>
      </c>
      <c r="I193" s="296">
        <v>2</v>
      </c>
      <c r="J193" s="11" t="s">
        <v>109</v>
      </c>
      <c r="K193" s="296">
        <v>0</v>
      </c>
      <c r="L193" s="284">
        <v>100</v>
      </c>
      <c r="M193" s="270">
        <f>F193*L193</f>
        <v>300</v>
      </c>
      <c r="N193" s="317" t="s">
        <v>107</v>
      </c>
      <c r="O193" s="32">
        <f>(F193*R193)/D193</f>
        <v>0.39333333333333337</v>
      </c>
      <c r="P193" s="14">
        <f>(F193*R193)/E193</f>
        <v>0.19666666666666668</v>
      </c>
      <c r="Q193" s="32">
        <f>(O193+P193)/2</f>
        <v>0.29500000000000004</v>
      </c>
      <c r="R193" s="320">
        <v>6.5555555555555561E-2</v>
      </c>
      <c r="S193" s="32">
        <f>IF(L193&gt;12,12/10,L193/10)</f>
        <v>1.2</v>
      </c>
      <c r="T193" s="14" t="s">
        <v>140</v>
      </c>
      <c r="U193" s="32">
        <f>(O193+P193)/2</f>
        <v>0.29500000000000004</v>
      </c>
      <c r="V193" s="295">
        <f>SUM(O193,P193,S193,T193)/4</f>
        <v>0.44750000000000001</v>
      </c>
    </row>
    <row r="194" spans="1:22" ht="15.75" thickBot="1" x14ac:dyDescent="0.3">
      <c r="A194" s="293" t="s">
        <v>21</v>
      </c>
      <c r="B194" s="311" t="s">
        <v>259</v>
      </c>
      <c r="C194" s="12" t="s">
        <v>86</v>
      </c>
      <c r="D194" s="13">
        <v>2</v>
      </c>
      <c r="E194" s="296">
        <v>2</v>
      </c>
      <c r="F194" s="14">
        <v>1.5</v>
      </c>
      <c r="G194" s="296">
        <v>0</v>
      </c>
      <c r="H194" s="13">
        <v>3</v>
      </c>
      <c r="I194" s="296">
        <v>6</v>
      </c>
      <c r="J194" s="13">
        <v>9</v>
      </c>
      <c r="K194" s="296">
        <v>2</v>
      </c>
      <c r="L194" s="284">
        <v>50</v>
      </c>
      <c r="M194" s="270">
        <f>F194*L194</f>
        <v>75</v>
      </c>
      <c r="N194" s="317" t="s">
        <v>86</v>
      </c>
      <c r="O194" s="32">
        <f>(F194*R194)/D194</f>
        <v>0.18500000000000003</v>
      </c>
      <c r="P194" s="14">
        <f>(F194*R194)/E194</f>
        <v>0.18500000000000003</v>
      </c>
      <c r="Q194" s="32">
        <f>(O194+P194)/2</f>
        <v>0.18500000000000003</v>
      </c>
      <c r="R194" s="320">
        <v>0.2466666666666667</v>
      </c>
      <c r="S194" s="32">
        <f>IF(L194&gt;12,12/10,L194/10)</f>
        <v>1.2</v>
      </c>
      <c r="T194" s="14">
        <f>(F194*R194)/K194</f>
        <v>0.18500000000000003</v>
      </c>
      <c r="U194" s="32">
        <f>(O194+P194+T194)/3</f>
        <v>0.18500000000000003</v>
      </c>
      <c r="V194" s="295">
        <f>SUM(O194,P194,S194,T194)/4</f>
        <v>0.43875000000000003</v>
      </c>
    </row>
    <row r="195" spans="1:22" ht="15.75" thickBot="1" x14ac:dyDescent="0.3">
      <c r="A195" s="293" t="s">
        <v>21</v>
      </c>
      <c r="B195" s="311" t="s">
        <v>260</v>
      </c>
      <c r="C195" s="12" t="s">
        <v>72</v>
      </c>
      <c r="D195" s="13">
        <v>0.5</v>
      </c>
      <c r="E195" s="296">
        <v>1</v>
      </c>
      <c r="F195" s="14">
        <v>2</v>
      </c>
      <c r="G195" s="296">
        <v>0</v>
      </c>
      <c r="H195" s="13">
        <v>1</v>
      </c>
      <c r="I195" s="296">
        <v>2</v>
      </c>
      <c r="J195" s="13">
        <v>3</v>
      </c>
      <c r="K195" s="296">
        <v>3</v>
      </c>
      <c r="L195" s="284">
        <v>20</v>
      </c>
      <c r="M195" s="270">
        <f>F195*L195</f>
        <v>40</v>
      </c>
      <c r="N195" s="317" t="s">
        <v>72</v>
      </c>
      <c r="O195" s="32">
        <f>(F195*R195)/D195</f>
        <v>0.32888888888888895</v>
      </c>
      <c r="P195" s="14">
        <f>(F195*R195)/E195</f>
        <v>0.16444444444444448</v>
      </c>
      <c r="Q195" s="32">
        <f>(O195+P195)/2</f>
        <v>0.2466666666666667</v>
      </c>
      <c r="R195" s="320">
        <v>8.2222222222222238E-2</v>
      </c>
      <c r="S195" s="32">
        <f>IF(L195&gt;12,12/10,L195/10)</f>
        <v>1.2</v>
      </c>
      <c r="T195" s="14">
        <f>(F195*R195)/K195</f>
        <v>5.4814814814814823E-2</v>
      </c>
      <c r="U195" s="32">
        <f>(O195+P195+T195)/3</f>
        <v>0.1827160493827161</v>
      </c>
      <c r="V195" s="295">
        <f>SUM(O195,P195,S195,T195)/4</f>
        <v>0.43703703703703706</v>
      </c>
    </row>
    <row r="196" spans="1:22" ht="15.75" thickBot="1" x14ac:dyDescent="0.3">
      <c r="A196" s="293" t="s">
        <v>21</v>
      </c>
      <c r="B196" s="311" t="s">
        <v>261</v>
      </c>
      <c r="C196" s="12" t="s">
        <v>235</v>
      </c>
      <c r="D196" s="13">
        <v>1</v>
      </c>
      <c r="E196" s="296">
        <v>1</v>
      </c>
      <c r="F196" s="14">
        <v>3</v>
      </c>
      <c r="G196" s="296">
        <v>0</v>
      </c>
      <c r="H196" s="13">
        <v>2</v>
      </c>
      <c r="I196" s="296">
        <v>4</v>
      </c>
      <c r="J196" s="13">
        <v>5</v>
      </c>
      <c r="K196" s="296">
        <v>3</v>
      </c>
      <c r="L196" s="284">
        <v>0</v>
      </c>
      <c r="M196" s="270">
        <f>F196*L196</f>
        <v>0</v>
      </c>
      <c r="N196" s="318" t="s">
        <v>235</v>
      </c>
      <c r="O196" s="32">
        <f>(F196*R196)/D196</f>
        <v>0.54666666666666675</v>
      </c>
      <c r="P196" s="14">
        <f>(F196*R196)/E196</f>
        <v>0.54666666666666675</v>
      </c>
      <c r="Q196" s="323">
        <f>(O196+P196)/2</f>
        <v>0.54666666666666675</v>
      </c>
      <c r="R196" s="322">
        <v>0.18222222222222226</v>
      </c>
      <c r="S196" s="32">
        <f>IF(L196&gt;12,12/10,L196/10)</f>
        <v>0</v>
      </c>
      <c r="T196" s="20">
        <f>(F196*R196)/K196</f>
        <v>0.18222222222222226</v>
      </c>
      <c r="U196" s="323">
        <f>(O196+P196+T196)/3</f>
        <v>0.42518518518518528</v>
      </c>
      <c r="V196" s="166">
        <f>(O196+P196+T196)/3</f>
        <v>0.42518518518518528</v>
      </c>
    </row>
    <row r="197" spans="1:22" ht="15.75" thickBot="1" x14ac:dyDescent="0.3">
      <c r="A197" s="293" t="s">
        <v>21</v>
      </c>
      <c r="B197" s="311" t="s">
        <v>260</v>
      </c>
      <c r="C197" s="12" t="s">
        <v>105</v>
      </c>
      <c r="D197" s="13">
        <v>0.5</v>
      </c>
      <c r="E197" s="296">
        <v>1</v>
      </c>
      <c r="F197" s="14">
        <v>1</v>
      </c>
      <c r="G197" s="296">
        <v>0</v>
      </c>
      <c r="H197" s="13">
        <v>2</v>
      </c>
      <c r="I197" s="296">
        <v>4</v>
      </c>
      <c r="J197" s="13">
        <v>6</v>
      </c>
      <c r="K197" s="296">
        <v>0</v>
      </c>
      <c r="L197" s="284">
        <v>200</v>
      </c>
      <c r="M197" s="270">
        <f>F197*L197</f>
        <v>200</v>
      </c>
      <c r="N197" s="314" t="s">
        <v>105</v>
      </c>
      <c r="O197" s="32">
        <f>(F197*R197)/D197</f>
        <v>0.32888888888888895</v>
      </c>
      <c r="P197" s="14">
        <f>(F197*R197)/E197</f>
        <v>0.16444444444444448</v>
      </c>
      <c r="Q197" s="32">
        <f>(O197+P197)/2</f>
        <v>0.2466666666666667</v>
      </c>
      <c r="R197" s="320">
        <v>0.16444444444444448</v>
      </c>
      <c r="S197" s="32">
        <f>IF(L197&gt;12,12/10,L197/10)</f>
        <v>1.2</v>
      </c>
      <c r="T197" s="14" t="s">
        <v>140</v>
      </c>
      <c r="U197" s="32">
        <f>(O197+P197)/2</f>
        <v>0.2466666666666667</v>
      </c>
      <c r="V197" s="295">
        <f>SUM(O197,P197,S197,T197)/4</f>
        <v>0.42333333333333334</v>
      </c>
    </row>
    <row r="198" spans="1:22" ht="15.75" thickBot="1" x14ac:dyDescent="0.3">
      <c r="A198" s="293" t="s">
        <v>21</v>
      </c>
      <c r="B198" s="311" t="s">
        <v>260</v>
      </c>
      <c r="C198" s="12" t="s">
        <v>106</v>
      </c>
      <c r="D198" s="13">
        <v>0.5</v>
      </c>
      <c r="E198" s="296">
        <v>1</v>
      </c>
      <c r="F198" s="14">
        <v>2</v>
      </c>
      <c r="G198" s="296">
        <v>0</v>
      </c>
      <c r="H198" s="13">
        <v>1</v>
      </c>
      <c r="I198" s="296">
        <v>2</v>
      </c>
      <c r="J198" s="13">
        <v>3</v>
      </c>
      <c r="K198" s="296">
        <v>0</v>
      </c>
      <c r="L198" s="284">
        <v>200</v>
      </c>
      <c r="M198" s="270">
        <f>F198*L198</f>
        <v>400</v>
      </c>
      <c r="N198" s="314" t="s">
        <v>106</v>
      </c>
      <c r="O198" s="32">
        <f>(F198*R198)/D198</f>
        <v>0.32888888888888895</v>
      </c>
      <c r="P198" s="14">
        <f>(F198*R198)/E198</f>
        <v>0.16444444444444448</v>
      </c>
      <c r="Q198" s="32">
        <f>(O198+P198)/2</f>
        <v>0.2466666666666667</v>
      </c>
      <c r="R198" s="320">
        <v>8.2222222222222238E-2</v>
      </c>
      <c r="S198" s="32">
        <f>IF(L198&gt;12,12/10,L198/10)</f>
        <v>1.2</v>
      </c>
      <c r="T198" s="14" t="s">
        <v>140</v>
      </c>
      <c r="U198" s="32">
        <f>(O198+P198)/2</f>
        <v>0.2466666666666667</v>
      </c>
      <c r="V198" s="295">
        <f>SUM(O198,P198,S198,T198)/4</f>
        <v>0.42333333333333334</v>
      </c>
    </row>
    <row r="199" spans="1:22" ht="15.75" thickBot="1" x14ac:dyDescent="0.3">
      <c r="A199" s="293" t="s">
        <v>20</v>
      </c>
      <c r="B199" s="311" t="s">
        <v>261</v>
      </c>
      <c r="C199" s="12" t="s">
        <v>121</v>
      </c>
      <c r="D199" s="13">
        <v>0.5</v>
      </c>
      <c r="E199" s="296">
        <v>1</v>
      </c>
      <c r="F199" s="14">
        <v>3</v>
      </c>
      <c r="G199" s="296">
        <v>0</v>
      </c>
      <c r="H199" s="13">
        <v>1</v>
      </c>
      <c r="I199" s="296">
        <v>2</v>
      </c>
      <c r="J199" s="13">
        <v>3</v>
      </c>
      <c r="K199" s="296">
        <v>1</v>
      </c>
      <c r="L199" s="284">
        <v>0</v>
      </c>
      <c r="M199" s="270">
        <f>F199*L199</f>
        <v>0</v>
      </c>
      <c r="N199" s="314" t="s">
        <v>121</v>
      </c>
      <c r="O199" s="32">
        <f>(F199*R199)/D199</f>
        <v>0.63333333333333341</v>
      </c>
      <c r="P199" s="14">
        <f>(F199*R199)/E199</f>
        <v>0.31666666666666671</v>
      </c>
      <c r="Q199" s="32">
        <f>(O199+P199)/2</f>
        <v>0.47500000000000009</v>
      </c>
      <c r="R199" s="320">
        <v>0.10555555555555557</v>
      </c>
      <c r="S199" s="32">
        <f>IF(L199&gt;12,12/10,L199/10)</f>
        <v>0</v>
      </c>
      <c r="T199" s="14">
        <f>(F199*R199)/K199</f>
        <v>0.31666666666666671</v>
      </c>
      <c r="U199" s="32">
        <f>(O199+P199+T199)/3</f>
        <v>0.42222222222222228</v>
      </c>
      <c r="V199" s="295">
        <f>(O199+P199+T199)/3</f>
        <v>0.42222222222222228</v>
      </c>
    </row>
    <row r="200" spans="1:22" ht="15.75" thickBot="1" x14ac:dyDescent="0.3">
      <c r="A200" s="293" t="s">
        <v>20</v>
      </c>
      <c r="B200" s="311" t="s">
        <v>261</v>
      </c>
      <c r="C200" s="12" t="s">
        <v>113</v>
      </c>
      <c r="D200" s="13">
        <v>0.25</v>
      </c>
      <c r="E200" s="296">
        <v>1</v>
      </c>
      <c r="F200" s="14">
        <v>2</v>
      </c>
      <c r="G200" s="296">
        <v>0</v>
      </c>
      <c r="H200" s="13">
        <v>1</v>
      </c>
      <c r="I200" s="296">
        <v>2</v>
      </c>
      <c r="J200" s="13">
        <v>4</v>
      </c>
      <c r="K200" s="296">
        <v>1</v>
      </c>
      <c r="L200" s="284">
        <v>0</v>
      </c>
      <c r="M200" s="270">
        <f>F200*L200</f>
        <v>0</v>
      </c>
      <c r="N200" s="314" t="s">
        <v>113</v>
      </c>
      <c r="O200" s="32">
        <f>(F200*R200)/D200</f>
        <v>0.7911111111111111</v>
      </c>
      <c r="P200" s="14">
        <f>(F200*R200)/E200</f>
        <v>0.19777777777777777</v>
      </c>
      <c r="Q200" s="32">
        <f>(O200+P200)/2</f>
        <v>0.49444444444444446</v>
      </c>
      <c r="R200" s="320">
        <v>9.8888888888888887E-2</v>
      </c>
      <c r="S200" s="32">
        <f>IF(L200&gt;12,12/10,L200/10)</f>
        <v>0</v>
      </c>
      <c r="T200" s="14">
        <f>(F200*R200)/K200</f>
        <v>0.19777777777777777</v>
      </c>
      <c r="U200" s="32">
        <f>(O200+P200+T200)/3</f>
        <v>0.3955555555555556</v>
      </c>
      <c r="V200" s="295">
        <f>(O200+P200+T200)/3</f>
        <v>0.3955555555555556</v>
      </c>
    </row>
    <row r="201" spans="1:22" ht="15.75" thickBot="1" x14ac:dyDescent="0.3">
      <c r="A201" s="293" t="s">
        <v>20</v>
      </c>
      <c r="B201" s="311" t="s">
        <v>261</v>
      </c>
      <c r="C201" s="12" t="s">
        <v>120</v>
      </c>
      <c r="D201" s="13">
        <v>1.5</v>
      </c>
      <c r="E201" s="296">
        <v>1</v>
      </c>
      <c r="F201" s="14">
        <v>3</v>
      </c>
      <c r="G201" s="296">
        <v>0</v>
      </c>
      <c r="H201" s="13">
        <v>2</v>
      </c>
      <c r="I201" s="296">
        <v>4</v>
      </c>
      <c r="J201" s="13">
        <v>6</v>
      </c>
      <c r="K201" s="296">
        <v>3</v>
      </c>
      <c r="L201" s="284">
        <v>0</v>
      </c>
      <c r="M201" s="270">
        <f>F201*L201</f>
        <v>0</v>
      </c>
      <c r="N201" s="314" t="s">
        <v>120</v>
      </c>
      <c r="O201" s="32">
        <f>(F201*R201)/D201</f>
        <v>0.38222222222222224</v>
      </c>
      <c r="P201" s="14">
        <f>(F201*R201)/E201</f>
        <v>0.57333333333333336</v>
      </c>
      <c r="Q201" s="32">
        <f>(O201+P201)/2</f>
        <v>0.4777777777777778</v>
      </c>
      <c r="R201" s="320">
        <v>0.19111111111111112</v>
      </c>
      <c r="S201" s="32">
        <f>IF(L201&gt;12,12/10,L201/10)</f>
        <v>0</v>
      </c>
      <c r="T201" s="14">
        <f>(F201*R201)/K201</f>
        <v>0.19111111111111112</v>
      </c>
      <c r="U201" s="32">
        <f>(O201+P201+T201)/3</f>
        <v>0.38222222222222224</v>
      </c>
      <c r="V201" s="295">
        <f>(O201+P201+T201)/3</f>
        <v>0.38222222222222224</v>
      </c>
    </row>
    <row r="202" spans="1:22" ht="15.75" thickBot="1" x14ac:dyDescent="0.3">
      <c r="A202" s="293" t="s">
        <v>20</v>
      </c>
      <c r="B202" s="311" t="s">
        <v>261</v>
      </c>
      <c r="C202" s="12" t="s">
        <v>128</v>
      </c>
      <c r="D202" s="13">
        <v>1</v>
      </c>
      <c r="E202" s="296">
        <v>1</v>
      </c>
      <c r="F202" s="14">
        <v>2</v>
      </c>
      <c r="G202" s="296">
        <v>0</v>
      </c>
      <c r="H202" s="13">
        <v>3</v>
      </c>
      <c r="I202" s="296">
        <v>6</v>
      </c>
      <c r="J202" s="13">
        <v>9</v>
      </c>
      <c r="K202" s="296">
        <v>4</v>
      </c>
      <c r="L202" s="284">
        <v>0</v>
      </c>
      <c r="M202" s="270">
        <f>F202*L202</f>
        <v>0</v>
      </c>
      <c r="N202" s="314" t="s">
        <v>128</v>
      </c>
      <c r="O202" s="32">
        <f>(F202*R202)/D202</f>
        <v>0.4933333333333334</v>
      </c>
      <c r="P202" s="14">
        <f>(F202*R202)/E202</f>
        <v>0.4933333333333334</v>
      </c>
      <c r="Q202" s="32">
        <f>(O202+P202)/2</f>
        <v>0.4933333333333334</v>
      </c>
      <c r="R202" s="320">
        <v>0.2466666666666667</v>
      </c>
      <c r="S202" s="32">
        <f>IF(L202&gt;12,12/10,L202/10)</f>
        <v>0</v>
      </c>
      <c r="T202" s="14">
        <f>(F202*R202)/K202</f>
        <v>0.12333333333333335</v>
      </c>
      <c r="U202" s="32">
        <f>(O202+P202+T202)/3</f>
        <v>0.37000000000000005</v>
      </c>
      <c r="V202" s="295">
        <f>(O202+P202+T202)/3</f>
        <v>0.37000000000000005</v>
      </c>
    </row>
    <row r="203" spans="1:22" ht="15.75" thickBot="1" x14ac:dyDescent="0.3">
      <c r="A203" s="293" t="s">
        <v>21</v>
      </c>
      <c r="B203" s="311" t="s">
        <v>260</v>
      </c>
      <c r="C203" s="12" t="s">
        <v>107</v>
      </c>
      <c r="D203" s="13">
        <v>1</v>
      </c>
      <c r="E203" s="296">
        <v>1</v>
      </c>
      <c r="F203" s="14">
        <v>3</v>
      </c>
      <c r="G203" s="296">
        <v>0</v>
      </c>
      <c r="H203" s="13">
        <v>0</v>
      </c>
      <c r="I203" s="296">
        <v>1</v>
      </c>
      <c r="J203" s="13">
        <v>2</v>
      </c>
      <c r="K203" s="296">
        <v>0</v>
      </c>
      <c r="L203" s="284">
        <v>100</v>
      </c>
      <c r="M203" s="270">
        <f>F203*L203</f>
        <v>300</v>
      </c>
      <c r="N203" s="314" t="s">
        <v>107</v>
      </c>
      <c r="O203" s="32">
        <f>(F203*R203)/D203</f>
        <v>0.13666666666666666</v>
      </c>
      <c r="P203" s="14">
        <f>(F203*R203)/E203</f>
        <v>0.13666666666666666</v>
      </c>
      <c r="Q203" s="32">
        <f>(O203+P203)/2</f>
        <v>0.13666666666666666</v>
      </c>
      <c r="R203" s="320">
        <v>4.5555555555555551E-2</v>
      </c>
      <c r="S203" s="32">
        <f>IF(L203&gt;12,12/10,L203/10)</f>
        <v>1.2</v>
      </c>
      <c r="T203" s="14" t="s">
        <v>140</v>
      </c>
      <c r="U203" s="32">
        <f>(O203+P203)/2</f>
        <v>0.13666666666666666</v>
      </c>
      <c r="V203" s="295">
        <f>SUM(O203,P203,S203,T203)/4</f>
        <v>0.36833333333333329</v>
      </c>
    </row>
    <row r="204" spans="1:22" ht="15.75" thickBot="1" x14ac:dyDescent="0.3">
      <c r="A204" s="293" t="s">
        <v>20</v>
      </c>
      <c r="B204" s="311" t="s">
        <v>261</v>
      </c>
      <c r="C204" s="12" t="s">
        <v>124</v>
      </c>
      <c r="D204" s="13">
        <v>0.5</v>
      </c>
      <c r="E204" s="296">
        <v>1</v>
      </c>
      <c r="F204" s="14">
        <v>3</v>
      </c>
      <c r="G204" s="296">
        <v>0</v>
      </c>
      <c r="H204" s="13">
        <v>1</v>
      </c>
      <c r="I204" s="296">
        <v>2</v>
      </c>
      <c r="J204" s="13">
        <v>3</v>
      </c>
      <c r="K204" s="296">
        <v>1</v>
      </c>
      <c r="L204" s="284">
        <v>60</v>
      </c>
      <c r="M204" s="270">
        <f>F204*L204</f>
        <v>180</v>
      </c>
      <c r="N204" s="314" t="s">
        <v>124</v>
      </c>
      <c r="O204" s="32">
        <f>(F204*R204)/D204</f>
        <v>0.4933333333333334</v>
      </c>
      <c r="P204" s="14">
        <f>(F204*R204)/E204</f>
        <v>0.2466666666666667</v>
      </c>
      <c r="Q204" s="32">
        <f>(O204+P204)/2</f>
        <v>0.37000000000000005</v>
      </c>
      <c r="R204" s="320">
        <v>8.2222222222222238E-2</v>
      </c>
      <c r="S204" s="32">
        <f>IF(L204&gt;12,12/10,L204/10)</f>
        <v>1.2</v>
      </c>
      <c r="T204" s="14">
        <f>(F204*R204)/K204</f>
        <v>0.2466666666666667</v>
      </c>
      <c r="U204" s="32">
        <f>(O204+P204+T204)/3</f>
        <v>0.32888888888888895</v>
      </c>
      <c r="V204" s="295">
        <f>(O204+P204+T204)/3</f>
        <v>0.32888888888888895</v>
      </c>
    </row>
    <row r="205" spans="1:22" ht="15.75" thickBot="1" x14ac:dyDescent="0.3">
      <c r="A205" s="293" t="s">
        <v>21</v>
      </c>
      <c r="B205" s="311" t="s">
        <v>261</v>
      </c>
      <c r="C205" s="12" t="s">
        <v>128</v>
      </c>
      <c r="D205" s="13">
        <v>1</v>
      </c>
      <c r="E205" s="296">
        <v>1</v>
      </c>
      <c r="F205" s="14">
        <v>2</v>
      </c>
      <c r="G205" s="296">
        <v>0</v>
      </c>
      <c r="H205" s="13">
        <v>3</v>
      </c>
      <c r="I205" s="296">
        <v>5</v>
      </c>
      <c r="J205" s="13">
        <v>7</v>
      </c>
      <c r="K205" s="296">
        <v>4</v>
      </c>
      <c r="L205" s="284">
        <v>0</v>
      </c>
      <c r="M205" s="270">
        <f>F205*L205</f>
        <v>0</v>
      </c>
      <c r="N205" s="314" t="s">
        <v>128</v>
      </c>
      <c r="O205" s="32">
        <f>(F205*R205)/D205</f>
        <v>0.40222222222222226</v>
      </c>
      <c r="P205" s="14">
        <f>(F205*R205)/E205</f>
        <v>0.40222222222222226</v>
      </c>
      <c r="Q205" s="32">
        <f>(O205+P205)/2</f>
        <v>0.40222222222222226</v>
      </c>
      <c r="R205" s="320">
        <v>0.20111111111111113</v>
      </c>
      <c r="S205" s="32">
        <f>IF(L205&gt;12,12/10,L205/10)</f>
        <v>0</v>
      </c>
      <c r="T205" s="14">
        <f>(F205*R205)/K205</f>
        <v>0.10055555555555556</v>
      </c>
      <c r="U205" s="32">
        <f>(O205+P205+T205)/3</f>
        <v>0.30166666666666669</v>
      </c>
      <c r="V205" s="295">
        <f>(O205+P205+T205)/3</f>
        <v>0.30166666666666669</v>
      </c>
    </row>
    <row r="206" spans="1:22" ht="15.75" thickBot="1" x14ac:dyDescent="0.3">
      <c r="A206" s="293" t="s">
        <v>21</v>
      </c>
      <c r="B206" s="311" t="s">
        <v>260</v>
      </c>
      <c r="C206" s="12" t="s">
        <v>224</v>
      </c>
      <c r="D206" s="13">
        <v>3</v>
      </c>
      <c r="E206" s="296">
        <v>1</v>
      </c>
      <c r="F206" s="14">
        <v>0</v>
      </c>
      <c r="G206" s="296">
        <v>0</v>
      </c>
      <c r="H206" s="13">
        <v>4</v>
      </c>
      <c r="I206" s="296">
        <v>8</v>
      </c>
      <c r="J206" s="13">
        <v>12</v>
      </c>
      <c r="K206" s="296">
        <v>1</v>
      </c>
      <c r="L206" s="284">
        <v>18</v>
      </c>
      <c r="M206" s="270">
        <f>F206*L206</f>
        <v>0</v>
      </c>
      <c r="N206" s="314" t="s">
        <v>224</v>
      </c>
      <c r="O206" s="32">
        <f>(F206*R206)/D206</f>
        <v>0</v>
      </c>
      <c r="P206" s="14">
        <f>(F206*R206)/E206</f>
        <v>0</v>
      </c>
      <c r="Q206" s="32">
        <f>(O206+P206)/2</f>
        <v>0</v>
      </c>
      <c r="R206" s="320">
        <v>0.3066666666666667</v>
      </c>
      <c r="S206" s="32">
        <f>IF(L206&gt;12,12/10,L206/10)</f>
        <v>1.2</v>
      </c>
      <c r="T206" s="14">
        <f>(F206*R206)/K206</f>
        <v>0</v>
      </c>
      <c r="U206" s="32">
        <f>(O206+P206+T206)/3</f>
        <v>0</v>
      </c>
      <c r="V206" s="295">
        <f>SUM(O206,P206,S206,T206)/4</f>
        <v>0.3</v>
      </c>
    </row>
    <row r="207" spans="1:22" ht="15.75" thickBot="1" x14ac:dyDescent="0.3">
      <c r="A207" s="293" t="s">
        <v>20</v>
      </c>
      <c r="B207" s="311" t="s">
        <v>259</v>
      </c>
      <c r="C207" s="12" t="s">
        <v>32</v>
      </c>
      <c r="D207" s="13">
        <v>1</v>
      </c>
      <c r="E207" s="296">
        <v>1</v>
      </c>
      <c r="F207" s="13">
        <v>2</v>
      </c>
      <c r="G207" s="296">
        <v>6</v>
      </c>
      <c r="H207" s="13">
        <v>7</v>
      </c>
      <c r="I207" s="296">
        <v>14</v>
      </c>
      <c r="J207" s="13">
        <v>21</v>
      </c>
      <c r="K207" s="296">
        <v>1</v>
      </c>
      <c r="L207" s="284">
        <v>24</v>
      </c>
      <c r="M207" s="270">
        <f>F207*L207</f>
        <v>48</v>
      </c>
      <c r="N207" s="314" t="s">
        <v>32</v>
      </c>
      <c r="O207" s="32">
        <f>(F207*R207)/D207</f>
        <v>0</v>
      </c>
      <c r="P207" s="14">
        <f>(F207*R207)/E207</f>
        <v>0</v>
      </c>
      <c r="Q207" s="32">
        <f>(O207+P207)/2</f>
        <v>0</v>
      </c>
      <c r="R207" s="320">
        <v>0</v>
      </c>
      <c r="S207" s="32">
        <f>IF(L207&gt;12,12/10,L207/10)</f>
        <v>1.2</v>
      </c>
      <c r="T207" s="14">
        <f>(F207*R207)/K207</f>
        <v>0</v>
      </c>
      <c r="U207" s="32">
        <f>(O207+P207+T207)/3</f>
        <v>0</v>
      </c>
      <c r="V207" s="295">
        <f>SUM(O207,P207,S207,T207)/4</f>
        <v>0.3</v>
      </c>
    </row>
    <row r="208" spans="1:22" ht="15.75" thickBot="1" x14ac:dyDescent="0.3">
      <c r="A208" s="293" t="s">
        <v>21</v>
      </c>
      <c r="B208" s="311" t="s">
        <v>259</v>
      </c>
      <c r="C208" s="12" t="s">
        <v>32</v>
      </c>
      <c r="D208" s="13">
        <v>2</v>
      </c>
      <c r="E208" s="296">
        <v>1</v>
      </c>
      <c r="F208" s="13">
        <v>2</v>
      </c>
      <c r="G208" s="296">
        <v>6</v>
      </c>
      <c r="H208" s="13">
        <v>7</v>
      </c>
      <c r="I208" s="296">
        <v>14</v>
      </c>
      <c r="J208" s="13">
        <v>21</v>
      </c>
      <c r="K208" s="296">
        <v>1</v>
      </c>
      <c r="L208" s="13">
        <v>24</v>
      </c>
      <c r="M208" s="270">
        <f>F208*L208</f>
        <v>48</v>
      </c>
      <c r="N208" s="314" t="s">
        <v>32</v>
      </c>
      <c r="O208" s="32">
        <f>(F208*R208)/D208</f>
        <v>0</v>
      </c>
      <c r="P208" s="14">
        <f>(F208*R208)/E208</f>
        <v>0</v>
      </c>
      <c r="Q208" s="32">
        <f>(O208+P208)/2</f>
        <v>0</v>
      </c>
      <c r="R208" s="320">
        <v>0</v>
      </c>
      <c r="S208" s="32">
        <f>IF(L208&gt;12,12/10,L208/10)</f>
        <v>1.2</v>
      </c>
      <c r="T208" s="14">
        <f>(F208*R208)/K208</f>
        <v>0</v>
      </c>
      <c r="U208" s="32">
        <f>(O208+P208+T208)/3</f>
        <v>0</v>
      </c>
      <c r="V208" s="295">
        <f>SUM(O208,P208,S208,T208)/4</f>
        <v>0.3</v>
      </c>
    </row>
    <row r="209" spans="1:22" ht="15.75" thickBot="1" x14ac:dyDescent="0.3">
      <c r="A209" s="293" t="s">
        <v>20</v>
      </c>
      <c r="B209" s="311" t="s">
        <v>259</v>
      </c>
      <c r="C209" s="12" t="s">
        <v>33</v>
      </c>
      <c r="D209" s="13">
        <v>2.5</v>
      </c>
      <c r="E209" s="296">
        <v>1</v>
      </c>
      <c r="F209" s="14">
        <v>2.8333333333333339</v>
      </c>
      <c r="G209" s="296">
        <v>6</v>
      </c>
      <c r="H209" s="13">
        <v>7</v>
      </c>
      <c r="I209" s="296">
        <v>14</v>
      </c>
      <c r="J209" s="13">
        <v>21</v>
      </c>
      <c r="K209" s="296">
        <v>2</v>
      </c>
      <c r="L209" s="284">
        <v>12</v>
      </c>
      <c r="M209" s="270">
        <f>F209*L209</f>
        <v>34.000000000000007</v>
      </c>
      <c r="N209" s="314" t="s">
        <v>33</v>
      </c>
      <c r="O209" s="32">
        <f>(F209*R209)/D209</f>
        <v>0</v>
      </c>
      <c r="P209" s="14">
        <f>(F209*R209)/E209</f>
        <v>0</v>
      </c>
      <c r="Q209" s="32">
        <f>(O209+P209)/2</f>
        <v>0</v>
      </c>
      <c r="R209" s="320">
        <v>0</v>
      </c>
      <c r="S209" s="32">
        <f>IF(L209&gt;12,12/10,L209/10)</f>
        <v>1.2</v>
      </c>
      <c r="T209" s="14">
        <f>(F209*R209)/K209</f>
        <v>0</v>
      </c>
      <c r="U209" s="32">
        <f>(O209+P209+T209)/3</f>
        <v>0</v>
      </c>
      <c r="V209" s="295">
        <f>SUM(O209,P209,S209,T209)/4</f>
        <v>0.3</v>
      </c>
    </row>
    <row r="210" spans="1:22" ht="15.75" thickBot="1" x14ac:dyDescent="0.3">
      <c r="A210" s="293" t="s">
        <v>21</v>
      </c>
      <c r="B210" s="311" t="s">
        <v>259</v>
      </c>
      <c r="C210" s="12" t="s">
        <v>33</v>
      </c>
      <c r="D210" s="13">
        <v>5</v>
      </c>
      <c r="E210" s="296">
        <v>2</v>
      </c>
      <c r="F210" s="14">
        <v>2.8333333333333401</v>
      </c>
      <c r="G210" s="296">
        <v>6</v>
      </c>
      <c r="H210" s="13">
        <v>7</v>
      </c>
      <c r="I210" s="296">
        <v>14</v>
      </c>
      <c r="J210" s="13">
        <v>21</v>
      </c>
      <c r="K210" s="296">
        <v>2</v>
      </c>
      <c r="L210" s="13">
        <v>12</v>
      </c>
      <c r="M210" s="270">
        <f>F210*L209</f>
        <v>34.000000000000085</v>
      </c>
      <c r="N210" s="314" t="s">
        <v>33</v>
      </c>
      <c r="O210" s="32">
        <f>(F210*R210)/D210</f>
        <v>0</v>
      </c>
      <c r="P210" s="14">
        <f>(F210*R210)/E210</f>
        <v>0</v>
      </c>
      <c r="Q210" s="32">
        <f>(O210+P210)/2</f>
        <v>0</v>
      </c>
      <c r="R210" s="320">
        <v>0</v>
      </c>
      <c r="S210" s="32">
        <f>IF(L210&gt;12,12/10,L210/10)</f>
        <v>1.2</v>
      </c>
      <c r="T210" s="14">
        <f>(F210*R210)/K210</f>
        <v>0</v>
      </c>
      <c r="U210" s="32">
        <f>(O210+P210+T210)/3</f>
        <v>0</v>
      </c>
      <c r="V210" s="295">
        <f>SUM(O210,P210,S210,T210)/4</f>
        <v>0.3</v>
      </c>
    </row>
    <row r="211" spans="1:22" ht="15.75" thickBot="1" x14ac:dyDescent="0.3">
      <c r="A211" s="293" t="s">
        <v>20</v>
      </c>
      <c r="B211" s="311" t="s">
        <v>261</v>
      </c>
      <c r="C211" s="12" t="s">
        <v>130</v>
      </c>
      <c r="D211" s="13">
        <v>1.5</v>
      </c>
      <c r="E211" s="296">
        <v>1</v>
      </c>
      <c r="F211" s="14">
        <v>4</v>
      </c>
      <c r="G211" s="296">
        <v>0</v>
      </c>
      <c r="H211" s="13">
        <v>2</v>
      </c>
      <c r="I211" s="296">
        <v>3</v>
      </c>
      <c r="J211" s="13">
        <v>4</v>
      </c>
      <c r="K211" s="296">
        <v>5</v>
      </c>
      <c r="L211" s="284">
        <v>10</v>
      </c>
      <c r="M211" s="270">
        <f>F211*L211</f>
        <v>40</v>
      </c>
      <c r="N211" s="314" t="s">
        <v>130</v>
      </c>
      <c r="O211" s="32">
        <f>(F211*R211)/D211</f>
        <v>0.31703703703703706</v>
      </c>
      <c r="P211" s="14">
        <f>(F211*R211)/E211</f>
        <v>0.47555555555555556</v>
      </c>
      <c r="Q211" s="32">
        <f>(O211+P211)/2</f>
        <v>0.39629629629629631</v>
      </c>
      <c r="R211" s="320">
        <v>0.11888888888888889</v>
      </c>
      <c r="S211" s="32">
        <f>IF(L211&gt;12,12/10,L211/10)</f>
        <v>1</v>
      </c>
      <c r="T211" s="14">
        <f>(F211*R211)/K211</f>
        <v>9.5111111111111118E-2</v>
      </c>
      <c r="U211" s="32">
        <f>(O211+P211+T211)/3</f>
        <v>0.29590123456790124</v>
      </c>
      <c r="V211" s="295">
        <f>(O211+P211+T211)/3</f>
        <v>0.29590123456790124</v>
      </c>
    </row>
    <row r="212" spans="1:22" ht="15.75" thickBot="1" x14ac:dyDescent="0.3">
      <c r="A212" s="293" t="s">
        <v>21</v>
      </c>
      <c r="B212" s="311" t="s">
        <v>261</v>
      </c>
      <c r="C212" s="12" t="s">
        <v>130</v>
      </c>
      <c r="D212" s="13">
        <v>1.5</v>
      </c>
      <c r="E212" s="296">
        <v>1</v>
      </c>
      <c r="F212" s="14">
        <v>4</v>
      </c>
      <c r="G212" s="296">
        <v>0</v>
      </c>
      <c r="H212" s="13">
        <v>2</v>
      </c>
      <c r="I212" s="296">
        <v>3</v>
      </c>
      <c r="J212" s="13">
        <v>4</v>
      </c>
      <c r="K212" s="296">
        <v>5</v>
      </c>
      <c r="L212" s="284">
        <v>10</v>
      </c>
      <c r="M212" s="270">
        <f>F212*L212</f>
        <v>40</v>
      </c>
      <c r="N212" s="314" t="s">
        <v>130</v>
      </c>
      <c r="O212" s="32">
        <f>(F212*R212)/D212</f>
        <v>0.31703703703703706</v>
      </c>
      <c r="P212" s="14">
        <f>(F212*R212)/E212</f>
        <v>0.47555555555555556</v>
      </c>
      <c r="Q212" s="32">
        <f>(O212+P212)/2</f>
        <v>0.39629629629629631</v>
      </c>
      <c r="R212" s="320">
        <v>0.11888888888888889</v>
      </c>
      <c r="S212" s="32">
        <f>IF(L212&gt;12,12/10,L212/10)</f>
        <v>1</v>
      </c>
      <c r="T212" s="14">
        <f>(F212*R212)/K212</f>
        <v>9.5111111111111118E-2</v>
      </c>
      <c r="U212" s="32">
        <f>(O212+P212+T212)/3</f>
        <v>0.29590123456790124</v>
      </c>
      <c r="V212" s="295">
        <f>(O212+P212+T212)/3</f>
        <v>0.29590123456790124</v>
      </c>
    </row>
    <row r="213" spans="1:22" ht="15.75" thickBot="1" x14ac:dyDescent="0.3">
      <c r="A213" s="293" t="s">
        <v>21</v>
      </c>
      <c r="B213" s="311" t="s">
        <v>261</v>
      </c>
      <c r="C213" s="12" t="s">
        <v>117</v>
      </c>
      <c r="D213" s="13">
        <v>1</v>
      </c>
      <c r="E213" s="296">
        <v>1</v>
      </c>
      <c r="F213" s="14">
        <v>3</v>
      </c>
      <c r="G213" s="296">
        <v>0</v>
      </c>
      <c r="H213" s="13">
        <v>1</v>
      </c>
      <c r="I213" s="296">
        <v>2</v>
      </c>
      <c r="J213" s="13">
        <v>3</v>
      </c>
      <c r="K213" s="296">
        <v>2</v>
      </c>
      <c r="L213" s="284">
        <v>0</v>
      </c>
      <c r="M213" s="270">
        <f>F213*L213</f>
        <v>0</v>
      </c>
      <c r="N213" s="314" t="s">
        <v>117</v>
      </c>
      <c r="O213" s="32">
        <f>(F213*R213)/D213</f>
        <v>0.31666666666666671</v>
      </c>
      <c r="P213" s="14">
        <f>(F213*R213)/E213</f>
        <v>0.31666666666666671</v>
      </c>
      <c r="Q213" s="32">
        <f>(O213+P213)/2</f>
        <v>0.31666666666666671</v>
      </c>
      <c r="R213" s="320">
        <v>0.10555555555555557</v>
      </c>
      <c r="S213" s="32">
        <f>IF(L213&gt;12,12/10,L213/10)</f>
        <v>0</v>
      </c>
      <c r="T213" s="14">
        <f>(F213*R213)/K213</f>
        <v>0.15833333333333335</v>
      </c>
      <c r="U213" s="32">
        <f>(O213+P213+T213)/3</f>
        <v>0.2638888888888889</v>
      </c>
      <c r="V213" s="295">
        <f>(O213+P213+T213)/3</f>
        <v>0.2638888888888889</v>
      </c>
    </row>
    <row r="214" spans="1:22" ht="15.75" thickBot="1" x14ac:dyDescent="0.3">
      <c r="A214" s="293" t="s">
        <v>21</v>
      </c>
      <c r="B214" s="311" t="s">
        <v>261</v>
      </c>
      <c r="C214" s="12" t="s">
        <v>232</v>
      </c>
      <c r="D214" s="13">
        <v>1</v>
      </c>
      <c r="E214" s="296">
        <v>1</v>
      </c>
      <c r="F214" s="14">
        <v>3</v>
      </c>
      <c r="G214" s="296">
        <v>0</v>
      </c>
      <c r="H214" s="13">
        <v>1</v>
      </c>
      <c r="I214" s="296">
        <v>2</v>
      </c>
      <c r="J214" s="13">
        <v>3</v>
      </c>
      <c r="K214" s="296">
        <v>1</v>
      </c>
      <c r="L214" s="284">
        <v>0</v>
      </c>
      <c r="M214" s="270">
        <f>F214*L214</f>
        <v>0</v>
      </c>
      <c r="N214" s="314" t="s">
        <v>232</v>
      </c>
      <c r="O214" s="32">
        <f>(F214*R214)/D214</f>
        <v>0.2466666666666667</v>
      </c>
      <c r="P214" s="14">
        <f>(F214*R214)/E214</f>
        <v>0.2466666666666667</v>
      </c>
      <c r="Q214" s="32">
        <f>(O214+P214)/2</f>
        <v>0.2466666666666667</v>
      </c>
      <c r="R214" s="320">
        <v>8.2222222222222238E-2</v>
      </c>
      <c r="S214" s="32">
        <f>IF(L214&gt;12,12/10,L214/10)</f>
        <v>0</v>
      </c>
      <c r="T214" s="14">
        <f>(F214*R214)/K214</f>
        <v>0.2466666666666667</v>
      </c>
      <c r="U214" s="32">
        <f>(O214+P214+T214)/3</f>
        <v>0.2466666666666667</v>
      </c>
      <c r="V214" s="295">
        <f>(O214+P214+T214)/3</f>
        <v>0.2466666666666667</v>
      </c>
    </row>
    <row r="215" spans="1:22" ht="15.75" thickBot="1" x14ac:dyDescent="0.3">
      <c r="A215" s="293" t="s">
        <v>20</v>
      </c>
      <c r="B215" s="311" t="s">
        <v>261</v>
      </c>
      <c r="C215" s="12" t="s">
        <v>129</v>
      </c>
      <c r="D215" s="13">
        <v>0.5</v>
      </c>
      <c r="E215" s="296">
        <v>1</v>
      </c>
      <c r="F215" s="14">
        <v>2</v>
      </c>
      <c r="G215" s="296">
        <v>0</v>
      </c>
      <c r="H215" s="13">
        <v>1</v>
      </c>
      <c r="I215" s="296">
        <v>2</v>
      </c>
      <c r="J215" s="13">
        <v>3</v>
      </c>
      <c r="K215" s="296">
        <v>3</v>
      </c>
      <c r="L215" s="284">
        <v>0</v>
      </c>
      <c r="M215" s="270">
        <f>F215*L215</f>
        <v>0</v>
      </c>
      <c r="N215" s="314" t="s">
        <v>129</v>
      </c>
      <c r="O215" s="32">
        <f>(F215*R215)/D215</f>
        <v>0.32888888888888895</v>
      </c>
      <c r="P215" s="14">
        <f>(F215*R215)/E215</f>
        <v>0.16444444444444448</v>
      </c>
      <c r="Q215" s="32">
        <f>(O215+P215)/2</f>
        <v>0.2466666666666667</v>
      </c>
      <c r="R215" s="320">
        <v>8.2222222222222238E-2</v>
      </c>
      <c r="S215" s="32">
        <f>IF(L215&gt;12,12/10,L215/10)</f>
        <v>0</v>
      </c>
      <c r="T215" s="14">
        <f>(F215*R215)/K215</f>
        <v>5.4814814814814823E-2</v>
      </c>
      <c r="U215" s="32">
        <f>(O215+P215+T215)/3</f>
        <v>0.1827160493827161</v>
      </c>
      <c r="V215" s="295">
        <f>(O215+P215+T215)/3</f>
        <v>0.1827160493827161</v>
      </c>
    </row>
    <row r="216" spans="1:22" ht="15.75" thickBot="1" x14ac:dyDescent="0.3">
      <c r="A216" s="293" t="s">
        <v>20</v>
      </c>
      <c r="B216" s="311" t="s">
        <v>259</v>
      </c>
      <c r="C216" s="12" t="s">
        <v>34</v>
      </c>
      <c r="D216" s="13">
        <v>3.5</v>
      </c>
      <c r="E216" s="296">
        <v>2</v>
      </c>
      <c r="F216" s="14">
        <v>5.2777777777777786</v>
      </c>
      <c r="G216" s="296">
        <v>6</v>
      </c>
      <c r="H216" s="13">
        <v>7</v>
      </c>
      <c r="I216" s="296">
        <v>14</v>
      </c>
      <c r="J216" s="13">
        <v>21</v>
      </c>
      <c r="K216" s="296">
        <v>5</v>
      </c>
      <c r="L216" s="284">
        <v>6</v>
      </c>
      <c r="M216" s="270">
        <f>F216*L216</f>
        <v>31.666666666666671</v>
      </c>
      <c r="N216" s="314" t="s">
        <v>34</v>
      </c>
      <c r="O216" s="32">
        <f>(F216*R216)/D216</f>
        <v>0</v>
      </c>
      <c r="P216" s="14">
        <f>(F216*R216)/E216</f>
        <v>0</v>
      </c>
      <c r="Q216" s="32">
        <f>(O216+P216)/2</f>
        <v>0</v>
      </c>
      <c r="R216" s="320">
        <v>0</v>
      </c>
      <c r="S216" s="32">
        <f>IF(L216&gt;12,12/10,L216/10)</f>
        <v>0.6</v>
      </c>
      <c r="T216" s="14">
        <f>(F216*R216)/K216</f>
        <v>0</v>
      </c>
      <c r="U216" s="32">
        <f>(O216+P216+T216)/3</f>
        <v>0</v>
      </c>
      <c r="V216" s="295">
        <f>SUM(O216,P216,S216,T216)/4</f>
        <v>0.15</v>
      </c>
    </row>
    <row r="217" spans="1:22" ht="15.75" thickBot="1" x14ac:dyDescent="0.3">
      <c r="A217" s="293" t="s">
        <v>21</v>
      </c>
      <c r="B217" s="311" t="s">
        <v>259</v>
      </c>
      <c r="C217" s="12" t="s">
        <v>34</v>
      </c>
      <c r="D217" s="13">
        <v>7</v>
      </c>
      <c r="E217" s="296">
        <v>3</v>
      </c>
      <c r="F217" s="14">
        <v>5.2777777777777803</v>
      </c>
      <c r="G217" s="296">
        <v>6</v>
      </c>
      <c r="H217" s="13">
        <v>7</v>
      </c>
      <c r="I217" s="296">
        <v>14</v>
      </c>
      <c r="J217" s="13">
        <v>21</v>
      </c>
      <c r="K217" s="296">
        <v>5</v>
      </c>
      <c r="L217" s="13">
        <v>6</v>
      </c>
      <c r="M217" s="270">
        <f>F217*L216</f>
        <v>31.666666666666682</v>
      </c>
      <c r="N217" s="314" t="s">
        <v>34</v>
      </c>
      <c r="O217" s="32">
        <f>(F217*R217)/D217</f>
        <v>0</v>
      </c>
      <c r="P217" s="14">
        <f>(F217*R217)/E217</f>
        <v>0</v>
      </c>
      <c r="Q217" s="32">
        <f>(O217+P217)/2</f>
        <v>0</v>
      </c>
      <c r="R217" s="320">
        <v>0</v>
      </c>
      <c r="S217" s="32">
        <f>IF(L217&gt;12,12/10,L217/10)</f>
        <v>0.6</v>
      </c>
      <c r="T217" s="14">
        <f>(F217*R217)/K217</f>
        <v>0</v>
      </c>
      <c r="U217" s="32">
        <f>(O217+P217+T217)/3</f>
        <v>0</v>
      </c>
      <c r="V217" s="295">
        <f>SUM(O217,P217,S217,T217)/4</f>
        <v>0.15</v>
      </c>
    </row>
    <row r="218" spans="1:22" ht="15.75" thickBot="1" x14ac:dyDescent="0.3">
      <c r="A218" s="293" t="s">
        <v>21</v>
      </c>
      <c r="B218" s="311" t="s">
        <v>261</v>
      </c>
      <c r="C218" s="12" t="s">
        <v>129</v>
      </c>
      <c r="D218" s="13">
        <v>1</v>
      </c>
      <c r="E218" s="296">
        <v>1</v>
      </c>
      <c r="F218" s="14">
        <v>2</v>
      </c>
      <c r="G218" s="296">
        <v>0</v>
      </c>
      <c r="H218" s="13">
        <v>1</v>
      </c>
      <c r="I218" s="296">
        <v>2</v>
      </c>
      <c r="J218" s="13">
        <v>3</v>
      </c>
      <c r="K218" s="296">
        <v>3</v>
      </c>
      <c r="L218" s="284">
        <v>0</v>
      </c>
      <c r="M218" s="270">
        <f>F218*L218</f>
        <v>0</v>
      </c>
      <c r="N218" s="314" t="s">
        <v>129</v>
      </c>
      <c r="O218" s="32">
        <f>(F218*R218)/D218</f>
        <v>0.16444444444444448</v>
      </c>
      <c r="P218" s="14">
        <f>(F218*R218)/E218</f>
        <v>0.16444444444444448</v>
      </c>
      <c r="Q218" s="32">
        <f>(O218+P218)/2</f>
        <v>0.16444444444444448</v>
      </c>
      <c r="R218" s="320">
        <v>8.2222222222222238E-2</v>
      </c>
      <c r="S218" s="32">
        <f>IF(L218&gt;12,12/10,L218/10)</f>
        <v>0</v>
      </c>
      <c r="T218" s="14">
        <f>(F218*R218)/K218</f>
        <v>5.4814814814814823E-2</v>
      </c>
      <c r="U218" s="32">
        <f>(O218+P218+T218)/3</f>
        <v>0.12790123456790126</v>
      </c>
      <c r="V218" s="295">
        <f>(O218+P218+T218)/3</f>
        <v>0.12790123456790126</v>
      </c>
    </row>
    <row r="219" spans="1:22" ht="15.75" thickBot="1" x14ac:dyDescent="0.3">
      <c r="A219" s="293" t="s">
        <v>20</v>
      </c>
      <c r="B219" s="311" t="s">
        <v>259</v>
      </c>
      <c r="C219" s="12" t="s">
        <v>35</v>
      </c>
      <c r="D219" s="13">
        <v>5</v>
      </c>
      <c r="E219" s="296">
        <v>4</v>
      </c>
      <c r="F219" s="14">
        <v>10.166666666666666</v>
      </c>
      <c r="G219" s="296">
        <v>6</v>
      </c>
      <c r="H219" s="13">
        <v>7</v>
      </c>
      <c r="I219" s="296">
        <v>14</v>
      </c>
      <c r="J219" s="13">
        <v>21</v>
      </c>
      <c r="K219" s="296">
        <v>10</v>
      </c>
      <c r="L219" s="284">
        <v>4</v>
      </c>
      <c r="M219" s="270">
        <f>F219*L219</f>
        <v>40.666666666666664</v>
      </c>
      <c r="N219" s="314" t="s">
        <v>35</v>
      </c>
      <c r="O219" s="32">
        <f>(F219*R219)/D219</f>
        <v>0</v>
      </c>
      <c r="P219" s="14">
        <f>(F219*R219)/E219</f>
        <v>0</v>
      </c>
      <c r="Q219" s="32">
        <f>(O219+P219)/2</f>
        <v>0</v>
      </c>
      <c r="R219" s="320">
        <v>0</v>
      </c>
      <c r="S219" s="32">
        <f>IF(L219&gt;12,12/10,L219/10)</f>
        <v>0.4</v>
      </c>
      <c r="T219" s="14">
        <f>(F219*R219)/K219</f>
        <v>0</v>
      </c>
      <c r="U219" s="32">
        <f>(O219+P219+T219)/3</f>
        <v>0</v>
      </c>
      <c r="V219" s="295">
        <f>SUM(O219,P219,S219,T219)/4</f>
        <v>0.1</v>
      </c>
    </row>
    <row r="220" spans="1:22" ht="15.75" thickBot="1" x14ac:dyDescent="0.3">
      <c r="A220" s="293" t="s">
        <v>21</v>
      </c>
      <c r="B220" s="311" t="s">
        <v>259</v>
      </c>
      <c r="C220" s="12" t="s">
        <v>35</v>
      </c>
      <c r="D220" s="13">
        <v>10</v>
      </c>
      <c r="E220" s="296">
        <v>5</v>
      </c>
      <c r="F220" s="14">
        <v>10.166666666666661</v>
      </c>
      <c r="G220" s="296">
        <v>6</v>
      </c>
      <c r="H220" s="13">
        <v>7</v>
      </c>
      <c r="I220" s="296">
        <v>14</v>
      </c>
      <c r="J220" s="13">
        <v>21</v>
      </c>
      <c r="K220" s="296">
        <v>10</v>
      </c>
      <c r="L220" s="13">
        <v>4</v>
      </c>
      <c r="M220" s="270">
        <f>F220*L220</f>
        <v>40.666666666666643</v>
      </c>
      <c r="N220" s="314" t="s">
        <v>35</v>
      </c>
      <c r="O220" s="32">
        <f>(F220*R220)/D220</f>
        <v>0</v>
      </c>
      <c r="P220" s="14">
        <f>(F220*R220)/E220</f>
        <v>0</v>
      </c>
      <c r="Q220" s="32">
        <f>(O220+P220)/2</f>
        <v>0</v>
      </c>
      <c r="R220" s="320">
        <v>0</v>
      </c>
      <c r="S220" s="32">
        <f>IF(L220&gt;12,12/10,L220/10)</f>
        <v>0.4</v>
      </c>
      <c r="T220" s="14">
        <f>(F220*R220)/K220</f>
        <v>0</v>
      </c>
      <c r="U220" s="32">
        <f>(O220+P220+T220)/3</f>
        <v>0</v>
      </c>
      <c r="V220" s="295">
        <f>SUM(O220,P220,S220,T220)/4</f>
        <v>0.1</v>
      </c>
    </row>
    <row r="221" spans="1:22" ht="15.75" thickBot="1" x14ac:dyDescent="0.3">
      <c r="A221" s="294" t="s">
        <v>21</v>
      </c>
      <c r="B221" s="312" t="s">
        <v>260</v>
      </c>
      <c r="C221" s="17" t="s">
        <v>221</v>
      </c>
      <c r="D221" s="18">
        <v>0.5</v>
      </c>
      <c r="E221" s="297">
        <v>1</v>
      </c>
      <c r="F221" s="20">
        <v>0</v>
      </c>
      <c r="G221" s="297">
        <v>0</v>
      </c>
      <c r="H221" s="18">
        <v>0</v>
      </c>
      <c r="I221" s="297">
        <v>0</v>
      </c>
      <c r="J221" s="18">
        <v>1</v>
      </c>
      <c r="K221" s="297">
        <v>1</v>
      </c>
      <c r="L221" s="285">
        <v>1</v>
      </c>
      <c r="M221" s="271">
        <f>F221*L221</f>
        <v>0</v>
      </c>
      <c r="N221" s="315" t="s">
        <v>221</v>
      </c>
      <c r="O221" s="32">
        <f>(F221*R221)/D221</f>
        <v>0</v>
      </c>
      <c r="P221" s="14">
        <f>(F221*R221)/E221</f>
        <v>0</v>
      </c>
      <c r="Q221" s="323">
        <f>(O221+P221)/2</f>
        <v>0</v>
      </c>
      <c r="R221" s="322">
        <v>1.6666666666666666E-2</v>
      </c>
      <c r="S221" s="32">
        <f>IF(L221&gt;12,12/10,L221/10)</f>
        <v>0.1</v>
      </c>
      <c r="T221" s="20">
        <f>(F221*R221)/K221</f>
        <v>0</v>
      </c>
      <c r="U221" s="323">
        <f>(O221+P221+T221)/3</f>
        <v>0</v>
      </c>
      <c r="V221" s="166">
        <f>SUM(O221,P221,S221,T221)/4</f>
        <v>2.5000000000000001E-2</v>
      </c>
    </row>
    <row r="222" spans="1:22" ht="15.75" thickTop="1" x14ac:dyDescent="0.25"/>
  </sheetData>
  <autoFilter ref="A1:V221">
    <sortState ref="A2:V221">
      <sortCondition descending="1" ref="V1:V221"/>
    </sortState>
  </autoFilter>
  <sortState ref="A2:V221">
    <sortCondition ref="A2:A221"/>
    <sortCondition ref="B2:B2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8"/>
  <sheetViews>
    <sheetView topLeftCell="A203" zoomScale="85" zoomScaleNormal="85" workbookViewId="0">
      <selection activeCell="B220" sqref="B220"/>
    </sheetView>
  </sheetViews>
  <sheetFormatPr defaultColWidth="11.5703125" defaultRowHeight="15" x14ac:dyDescent="0.25"/>
  <cols>
    <col min="1" max="1" width="15.85546875" style="3" bestFit="1" customWidth="1"/>
    <col min="2" max="2" width="5.42578125" style="5" customWidth="1"/>
    <col min="3" max="3" width="5.42578125" style="3" customWidth="1"/>
    <col min="4" max="4" width="6.28515625" style="6" bestFit="1" customWidth="1"/>
    <col min="5" max="5" width="4.42578125" style="3" bestFit="1" customWidth="1"/>
    <col min="6" max="6" width="4.28515625" style="5" customWidth="1"/>
    <col min="7" max="7" width="5" style="3" bestFit="1" customWidth="1"/>
    <col min="8" max="8" width="5.7109375" style="5" bestFit="1" customWidth="1"/>
    <col min="9" max="9" width="4.5703125" style="3" customWidth="1"/>
    <col min="10" max="10" width="5.42578125" style="292" customWidth="1"/>
    <col min="11" max="11" width="10.140625" style="2" bestFit="1" customWidth="1"/>
    <col min="12" max="12" width="16.7109375" style="41" bestFit="1" customWidth="1"/>
    <col min="13" max="13" width="10.42578125" style="6" bestFit="1" customWidth="1"/>
    <col min="14" max="14" width="11.85546875" style="7" bestFit="1" customWidth="1"/>
    <col min="15" max="15" width="16" style="6" bestFit="1" customWidth="1"/>
    <col min="16" max="16" width="18.140625" style="254" bestFit="1" customWidth="1"/>
    <col min="17" max="17" width="12.5703125" style="6" bestFit="1" customWidth="1"/>
    <col min="18" max="18" width="13.140625" style="36" bestFit="1" customWidth="1"/>
    <col min="19" max="19" width="13.140625" style="6" bestFit="1" customWidth="1"/>
    <col min="20" max="20" width="11.28515625" style="7" bestFit="1" customWidth="1"/>
    <col min="21" max="21" width="6.5703125" style="3" customWidth="1"/>
    <col min="22" max="22" width="4.5703125" style="2" bestFit="1" customWidth="1"/>
    <col min="23" max="23" width="4.5703125" style="3" bestFit="1" customWidth="1"/>
    <col min="24" max="26" width="5.5703125" style="3" bestFit="1" customWidth="1"/>
    <col min="27" max="27" width="4.5703125" style="3" bestFit="1" customWidth="1"/>
    <col min="28" max="28" width="6.140625" customWidth="1"/>
    <col min="29" max="30" width="4.5703125" style="3" bestFit="1" customWidth="1"/>
    <col min="31" max="31" width="5.5703125" style="3" bestFit="1" customWidth="1"/>
    <col min="32" max="32" width="7" style="3" customWidth="1"/>
    <col min="33" max="35" width="5.5703125" style="3" bestFit="1" customWidth="1"/>
    <col min="36" max="36" width="5.5703125" style="3" customWidth="1"/>
    <col min="37" max="16384" width="11.5703125" style="3"/>
  </cols>
  <sheetData>
    <row r="1" spans="1:36" s="4" customFormat="1" ht="24.75" customHeight="1" thickTop="1" thickBot="1" x14ac:dyDescent="0.4">
      <c r="A1" s="48" t="s">
        <v>20</v>
      </c>
      <c r="B1" s="49"/>
      <c r="C1" s="49"/>
      <c r="D1" s="50"/>
      <c r="E1" s="49"/>
      <c r="F1" s="49"/>
      <c r="G1" s="49"/>
      <c r="H1" s="49"/>
      <c r="I1" s="49"/>
      <c r="J1" s="327" t="s">
        <v>145</v>
      </c>
      <c r="K1" s="328"/>
      <c r="L1" s="51" t="s">
        <v>20</v>
      </c>
      <c r="M1" s="49"/>
      <c r="N1" s="49"/>
      <c r="O1" s="52"/>
      <c r="P1" s="255"/>
      <c r="Q1" s="52"/>
      <c r="R1" s="52"/>
      <c r="S1" s="329" t="s">
        <v>146</v>
      </c>
      <c r="T1" s="330"/>
      <c r="U1" s="75" t="s">
        <v>148</v>
      </c>
      <c r="V1" s="76"/>
      <c r="W1" s="76"/>
      <c r="X1" s="76"/>
      <c r="Y1" s="76"/>
      <c r="Z1" s="76"/>
      <c r="AA1" s="76"/>
      <c r="AB1" s="8"/>
      <c r="AC1" s="76"/>
      <c r="AD1" s="76"/>
      <c r="AE1" s="77"/>
      <c r="AF1" s="334" t="s">
        <v>150</v>
      </c>
      <c r="AG1" s="335"/>
      <c r="AH1" s="335"/>
      <c r="AI1" s="335"/>
      <c r="AJ1" s="336"/>
    </row>
    <row r="2" spans="1:36" s="4" customFormat="1" ht="16.5" thickTop="1" thickBot="1" x14ac:dyDescent="0.3">
      <c r="A2" s="342" t="s">
        <v>39</v>
      </c>
      <c r="B2" s="341"/>
      <c r="C2" s="341"/>
      <c r="D2" s="54"/>
      <c r="E2" s="257"/>
      <c r="F2" s="257"/>
      <c r="G2" s="257"/>
      <c r="H2" s="257"/>
      <c r="I2" s="257"/>
      <c r="J2" s="283"/>
      <c r="K2" s="54"/>
      <c r="L2" s="340" t="s">
        <v>39</v>
      </c>
      <c r="M2" s="341"/>
      <c r="N2" s="341"/>
      <c r="O2" s="55"/>
      <c r="P2" s="256"/>
      <c r="Q2" s="55"/>
      <c r="R2" s="55"/>
      <c r="S2" s="55"/>
      <c r="T2" s="56"/>
      <c r="U2" s="106" t="s">
        <v>36</v>
      </c>
      <c r="V2" s="34" t="s">
        <v>37</v>
      </c>
      <c r="W2" s="98">
        <v>2</v>
      </c>
      <c r="X2" s="98">
        <v>3</v>
      </c>
      <c r="Y2" s="98">
        <v>4</v>
      </c>
      <c r="Z2" s="98">
        <v>5</v>
      </c>
      <c r="AA2" s="98">
        <v>6</v>
      </c>
      <c r="AB2" s="107" t="s">
        <v>25</v>
      </c>
      <c r="AC2" s="98">
        <v>8</v>
      </c>
      <c r="AD2" s="98">
        <v>9</v>
      </c>
      <c r="AE2" s="98">
        <v>10</v>
      </c>
      <c r="AF2" s="98">
        <v>12</v>
      </c>
      <c r="AG2" s="98">
        <v>15</v>
      </c>
      <c r="AH2" s="98">
        <v>20</v>
      </c>
      <c r="AI2" s="98">
        <v>30</v>
      </c>
      <c r="AJ2" s="108">
        <v>40</v>
      </c>
    </row>
    <row r="3" spans="1:36" ht="16.5" thickTop="1" thickBot="1" x14ac:dyDescent="0.3">
      <c r="A3" s="23" t="s">
        <v>143</v>
      </c>
      <c r="B3" s="24" t="s">
        <v>6</v>
      </c>
      <c r="C3" s="25" t="s">
        <v>8</v>
      </c>
      <c r="D3" s="26" t="s">
        <v>40</v>
      </c>
      <c r="E3" s="25" t="s">
        <v>144</v>
      </c>
      <c r="F3" s="24" t="s">
        <v>1</v>
      </c>
      <c r="G3" s="25" t="s">
        <v>0</v>
      </c>
      <c r="H3" s="24" t="s">
        <v>2</v>
      </c>
      <c r="I3" s="25" t="s">
        <v>3</v>
      </c>
      <c r="J3" s="243" t="s">
        <v>4</v>
      </c>
      <c r="K3" s="39" t="s">
        <v>147</v>
      </c>
      <c r="L3" s="57" t="s">
        <v>143</v>
      </c>
      <c r="M3" s="260" t="s">
        <v>251</v>
      </c>
      <c r="N3" s="261" t="s">
        <v>253</v>
      </c>
      <c r="O3" s="58" t="s">
        <v>142</v>
      </c>
      <c r="P3" s="263" t="s">
        <v>252</v>
      </c>
      <c r="Q3" s="261" t="s">
        <v>256</v>
      </c>
      <c r="R3" s="260" t="s">
        <v>254</v>
      </c>
      <c r="S3" s="260" t="s">
        <v>255</v>
      </c>
      <c r="T3" s="262" t="s">
        <v>141</v>
      </c>
      <c r="U3" s="66">
        <v>2</v>
      </c>
      <c r="V3" s="67">
        <f>1/36</f>
        <v>2.7777777777777776E-2</v>
      </c>
      <c r="W3" s="68">
        <v>1</v>
      </c>
      <c r="X3" s="68">
        <v>1</v>
      </c>
      <c r="Y3" s="68">
        <v>1</v>
      </c>
      <c r="Z3" s="68">
        <v>1</v>
      </c>
      <c r="AA3" s="68">
        <v>2</v>
      </c>
      <c r="AB3" s="72">
        <v>2</v>
      </c>
      <c r="AC3" s="68">
        <v>3</v>
      </c>
      <c r="AD3" s="68">
        <v>3</v>
      </c>
      <c r="AE3" s="68">
        <v>3</v>
      </c>
      <c r="AF3" s="68">
        <v>4</v>
      </c>
      <c r="AG3" s="68">
        <v>5</v>
      </c>
      <c r="AH3" s="68">
        <v>6</v>
      </c>
      <c r="AI3" s="68">
        <v>10</v>
      </c>
      <c r="AJ3" s="69">
        <v>12</v>
      </c>
    </row>
    <row r="4" spans="1:36" ht="15.75" thickBot="1" x14ac:dyDescent="0.3">
      <c r="A4" s="10" t="s">
        <v>16</v>
      </c>
      <c r="B4" s="11" t="s">
        <v>22</v>
      </c>
      <c r="C4" s="12" t="s">
        <v>22</v>
      </c>
      <c r="D4" s="14">
        <f>Z14</f>
        <v>3.166666666666667</v>
      </c>
      <c r="E4" s="12" t="s">
        <v>23</v>
      </c>
      <c r="F4" s="11" t="s">
        <v>25</v>
      </c>
      <c r="G4" s="12" t="s">
        <v>100</v>
      </c>
      <c r="H4" s="11" t="s">
        <v>133</v>
      </c>
      <c r="I4" s="12" t="s">
        <v>24</v>
      </c>
      <c r="J4" s="284">
        <v>24</v>
      </c>
      <c r="K4" s="37">
        <f>D4*J4</f>
        <v>76</v>
      </c>
      <c r="L4" s="43" t="s">
        <v>16</v>
      </c>
      <c r="M4" s="14">
        <f>(D4*P4)/B4</f>
        <v>1.8225925925925921</v>
      </c>
      <c r="N4" s="32">
        <f>(D4*P4)/C4</f>
        <v>1.8225925925925921</v>
      </c>
      <c r="O4" s="14">
        <f>(M4+N4)/2</f>
        <v>1.8225925925925921</v>
      </c>
      <c r="P4" s="264">
        <v>0.57555555555555538</v>
      </c>
      <c r="Q4" s="32">
        <f>IF(J4&gt;12,12/10,J4/10)</f>
        <v>1.2</v>
      </c>
      <c r="R4" s="14">
        <f>(D4*P4)/I4</f>
        <v>0.91129629629629605</v>
      </c>
      <c r="S4" s="14">
        <f>(M4+N4+R4)/3</f>
        <v>1.5188271604938268</v>
      </c>
      <c r="T4" s="33">
        <f>SUM(M4,N4,Q4,R4)/4</f>
        <v>1.4391203703703701</v>
      </c>
      <c r="U4" s="60">
        <v>3</v>
      </c>
      <c r="V4" s="61">
        <f>2/36</f>
        <v>5.5555555555555552E-2</v>
      </c>
      <c r="W4" s="62">
        <v>1</v>
      </c>
      <c r="X4" s="62">
        <v>1</v>
      </c>
      <c r="Y4" s="62">
        <v>2</v>
      </c>
      <c r="Z4" s="62">
        <v>2</v>
      </c>
      <c r="AA4" s="62">
        <v>2</v>
      </c>
      <c r="AB4" s="59">
        <v>2</v>
      </c>
      <c r="AC4" s="62">
        <v>3</v>
      </c>
      <c r="AD4" s="62">
        <v>3</v>
      </c>
      <c r="AE4" s="62">
        <v>3</v>
      </c>
      <c r="AF4" s="62">
        <v>4</v>
      </c>
      <c r="AG4" s="62">
        <v>5</v>
      </c>
      <c r="AH4" s="62">
        <v>6</v>
      </c>
      <c r="AI4" s="62">
        <v>10</v>
      </c>
      <c r="AJ4" s="63">
        <v>12</v>
      </c>
    </row>
    <row r="5" spans="1:36" ht="15.75" thickBot="1" x14ac:dyDescent="0.3">
      <c r="A5" s="10" t="s">
        <v>17</v>
      </c>
      <c r="B5" s="11" t="s">
        <v>26</v>
      </c>
      <c r="C5" s="12" t="s">
        <v>22</v>
      </c>
      <c r="D5" s="14">
        <f>AE14</f>
        <v>6.3055555555555554</v>
      </c>
      <c r="E5" s="12" t="s">
        <v>23</v>
      </c>
      <c r="F5" s="11" t="s">
        <v>25</v>
      </c>
      <c r="G5" s="12" t="s">
        <v>100</v>
      </c>
      <c r="H5" s="11" t="s">
        <v>133</v>
      </c>
      <c r="I5" s="12" t="s">
        <v>10</v>
      </c>
      <c r="J5" s="284">
        <v>12</v>
      </c>
      <c r="K5" s="37">
        <f>D5*J5</f>
        <v>75.666666666666657</v>
      </c>
      <c r="L5" s="43" t="s">
        <v>17</v>
      </c>
      <c r="M5" s="14">
        <f t="shared" ref="M5:M46" si="0">(D5*P5)/B5</f>
        <v>1.4516790123456784</v>
      </c>
      <c r="N5" s="32">
        <f t="shared" ref="N5:N47" si="1">(D5*P5)/C5</f>
        <v>3.6291975308641962</v>
      </c>
      <c r="O5" s="14">
        <f t="shared" ref="O5:O47" si="2">(M5+N5)/2</f>
        <v>2.5404382716049372</v>
      </c>
      <c r="P5" s="264">
        <v>0.57555555555555538</v>
      </c>
      <c r="Q5" s="32">
        <f t="shared" ref="Q5:Q46" si="3">IF(J5&gt;12,12/10,J5/10)</f>
        <v>1.2</v>
      </c>
      <c r="R5" s="14">
        <f t="shared" ref="R5:R47" si="4">(D5*P5)/I5</f>
        <v>0.90729938271604904</v>
      </c>
      <c r="S5" s="14">
        <f t="shared" ref="S5:S47" si="5">(M5+N5+R5)/3</f>
        <v>1.9960586419753079</v>
      </c>
      <c r="T5" s="33">
        <f t="shared" ref="T5:T47" si="6">SUM(M5,N5,Q5,R5)/4</f>
        <v>1.7970439814814809</v>
      </c>
      <c r="U5" s="60">
        <v>4</v>
      </c>
      <c r="V5" s="61">
        <f>3/36</f>
        <v>8.3333333333333329E-2</v>
      </c>
      <c r="W5" s="62">
        <v>1</v>
      </c>
      <c r="X5" s="62">
        <v>1</v>
      </c>
      <c r="Y5" s="62">
        <v>2</v>
      </c>
      <c r="Z5" s="62">
        <v>2</v>
      </c>
      <c r="AA5" s="62">
        <v>3</v>
      </c>
      <c r="AB5" s="59">
        <v>3</v>
      </c>
      <c r="AC5" s="62">
        <v>4</v>
      </c>
      <c r="AD5" s="62">
        <v>4</v>
      </c>
      <c r="AE5" s="62">
        <v>4</v>
      </c>
      <c r="AF5" s="62">
        <v>5</v>
      </c>
      <c r="AG5" s="62">
        <v>6</v>
      </c>
      <c r="AH5" s="62">
        <v>9</v>
      </c>
      <c r="AI5" s="62">
        <v>12</v>
      </c>
      <c r="AJ5" s="63">
        <v>18</v>
      </c>
    </row>
    <row r="6" spans="1:36" ht="15.75" thickBot="1" x14ac:dyDescent="0.3">
      <c r="A6" s="10" t="s">
        <v>18</v>
      </c>
      <c r="B6" s="11" t="s">
        <v>28</v>
      </c>
      <c r="C6" s="12" t="s">
        <v>24</v>
      </c>
      <c r="D6" s="14">
        <f>AG14</f>
        <v>9.5</v>
      </c>
      <c r="E6" s="12" t="s">
        <v>23</v>
      </c>
      <c r="F6" s="11" t="s">
        <v>25</v>
      </c>
      <c r="G6" s="12" t="s">
        <v>100</v>
      </c>
      <c r="H6" s="11" t="s">
        <v>133</v>
      </c>
      <c r="I6" s="12" t="s">
        <v>27</v>
      </c>
      <c r="J6" s="284">
        <v>8</v>
      </c>
      <c r="K6" s="37">
        <f>D6*J6</f>
        <v>76</v>
      </c>
      <c r="L6" s="43" t="s">
        <v>18</v>
      </c>
      <c r="M6" s="14">
        <f t="shared" si="0"/>
        <v>1.5622222222222217</v>
      </c>
      <c r="N6" s="32">
        <f t="shared" si="1"/>
        <v>2.7338888888888881</v>
      </c>
      <c r="O6" s="14">
        <f t="shared" si="2"/>
        <v>2.1480555555555547</v>
      </c>
      <c r="P6" s="264">
        <v>0.57555555555555538</v>
      </c>
      <c r="Q6" s="32">
        <f t="shared" si="3"/>
        <v>0.8</v>
      </c>
      <c r="R6" s="14">
        <f t="shared" si="4"/>
        <v>1.0935555555555552</v>
      </c>
      <c r="S6" s="14">
        <f t="shared" si="5"/>
        <v>1.796555555555555</v>
      </c>
      <c r="T6" s="33">
        <f t="shared" si="6"/>
        <v>1.547416666666666</v>
      </c>
      <c r="U6" s="60">
        <v>5</v>
      </c>
      <c r="V6" s="61">
        <f>4/36</f>
        <v>0.1111111111111111</v>
      </c>
      <c r="W6" s="62">
        <v>1</v>
      </c>
      <c r="X6" s="62">
        <v>2</v>
      </c>
      <c r="Y6" s="62">
        <v>2</v>
      </c>
      <c r="Z6" s="62">
        <v>3</v>
      </c>
      <c r="AA6" s="62">
        <v>3</v>
      </c>
      <c r="AB6" s="59">
        <v>4</v>
      </c>
      <c r="AC6" s="62">
        <v>4</v>
      </c>
      <c r="AD6" s="62">
        <v>5</v>
      </c>
      <c r="AE6" s="62">
        <v>6</v>
      </c>
      <c r="AF6" s="62">
        <v>8</v>
      </c>
      <c r="AG6" s="62">
        <v>9</v>
      </c>
      <c r="AH6" s="62">
        <v>12</v>
      </c>
      <c r="AI6" s="62">
        <v>18</v>
      </c>
      <c r="AJ6" s="63">
        <v>24</v>
      </c>
    </row>
    <row r="7" spans="1:36" ht="15.75" thickBot="1" x14ac:dyDescent="0.3">
      <c r="A7" s="10" t="s">
        <v>19</v>
      </c>
      <c r="B7" s="11" t="s">
        <v>27</v>
      </c>
      <c r="C7" s="12" t="s">
        <v>10</v>
      </c>
      <c r="D7" s="14">
        <f>AH14</f>
        <v>12.694444444444445</v>
      </c>
      <c r="E7" s="12" t="s">
        <v>23</v>
      </c>
      <c r="F7" s="11" t="s">
        <v>25</v>
      </c>
      <c r="G7" s="12" t="s">
        <v>100</v>
      </c>
      <c r="H7" s="11" t="s">
        <v>133</v>
      </c>
      <c r="I7" s="12" t="s">
        <v>9</v>
      </c>
      <c r="J7" s="284">
        <v>6</v>
      </c>
      <c r="K7" s="37">
        <f>D7*J7</f>
        <v>76.166666666666671</v>
      </c>
      <c r="L7" s="43" t="s">
        <v>19</v>
      </c>
      <c r="M7" s="14">
        <f t="shared" si="0"/>
        <v>1.4612716049382712</v>
      </c>
      <c r="N7" s="32">
        <f t="shared" si="1"/>
        <v>1.826589506172839</v>
      </c>
      <c r="O7" s="14">
        <f t="shared" si="2"/>
        <v>1.643930555555555</v>
      </c>
      <c r="P7" s="264">
        <v>0.57555555555555538</v>
      </c>
      <c r="Q7" s="32">
        <f t="shared" si="3"/>
        <v>0.6</v>
      </c>
      <c r="R7" s="14">
        <f t="shared" si="4"/>
        <v>1.2177263374485594</v>
      </c>
      <c r="S7" s="14">
        <f t="shared" si="5"/>
        <v>1.5018624828532232</v>
      </c>
      <c r="T7" s="33">
        <f t="shared" si="6"/>
        <v>1.2763968621399173</v>
      </c>
      <c r="U7" s="60">
        <v>6</v>
      </c>
      <c r="V7" s="61">
        <f>5/36</f>
        <v>0.1388888888888889</v>
      </c>
      <c r="W7" s="62">
        <v>1</v>
      </c>
      <c r="X7" s="62">
        <v>2</v>
      </c>
      <c r="Y7" s="62">
        <v>2</v>
      </c>
      <c r="Z7" s="62">
        <v>3</v>
      </c>
      <c r="AA7" s="62">
        <v>4</v>
      </c>
      <c r="AB7" s="59">
        <v>4</v>
      </c>
      <c r="AC7" s="62">
        <v>5</v>
      </c>
      <c r="AD7" s="62">
        <v>5</v>
      </c>
      <c r="AE7" s="62">
        <v>6</v>
      </c>
      <c r="AF7" s="62">
        <v>8</v>
      </c>
      <c r="AG7" s="62">
        <v>9</v>
      </c>
      <c r="AH7" s="62">
        <v>12</v>
      </c>
      <c r="AI7" s="62">
        <v>18</v>
      </c>
      <c r="AJ7" s="63">
        <v>24</v>
      </c>
    </row>
    <row r="8" spans="1:36" ht="15.75" thickBot="1" x14ac:dyDescent="0.3">
      <c r="A8" s="10" t="s">
        <v>78</v>
      </c>
      <c r="B8" s="11" t="s">
        <v>24</v>
      </c>
      <c r="C8" s="12" t="s">
        <v>24</v>
      </c>
      <c r="D8" s="14">
        <f>Z26</f>
        <v>3.4444444444444446</v>
      </c>
      <c r="E8" s="12" t="s">
        <v>23</v>
      </c>
      <c r="F8" s="11" t="s">
        <v>25</v>
      </c>
      <c r="G8" s="12" t="s">
        <v>100</v>
      </c>
      <c r="H8" s="11" t="s">
        <v>133</v>
      </c>
      <c r="I8" s="12" t="s">
        <v>24</v>
      </c>
      <c r="J8" s="284">
        <v>24</v>
      </c>
      <c r="K8" s="37">
        <f t="shared" ref="K8:K15" si="7">D8*J8</f>
        <v>82.666666666666671</v>
      </c>
      <c r="L8" s="43" t="s">
        <v>78</v>
      </c>
      <c r="M8" s="14">
        <f t="shared" si="0"/>
        <v>0.99123456790123432</v>
      </c>
      <c r="N8" s="32">
        <f t="shared" si="1"/>
        <v>0.99123456790123432</v>
      </c>
      <c r="O8" s="14">
        <f t="shared" si="2"/>
        <v>0.99123456790123432</v>
      </c>
      <c r="P8" s="264">
        <v>0.57555555555555538</v>
      </c>
      <c r="Q8" s="32">
        <f t="shared" si="3"/>
        <v>1.2</v>
      </c>
      <c r="R8" s="14">
        <f t="shared" si="4"/>
        <v>0.99123456790123432</v>
      </c>
      <c r="S8" s="14">
        <f t="shared" si="5"/>
        <v>0.99123456790123432</v>
      </c>
      <c r="T8" s="33">
        <f t="shared" si="6"/>
        <v>1.0434259259259258</v>
      </c>
      <c r="U8" s="60">
        <v>7</v>
      </c>
      <c r="V8" s="61">
        <f>6/36</f>
        <v>0.16666666666666666</v>
      </c>
      <c r="W8" s="62">
        <v>1</v>
      </c>
      <c r="X8" s="62">
        <v>2</v>
      </c>
      <c r="Y8" s="62">
        <v>3</v>
      </c>
      <c r="Z8" s="62">
        <v>3</v>
      </c>
      <c r="AA8" s="62">
        <v>4</v>
      </c>
      <c r="AB8" s="59">
        <v>4</v>
      </c>
      <c r="AC8" s="62">
        <v>5</v>
      </c>
      <c r="AD8" s="62">
        <v>5</v>
      </c>
      <c r="AE8" s="62">
        <v>6</v>
      </c>
      <c r="AF8" s="62">
        <v>8</v>
      </c>
      <c r="AG8" s="62">
        <v>9</v>
      </c>
      <c r="AH8" s="62">
        <v>12</v>
      </c>
      <c r="AI8" s="62">
        <v>18</v>
      </c>
      <c r="AJ8" s="63">
        <v>24</v>
      </c>
    </row>
    <row r="9" spans="1:36" ht="15.75" thickBot="1" x14ac:dyDescent="0.3">
      <c r="A9" s="10" t="s">
        <v>79</v>
      </c>
      <c r="B9" s="11" t="s">
        <v>28</v>
      </c>
      <c r="C9" s="12" t="s">
        <v>24</v>
      </c>
      <c r="D9" s="14">
        <f>AD26</f>
        <v>6.8888888888888893</v>
      </c>
      <c r="E9" s="12" t="s">
        <v>23</v>
      </c>
      <c r="F9" s="11" t="s">
        <v>25</v>
      </c>
      <c r="G9" s="12" t="s">
        <v>100</v>
      </c>
      <c r="H9" s="11" t="s">
        <v>133</v>
      </c>
      <c r="I9" s="12" t="s">
        <v>10</v>
      </c>
      <c r="J9" s="284">
        <v>12</v>
      </c>
      <c r="K9" s="37">
        <f t="shared" si="7"/>
        <v>82.666666666666671</v>
      </c>
      <c r="L9" s="43" t="s">
        <v>79</v>
      </c>
      <c r="M9" s="14">
        <f t="shared" si="0"/>
        <v>1.1328395061728391</v>
      </c>
      <c r="N9" s="32">
        <f t="shared" si="1"/>
        <v>1.9824691358024686</v>
      </c>
      <c r="O9" s="14">
        <f t="shared" si="2"/>
        <v>1.5576543209876539</v>
      </c>
      <c r="P9" s="264">
        <v>0.57555555555555538</v>
      </c>
      <c r="Q9" s="32">
        <f t="shared" si="3"/>
        <v>1.2</v>
      </c>
      <c r="R9" s="14">
        <f t="shared" si="4"/>
        <v>0.99123456790123432</v>
      </c>
      <c r="S9" s="14">
        <f t="shared" si="5"/>
        <v>1.3688477366255141</v>
      </c>
      <c r="T9" s="33">
        <f t="shared" si="6"/>
        <v>1.3266358024691354</v>
      </c>
      <c r="U9" s="60">
        <v>8</v>
      </c>
      <c r="V9" s="61">
        <f>5/36</f>
        <v>0.1388888888888889</v>
      </c>
      <c r="W9" s="62">
        <v>2</v>
      </c>
      <c r="X9" s="62">
        <v>2</v>
      </c>
      <c r="Y9" s="62">
        <v>3</v>
      </c>
      <c r="Z9" s="62">
        <v>3</v>
      </c>
      <c r="AA9" s="62">
        <v>4</v>
      </c>
      <c r="AB9" s="59">
        <v>4</v>
      </c>
      <c r="AC9" s="62">
        <v>5</v>
      </c>
      <c r="AD9" s="62">
        <v>5</v>
      </c>
      <c r="AE9" s="62">
        <v>6</v>
      </c>
      <c r="AF9" s="62">
        <v>8</v>
      </c>
      <c r="AG9" s="62">
        <v>9</v>
      </c>
      <c r="AH9" s="62">
        <v>12</v>
      </c>
      <c r="AI9" s="62">
        <v>18</v>
      </c>
      <c r="AJ9" s="63">
        <v>24</v>
      </c>
    </row>
    <row r="10" spans="1:36" ht="15.75" thickBot="1" x14ac:dyDescent="0.3">
      <c r="A10" s="10" t="s">
        <v>80</v>
      </c>
      <c r="B10" s="11" t="s">
        <v>92</v>
      </c>
      <c r="C10" s="12" t="s">
        <v>13</v>
      </c>
      <c r="D10" s="14">
        <f>AF26</f>
        <v>10.333333333333332</v>
      </c>
      <c r="E10" s="12" t="s">
        <v>23</v>
      </c>
      <c r="F10" s="11" t="s">
        <v>25</v>
      </c>
      <c r="G10" s="12" t="s">
        <v>100</v>
      </c>
      <c r="H10" s="11" t="s">
        <v>133</v>
      </c>
      <c r="I10" s="12" t="s">
        <v>27</v>
      </c>
      <c r="J10" s="284">
        <v>8</v>
      </c>
      <c r="K10" s="37">
        <f t="shared" si="7"/>
        <v>82.666666666666657</v>
      </c>
      <c r="L10" s="43" t="s">
        <v>80</v>
      </c>
      <c r="M10" s="14">
        <f t="shared" si="0"/>
        <v>1.3216460905349789</v>
      </c>
      <c r="N10" s="32">
        <f t="shared" si="1"/>
        <v>1.9824691358024682</v>
      </c>
      <c r="O10" s="14">
        <f t="shared" si="2"/>
        <v>1.6520576131687235</v>
      </c>
      <c r="P10" s="264">
        <v>0.57555555555555538</v>
      </c>
      <c r="Q10" s="32">
        <f t="shared" si="3"/>
        <v>0.8</v>
      </c>
      <c r="R10" s="14">
        <f t="shared" si="4"/>
        <v>1.1894814814814809</v>
      </c>
      <c r="S10" s="14">
        <f t="shared" si="5"/>
        <v>1.4978655692729761</v>
      </c>
      <c r="T10" s="33">
        <f t="shared" si="6"/>
        <v>1.323399176954732</v>
      </c>
      <c r="U10" s="60">
        <v>9</v>
      </c>
      <c r="V10" s="61">
        <f>4/36</f>
        <v>0.1111111111111111</v>
      </c>
      <c r="W10" s="62">
        <v>2</v>
      </c>
      <c r="X10" s="62">
        <v>2</v>
      </c>
      <c r="Y10" s="62">
        <v>3</v>
      </c>
      <c r="Z10" s="62">
        <v>4</v>
      </c>
      <c r="AA10" s="62">
        <v>5</v>
      </c>
      <c r="AB10" s="59">
        <v>6</v>
      </c>
      <c r="AC10" s="62">
        <v>6</v>
      </c>
      <c r="AD10" s="62">
        <v>7</v>
      </c>
      <c r="AE10" s="62">
        <v>8</v>
      </c>
      <c r="AF10" s="62">
        <v>10</v>
      </c>
      <c r="AG10" s="62">
        <v>12</v>
      </c>
      <c r="AH10" s="62">
        <v>16</v>
      </c>
      <c r="AI10" s="62">
        <v>24</v>
      </c>
      <c r="AJ10" s="63">
        <v>32</v>
      </c>
    </row>
    <row r="11" spans="1:36" ht="15.75" thickBot="1" x14ac:dyDescent="0.3">
      <c r="A11" s="10" t="s">
        <v>81</v>
      </c>
      <c r="B11" s="11" t="s">
        <v>9</v>
      </c>
      <c r="C11" s="12" t="s">
        <v>27</v>
      </c>
      <c r="D11" s="14">
        <f>AG26</f>
        <v>13.861111111111111</v>
      </c>
      <c r="E11" s="12" t="s">
        <v>23</v>
      </c>
      <c r="F11" s="11" t="s">
        <v>25</v>
      </c>
      <c r="G11" s="12" t="s">
        <v>100</v>
      </c>
      <c r="H11" s="11" t="s">
        <v>133</v>
      </c>
      <c r="I11" s="12" t="s">
        <v>9</v>
      </c>
      <c r="J11" s="284">
        <v>6</v>
      </c>
      <c r="K11" s="37">
        <f t="shared" si="7"/>
        <v>83.166666666666657</v>
      </c>
      <c r="L11" s="43" t="s">
        <v>81</v>
      </c>
      <c r="M11" s="14">
        <f t="shared" si="0"/>
        <v>1.3296399176954727</v>
      </c>
      <c r="N11" s="32">
        <f t="shared" si="1"/>
        <v>1.5955679012345674</v>
      </c>
      <c r="O11" s="14">
        <f t="shared" si="2"/>
        <v>1.4626039094650201</v>
      </c>
      <c r="P11" s="264">
        <v>0.57555555555555538</v>
      </c>
      <c r="Q11" s="32">
        <f t="shared" si="3"/>
        <v>0.6</v>
      </c>
      <c r="R11" s="14">
        <f t="shared" si="4"/>
        <v>1.3296399176954727</v>
      </c>
      <c r="S11" s="14">
        <f t="shared" si="5"/>
        <v>1.4182825788751707</v>
      </c>
      <c r="T11" s="33">
        <f t="shared" si="6"/>
        <v>1.2137119341563782</v>
      </c>
      <c r="U11" s="60">
        <v>10</v>
      </c>
      <c r="V11" s="61">
        <f>3/36</f>
        <v>8.3333333333333329E-2</v>
      </c>
      <c r="W11" s="62">
        <v>2</v>
      </c>
      <c r="X11" s="62">
        <v>3</v>
      </c>
      <c r="Y11" s="62">
        <v>3</v>
      </c>
      <c r="Z11" s="62">
        <v>4</v>
      </c>
      <c r="AA11" s="62">
        <v>5</v>
      </c>
      <c r="AB11" s="59">
        <v>6</v>
      </c>
      <c r="AC11" s="62">
        <v>6</v>
      </c>
      <c r="AD11" s="62">
        <v>7</v>
      </c>
      <c r="AE11" s="62">
        <v>8</v>
      </c>
      <c r="AF11" s="62">
        <v>10</v>
      </c>
      <c r="AG11" s="62">
        <v>12</v>
      </c>
      <c r="AH11" s="62">
        <v>16</v>
      </c>
      <c r="AI11" s="62">
        <v>24</v>
      </c>
      <c r="AJ11" s="63">
        <v>32</v>
      </c>
    </row>
    <row r="12" spans="1:36" ht="15.75" thickBot="1" x14ac:dyDescent="0.3">
      <c r="A12" s="10" t="s">
        <v>82</v>
      </c>
      <c r="B12" s="11" t="s">
        <v>26</v>
      </c>
      <c r="C12" s="12" t="s">
        <v>13</v>
      </c>
      <c r="D12" s="14">
        <f>Z37</f>
        <v>3.6944444444444446</v>
      </c>
      <c r="E12" s="12" t="s">
        <v>23</v>
      </c>
      <c r="F12" s="11" t="s">
        <v>25</v>
      </c>
      <c r="G12" s="12" t="s">
        <v>100</v>
      </c>
      <c r="H12" s="11" t="s">
        <v>133</v>
      </c>
      <c r="I12" s="12" t="s">
        <v>24</v>
      </c>
      <c r="J12" s="284">
        <v>24</v>
      </c>
      <c r="K12" s="37">
        <f t="shared" si="7"/>
        <v>88.666666666666671</v>
      </c>
      <c r="L12" s="43" t="s">
        <v>82</v>
      </c>
      <c r="M12" s="14">
        <f t="shared" si="0"/>
        <v>0.98846913580246942</v>
      </c>
      <c r="N12" s="32">
        <f t="shared" si="1"/>
        <v>0.8237242798353912</v>
      </c>
      <c r="O12" s="14">
        <f t="shared" si="2"/>
        <v>0.90609670781893037</v>
      </c>
      <c r="P12" s="264">
        <v>0.66888888888888909</v>
      </c>
      <c r="Q12" s="32">
        <f t="shared" si="3"/>
        <v>1.2</v>
      </c>
      <c r="R12" s="14">
        <f t="shared" si="4"/>
        <v>1.2355864197530868</v>
      </c>
      <c r="S12" s="14">
        <f t="shared" si="5"/>
        <v>1.0159266117969825</v>
      </c>
      <c r="T12" s="33">
        <f t="shared" si="6"/>
        <v>1.061944958847737</v>
      </c>
      <c r="U12" s="60">
        <v>11</v>
      </c>
      <c r="V12" s="61">
        <f>2/36</f>
        <v>5.5555555555555552E-2</v>
      </c>
      <c r="W12" s="62">
        <v>2</v>
      </c>
      <c r="X12" s="62">
        <v>3</v>
      </c>
      <c r="Y12" s="62">
        <v>4</v>
      </c>
      <c r="Z12" s="62">
        <v>5</v>
      </c>
      <c r="AA12" s="62">
        <v>6</v>
      </c>
      <c r="AB12" s="59">
        <v>7</v>
      </c>
      <c r="AC12" s="62">
        <v>8</v>
      </c>
      <c r="AD12" s="62">
        <v>9</v>
      </c>
      <c r="AE12" s="62">
        <v>10</v>
      </c>
      <c r="AF12" s="62">
        <v>12</v>
      </c>
      <c r="AG12" s="62">
        <v>15</v>
      </c>
      <c r="AH12" s="62">
        <v>20</v>
      </c>
      <c r="AI12" s="62">
        <v>30</v>
      </c>
      <c r="AJ12" s="63">
        <v>40</v>
      </c>
    </row>
    <row r="13" spans="1:36" ht="15.75" thickBot="1" x14ac:dyDescent="0.3">
      <c r="A13" s="10" t="s">
        <v>83</v>
      </c>
      <c r="B13" s="11" t="s">
        <v>10</v>
      </c>
      <c r="C13" s="12" t="s">
        <v>13</v>
      </c>
      <c r="D13" s="14">
        <f>AD37</f>
        <v>7.3888888888888893</v>
      </c>
      <c r="E13" s="12" t="s">
        <v>23</v>
      </c>
      <c r="F13" s="11" t="s">
        <v>25</v>
      </c>
      <c r="G13" s="12" t="s">
        <v>100</v>
      </c>
      <c r="H13" s="11" t="s">
        <v>133</v>
      </c>
      <c r="I13" s="12" t="s">
        <v>10</v>
      </c>
      <c r="J13" s="284">
        <v>12</v>
      </c>
      <c r="K13" s="37">
        <f t="shared" si="7"/>
        <v>88.666666666666671</v>
      </c>
      <c r="L13" s="43" t="s">
        <v>83</v>
      </c>
      <c r="M13" s="14">
        <f t="shared" si="0"/>
        <v>1.2355864197530868</v>
      </c>
      <c r="N13" s="32">
        <f t="shared" si="1"/>
        <v>1.6474485596707824</v>
      </c>
      <c r="O13" s="14">
        <f t="shared" si="2"/>
        <v>1.4415174897119347</v>
      </c>
      <c r="P13" s="264">
        <v>0.66888888888888909</v>
      </c>
      <c r="Q13" s="32">
        <f t="shared" si="3"/>
        <v>1.2</v>
      </c>
      <c r="R13" s="14">
        <f t="shared" si="4"/>
        <v>1.2355864197530868</v>
      </c>
      <c r="S13" s="14">
        <f t="shared" si="5"/>
        <v>1.3728737997256522</v>
      </c>
      <c r="T13" s="33">
        <f t="shared" si="6"/>
        <v>1.3296553497942392</v>
      </c>
      <c r="U13" s="99">
        <v>12</v>
      </c>
      <c r="V13" s="65">
        <f>1/36</f>
        <v>2.7777777777777776E-2</v>
      </c>
      <c r="W13" s="100">
        <v>2</v>
      </c>
      <c r="X13" s="100">
        <v>3</v>
      </c>
      <c r="Y13" s="100">
        <v>4</v>
      </c>
      <c r="Z13" s="100">
        <v>5</v>
      </c>
      <c r="AA13" s="100">
        <v>6</v>
      </c>
      <c r="AB13" s="101">
        <v>7</v>
      </c>
      <c r="AC13" s="100">
        <v>8</v>
      </c>
      <c r="AD13" s="100">
        <v>9</v>
      </c>
      <c r="AE13" s="100">
        <v>10</v>
      </c>
      <c r="AF13" s="100">
        <v>12</v>
      </c>
      <c r="AG13" s="100">
        <v>15</v>
      </c>
      <c r="AH13" s="100">
        <v>20</v>
      </c>
      <c r="AI13" s="100">
        <v>30</v>
      </c>
      <c r="AJ13" s="104">
        <v>40</v>
      </c>
    </row>
    <row r="14" spans="1:36" ht="15.75" thickBot="1" x14ac:dyDescent="0.3">
      <c r="A14" s="10" t="s">
        <v>84</v>
      </c>
      <c r="B14" s="11" t="s">
        <v>27</v>
      </c>
      <c r="C14" s="12" t="s">
        <v>10</v>
      </c>
      <c r="D14" s="14">
        <f>AE37</f>
        <v>11.083333333333332</v>
      </c>
      <c r="E14" s="12" t="s">
        <v>23</v>
      </c>
      <c r="F14" s="11" t="s">
        <v>25</v>
      </c>
      <c r="G14" s="12" t="s">
        <v>100</v>
      </c>
      <c r="H14" s="11" t="s">
        <v>133</v>
      </c>
      <c r="I14" s="12" t="s">
        <v>27</v>
      </c>
      <c r="J14" s="284">
        <v>8</v>
      </c>
      <c r="K14" s="37">
        <f t="shared" si="7"/>
        <v>88.666666666666657</v>
      </c>
      <c r="L14" s="43" t="s">
        <v>84</v>
      </c>
      <c r="M14" s="14">
        <f t="shared" si="0"/>
        <v>1.4827037037037039</v>
      </c>
      <c r="N14" s="32">
        <f t="shared" si="1"/>
        <v>1.8533796296296299</v>
      </c>
      <c r="O14" s="14">
        <f t="shared" si="2"/>
        <v>1.6680416666666669</v>
      </c>
      <c r="P14" s="264">
        <v>0.66888888888888909</v>
      </c>
      <c r="Q14" s="32">
        <f t="shared" si="3"/>
        <v>0.8</v>
      </c>
      <c r="R14" s="14">
        <f t="shared" si="4"/>
        <v>1.4827037037037039</v>
      </c>
      <c r="S14" s="14">
        <f t="shared" si="5"/>
        <v>1.6062623456790126</v>
      </c>
      <c r="T14" s="33">
        <f t="shared" si="6"/>
        <v>1.4046967592592594</v>
      </c>
      <c r="U14" s="339" t="s">
        <v>38</v>
      </c>
      <c r="V14" s="333"/>
      <c r="W14" s="19">
        <f>W3*V3+W4*V4+W5*V5+W6*V6+W7*V7+W8*V8+W9*V9+W10*V10+W11*V11+W12*V12+W13*V13</f>
        <v>1.416666666666667</v>
      </c>
      <c r="X14" s="19">
        <f>X3*V3+X4*V4+X5*V5+X6*V6+X7*V7+X8*V8+X9*V9+X10*V10+X11*V11+X12*V12+X13*V13</f>
        <v>2</v>
      </c>
      <c r="Y14" s="19">
        <f>Y3*V3+Y4*V4+Y5*V5+Y6*V6+Y7*V7+Y8*V8+Y9*V9+Y10*V10+Y11*V11+Y12*V12+Y13*V13</f>
        <v>2.6388888888888893</v>
      </c>
      <c r="Z14" s="19">
        <f>Z3*V3+Z4*V4+Z5*V5+Z6*V6+Z7*V7+Z8*V8+Z9*V9+Z10*V10+Z11*V11+Z12*V12+Z13*V13</f>
        <v>3.166666666666667</v>
      </c>
      <c r="AA14" s="19">
        <f>AA3*V3+AA4*V4+AA5*V5+AA6*V6+AA7*V7+AA8*V8+AA9*V9+AA10*V10+AA11*V11+AA12*V12+AA13*V13</f>
        <v>3.9999999999999996</v>
      </c>
      <c r="AB14" s="19">
        <f>AB3*V3+AB4*V4+AB5*V5+AB6*V6+AB7*V7+AB8*V8+AB9*V9+AB10*V10+AB11*V11+AB12*V12+AB13*V13</f>
        <v>4.3888888888888884</v>
      </c>
      <c r="AC14" s="19">
        <f>AC3*V3+AC4*V4+AC5*V5+AC6*V6+AC7*V7+AC8*V8+AC9*V9+AC10*V10+AC11*V11+AC12*V12+AC13*V13</f>
        <v>5.083333333333333</v>
      </c>
      <c r="AD14" s="19">
        <f>AD3*V3+AD4*V4+AD5*V5+AD6*V6+AD7*V7+AD8*V8+AD9*V9+AD10*V10+AD11*V11+AD12*V12+AD13*V13</f>
        <v>5.4722222222222214</v>
      </c>
      <c r="AE14" s="19">
        <f>AE3*V3+AE4*V4+AE5*V5+AE6*V6+AE7*V7+AE8*V8+AE9*V9+AE10*V10+AE11*V11+AE12*V12+AE13*V13</f>
        <v>6.3055555555555554</v>
      </c>
      <c r="AF14" s="19">
        <f>AF3*V3+AF4*V4+AF5*V5+AF6*V6+AF7*V7+AF8*V8+AF9*V9+AF10*V10+AF11*V11+AF12*V12+AF13*V13</f>
        <v>8.1388888888888893</v>
      </c>
      <c r="AG14" s="19">
        <f>AG3*V3+AG4*V4+AG5*V5+AG6*V6+AG7*V7+AG8*V8+AG9*V9+AG10*V10+AG11*V11+AG12*V12+AG13*V13</f>
        <v>9.5</v>
      </c>
      <c r="AH14" s="19">
        <f>AH3*V3+AH4*V4+AH5*V5+AH6*V6+AH7*V7+AH8*V8+AH9*V9+AH10*V10+AH11*V11+AH12*V12+AH13*V13</f>
        <v>12.694444444444445</v>
      </c>
      <c r="AI14" s="19">
        <f>AI3*V3+AI4*V4+AI5*V5+AI6*V6+AI7*V7+AI8*V8+AI9*V9+AI10*V10+AI11*V11+AI12*V12+AI13*V13</f>
        <v>19</v>
      </c>
      <c r="AJ14" s="105">
        <f>AJ3*V3+AJ4*V4+AJ5*V5+AJ6*V6+AJ7*V7+AJ8*V8+AJ9*V9+AJ10*V10+AJ11*V11+AJ12*V12+AJ13*V13</f>
        <v>25.388888888888889</v>
      </c>
    </row>
    <row r="15" spans="1:36" ht="17.25" thickTop="1" thickBot="1" x14ac:dyDescent="0.3">
      <c r="A15" s="10" t="s">
        <v>85</v>
      </c>
      <c r="B15" s="11" t="s">
        <v>93</v>
      </c>
      <c r="C15" s="12" t="s">
        <v>9</v>
      </c>
      <c r="D15" s="14">
        <f>AF37</f>
        <v>14.777777777777779</v>
      </c>
      <c r="E15" s="12" t="s">
        <v>23</v>
      </c>
      <c r="F15" s="11" t="s">
        <v>25</v>
      </c>
      <c r="G15" s="12" t="s">
        <v>100</v>
      </c>
      <c r="H15" s="11" t="s">
        <v>133</v>
      </c>
      <c r="I15" s="12" t="s">
        <v>9</v>
      </c>
      <c r="J15" s="284">
        <v>6</v>
      </c>
      <c r="K15" s="37">
        <f t="shared" si="7"/>
        <v>88.666666666666671</v>
      </c>
      <c r="L15" s="43" t="s">
        <v>85</v>
      </c>
      <c r="M15" s="14">
        <f t="shared" si="0"/>
        <v>1.5207217473884145</v>
      </c>
      <c r="N15" s="32">
        <f t="shared" si="1"/>
        <v>1.6474485596707824</v>
      </c>
      <c r="O15" s="14">
        <f t="shared" si="2"/>
        <v>1.5840851535295983</v>
      </c>
      <c r="P15" s="264">
        <v>0.66888888888888909</v>
      </c>
      <c r="Q15" s="32">
        <f t="shared" si="3"/>
        <v>0.6</v>
      </c>
      <c r="R15" s="14">
        <f t="shared" si="4"/>
        <v>1.6474485596707824</v>
      </c>
      <c r="S15" s="14">
        <f t="shared" si="5"/>
        <v>1.605206288909993</v>
      </c>
      <c r="T15" s="33">
        <f t="shared" si="6"/>
        <v>1.3539047166824947</v>
      </c>
      <c r="U15" s="78" t="s">
        <v>64</v>
      </c>
      <c r="V15" s="79"/>
      <c r="W15" s="79"/>
      <c r="X15" s="79"/>
      <c r="Y15" s="79"/>
      <c r="Z15" s="70"/>
      <c r="AA15" s="70"/>
      <c r="AB15" s="109"/>
      <c r="AC15" s="70"/>
      <c r="AD15" s="70"/>
      <c r="AE15" s="70"/>
      <c r="AF15" s="70"/>
      <c r="AG15" s="70"/>
      <c r="AH15" s="70"/>
      <c r="AI15" s="70"/>
      <c r="AJ15" s="71"/>
    </row>
    <row r="16" spans="1:36" ht="16.5" thickTop="1" thickBot="1" x14ac:dyDescent="0.3">
      <c r="A16" s="10" t="s">
        <v>43</v>
      </c>
      <c r="B16" s="11" t="s">
        <v>24</v>
      </c>
      <c r="C16" s="12" t="s">
        <v>22</v>
      </c>
      <c r="D16" s="14" t="s">
        <v>27</v>
      </c>
      <c r="E16" s="12" t="s">
        <v>23</v>
      </c>
      <c r="F16" s="11" t="s">
        <v>25</v>
      </c>
      <c r="G16" s="12" t="s">
        <v>100</v>
      </c>
      <c r="H16" s="11" t="s">
        <v>133</v>
      </c>
      <c r="I16" s="12" t="s">
        <v>24</v>
      </c>
      <c r="J16" s="284">
        <v>24</v>
      </c>
      <c r="K16" s="37">
        <f t="shared" ref="K16:K19" si="8">D16*J16</f>
        <v>120</v>
      </c>
      <c r="L16" s="43" t="s">
        <v>43</v>
      </c>
      <c r="M16" s="14">
        <f t="shared" si="0"/>
        <v>1.4388888888888884</v>
      </c>
      <c r="N16" s="32">
        <f t="shared" si="1"/>
        <v>2.8777777777777769</v>
      </c>
      <c r="O16" s="14">
        <f t="shared" si="2"/>
        <v>2.1583333333333328</v>
      </c>
      <c r="P16" s="264">
        <v>0.57555555555555538</v>
      </c>
      <c r="Q16" s="32">
        <f t="shared" si="3"/>
        <v>1.2</v>
      </c>
      <c r="R16" s="14">
        <f t="shared" si="4"/>
        <v>1.4388888888888884</v>
      </c>
      <c r="S16" s="14">
        <f t="shared" si="5"/>
        <v>1.9185185185185178</v>
      </c>
      <c r="T16" s="33">
        <f t="shared" si="6"/>
        <v>1.7388888888888885</v>
      </c>
      <c r="U16" s="96" t="s">
        <v>36</v>
      </c>
      <c r="V16" s="27" t="s">
        <v>37</v>
      </c>
      <c r="W16" s="97">
        <v>2</v>
      </c>
      <c r="X16" s="97">
        <v>3</v>
      </c>
      <c r="Y16" s="97">
        <v>4</v>
      </c>
      <c r="Z16" s="97">
        <v>5</v>
      </c>
      <c r="AA16" s="97">
        <v>6</v>
      </c>
      <c r="AB16" s="98">
        <v>7</v>
      </c>
      <c r="AC16" s="97">
        <v>9</v>
      </c>
      <c r="AD16" s="97">
        <v>10</v>
      </c>
      <c r="AE16" s="3" t="s">
        <v>14</v>
      </c>
      <c r="AF16" s="97">
        <v>15</v>
      </c>
      <c r="AG16" s="97">
        <v>20</v>
      </c>
      <c r="AH16" s="97">
        <v>30</v>
      </c>
      <c r="AI16" s="116">
        <v>40</v>
      </c>
      <c r="AJ16" s="84"/>
    </row>
    <row r="17" spans="1:36" ht="15.75" thickBot="1" x14ac:dyDescent="0.3">
      <c r="A17" s="10" t="s">
        <v>44</v>
      </c>
      <c r="B17" s="11" t="s">
        <v>27</v>
      </c>
      <c r="C17" s="12" t="s">
        <v>24</v>
      </c>
      <c r="D17" s="14" t="s">
        <v>7</v>
      </c>
      <c r="E17" s="12" t="s">
        <v>23</v>
      </c>
      <c r="F17" s="11" t="s">
        <v>25</v>
      </c>
      <c r="G17" s="12" t="s">
        <v>100</v>
      </c>
      <c r="H17" s="11" t="s">
        <v>133</v>
      </c>
      <c r="I17" s="12" t="s">
        <v>10</v>
      </c>
      <c r="J17" s="284">
        <v>12</v>
      </c>
      <c r="K17" s="37">
        <f t="shared" si="8"/>
        <v>120</v>
      </c>
      <c r="L17" s="43" t="s">
        <v>44</v>
      </c>
      <c r="M17" s="14">
        <f t="shared" si="0"/>
        <v>1.1511111111111108</v>
      </c>
      <c r="N17" s="32">
        <f t="shared" si="1"/>
        <v>2.8777777777777769</v>
      </c>
      <c r="O17" s="14">
        <f t="shared" si="2"/>
        <v>2.014444444444444</v>
      </c>
      <c r="P17" s="264">
        <v>0.57555555555555538</v>
      </c>
      <c r="Q17" s="32">
        <f t="shared" si="3"/>
        <v>1.2</v>
      </c>
      <c r="R17" s="14">
        <f t="shared" si="4"/>
        <v>1.4388888888888884</v>
      </c>
      <c r="S17" s="14">
        <f t="shared" si="5"/>
        <v>1.8225925925925921</v>
      </c>
      <c r="T17" s="33">
        <f t="shared" si="6"/>
        <v>1.6669444444444441</v>
      </c>
      <c r="U17" s="66">
        <v>4</v>
      </c>
      <c r="V17" s="67">
        <f>3/36</f>
        <v>8.3333333333333329E-2</v>
      </c>
      <c r="W17" s="68">
        <v>1</v>
      </c>
      <c r="X17" s="68">
        <v>1</v>
      </c>
      <c r="Y17" s="68">
        <v>2</v>
      </c>
      <c r="Z17" s="68">
        <v>2</v>
      </c>
      <c r="AA17" s="68">
        <v>3</v>
      </c>
      <c r="AB17" s="72">
        <v>3</v>
      </c>
      <c r="AC17" s="68">
        <v>4</v>
      </c>
      <c r="AD17" s="68">
        <v>4</v>
      </c>
      <c r="AE17" s="114" t="s">
        <v>27</v>
      </c>
      <c r="AF17" s="68">
        <v>6</v>
      </c>
      <c r="AG17" s="68">
        <v>9</v>
      </c>
      <c r="AH17" s="68">
        <v>12</v>
      </c>
      <c r="AI17" s="117">
        <v>18</v>
      </c>
      <c r="AJ17" s="85"/>
    </row>
    <row r="18" spans="1:36" ht="15.75" thickBot="1" x14ac:dyDescent="0.3">
      <c r="A18" s="10" t="s">
        <v>45</v>
      </c>
      <c r="B18" s="11" t="s">
        <v>25</v>
      </c>
      <c r="C18" s="12" t="s">
        <v>13</v>
      </c>
      <c r="D18" s="14" t="s">
        <v>47</v>
      </c>
      <c r="E18" s="12" t="s">
        <v>23</v>
      </c>
      <c r="F18" s="11" t="s">
        <v>25</v>
      </c>
      <c r="G18" s="12" t="s">
        <v>100</v>
      </c>
      <c r="H18" s="11" t="s">
        <v>133</v>
      </c>
      <c r="I18" s="12" t="s">
        <v>27</v>
      </c>
      <c r="J18" s="284">
        <v>8</v>
      </c>
      <c r="K18" s="37">
        <f t="shared" si="8"/>
        <v>120</v>
      </c>
      <c r="L18" s="43" t="s">
        <v>45</v>
      </c>
      <c r="M18" s="14">
        <f t="shared" si="0"/>
        <v>1.2333333333333329</v>
      </c>
      <c r="N18" s="32">
        <f t="shared" si="1"/>
        <v>2.8777777777777769</v>
      </c>
      <c r="O18" s="14">
        <f t="shared" si="2"/>
        <v>2.0555555555555549</v>
      </c>
      <c r="P18" s="264">
        <v>0.57555555555555538</v>
      </c>
      <c r="Q18" s="32">
        <f t="shared" si="3"/>
        <v>0.8</v>
      </c>
      <c r="R18" s="14">
        <f t="shared" si="4"/>
        <v>1.7266666666666661</v>
      </c>
      <c r="S18" s="14">
        <f t="shared" si="5"/>
        <v>1.9459259259259252</v>
      </c>
      <c r="T18" s="33">
        <f t="shared" si="6"/>
        <v>1.6594444444444441</v>
      </c>
      <c r="U18" s="60">
        <v>5</v>
      </c>
      <c r="V18" s="61">
        <f>4/36</f>
        <v>0.1111111111111111</v>
      </c>
      <c r="W18" s="62">
        <v>1</v>
      </c>
      <c r="X18" s="62">
        <v>2</v>
      </c>
      <c r="Y18" s="62">
        <v>2</v>
      </c>
      <c r="Z18" s="62">
        <v>3</v>
      </c>
      <c r="AA18" s="62">
        <v>3</v>
      </c>
      <c r="AB18" s="59">
        <v>4</v>
      </c>
      <c r="AC18" s="62">
        <v>5</v>
      </c>
      <c r="AD18" s="62">
        <v>6</v>
      </c>
      <c r="AE18" s="64" t="s">
        <v>12</v>
      </c>
      <c r="AF18" s="62">
        <v>9</v>
      </c>
      <c r="AG18" s="62">
        <v>12</v>
      </c>
      <c r="AH18" s="62">
        <v>18</v>
      </c>
      <c r="AI18" s="118">
        <v>24</v>
      </c>
      <c r="AJ18" s="85"/>
    </row>
    <row r="19" spans="1:36" ht="15.75" thickBot="1" x14ac:dyDescent="0.3">
      <c r="A19" s="10" t="s">
        <v>46</v>
      </c>
      <c r="B19" s="11" t="s">
        <v>7</v>
      </c>
      <c r="C19" s="12" t="s">
        <v>27</v>
      </c>
      <c r="D19" s="14" t="s">
        <v>42</v>
      </c>
      <c r="E19" s="12" t="s">
        <v>23</v>
      </c>
      <c r="F19" s="11" t="s">
        <v>25</v>
      </c>
      <c r="G19" s="12" t="s">
        <v>100</v>
      </c>
      <c r="H19" s="11" t="s">
        <v>133</v>
      </c>
      <c r="I19" s="12" t="s">
        <v>9</v>
      </c>
      <c r="J19" s="284">
        <v>6</v>
      </c>
      <c r="K19" s="37">
        <f t="shared" si="8"/>
        <v>120</v>
      </c>
      <c r="L19" s="43" t="s">
        <v>46</v>
      </c>
      <c r="M19" s="14">
        <f t="shared" si="0"/>
        <v>1.1511111111111108</v>
      </c>
      <c r="N19" s="32">
        <f t="shared" si="1"/>
        <v>2.3022222222222215</v>
      </c>
      <c r="O19" s="14">
        <f t="shared" si="2"/>
        <v>1.7266666666666661</v>
      </c>
      <c r="P19" s="264">
        <v>0.57555555555555538</v>
      </c>
      <c r="Q19" s="32">
        <f t="shared" si="3"/>
        <v>0.6</v>
      </c>
      <c r="R19" s="14">
        <f t="shared" si="4"/>
        <v>1.9185185185185178</v>
      </c>
      <c r="S19" s="14">
        <f t="shared" si="5"/>
        <v>1.7906172839506167</v>
      </c>
      <c r="T19" s="33">
        <f t="shared" si="6"/>
        <v>1.4929629629629624</v>
      </c>
      <c r="U19" s="60">
        <v>6</v>
      </c>
      <c r="V19" s="61">
        <f>5/36</f>
        <v>0.1388888888888889</v>
      </c>
      <c r="W19" s="62">
        <v>1</v>
      </c>
      <c r="X19" s="62">
        <v>2</v>
      </c>
      <c r="Y19" s="62">
        <v>2</v>
      </c>
      <c r="Z19" s="62">
        <v>3</v>
      </c>
      <c r="AA19" s="62">
        <v>4</v>
      </c>
      <c r="AB19" s="59">
        <v>4</v>
      </c>
      <c r="AC19" s="62">
        <v>5</v>
      </c>
      <c r="AD19" s="62">
        <v>6</v>
      </c>
      <c r="AE19" s="64" t="s">
        <v>12</v>
      </c>
      <c r="AF19" s="62">
        <v>9</v>
      </c>
      <c r="AG19" s="62">
        <v>12</v>
      </c>
      <c r="AH19" s="62">
        <v>18</v>
      </c>
      <c r="AI19" s="118">
        <v>24</v>
      </c>
      <c r="AJ19" s="85"/>
    </row>
    <row r="20" spans="1:36" ht="15.75" thickBot="1" x14ac:dyDescent="0.3">
      <c r="A20" s="10" t="s">
        <v>32</v>
      </c>
      <c r="B20" s="11" t="s">
        <v>22</v>
      </c>
      <c r="C20" s="12" t="s">
        <v>22</v>
      </c>
      <c r="D20" s="14" t="s">
        <v>24</v>
      </c>
      <c r="E20" s="12" t="s">
        <v>9</v>
      </c>
      <c r="F20" s="11" t="s">
        <v>25</v>
      </c>
      <c r="G20" s="12" t="s">
        <v>100</v>
      </c>
      <c r="H20" s="11" t="s">
        <v>133</v>
      </c>
      <c r="I20" s="12" t="s">
        <v>22</v>
      </c>
      <c r="J20" s="284">
        <v>24</v>
      </c>
      <c r="K20" s="37">
        <f>D20*J20</f>
        <v>48</v>
      </c>
      <c r="L20" s="43" t="s">
        <v>32</v>
      </c>
      <c r="M20" s="14">
        <f t="shared" si="0"/>
        <v>0</v>
      </c>
      <c r="N20" s="32">
        <f t="shared" si="1"/>
        <v>0</v>
      </c>
      <c r="O20" s="14">
        <f t="shared" si="2"/>
        <v>0</v>
      </c>
      <c r="P20" s="264">
        <v>0</v>
      </c>
      <c r="Q20" s="32">
        <f t="shared" si="3"/>
        <v>1.2</v>
      </c>
      <c r="R20" s="14">
        <f t="shared" si="4"/>
        <v>0</v>
      </c>
      <c r="S20" s="14">
        <f t="shared" si="5"/>
        <v>0</v>
      </c>
      <c r="T20" s="33">
        <f t="shared" si="6"/>
        <v>0.3</v>
      </c>
      <c r="U20" s="60">
        <v>7</v>
      </c>
      <c r="V20" s="61">
        <f>6/36</f>
        <v>0.16666666666666666</v>
      </c>
      <c r="W20" s="62">
        <v>1</v>
      </c>
      <c r="X20" s="62">
        <v>2</v>
      </c>
      <c r="Y20" s="62">
        <v>3</v>
      </c>
      <c r="Z20" s="62">
        <v>3</v>
      </c>
      <c r="AA20" s="62">
        <v>4</v>
      </c>
      <c r="AB20" s="59">
        <v>4</v>
      </c>
      <c r="AC20" s="62">
        <v>5</v>
      </c>
      <c r="AD20" s="62">
        <v>6</v>
      </c>
      <c r="AE20" s="64" t="s">
        <v>12</v>
      </c>
      <c r="AF20" s="62">
        <v>9</v>
      </c>
      <c r="AG20" s="62">
        <v>12</v>
      </c>
      <c r="AH20" s="62">
        <v>18</v>
      </c>
      <c r="AI20" s="118">
        <v>24</v>
      </c>
      <c r="AJ20" s="85"/>
    </row>
    <row r="21" spans="1:36" ht="15.75" thickBot="1" x14ac:dyDescent="0.3">
      <c r="A21" s="10" t="s">
        <v>33</v>
      </c>
      <c r="B21" s="11" t="s">
        <v>26</v>
      </c>
      <c r="C21" s="12" t="s">
        <v>22</v>
      </c>
      <c r="D21" s="14">
        <f>W14*2</f>
        <v>2.8333333333333339</v>
      </c>
      <c r="E21" s="12" t="s">
        <v>9</v>
      </c>
      <c r="F21" s="11" t="s">
        <v>25</v>
      </c>
      <c r="G21" s="12" t="s">
        <v>100</v>
      </c>
      <c r="H21" s="11" t="s">
        <v>133</v>
      </c>
      <c r="I21" s="12" t="s">
        <v>24</v>
      </c>
      <c r="J21" s="284">
        <v>12</v>
      </c>
      <c r="K21" s="37">
        <f>D21*J21</f>
        <v>34.000000000000007</v>
      </c>
      <c r="L21" s="43" t="s">
        <v>33</v>
      </c>
      <c r="M21" s="14">
        <f t="shared" si="0"/>
        <v>0</v>
      </c>
      <c r="N21" s="32">
        <f t="shared" si="1"/>
        <v>0</v>
      </c>
      <c r="O21" s="14">
        <f t="shared" si="2"/>
        <v>0</v>
      </c>
      <c r="P21" s="264">
        <v>0</v>
      </c>
      <c r="Q21" s="32">
        <f t="shared" si="3"/>
        <v>1.2</v>
      </c>
      <c r="R21" s="14">
        <f t="shared" si="4"/>
        <v>0</v>
      </c>
      <c r="S21" s="14">
        <f t="shared" si="5"/>
        <v>0</v>
      </c>
      <c r="T21" s="33">
        <f t="shared" si="6"/>
        <v>0.3</v>
      </c>
      <c r="U21" s="60">
        <v>8</v>
      </c>
      <c r="V21" s="61">
        <f>5/36</f>
        <v>0.1388888888888889</v>
      </c>
      <c r="W21" s="62">
        <v>2</v>
      </c>
      <c r="X21" s="62">
        <v>2</v>
      </c>
      <c r="Y21" s="62">
        <v>3</v>
      </c>
      <c r="Z21" s="62">
        <v>3</v>
      </c>
      <c r="AA21" s="62">
        <v>4</v>
      </c>
      <c r="AB21" s="59">
        <v>4</v>
      </c>
      <c r="AC21" s="62">
        <v>5</v>
      </c>
      <c r="AD21" s="62">
        <v>6</v>
      </c>
      <c r="AE21" s="64" t="s">
        <v>12</v>
      </c>
      <c r="AF21" s="62">
        <v>9</v>
      </c>
      <c r="AG21" s="62">
        <v>12</v>
      </c>
      <c r="AH21" s="62">
        <v>18</v>
      </c>
      <c r="AI21" s="118">
        <v>24</v>
      </c>
      <c r="AJ21" s="85"/>
    </row>
    <row r="22" spans="1:36" ht="15.75" thickBot="1" x14ac:dyDescent="0.3">
      <c r="A22" s="10" t="s">
        <v>34</v>
      </c>
      <c r="B22" s="11" t="s">
        <v>28</v>
      </c>
      <c r="C22" s="12" t="s">
        <v>24</v>
      </c>
      <c r="D22" s="14">
        <f>Y14*2</f>
        <v>5.2777777777777786</v>
      </c>
      <c r="E22" s="12" t="s">
        <v>9</v>
      </c>
      <c r="F22" s="11" t="s">
        <v>25</v>
      </c>
      <c r="G22" s="12" t="s">
        <v>100</v>
      </c>
      <c r="H22" s="11" t="s">
        <v>133</v>
      </c>
      <c r="I22" s="12" t="s">
        <v>27</v>
      </c>
      <c r="J22" s="284">
        <v>6</v>
      </c>
      <c r="K22" s="37">
        <f>D22*J22</f>
        <v>31.666666666666671</v>
      </c>
      <c r="L22" s="43" t="s">
        <v>34</v>
      </c>
      <c r="M22" s="14">
        <f t="shared" si="0"/>
        <v>0</v>
      </c>
      <c r="N22" s="32">
        <f t="shared" si="1"/>
        <v>0</v>
      </c>
      <c r="O22" s="14">
        <f t="shared" si="2"/>
        <v>0</v>
      </c>
      <c r="P22" s="264">
        <v>0</v>
      </c>
      <c r="Q22" s="32">
        <f t="shared" si="3"/>
        <v>0.6</v>
      </c>
      <c r="R22" s="14">
        <f t="shared" si="4"/>
        <v>0</v>
      </c>
      <c r="S22" s="14">
        <f t="shared" si="5"/>
        <v>0</v>
      </c>
      <c r="T22" s="33">
        <f t="shared" si="6"/>
        <v>0.15</v>
      </c>
      <c r="U22" s="60">
        <v>9</v>
      </c>
      <c r="V22" s="61">
        <f>4/36</f>
        <v>0.1111111111111111</v>
      </c>
      <c r="W22" s="62">
        <v>2</v>
      </c>
      <c r="X22" s="62">
        <v>2</v>
      </c>
      <c r="Y22" s="62">
        <v>3</v>
      </c>
      <c r="Z22" s="62">
        <v>4</v>
      </c>
      <c r="AA22" s="62">
        <v>5</v>
      </c>
      <c r="AB22" s="59">
        <v>6</v>
      </c>
      <c r="AC22" s="62">
        <v>7</v>
      </c>
      <c r="AD22" s="62">
        <v>8</v>
      </c>
      <c r="AE22" s="64" t="s">
        <v>7</v>
      </c>
      <c r="AF22" s="62">
        <v>12</v>
      </c>
      <c r="AG22" s="62">
        <v>16</v>
      </c>
      <c r="AH22" s="62">
        <v>24</v>
      </c>
      <c r="AI22" s="118">
        <v>32</v>
      </c>
      <c r="AJ22" s="85"/>
    </row>
    <row r="23" spans="1:36" ht="15.75" thickBot="1" x14ac:dyDescent="0.3">
      <c r="A23" s="10" t="s">
        <v>35</v>
      </c>
      <c r="B23" s="11" t="s">
        <v>27</v>
      </c>
      <c r="C23" s="12" t="s">
        <v>10</v>
      </c>
      <c r="D23" s="14">
        <f>AC14*2</f>
        <v>10.166666666666666</v>
      </c>
      <c r="E23" s="12" t="s">
        <v>9</v>
      </c>
      <c r="F23" s="11" t="s">
        <v>25</v>
      </c>
      <c r="G23" s="12" t="s">
        <v>100</v>
      </c>
      <c r="H23" s="11" t="s">
        <v>133</v>
      </c>
      <c r="I23" s="12" t="s">
        <v>7</v>
      </c>
      <c r="J23" s="284">
        <v>4</v>
      </c>
      <c r="K23" s="37">
        <f>D23*J23</f>
        <v>40.666666666666664</v>
      </c>
      <c r="L23" s="43" t="s">
        <v>35</v>
      </c>
      <c r="M23" s="14">
        <f t="shared" si="0"/>
        <v>0</v>
      </c>
      <c r="N23" s="32">
        <f t="shared" si="1"/>
        <v>0</v>
      </c>
      <c r="O23" s="14">
        <f t="shared" si="2"/>
        <v>0</v>
      </c>
      <c r="P23" s="264">
        <v>0</v>
      </c>
      <c r="Q23" s="32">
        <f t="shared" si="3"/>
        <v>0.4</v>
      </c>
      <c r="R23" s="14">
        <f t="shared" si="4"/>
        <v>0</v>
      </c>
      <c r="S23" s="14">
        <f t="shared" si="5"/>
        <v>0</v>
      </c>
      <c r="T23" s="33">
        <f t="shared" si="6"/>
        <v>0.1</v>
      </c>
      <c r="U23" s="60">
        <v>10</v>
      </c>
      <c r="V23" s="61">
        <f>3/36</f>
        <v>8.3333333333333329E-2</v>
      </c>
      <c r="W23" s="62">
        <v>2</v>
      </c>
      <c r="X23" s="62">
        <v>3</v>
      </c>
      <c r="Y23" s="62">
        <v>3</v>
      </c>
      <c r="Z23" s="62">
        <v>4</v>
      </c>
      <c r="AA23" s="62">
        <v>5</v>
      </c>
      <c r="AB23" s="59">
        <v>6</v>
      </c>
      <c r="AC23" s="62">
        <v>7</v>
      </c>
      <c r="AD23" s="62">
        <v>8</v>
      </c>
      <c r="AE23" s="64" t="s">
        <v>7</v>
      </c>
      <c r="AF23" s="62">
        <v>12</v>
      </c>
      <c r="AG23" s="62">
        <v>16</v>
      </c>
      <c r="AH23" s="62">
        <v>24</v>
      </c>
      <c r="AI23" s="118">
        <v>32</v>
      </c>
      <c r="AJ23" s="85"/>
    </row>
    <row r="24" spans="1:36" ht="15.75" thickBot="1" x14ac:dyDescent="0.3">
      <c r="A24" s="10" t="s">
        <v>60</v>
      </c>
      <c r="B24" s="11" t="s">
        <v>41</v>
      </c>
      <c r="C24" s="12" t="s">
        <v>24</v>
      </c>
      <c r="D24" s="14">
        <f>X26</f>
        <v>2.1666666666666665</v>
      </c>
      <c r="E24" s="12" t="s">
        <v>10</v>
      </c>
      <c r="F24" s="11" t="s">
        <v>77</v>
      </c>
      <c r="G24" s="12" t="s">
        <v>132</v>
      </c>
      <c r="H24" s="11" t="s">
        <v>134</v>
      </c>
      <c r="I24" s="12" t="s">
        <v>24</v>
      </c>
      <c r="J24" s="284">
        <v>20</v>
      </c>
      <c r="K24" s="37">
        <f t="shared" ref="K24:K38" si="9">D24*J24</f>
        <v>43.333333333333329</v>
      </c>
      <c r="L24" s="43" t="s">
        <v>60</v>
      </c>
      <c r="M24" s="14">
        <f t="shared" si="0"/>
        <v>0.95654320987654284</v>
      </c>
      <c r="N24" s="32">
        <f t="shared" si="1"/>
        <v>0.71740740740740716</v>
      </c>
      <c r="O24" s="14">
        <f t="shared" si="2"/>
        <v>0.836975308641975</v>
      </c>
      <c r="P24" s="264">
        <v>0.66222222222222205</v>
      </c>
      <c r="Q24" s="32">
        <f t="shared" si="3"/>
        <v>1.2</v>
      </c>
      <c r="R24" s="14">
        <f t="shared" si="4"/>
        <v>0.71740740740740716</v>
      </c>
      <c r="S24" s="14">
        <f t="shared" si="5"/>
        <v>0.79711934156378572</v>
      </c>
      <c r="T24" s="33">
        <f t="shared" si="6"/>
        <v>0.89783950617283925</v>
      </c>
      <c r="U24" s="60">
        <v>11</v>
      </c>
      <c r="V24" s="61">
        <f>2/36</f>
        <v>5.5555555555555552E-2</v>
      </c>
      <c r="W24" s="62">
        <v>2</v>
      </c>
      <c r="X24" s="62">
        <v>3</v>
      </c>
      <c r="Y24" s="62">
        <v>4</v>
      </c>
      <c r="Z24" s="62">
        <v>5</v>
      </c>
      <c r="AA24" s="62">
        <v>6</v>
      </c>
      <c r="AB24" s="59">
        <v>7</v>
      </c>
      <c r="AC24" s="62">
        <v>9</v>
      </c>
      <c r="AD24" s="62">
        <v>10</v>
      </c>
      <c r="AE24" s="64" t="s">
        <v>14</v>
      </c>
      <c r="AF24" s="62">
        <v>15</v>
      </c>
      <c r="AG24" s="62">
        <v>20</v>
      </c>
      <c r="AH24" s="62">
        <v>30</v>
      </c>
      <c r="AI24" s="118">
        <v>40</v>
      </c>
      <c r="AJ24" s="85"/>
    </row>
    <row r="25" spans="1:36" ht="15.75" thickBot="1" x14ac:dyDescent="0.3">
      <c r="A25" s="10" t="s">
        <v>59</v>
      </c>
      <c r="B25" s="11" t="s">
        <v>41</v>
      </c>
      <c r="C25" s="12" t="s">
        <v>24</v>
      </c>
      <c r="D25" s="14">
        <f>D24*2</f>
        <v>4.333333333333333</v>
      </c>
      <c r="E25" s="12" t="s">
        <v>10</v>
      </c>
      <c r="F25" s="11" t="s">
        <v>27</v>
      </c>
      <c r="G25" s="12" t="s">
        <v>7</v>
      </c>
      <c r="H25" s="11" t="s">
        <v>47</v>
      </c>
      <c r="I25" s="12" t="s">
        <v>24</v>
      </c>
      <c r="J25" s="284">
        <v>20</v>
      </c>
      <c r="K25" s="37">
        <f t="shared" si="9"/>
        <v>86.666666666666657</v>
      </c>
      <c r="L25" s="43" t="s">
        <v>59</v>
      </c>
      <c r="M25" s="14">
        <f t="shared" si="0"/>
        <v>1.0592592592592591</v>
      </c>
      <c r="N25" s="32">
        <f t="shared" si="1"/>
        <v>0.79444444444444429</v>
      </c>
      <c r="O25" s="14">
        <f t="shared" si="2"/>
        <v>0.9268518518518517</v>
      </c>
      <c r="P25" s="264">
        <v>0.36666666666666664</v>
      </c>
      <c r="Q25" s="32">
        <f t="shared" si="3"/>
        <v>1.2</v>
      </c>
      <c r="R25" s="14">
        <f t="shared" si="4"/>
        <v>0.79444444444444429</v>
      </c>
      <c r="S25" s="14">
        <f t="shared" si="5"/>
        <v>0.88271604938271597</v>
      </c>
      <c r="T25" s="33">
        <f t="shared" si="6"/>
        <v>0.96203703703703691</v>
      </c>
      <c r="U25" s="99">
        <v>12</v>
      </c>
      <c r="V25" s="65">
        <f>4/36</f>
        <v>0.1111111111111111</v>
      </c>
      <c r="W25" s="100">
        <v>2</v>
      </c>
      <c r="X25" s="100">
        <v>3</v>
      </c>
      <c r="Y25" s="100">
        <v>4</v>
      </c>
      <c r="Z25" s="100">
        <v>5</v>
      </c>
      <c r="AA25" s="100">
        <v>6</v>
      </c>
      <c r="AB25" s="101">
        <v>7</v>
      </c>
      <c r="AC25" s="100">
        <v>9</v>
      </c>
      <c r="AD25" s="100">
        <v>10</v>
      </c>
      <c r="AE25" s="115" t="s">
        <v>14</v>
      </c>
      <c r="AF25" s="100">
        <v>15</v>
      </c>
      <c r="AG25" s="100">
        <v>20</v>
      </c>
      <c r="AH25" s="100">
        <v>30</v>
      </c>
      <c r="AI25" s="119">
        <v>40</v>
      </c>
      <c r="AJ25" s="85"/>
    </row>
    <row r="26" spans="1:36" ht="15.75" thickBot="1" x14ac:dyDescent="0.3">
      <c r="A26" s="10" t="s">
        <v>58</v>
      </c>
      <c r="B26" s="11" t="s">
        <v>41</v>
      </c>
      <c r="C26" s="12" t="s">
        <v>24</v>
      </c>
      <c r="D26" s="14">
        <f>D24*3</f>
        <v>6.5</v>
      </c>
      <c r="E26" s="12" t="s">
        <v>23</v>
      </c>
      <c r="F26" s="11" t="s">
        <v>13</v>
      </c>
      <c r="G26" s="12" t="s">
        <v>9</v>
      </c>
      <c r="H26" s="11" t="s">
        <v>77</v>
      </c>
      <c r="I26" s="12" t="s">
        <v>24</v>
      </c>
      <c r="J26" s="284">
        <v>20</v>
      </c>
      <c r="K26" s="37">
        <f t="shared" si="9"/>
        <v>130</v>
      </c>
      <c r="L26" s="43" t="s">
        <v>58</v>
      </c>
      <c r="M26" s="14">
        <f t="shared" si="0"/>
        <v>0.47666666666666663</v>
      </c>
      <c r="N26" s="32">
        <f t="shared" si="1"/>
        <v>0.35749999999999998</v>
      </c>
      <c r="O26" s="14">
        <f t="shared" si="2"/>
        <v>0.41708333333333331</v>
      </c>
      <c r="P26" s="264">
        <v>0.11</v>
      </c>
      <c r="Q26" s="32">
        <f t="shared" si="3"/>
        <v>1.2</v>
      </c>
      <c r="R26" s="14">
        <f t="shared" si="4"/>
        <v>0.35749999999999998</v>
      </c>
      <c r="S26" s="14">
        <f t="shared" si="5"/>
        <v>0.3972222222222222</v>
      </c>
      <c r="T26" s="33">
        <f t="shared" si="6"/>
        <v>0.59791666666666665</v>
      </c>
      <c r="U26" s="339" t="s">
        <v>38</v>
      </c>
      <c r="V26" s="333"/>
      <c r="W26" s="19">
        <f>W17*V17+W18*V18+W19*V19+W20*V20+W21*V21+W22*V22+W23*V23+W24*V24+W25*V25</f>
        <v>1.5</v>
      </c>
      <c r="X26" s="19">
        <f>X17*V17+X18*V18+X19*V19+X20*V20+X21*V21+X22*V22+X23*V23+X24*V24+X25*V25</f>
        <v>2.1666666666666665</v>
      </c>
      <c r="Y26" s="19">
        <f>Y17*V17+Y18*V18+Y19*V19+Y20*V20+Y21*V21+Y22*V22+Y23*V23+Y24*V24+Y25*V25</f>
        <v>2.833333333333333</v>
      </c>
      <c r="Z26" s="19">
        <f>Z17*V17+Z18*V18+Z19*V19+Z20*V20+Z21*V21+Z22*V22+Z23*V23+Z24*V24+Z25*V25</f>
        <v>3.4444444444444446</v>
      </c>
      <c r="AA26" s="19">
        <f>AA17*V17+AA18*V18+AA19*V19+AA20*V20+AA21*V21+AA22*V22+AA23*V23+AA24*V24+AA25*V25</f>
        <v>4.333333333333333</v>
      </c>
      <c r="AB26" s="19">
        <f>AB17*V17+AB18*V18+AB19*V19+AB20*V20+AB21*V21+AB22*V22+AB23*V23+AB24*V24+AB25*V25</f>
        <v>4.8055555555555554</v>
      </c>
      <c r="AC26" s="19">
        <f>AC17*V17+AC18*V18+AC19*V19+AC20*V20+AC21*V21+AC22*V22+AC23*V23+AC24*V24+AC25*V25</f>
        <v>5.9722222222222214</v>
      </c>
      <c r="AD26" s="19">
        <f>AD17*V17+AD18*V18+AD19*V19+AD20*V20+AD21*V21+AD22*V22+AD23*V23+AD24*V24+AD25*V25</f>
        <v>6.8888888888888893</v>
      </c>
      <c r="AE26" s="19">
        <f>AE17*V17+AE18*V18+AE19*V19+AE20*V20+AE21*V21+AE22*V22+AE23*V23+AE24*V24+AE25*V25</f>
        <v>8.8055555555555554</v>
      </c>
      <c r="AF26" s="19">
        <f>AF17*V17+AF18*V18+AF19*V19+AF20*V20+AF21*V21+AF22*V22+AF23*V23+AF24*V24+AF25*V25</f>
        <v>10.333333333333332</v>
      </c>
      <c r="AG26" s="19">
        <f>AG17*V17+AG18*V18+AG19*V19+AG20*V20+AG21*V21+AG22*V22+AG23*V23+AG24*V24+AG25*V25</f>
        <v>13.861111111111111</v>
      </c>
      <c r="AH26" s="19">
        <f>AH17*V17+AH18*V18+AH19*V19+AH20*V20+AH21*V21+AH22*V22+AH23*V23+AH24*V24+AH25*V25</f>
        <v>20.666666666666664</v>
      </c>
      <c r="AI26" s="120">
        <f>AI17*V17+AI18*V18+AI19*V19+AI20*V20+AI21*V21+AI22*V22+AI23*V23+AI24*V24+AI25*V25</f>
        <v>27.722222222222221</v>
      </c>
      <c r="AJ26" s="86"/>
    </row>
    <row r="27" spans="1:36" ht="17.25" thickTop="1" thickBot="1" x14ac:dyDescent="0.3">
      <c r="A27" s="10" t="s">
        <v>57</v>
      </c>
      <c r="B27" s="11" t="s">
        <v>28</v>
      </c>
      <c r="C27" s="12" t="s">
        <v>13</v>
      </c>
      <c r="D27" s="14">
        <f>AA26</f>
        <v>4.333333333333333</v>
      </c>
      <c r="E27" s="12" t="s">
        <v>10</v>
      </c>
      <c r="F27" s="11" t="s">
        <v>27</v>
      </c>
      <c r="G27" s="12" t="s">
        <v>132</v>
      </c>
      <c r="H27" s="11" t="s">
        <v>134</v>
      </c>
      <c r="I27" s="12" t="s">
        <v>10</v>
      </c>
      <c r="J27" s="284">
        <v>10</v>
      </c>
      <c r="K27" s="37">
        <f t="shared" si="9"/>
        <v>43.333333333333329</v>
      </c>
      <c r="L27" s="43" t="s">
        <v>57</v>
      </c>
      <c r="M27" s="14">
        <f t="shared" si="0"/>
        <v>0.81989417989417956</v>
      </c>
      <c r="N27" s="32">
        <f t="shared" si="1"/>
        <v>0.95654320987654284</v>
      </c>
      <c r="O27" s="14">
        <f t="shared" si="2"/>
        <v>0.8882186948853612</v>
      </c>
      <c r="P27" s="264">
        <v>0.66222222222222205</v>
      </c>
      <c r="Q27" s="32">
        <f t="shared" si="3"/>
        <v>1</v>
      </c>
      <c r="R27" s="14">
        <f t="shared" si="4"/>
        <v>0.71740740740740716</v>
      </c>
      <c r="S27" s="14">
        <f t="shared" si="5"/>
        <v>0.83128159905937649</v>
      </c>
      <c r="T27" s="33">
        <f t="shared" si="6"/>
        <v>0.87346119929453236</v>
      </c>
      <c r="U27" s="80" t="s">
        <v>149</v>
      </c>
      <c r="V27" s="81"/>
      <c r="W27" s="81"/>
      <c r="X27" s="81"/>
      <c r="Y27" s="73"/>
      <c r="Z27" s="73"/>
      <c r="AA27" s="73"/>
      <c r="AB27" s="109"/>
      <c r="AC27" s="73"/>
      <c r="AD27" s="73"/>
      <c r="AE27" s="73"/>
      <c r="AF27" s="73"/>
      <c r="AG27" s="73"/>
      <c r="AH27" s="73"/>
      <c r="AI27" s="73"/>
      <c r="AJ27" s="74"/>
    </row>
    <row r="28" spans="1:36" ht="16.5" thickTop="1" thickBot="1" x14ac:dyDescent="0.3">
      <c r="A28" s="10" t="s">
        <v>56</v>
      </c>
      <c r="B28" s="11" t="s">
        <v>28</v>
      </c>
      <c r="C28" s="12" t="s">
        <v>13</v>
      </c>
      <c r="D28" s="14">
        <f>D27*2</f>
        <v>8.6666666666666661</v>
      </c>
      <c r="E28" s="12" t="s">
        <v>10</v>
      </c>
      <c r="F28" s="11" t="s">
        <v>27</v>
      </c>
      <c r="G28" s="12" t="s">
        <v>7</v>
      </c>
      <c r="H28" s="11" t="s">
        <v>47</v>
      </c>
      <c r="I28" s="12" t="s">
        <v>10</v>
      </c>
      <c r="J28" s="284">
        <v>10</v>
      </c>
      <c r="K28" s="37">
        <f t="shared" si="9"/>
        <v>86.666666666666657</v>
      </c>
      <c r="L28" s="43" t="s">
        <v>56</v>
      </c>
      <c r="M28" s="14">
        <f t="shared" si="0"/>
        <v>0.90793650793650771</v>
      </c>
      <c r="N28" s="32">
        <f t="shared" si="1"/>
        <v>1.0592592592592591</v>
      </c>
      <c r="O28" s="14">
        <f t="shared" si="2"/>
        <v>0.98359788359788336</v>
      </c>
      <c r="P28" s="264">
        <v>0.36666666666666664</v>
      </c>
      <c r="Q28" s="32">
        <f t="shared" si="3"/>
        <v>1</v>
      </c>
      <c r="R28" s="14">
        <f t="shared" si="4"/>
        <v>0.79444444444444429</v>
      </c>
      <c r="S28" s="14">
        <f t="shared" si="5"/>
        <v>0.92054673721340363</v>
      </c>
      <c r="T28" s="33">
        <f t="shared" si="6"/>
        <v>0.94041005291005275</v>
      </c>
      <c r="U28" s="96" t="s">
        <v>36</v>
      </c>
      <c r="V28" s="27" t="s">
        <v>37</v>
      </c>
      <c r="W28" s="97">
        <v>2</v>
      </c>
      <c r="X28" s="97">
        <v>3</v>
      </c>
      <c r="Y28" s="97">
        <v>4</v>
      </c>
      <c r="Z28" s="97">
        <v>5</v>
      </c>
      <c r="AA28" s="97">
        <v>6</v>
      </c>
      <c r="AB28" s="98">
        <v>7</v>
      </c>
      <c r="AC28" s="97">
        <v>9</v>
      </c>
      <c r="AD28" s="97">
        <v>10</v>
      </c>
      <c r="AE28" s="97">
        <v>15</v>
      </c>
      <c r="AF28" s="110">
        <v>20</v>
      </c>
      <c r="AG28" s="111"/>
      <c r="AH28" s="87"/>
      <c r="AI28" s="88"/>
      <c r="AJ28" s="89"/>
    </row>
    <row r="29" spans="1:36" ht="15.75" thickBot="1" x14ac:dyDescent="0.3">
      <c r="A29" s="10" t="s">
        <v>55</v>
      </c>
      <c r="B29" s="11" t="s">
        <v>28</v>
      </c>
      <c r="C29" s="12" t="s">
        <v>13</v>
      </c>
      <c r="D29" s="14">
        <f>D27*3</f>
        <v>13</v>
      </c>
      <c r="E29" s="12" t="s">
        <v>23</v>
      </c>
      <c r="F29" s="11" t="s">
        <v>13</v>
      </c>
      <c r="G29" s="12" t="s">
        <v>9</v>
      </c>
      <c r="H29" s="11" t="s">
        <v>77</v>
      </c>
      <c r="I29" s="12" t="s">
        <v>10</v>
      </c>
      <c r="J29" s="284">
        <v>10</v>
      </c>
      <c r="K29" s="37">
        <f t="shared" si="9"/>
        <v>130</v>
      </c>
      <c r="L29" s="43" t="s">
        <v>55</v>
      </c>
      <c r="M29" s="14">
        <f t="shared" si="0"/>
        <v>0.91619047619047633</v>
      </c>
      <c r="N29" s="32">
        <f t="shared" si="1"/>
        <v>1.068888888888889</v>
      </c>
      <c r="O29" s="14">
        <f t="shared" si="2"/>
        <v>0.99253968253968261</v>
      </c>
      <c r="P29" s="264">
        <v>0.2466666666666667</v>
      </c>
      <c r="Q29" s="32">
        <f t="shared" si="3"/>
        <v>1</v>
      </c>
      <c r="R29" s="14">
        <f t="shared" si="4"/>
        <v>0.80166666666666675</v>
      </c>
      <c r="S29" s="14">
        <f t="shared" si="5"/>
        <v>0.92891534391534403</v>
      </c>
      <c r="T29" s="33">
        <f t="shared" si="6"/>
        <v>0.94668650793650799</v>
      </c>
      <c r="U29" s="66">
        <v>5</v>
      </c>
      <c r="V29" s="67">
        <f>4/36</f>
        <v>0.1111111111111111</v>
      </c>
      <c r="W29" s="68">
        <v>1</v>
      </c>
      <c r="X29" s="68">
        <v>2</v>
      </c>
      <c r="Y29" s="68">
        <v>2</v>
      </c>
      <c r="Z29" s="68">
        <v>3</v>
      </c>
      <c r="AA29" s="68">
        <v>3</v>
      </c>
      <c r="AB29" s="72">
        <v>4</v>
      </c>
      <c r="AC29" s="68">
        <v>5</v>
      </c>
      <c r="AD29" s="68">
        <v>6</v>
      </c>
      <c r="AE29" s="68">
        <v>9</v>
      </c>
      <c r="AF29" s="82">
        <v>12</v>
      </c>
      <c r="AG29" s="112"/>
      <c r="AH29" s="90"/>
      <c r="AI29" s="91"/>
      <c r="AJ29" s="92"/>
    </row>
    <row r="30" spans="1:36" ht="15.75" thickBot="1" x14ac:dyDescent="0.3">
      <c r="A30" s="10" t="s">
        <v>54</v>
      </c>
      <c r="B30" s="11" t="s">
        <v>27</v>
      </c>
      <c r="C30" s="12" t="s">
        <v>10</v>
      </c>
      <c r="D30" s="14">
        <f>AC26</f>
        <v>5.9722222222222214</v>
      </c>
      <c r="E30" s="12" t="s">
        <v>10</v>
      </c>
      <c r="F30" s="11" t="s">
        <v>77</v>
      </c>
      <c r="G30" s="12" t="s">
        <v>132</v>
      </c>
      <c r="H30" s="11" t="s">
        <v>134</v>
      </c>
      <c r="I30" s="12" t="s">
        <v>9</v>
      </c>
      <c r="J30" s="284">
        <v>7</v>
      </c>
      <c r="K30" s="37">
        <f t="shared" si="9"/>
        <v>41.80555555555555</v>
      </c>
      <c r="L30" s="43" t="s">
        <v>54</v>
      </c>
      <c r="M30" s="14">
        <f t="shared" si="0"/>
        <v>0.79098765432098728</v>
      </c>
      <c r="N30" s="32">
        <f t="shared" si="1"/>
        <v>0.98873456790123415</v>
      </c>
      <c r="O30" s="14">
        <f t="shared" si="2"/>
        <v>0.88986111111111077</v>
      </c>
      <c r="P30" s="264">
        <v>0.66222222222222205</v>
      </c>
      <c r="Q30" s="32">
        <f t="shared" si="3"/>
        <v>0.7</v>
      </c>
      <c r="R30" s="14">
        <f t="shared" si="4"/>
        <v>0.65915637860082277</v>
      </c>
      <c r="S30" s="14">
        <f t="shared" si="5"/>
        <v>0.81295953360768147</v>
      </c>
      <c r="T30" s="33">
        <f t="shared" si="6"/>
        <v>0.78471965020576118</v>
      </c>
      <c r="U30" s="60">
        <v>6</v>
      </c>
      <c r="V30" s="61">
        <f>5/36</f>
        <v>0.1388888888888889</v>
      </c>
      <c r="W30" s="62">
        <v>1</v>
      </c>
      <c r="X30" s="62">
        <v>2</v>
      </c>
      <c r="Y30" s="62">
        <v>2</v>
      </c>
      <c r="Z30" s="62">
        <v>3</v>
      </c>
      <c r="AA30" s="62">
        <v>4</v>
      </c>
      <c r="AB30" s="59">
        <v>4</v>
      </c>
      <c r="AC30" s="62">
        <v>5</v>
      </c>
      <c r="AD30" s="62">
        <v>6</v>
      </c>
      <c r="AE30" s="62">
        <v>9</v>
      </c>
      <c r="AF30" s="83">
        <v>12</v>
      </c>
      <c r="AG30" s="112"/>
      <c r="AH30" s="90"/>
      <c r="AI30" s="91"/>
      <c r="AJ30" s="92"/>
    </row>
    <row r="31" spans="1:36" ht="15.75" thickBot="1" x14ac:dyDescent="0.3">
      <c r="A31" s="10" t="s">
        <v>53</v>
      </c>
      <c r="B31" s="11" t="s">
        <v>27</v>
      </c>
      <c r="C31" s="12" t="s">
        <v>10</v>
      </c>
      <c r="D31" s="14">
        <f>D30*2</f>
        <v>11.944444444444443</v>
      </c>
      <c r="E31" s="12" t="s">
        <v>10</v>
      </c>
      <c r="F31" s="11" t="s">
        <v>27</v>
      </c>
      <c r="G31" s="12" t="s">
        <v>7</v>
      </c>
      <c r="H31" s="11" t="s">
        <v>47</v>
      </c>
      <c r="I31" s="12" t="s">
        <v>9</v>
      </c>
      <c r="J31" s="284">
        <v>7</v>
      </c>
      <c r="K31" s="37">
        <f t="shared" si="9"/>
        <v>83.6111111111111</v>
      </c>
      <c r="L31" s="43" t="s">
        <v>53</v>
      </c>
      <c r="M31" s="14">
        <f t="shared" si="0"/>
        <v>0.87592592592592577</v>
      </c>
      <c r="N31" s="32">
        <f t="shared" si="1"/>
        <v>1.0949074074074072</v>
      </c>
      <c r="O31" s="14">
        <f t="shared" si="2"/>
        <v>0.9854166666666665</v>
      </c>
      <c r="P31" s="264">
        <v>0.36666666666666664</v>
      </c>
      <c r="Q31" s="32">
        <f t="shared" si="3"/>
        <v>0.7</v>
      </c>
      <c r="R31" s="14">
        <f t="shared" si="4"/>
        <v>0.72993827160493818</v>
      </c>
      <c r="S31" s="14">
        <f t="shared" si="5"/>
        <v>0.90025720164609035</v>
      </c>
      <c r="T31" s="33">
        <f t="shared" si="6"/>
        <v>0.85019290123456781</v>
      </c>
      <c r="U31" s="60">
        <v>7</v>
      </c>
      <c r="V31" s="61">
        <f>6/36</f>
        <v>0.16666666666666666</v>
      </c>
      <c r="W31" s="62">
        <v>1</v>
      </c>
      <c r="X31" s="62">
        <v>2</v>
      </c>
      <c r="Y31" s="62">
        <v>3</v>
      </c>
      <c r="Z31" s="62">
        <v>3</v>
      </c>
      <c r="AA31" s="62">
        <v>4</v>
      </c>
      <c r="AB31" s="59">
        <v>4</v>
      </c>
      <c r="AC31" s="62">
        <v>5</v>
      </c>
      <c r="AD31" s="62">
        <v>6</v>
      </c>
      <c r="AE31" s="62">
        <v>9</v>
      </c>
      <c r="AF31" s="83">
        <v>12</v>
      </c>
      <c r="AG31" s="112"/>
      <c r="AH31" s="90"/>
      <c r="AI31" s="91"/>
      <c r="AJ31" s="92"/>
    </row>
    <row r="32" spans="1:36" ht="15.75" thickBot="1" x14ac:dyDescent="0.3">
      <c r="A32" s="10" t="s">
        <v>52</v>
      </c>
      <c r="B32" s="11" t="s">
        <v>27</v>
      </c>
      <c r="C32" s="12" t="s">
        <v>10</v>
      </c>
      <c r="D32" s="14">
        <f>D30*3</f>
        <v>17.916666666666664</v>
      </c>
      <c r="E32" s="12" t="s">
        <v>23</v>
      </c>
      <c r="F32" s="11" t="s">
        <v>13</v>
      </c>
      <c r="G32" s="12" t="s">
        <v>9</v>
      </c>
      <c r="H32" s="11" t="s">
        <v>77</v>
      </c>
      <c r="I32" s="12" t="s">
        <v>9</v>
      </c>
      <c r="J32" s="284">
        <v>7</v>
      </c>
      <c r="K32" s="37">
        <f t="shared" si="9"/>
        <v>125.41666666666666</v>
      </c>
      <c r="L32" s="43" t="s">
        <v>52</v>
      </c>
      <c r="M32" s="14">
        <f t="shared" si="0"/>
        <v>0.88388888888888884</v>
      </c>
      <c r="N32" s="32">
        <f t="shared" si="1"/>
        <v>1.1048611111111111</v>
      </c>
      <c r="O32" s="14">
        <f t="shared" si="2"/>
        <v>0.99437500000000001</v>
      </c>
      <c r="P32" s="264">
        <v>0.2466666666666667</v>
      </c>
      <c r="Q32" s="32">
        <f t="shared" si="3"/>
        <v>0.7</v>
      </c>
      <c r="R32" s="14">
        <f t="shared" si="4"/>
        <v>0.73657407407407405</v>
      </c>
      <c r="S32" s="14">
        <f t="shared" si="5"/>
        <v>0.90844135802469139</v>
      </c>
      <c r="T32" s="33">
        <f t="shared" si="6"/>
        <v>0.85633101851851845</v>
      </c>
      <c r="U32" s="60">
        <v>8</v>
      </c>
      <c r="V32" s="61">
        <f>5/36</f>
        <v>0.1388888888888889</v>
      </c>
      <c r="W32" s="62">
        <v>2</v>
      </c>
      <c r="X32" s="62">
        <v>2</v>
      </c>
      <c r="Y32" s="62">
        <v>3</v>
      </c>
      <c r="Z32" s="62">
        <v>3</v>
      </c>
      <c r="AA32" s="62">
        <v>4</v>
      </c>
      <c r="AB32" s="59">
        <v>4</v>
      </c>
      <c r="AC32" s="62">
        <v>5</v>
      </c>
      <c r="AD32" s="62">
        <v>6</v>
      </c>
      <c r="AE32" s="62">
        <v>9</v>
      </c>
      <c r="AF32" s="83">
        <v>12</v>
      </c>
      <c r="AG32" s="112"/>
      <c r="AH32" s="90"/>
      <c r="AI32" s="91"/>
      <c r="AJ32" s="92"/>
    </row>
    <row r="33" spans="1:36" ht="15.75" thickBot="1" x14ac:dyDescent="0.3">
      <c r="A33" s="10" t="s">
        <v>51</v>
      </c>
      <c r="B33" s="11" t="s">
        <v>25</v>
      </c>
      <c r="C33" s="12" t="s">
        <v>27</v>
      </c>
      <c r="D33" s="14">
        <f>AE26</f>
        <v>8.8055555555555554</v>
      </c>
      <c r="E33" s="12" t="s">
        <v>10</v>
      </c>
      <c r="F33" s="11" t="s">
        <v>77</v>
      </c>
      <c r="G33" s="12" t="s">
        <v>132</v>
      </c>
      <c r="H33" s="11" t="s">
        <v>134</v>
      </c>
      <c r="I33" s="12" t="s">
        <v>12</v>
      </c>
      <c r="J33" s="284">
        <v>5</v>
      </c>
      <c r="K33" s="37">
        <f t="shared" si="9"/>
        <v>44.027777777777779</v>
      </c>
      <c r="L33" s="43" t="s">
        <v>51</v>
      </c>
      <c r="M33" s="14">
        <f t="shared" si="0"/>
        <v>0.83303350970017609</v>
      </c>
      <c r="N33" s="32">
        <f t="shared" si="1"/>
        <v>1.1662469135802467</v>
      </c>
      <c r="O33" s="14">
        <f t="shared" si="2"/>
        <v>0.99964021164021144</v>
      </c>
      <c r="P33" s="264">
        <v>0.66222222222222205</v>
      </c>
      <c r="Q33" s="32">
        <f t="shared" si="3"/>
        <v>0.5</v>
      </c>
      <c r="R33" s="14">
        <f t="shared" si="4"/>
        <v>0.72890432098765412</v>
      </c>
      <c r="S33" s="14">
        <f t="shared" si="5"/>
        <v>0.90939491475602574</v>
      </c>
      <c r="T33" s="33">
        <f t="shared" si="6"/>
        <v>0.80704618606701928</v>
      </c>
      <c r="U33" s="60">
        <v>9</v>
      </c>
      <c r="V33" s="61">
        <f>4/36</f>
        <v>0.1111111111111111</v>
      </c>
      <c r="W33" s="62">
        <v>2</v>
      </c>
      <c r="X33" s="62">
        <v>2</v>
      </c>
      <c r="Y33" s="62">
        <v>3</v>
      </c>
      <c r="Z33" s="62">
        <v>4</v>
      </c>
      <c r="AA33" s="62">
        <v>5</v>
      </c>
      <c r="AB33" s="59">
        <v>6</v>
      </c>
      <c r="AC33" s="62">
        <v>7</v>
      </c>
      <c r="AD33" s="62">
        <v>8</v>
      </c>
      <c r="AE33" s="62">
        <v>12</v>
      </c>
      <c r="AF33" s="83">
        <v>16</v>
      </c>
      <c r="AG33" s="112"/>
      <c r="AH33" s="90"/>
      <c r="AI33" s="91"/>
      <c r="AJ33" s="92"/>
    </row>
    <row r="34" spans="1:36" ht="15.75" thickBot="1" x14ac:dyDescent="0.3">
      <c r="A34" s="10" t="s">
        <v>50</v>
      </c>
      <c r="B34" s="11" t="s">
        <v>25</v>
      </c>
      <c r="C34" s="12" t="s">
        <v>27</v>
      </c>
      <c r="D34" s="14">
        <f>D33*2</f>
        <v>17.611111111111111</v>
      </c>
      <c r="E34" s="12" t="s">
        <v>10</v>
      </c>
      <c r="F34" s="11" t="s">
        <v>27</v>
      </c>
      <c r="G34" s="12" t="s">
        <v>7</v>
      </c>
      <c r="H34" s="11" t="s">
        <v>47</v>
      </c>
      <c r="I34" s="12" t="s">
        <v>12</v>
      </c>
      <c r="J34" s="284">
        <v>5</v>
      </c>
      <c r="K34" s="37">
        <f t="shared" si="9"/>
        <v>88.055555555555557</v>
      </c>
      <c r="L34" s="43" t="s">
        <v>50</v>
      </c>
      <c r="M34" s="14">
        <f t="shared" si="0"/>
        <v>0.92248677248677236</v>
      </c>
      <c r="N34" s="32">
        <f t="shared" si="1"/>
        <v>1.2914814814814812</v>
      </c>
      <c r="O34" s="14">
        <f t="shared" si="2"/>
        <v>1.1069841269841267</v>
      </c>
      <c r="P34" s="264">
        <v>0.36666666666666664</v>
      </c>
      <c r="Q34" s="32">
        <f t="shared" si="3"/>
        <v>0.5</v>
      </c>
      <c r="R34" s="14">
        <f t="shared" si="4"/>
        <v>0.8071759259259258</v>
      </c>
      <c r="S34" s="14">
        <f t="shared" si="5"/>
        <v>1.0070480599647265</v>
      </c>
      <c r="T34" s="33">
        <f t="shared" si="6"/>
        <v>0.88028604497354479</v>
      </c>
      <c r="U34" s="60">
        <v>10</v>
      </c>
      <c r="V34" s="61">
        <f>3/36</f>
        <v>8.3333333333333329E-2</v>
      </c>
      <c r="W34" s="62">
        <v>2</v>
      </c>
      <c r="X34" s="62">
        <v>3</v>
      </c>
      <c r="Y34" s="62">
        <v>3</v>
      </c>
      <c r="Z34" s="62">
        <v>4</v>
      </c>
      <c r="AA34" s="62">
        <v>5</v>
      </c>
      <c r="AB34" s="59">
        <v>6</v>
      </c>
      <c r="AC34" s="62">
        <v>7</v>
      </c>
      <c r="AD34" s="62">
        <v>8</v>
      </c>
      <c r="AE34" s="62">
        <v>12</v>
      </c>
      <c r="AF34" s="83">
        <v>16</v>
      </c>
      <c r="AG34" s="112"/>
      <c r="AH34" s="90"/>
      <c r="AI34" s="91"/>
      <c r="AJ34" s="92"/>
    </row>
    <row r="35" spans="1:36" ht="15.75" thickBot="1" x14ac:dyDescent="0.3">
      <c r="A35" s="10" t="s">
        <v>49</v>
      </c>
      <c r="B35" s="11" t="s">
        <v>25</v>
      </c>
      <c r="C35" s="12" t="s">
        <v>27</v>
      </c>
      <c r="D35" s="14">
        <f>D33*3</f>
        <v>26.416666666666664</v>
      </c>
      <c r="E35" s="12" t="s">
        <v>23</v>
      </c>
      <c r="F35" s="11" t="s">
        <v>13</v>
      </c>
      <c r="G35" s="12" t="s">
        <v>9</v>
      </c>
      <c r="H35" s="11" t="s">
        <v>77</v>
      </c>
      <c r="I35" s="12" t="s">
        <v>12</v>
      </c>
      <c r="J35" s="284">
        <v>5</v>
      </c>
      <c r="K35" s="37">
        <f t="shared" si="9"/>
        <v>132.08333333333331</v>
      </c>
      <c r="L35" s="43" t="s">
        <v>49</v>
      </c>
      <c r="M35" s="14">
        <f t="shared" si="0"/>
        <v>0.93087301587301596</v>
      </c>
      <c r="N35" s="32">
        <f t="shared" si="1"/>
        <v>1.3032222222222223</v>
      </c>
      <c r="O35" s="14">
        <f t="shared" si="2"/>
        <v>1.1170476190476191</v>
      </c>
      <c r="P35" s="264">
        <v>0.2466666666666667</v>
      </c>
      <c r="Q35" s="32">
        <f t="shared" si="3"/>
        <v>0.5</v>
      </c>
      <c r="R35" s="14">
        <f t="shared" si="4"/>
        <v>0.81451388888888898</v>
      </c>
      <c r="S35" s="14">
        <f t="shared" si="5"/>
        <v>1.0162030423280424</v>
      </c>
      <c r="T35" s="33">
        <f t="shared" si="6"/>
        <v>0.88715228174603178</v>
      </c>
      <c r="U35" s="60">
        <v>11</v>
      </c>
      <c r="V35" s="61">
        <f>2/36</f>
        <v>5.5555555555555552E-2</v>
      </c>
      <c r="W35" s="62">
        <v>2</v>
      </c>
      <c r="X35" s="62">
        <v>3</v>
      </c>
      <c r="Y35" s="62">
        <v>4</v>
      </c>
      <c r="Z35" s="62">
        <v>5</v>
      </c>
      <c r="AA35" s="62">
        <v>6</v>
      </c>
      <c r="AB35" s="59">
        <v>7</v>
      </c>
      <c r="AC35" s="62">
        <v>9</v>
      </c>
      <c r="AD35" s="62">
        <v>10</v>
      </c>
      <c r="AE35" s="62">
        <v>15</v>
      </c>
      <c r="AF35" s="83">
        <v>20</v>
      </c>
      <c r="AG35" s="112"/>
      <c r="AH35" s="90"/>
      <c r="AI35" s="91"/>
      <c r="AJ35" s="92"/>
    </row>
    <row r="36" spans="1:36" ht="15.75" thickBot="1" x14ac:dyDescent="0.3">
      <c r="A36" s="10" t="s">
        <v>48</v>
      </c>
      <c r="B36" s="11" t="s">
        <v>63</v>
      </c>
      <c r="C36" s="12" t="s">
        <v>22</v>
      </c>
      <c r="D36" s="14">
        <f>W14*2</f>
        <v>2.8333333333333339</v>
      </c>
      <c r="E36" s="12" t="s">
        <v>23</v>
      </c>
      <c r="F36" s="11" t="s">
        <v>13</v>
      </c>
      <c r="G36" s="12" t="s">
        <v>9</v>
      </c>
      <c r="H36" s="11" t="s">
        <v>77</v>
      </c>
      <c r="I36" s="12" t="s">
        <v>24</v>
      </c>
      <c r="J36" s="284">
        <v>50</v>
      </c>
      <c r="K36" s="37">
        <f t="shared" si="9"/>
        <v>141.66666666666669</v>
      </c>
      <c r="L36" s="43" t="s">
        <v>48</v>
      </c>
      <c r="M36" s="14">
        <f t="shared" si="0"/>
        <v>1.3977777777777782</v>
      </c>
      <c r="N36" s="32">
        <f t="shared" si="1"/>
        <v>0.69888888888888911</v>
      </c>
      <c r="O36" s="14">
        <f t="shared" si="2"/>
        <v>1.0483333333333338</v>
      </c>
      <c r="P36" s="264">
        <v>0.2466666666666667</v>
      </c>
      <c r="Q36" s="32">
        <f t="shared" si="3"/>
        <v>1.2</v>
      </c>
      <c r="R36" s="14">
        <f t="shared" si="4"/>
        <v>0.34944444444444456</v>
      </c>
      <c r="S36" s="14">
        <f t="shared" si="5"/>
        <v>0.81537037037037063</v>
      </c>
      <c r="T36" s="33">
        <f t="shared" si="6"/>
        <v>0.91152777777777805</v>
      </c>
      <c r="U36" s="99">
        <v>12</v>
      </c>
      <c r="V36" s="65">
        <f>7/36</f>
        <v>0.19444444444444445</v>
      </c>
      <c r="W36" s="100">
        <v>2</v>
      </c>
      <c r="X36" s="100">
        <v>3</v>
      </c>
      <c r="Y36" s="100">
        <v>4</v>
      </c>
      <c r="Z36" s="100">
        <v>5</v>
      </c>
      <c r="AA36" s="100">
        <v>6</v>
      </c>
      <c r="AB36" s="101">
        <v>7</v>
      </c>
      <c r="AC36" s="100">
        <v>9</v>
      </c>
      <c r="AD36" s="100">
        <v>10</v>
      </c>
      <c r="AE36" s="100">
        <v>15</v>
      </c>
      <c r="AF36" s="103">
        <v>20</v>
      </c>
      <c r="AG36" s="112"/>
      <c r="AH36" s="90"/>
      <c r="AI36" s="91"/>
      <c r="AJ36" s="92"/>
    </row>
    <row r="37" spans="1:36" ht="15.75" thickBot="1" x14ac:dyDescent="0.3">
      <c r="A37" s="10" t="s">
        <v>61</v>
      </c>
      <c r="B37" s="11" t="s">
        <v>22</v>
      </c>
      <c r="C37" s="12" t="s">
        <v>22</v>
      </c>
      <c r="D37" s="14">
        <f>Y14*2</f>
        <v>5.2777777777777786</v>
      </c>
      <c r="E37" s="12" t="s">
        <v>23</v>
      </c>
      <c r="F37" s="11" t="s">
        <v>13</v>
      </c>
      <c r="G37" s="12" t="s">
        <v>9</v>
      </c>
      <c r="H37" s="11" t="s">
        <v>77</v>
      </c>
      <c r="I37" s="12" t="s">
        <v>13</v>
      </c>
      <c r="J37" s="284">
        <v>25</v>
      </c>
      <c r="K37" s="37">
        <f t="shared" si="9"/>
        <v>131.94444444444446</v>
      </c>
      <c r="L37" s="43" t="s">
        <v>61</v>
      </c>
      <c r="M37" s="14">
        <f t="shared" si="0"/>
        <v>1.3018518518518523</v>
      </c>
      <c r="N37" s="32">
        <f t="shared" si="1"/>
        <v>1.3018518518518523</v>
      </c>
      <c r="O37" s="14">
        <f t="shared" si="2"/>
        <v>1.3018518518518523</v>
      </c>
      <c r="P37" s="264">
        <v>0.2466666666666667</v>
      </c>
      <c r="Q37" s="32">
        <f t="shared" si="3"/>
        <v>1.2</v>
      </c>
      <c r="R37" s="14">
        <f t="shared" si="4"/>
        <v>0.43395061728395073</v>
      </c>
      <c r="S37" s="14">
        <f t="shared" si="5"/>
        <v>1.0125514403292184</v>
      </c>
      <c r="T37" s="33">
        <f t="shared" si="6"/>
        <v>1.0594135802469138</v>
      </c>
      <c r="U37" s="339" t="s">
        <v>38</v>
      </c>
      <c r="V37" s="333"/>
      <c r="W37" s="19">
        <f>W29*V29+W30*V30+W31*V31+W32*V32+W33*V33+W34*V34+W35*V35+W36*V36</f>
        <v>1.5833333333333333</v>
      </c>
      <c r="X37" s="19">
        <f>X29*V29+X30*V30+X31*V31+X32*V32+X33*V33+X34*V34+X35*V35+X36*V36</f>
        <v>2.3333333333333335</v>
      </c>
      <c r="Y37" s="19">
        <f>Y29*V29+Y30*V30+Y31*V31+Y32*V32+Y33*V33+Y34*V34+Y35*V35+Y36*V36</f>
        <v>3</v>
      </c>
      <c r="Z37" s="19">
        <f>Z29*V29+Z30*V30+Z31*V31+Z32*V32+Z33*V33+Z34*V34+Z35*V35+Z36*V36</f>
        <v>3.6944444444444446</v>
      </c>
      <c r="AA37" s="19">
        <f>AA29*V29+AA30*V30+AA31*V31+AA32*V32+AA33*V33+AA34*V34+AA35*V35+AA36*V36</f>
        <v>4.583333333333333</v>
      </c>
      <c r="AB37" s="19">
        <f>AB29*V29+AB30*V30+AB31*V31+AB32*V32+AB33*V33+AB34*V34+AB35*V35+AB36*V36</f>
        <v>5.1388888888888893</v>
      </c>
      <c r="AC37" s="19">
        <f>AC29*V29+AC30*V30+AC31*V31+AC32*V32+AC33*V33+AC34*V34+AC35*V35+AC36*V36</f>
        <v>6.3888888888888884</v>
      </c>
      <c r="AD37" s="19">
        <f>AD29*V29+AD30*V30+AD31*V31+AD32*V32+AD33*V33+AD34*V34+AD35*V35+AD36*V36</f>
        <v>7.3888888888888893</v>
      </c>
      <c r="AE37" s="19">
        <f>AE29*V29+AE30*V30+AE31*V31+AE32*V32+AE33*V33+AE34*V34+AE35*V35+AE36*V36</f>
        <v>11.083333333333332</v>
      </c>
      <c r="AF37" s="38">
        <f>AF29*V29+AF30*V30+AF31*V31+AF32*V32+AF33*V33+AF34*V34+AF35*V35+AF36*V36</f>
        <v>14.777777777777779</v>
      </c>
      <c r="AG37" s="113"/>
      <c r="AH37" s="93"/>
      <c r="AI37" s="94"/>
      <c r="AJ37" s="95"/>
    </row>
    <row r="38" spans="1:36" ht="15.75" thickBot="1" x14ac:dyDescent="0.3">
      <c r="A38" s="10" t="s">
        <v>62</v>
      </c>
      <c r="B38" s="11" t="s">
        <v>41</v>
      </c>
      <c r="C38" s="12" t="s">
        <v>22</v>
      </c>
      <c r="D38" s="14">
        <f>AA14*2</f>
        <v>7.9999999999999991</v>
      </c>
      <c r="E38" s="12" t="s">
        <v>23</v>
      </c>
      <c r="F38" s="11" t="s">
        <v>13</v>
      </c>
      <c r="G38" s="12" t="s">
        <v>9</v>
      </c>
      <c r="H38" s="11" t="s">
        <v>77</v>
      </c>
      <c r="I38" s="12" t="s">
        <v>10</v>
      </c>
      <c r="J38" s="284">
        <v>15</v>
      </c>
      <c r="K38" s="37">
        <f t="shared" si="9"/>
        <v>119.99999999999999</v>
      </c>
      <c r="L38" s="43" t="s">
        <v>62</v>
      </c>
      <c r="M38" s="14">
        <f t="shared" si="0"/>
        <v>1.3155555555555556</v>
      </c>
      <c r="N38" s="32">
        <f t="shared" si="1"/>
        <v>1.9733333333333334</v>
      </c>
      <c r="O38" s="14">
        <f t="shared" si="2"/>
        <v>1.6444444444444444</v>
      </c>
      <c r="P38" s="264">
        <v>0.2466666666666667</v>
      </c>
      <c r="Q38" s="32">
        <f t="shared" si="3"/>
        <v>1.2</v>
      </c>
      <c r="R38" s="14">
        <f t="shared" si="4"/>
        <v>0.49333333333333335</v>
      </c>
      <c r="S38" s="14">
        <f t="shared" si="5"/>
        <v>1.2607407407407407</v>
      </c>
      <c r="T38" s="33">
        <f t="shared" si="6"/>
        <v>1.2455555555555555</v>
      </c>
    </row>
    <row r="39" spans="1:36" ht="15.75" thickBot="1" x14ac:dyDescent="0.3">
      <c r="A39" s="10" t="s">
        <v>66</v>
      </c>
      <c r="B39" s="11" t="s">
        <v>22</v>
      </c>
      <c r="C39" s="12" t="s">
        <v>22</v>
      </c>
      <c r="D39" s="14">
        <v>4</v>
      </c>
      <c r="E39" s="12" t="s">
        <v>23</v>
      </c>
      <c r="F39" s="11" t="s">
        <v>10</v>
      </c>
      <c r="G39" s="12" t="s">
        <v>12</v>
      </c>
      <c r="H39" s="11" t="s">
        <v>14</v>
      </c>
      <c r="I39" s="12" t="s">
        <v>24</v>
      </c>
      <c r="J39" s="284">
        <v>50</v>
      </c>
      <c r="K39" s="37">
        <f t="shared" ref="K39:K41" si="10">D39*J39</f>
        <v>200</v>
      </c>
      <c r="L39" s="43" t="s">
        <v>66</v>
      </c>
      <c r="M39" s="14">
        <f t="shared" si="0"/>
        <v>1.3155555555555558</v>
      </c>
      <c r="N39" s="32">
        <f t="shared" si="1"/>
        <v>1.3155555555555558</v>
      </c>
      <c r="O39" s="14">
        <f t="shared" si="2"/>
        <v>1.3155555555555558</v>
      </c>
      <c r="P39" s="264">
        <v>0.32888888888888895</v>
      </c>
      <c r="Q39" s="32">
        <f t="shared" si="3"/>
        <v>1.2</v>
      </c>
      <c r="R39" s="14">
        <f t="shared" si="4"/>
        <v>0.65777777777777791</v>
      </c>
      <c r="S39" s="14">
        <f t="shared" si="5"/>
        <v>1.0962962962962965</v>
      </c>
      <c r="T39" s="33">
        <f t="shared" si="6"/>
        <v>1.1222222222222222</v>
      </c>
    </row>
    <row r="40" spans="1:36" ht="15.75" thickBot="1" x14ac:dyDescent="0.3">
      <c r="A40" s="10" t="s">
        <v>67</v>
      </c>
      <c r="B40" s="11" t="s">
        <v>24</v>
      </c>
      <c r="C40" s="12" t="s">
        <v>22</v>
      </c>
      <c r="D40" s="14">
        <v>8</v>
      </c>
      <c r="E40" s="12" t="s">
        <v>23</v>
      </c>
      <c r="F40" s="11" t="s">
        <v>10</v>
      </c>
      <c r="G40" s="12" t="s">
        <v>12</v>
      </c>
      <c r="H40" s="11" t="s">
        <v>14</v>
      </c>
      <c r="I40" s="12" t="s">
        <v>13</v>
      </c>
      <c r="J40" s="284">
        <v>25</v>
      </c>
      <c r="K40" s="37">
        <f t="shared" si="10"/>
        <v>200</v>
      </c>
      <c r="L40" s="43" t="s">
        <v>67</v>
      </c>
      <c r="M40" s="14">
        <f t="shared" si="0"/>
        <v>1.3155555555555558</v>
      </c>
      <c r="N40" s="32">
        <f t="shared" si="1"/>
        <v>2.6311111111111116</v>
      </c>
      <c r="O40" s="14">
        <f t="shared" si="2"/>
        <v>1.9733333333333336</v>
      </c>
      <c r="P40" s="264">
        <v>0.32888888888888895</v>
      </c>
      <c r="Q40" s="32">
        <f t="shared" si="3"/>
        <v>1.2</v>
      </c>
      <c r="R40" s="14">
        <f t="shared" si="4"/>
        <v>0.87703703703703717</v>
      </c>
      <c r="S40" s="14">
        <f t="shared" si="5"/>
        <v>1.6079012345679013</v>
      </c>
      <c r="T40" s="33">
        <f t="shared" si="6"/>
        <v>1.5059259259259261</v>
      </c>
    </row>
    <row r="41" spans="1:36" ht="15.75" thickBot="1" x14ac:dyDescent="0.3">
      <c r="A41" s="10" t="s">
        <v>68</v>
      </c>
      <c r="B41" s="11" t="s">
        <v>13</v>
      </c>
      <c r="C41" s="12" t="s">
        <v>24</v>
      </c>
      <c r="D41" s="14">
        <v>12</v>
      </c>
      <c r="E41" s="12" t="s">
        <v>23</v>
      </c>
      <c r="F41" s="11" t="s">
        <v>10</v>
      </c>
      <c r="G41" s="12" t="s">
        <v>12</v>
      </c>
      <c r="H41" s="11" t="s">
        <v>14</v>
      </c>
      <c r="I41" s="12" t="s">
        <v>10</v>
      </c>
      <c r="J41" s="284">
        <v>15</v>
      </c>
      <c r="K41" s="37">
        <f t="shared" si="10"/>
        <v>180</v>
      </c>
      <c r="L41" s="43" t="s">
        <v>68</v>
      </c>
      <c r="M41" s="14">
        <f t="shared" si="0"/>
        <v>1.3155555555555558</v>
      </c>
      <c r="N41" s="32">
        <f t="shared" si="1"/>
        <v>1.9733333333333336</v>
      </c>
      <c r="O41" s="14">
        <f t="shared" si="2"/>
        <v>1.6444444444444448</v>
      </c>
      <c r="P41" s="264">
        <v>0.32888888888888895</v>
      </c>
      <c r="Q41" s="32">
        <f t="shared" si="3"/>
        <v>1.2</v>
      </c>
      <c r="R41" s="14">
        <f t="shared" si="4"/>
        <v>0.9866666666666668</v>
      </c>
      <c r="S41" s="14">
        <f t="shared" si="5"/>
        <v>1.4251851851851853</v>
      </c>
      <c r="T41" s="33">
        <f t="shared" si="6"/>
        <v>1.3688888888888893</v>
      </c>
    </row>
    <row r="42" spans="1:36" ht="15.75" thickBot="1" x14ac:dyDescent="0.3">
      <c r="A42" s="10" t="s">
        <v>86</v>
      </c>
      <c r="B42" s="11" t="s">
        <v>41</v>
      </c>
      <c r="C42" s="12" t="s">
        <v>24</v>
      </c>
      <c r="D42" s="14">
        <f>W26*2</f>
        <v>3</v>
      </c>
      <c r="E42" s="12" t="s">
        <v>23</v>
      </c>
      <c r="F42" s="11" t="s">
        <v>13</v>
      </c>
      <c r="G42" s="12" t="s">
        <v>9</v>
      </c>
      <c r="H42" s="11" t="s">
        <v>77</v>
      </c>
      <c r="I42" s="12" t="s">
        <v>24</v>
      </c>
      <c r="J42" s="284">
        <v>50</v>
      </c>
      <c r="K42" s="37">
        <f t="shared" ref="K42:K47" si="11">D42*J42</f>
        <v>150</v>
      </c>
      <c r="L42" s="43" t="s">
        <v>86</v>
      </c>
      <c r="M42" s="14">
        <f t="shared" si="0"/>
        <v>0.4933333333333334</v>
      </c>
      <c r="N42" s="32">
        <f t="shared" si="1"/>
        <v>0.37000000000000005</v>
      </c>
      <c r="O42" s="14">
        <f t="shared" si="2"/>
        <v>0.43166666666666675</v>
      </c>
      <c r="P42" s="264">
        <v>0.2466666666666667</v>
      </c>
      <c r="Q42" s="32">
        <f t="shared" si="3"/>
        <v>1.2</v>
      </c>
      <c r="R42" s="14">
        <f t="shared" si="4"/>
        <v>0.37000000000000005</v>
      </c>
      <c r="S42" s="14">
        <f t="shared" si="5"/>
        <v>0.4111111111111112</v>
      </c>
      <c r="T42" s="33">
        <f t="shared" si="6"/>
        <v>0.60833333333333339</v>
      </c>
    </row>
    <row r="43" spans="1:36" ht="15.75" thickBot="1" x14ac:dyDescent="0.3">
      <c r="A43" s="10" t="s">
        <v>87</v>
      </c>
      <c r="B43" s="11" t="s">
        <v>24</v>
      </c>
      <c r="C43" s="12" t="s">
        <v>24</v>
      </c>
      <c r="D43" s="14">
        <f>Y26*2</f>
        <v>5.6666666666666661</v>
      </c>
      <c r="E43" s="12" t="s">
        <v>23</v>
      </c>
      <c r="F43" s="11" t="s">
        <v>13</v>
      </c>
      <c r="G43" s="12" t="s">
        <v>9</v>
      </c>
      <c r="H43" s="11" t="s">
        <v>77</v>
      </c>
      <c r="I43" s="12" t="s">
        <v>13</v>
      </c>
      <c r="J43" s="284">
        <v>25</v>
      </c>
      <c r="K43" s="37">
        <f t="shared" si="11"/>
        <v>141.66666666666666</v>
      </c>
      <c r="L43" s="43" t="s">
        <v>87</v>
      </c>
      <c r="M43" s="14">
        <f t="shared" si="0"/>
        <v>0.69888888888888889</v>
      </c>
      <c r="N43" s="32">
        <f t="shared" si="1"/>
        <v>0.69888888888888889</v>
      </c>
      <c r="O43" s="14">
        <f t="shared" si="2"/>
        <v>0.69888888888888889</v>
      </c>
      <c r="P43" s="264">
        <v>0.2466666666666667</v>
      </c>
      <c r="Q43" s="32">
        <f t="shared" si="3"/>
        <v>1.2</v>
      </c>
      <c r="R43" s="14">
        <f t="shared" si="4"/>
        <v>0.46592592592592591</v>
      </c>
      <c r="S43" s="14">
        <f t="shared" si="5"/>
        <v>0.62123456790123455</v>
      </c>
      <c r="T43" s="33">
        <f t="shared" si="6"/>
        <v>0.76592592592592601</v>
      </c>
    </row>
    <row r="44" spans="1:36" ht="15.75" thickBot="1" x14ac:dyDescent="0.3">
      <c r="A44" s="10" t="s">
        <v>88</v>
      </c>
      <c r="B44" s="11" t="s">
        <v>26</v>
      </c>
      <c r="C44" s="12" t="s">
        <v>24</v>
      </c>
      <c r="D44" s="14">
        <f>AA26*2</f>
        <v>8.6666666666666661</v>
      </c>
      <c r="E44" s="12" t="s">
        <v>23</v>
      </c>
      <c r="F44" s="11" t="s">
        <v>13</v>
      </c>
      <c r="G44" s="12" t="s">
        <v>9</v>
      </c>
      <c r="H44" s="11" t="s">
        <v>77</v>
      </c>
      <c r="I44" s="12" t="s">
        <v>10</v>
      </c>
      <c r="J44" s="284">
        <v>15</v>
      </c>
      <c r="K44" s="37">
        <f t="shared" si="11"/>
        <v>130</v>
      </c>
      <c r="L44" s="43" t="s">
        <v>88</v>
      </c>
      <c r="M44" s="14">
        <f t="shared" si="0"/>
        <v>0.85511111111111116</v>
      </c>
      <c r="N44" s="32">
        <f t="shared" si="1"/>
        <v>1.068888888888889</v>
      </c>
      <c r="O44" s="14">
        <f t="shared" si="2"/>
        <v>0.96200000000000008</v>
      </c>
      <c r="P44" s="264">
        <v>0.2466666666666667</v>
      </c>
      <c r="Q44" s="32">
        <f t="shared" si="3"/>
        <v>1.2</v>
      </c>
      <c r="R44" s="14">
        <f t="shared" si="4"/>
        <v>0.5344444444444445</v>
      </c>
      <c r="S44" s="14">
        <f t="shared" si="5"/>
        <v>0.81948148148148159</v>
      </c>
      <c r="T44" s="33">
        <f t="shared" si="6"/>
        <v>0.91461111111111115</v>
      </c>
    </row>
    <row r="45" spans="1:36" ht="15.75" thickBot="1" x14ac:dyDescent="0.3">
      <c r="A45" s="10" t="s">
        <v>89</v>
      </c>
      <c r="B45" s="11" t="s">
        <v>24</v>
      </c>
      <c r="C45" s="12" t="s">
        <v>13</v>
      </c>
      <c r="D45" s="14">
        <f>W37*2</f>
        <v>3.1666666666666665</v>
      </c>
      <c r="E45" s="12" t="s">
        <v>23</v>
      </c>
      <c r="F45" s="11" t="s">
        <v>13</v>
      </c>
      <c r="G45" s="12" t="s">
        <v>9</v>
      </c>
      <c r="H45" s="11" t="s">
        <v>77</v>
      </c>
      <c r="I45" s="12" t="s">
        <v>24</v>
      </c>
      <c r="J45" s="284">
        <v>50</v>
      </c>
      <c r="K45" s="37">
        <f t="shared" si="11"/>
        <v>158.33333333333331</v>
      </c>
      <c r="L45" s="43" t="s">
        <v>89</v>
      </c>
      <c r="M45" s="14">
        <f t="shared" si="0"/>
        <v>0.4538888888888889</v>
      </c>
      <c r="N45" s="32">
        <f t="shared" si="1"/>
        <v>0.30259259259259258</v>
      </c>
      <c r="O45" s="14">
        <f t="shared" si="2"/>
        <v>0.37824074074074077</v>
      </c>
      <c r="P45" s="264">
        <v>0.28666666666666668</v>
      </c>
      <c r="Q45" s="32">
        <f t="shared" si="3"/>
        <v>1.2</v>
      </c>
      <c r="R45" s="14">
        <f t="shared" si="4"/>
        <v>0.4538888888888889</v>
      </c>
      <c r="S45" s="14">
        <f t="shared" si="5"/>
        <v>0.40345679012345687</v>
      </c>
      <c r="T45" s="33">
        <f t="shared" si="6"/>
        <v>0.60259259259259257</v>
      </c>
    </row>
    <row r="46" spans="1:36" ht="15.75" thickBot="1" x14ac:dyDescent="0.3">
      <c r="A46" s="10" t="s">
        <v>90</v>
      </c>
      <c r="B46" s="11" t="s">
        <v>26</v>
      </c>
      <c r="C46" s="12" t="s">
        <v>13</v>
      </c>
      <c r="D46" s="14">
        <f>Y37*2</f>
        <v>6</v>
      </c>
      <c r="E46" s="12" t="s">
        <v>23</v>
      </c>
      <c r="F46" s="11" t="s">
        <v>13</v>
      </c>
      <c r="G46" s="12" t="s">
        <v>9</v>
      </c>
      <c r="H46" s="11" t="s">
        <v>77</v>
      </c>
      <c r="I46" s="12" t="s">
        <v>13</v>
      </c>
      <c r="J46" s="284">
        <v>25</v>
      </c>
      <c r="K46" s="37">
        <f t="shared" si="11"/>
        <v>150</v>
      </c>
      <c r="L46" s="43" t="s">
        <v>90</v>
      </c>
      <c r="M46" s="14">
        <f t="shared" si="0"/>
        <v>0.68800000000000006</v>
      </c>
      <c r="N46" s="32">
        <f t="shared" si="1"/>
        <v>0.57333333333333336</v>
      </c>
      <c r="O46" s="14">
        <f t="shared" si="2"/>
        <v>0.63066666666666671</v>
      </c>
      <c r="P46" s="264">
        <v>0.28666666666666668</v>
      </c>
      <c r="Q46" s="32">
        <f t="shared" si="3"/>
        <v>1.2</v>
      </c>
      <c r="R46" s="14">
        <f t="shared" si="4"/>
        <v>0.57333333333333336</v>
      </c>
      <c r="S46" s="14">
        <f t="shared" si="5"/>
        <v>0.61155555555555552</v>
      </c>
      <c r="T46" s="33">
        <f t="shared" si="6"/>
        <v>0.7586666666666666</v>
      </c>
    </row>
    <row r="47" spans="1:36" ht="15.75" thickBot="1" x14ac:dyDescent="0.3">
      <c r="A47" s="15" t="s">
        <v>91</v>
      </c>
      <c r="B47" s="16" t="s">
        <v>13</v>
      </c>
      <c r="C47" s="17" t="s">
        <v>13</v>
      </c>
      <c r="D47" s="20">
        <f>AA37*2</f>
        <v>9.1666666666666661</v>
      </c>
      <c r="E47" s="17" t="s">
        <v>23</v>
      </c>
      <c r="F47" s="16" t="s">
        <v>13</v>
      </c>
      <c r="G47" s="17" t="s">
        <v>9</v>
      </c>
      <c r="H47" s="16" t="s">
        <v>77</v>
      </c>
      <c r="I47" s="17" t="s">
        <v>10</v>
      </c>
      <c r="J47" s="285">
        <v>15</v>
      </c>
      <c r="K47" s="38">
        <f t="shared" si="11"/>
        <v>137.5</v>
      </c>
      <c r="L47" s="44" t="s">
        <v>91</v>
      </c>
      <c r="M47" s="20">
        <f>(D47*P47)/B47</f>
        <v>0.87592592592592589</v>
      </c>
      <c r="N47" s="259">
        <f t="shared" si="1"/>
        <v>0.87592592592592589</v>
      </c>
      <c r="O47" s="281">
        <f t="shared" si="2"/>
        <v>0.87592592592592589</v>
      </c>
      <c r="P47" s="277">
        <v>0.28666666666666668</v>
      </c>
      <c r="Q47" s="278">
        <f t="shared" ref="Q47:Q68" si="12">IF(J47&gt;12,12/10,J47/10)</f>
        <v>1.2</v>
      </c>
      <c r="R47" s="281">
        <f t="shared" si="4"/>
        <v>0.65694444444444444</v>
      </c>
      <c r="S47" s="281">
        <f t="shared" si="5"/>
        <v>0.80293209876543203</v>
      </c>
      <c r="T47" s="282">
        <f t="shared" si="6"/>
        <v>0.90219907407407407</v>
      </c>
    </row>
    <row r="48" spans="1:36" ht="24" thickTop="1" x14ac:dyDescent="0.35">
      <c r="A48" s="48" t="s">
        <v>20</v>
      </c>
      <c r="B48" s="49"/>
      <c r="C48" s="49"/>
      <c r="D48" s="50"/>
      <c r="E48" s="49"/>
      <c r="F48" s="49"/>
      <c r="G48" s="49"/>
      <c r="H48" s="49"/>
      <c r="I48" s="49"/>
      <c r="J48" s="327" t="s">
        <v>145</v>
      </c>
      <c r="K48" s="327"/>
      <c r="L48" s="51" t="s">
        <v>20</v>
      </c>
      <c r="M48" s="49"/>
      <c r="N48" s="49"/>
      <c r="O48" s="50"/>
      <c r="P48" s="276"/>
      <c r="Q48" s="9"/>
      <c r="R48" s="9"/>
      <c r="S48" s="329" t="s">
        <v>146</v>
      </c>
      <c r="T48" s="330"/>
    </row>
    <row r="49" spans="1:20" ht="15.75" thickBot="1" x14ac:dyDescent="0.3">
      <c r="A49" s="343" t="s">
        <v>69</v>
      </c>
      <c r="B49" s="338"/>
      <c r="C49" s="338"/>
      <c r="D49" s="53"/>
      <c r="E49" s="258"/>
      <c r="F49" s="258"/>
      <c r="G49" s="258"/>
      <c r="H49" s="258"/>
      <c r="I49" s="258"/>
      <c r="J49" s="286"/>
      <c r="K49" s="53"/>
      <c r="L49" s="337" t="s">
        <v>69</v>
      </c>
      <c r="M49" s="338"/>
      <c r="N49" s="338"/>
      <c r="O49" s="53"/>
      <c r="P49" s="279"/>
      <c r="Q49" s="21"/>
      <c r="R49" s="21"/>
      <c r="S49" s="21"/>
      <c r="T49" s="22"/>
    </row>
    <row r="50" spans="1:20" ht="16.5" thickTop="1" thickBot="1" x14ac:dyDescent="0.3">
      <c r="A50" s="23" t="s">
        <v>143</v>
      </c>
      <c r="B50" s="24" t="s">
        <v>6</v>
      </c>
      <c r="C50" s="25" t="s">
        <v>8</v>
      </c>
      <c r="D50" s="26" t="s">
        <v>40</v>
      </c>
      <c r="E50" s="25" t="s">
        <v>5</v>
      </c>
      <c r="F50" s="24" t="s">
        <v>1</v>
      </c>
      <c r="G50" s="25" t="s">
        <v>0</v>
      </c>
      <c r="H50" s="24" t="s">
        <v>2</v>
      </c>
      <c r="I50" s="25" t="s">
        <v>3</v>
      </c>
      <c r="J50" s="243" t="s">
        <v>4</v>
      </c>
      <c r="K50" s="39" t="s">
        <v>147</v>
      </c>
      <c r="L50" s="57" t="s">
        <v>143</v>
      </c>
      <c r="M50" s="260" t="s">
        <v>251</v>
      </c>
      <c r="N50" s="261" t="s">
        <v>253</v>
      </c>
      <c r="O50" s="58" t="s">
        <v>142</v>
      </c>
      <c r="P50" s="263" t="s">
        <v>252</v>
      </c>
      <c r="Q50" s="261" t="s">
        <v>256</v>
      </c>
      <c r="R50" s="260" t="s">
        <v>254</v>
      </c>
      <c r="S50" s="260" t="s">
        <v>255</v>
      </c>
      <c r="T50" s="262" t="s">
        <v>141</v>
      </c>
    </row>
    <row r="51" spans="1:20" ht="15.75" thickBot="1" x14ac:dyDescent="0.3">
      <c r="A51" s="10" t="s">
        <v>29</v>
      </c>
      <c r="B51" s="11" t="s">
        <v>7</v>
      </c>
      <c r="C51" s="12" t="s">
        <v>9</v>
      </c>
      <c r="D51" s="14">
        <f>(SUM(AG26+AH14*2))/3</f>
        <v>13.083333333333334</v>
      </c>
      <c r="E51" s="12" t="s">
        <v>24</v>
      </c>
      <c r="F51" s="11" t="s">
        <v>12</v>
      </c>
      <c r="G51" s="12" t="s">
        <v>138</v>
      </c>
      <c r="H51" s="11" t="s">
        <v>15</v>
      </c>
      <c r="I51" s="12" t="s">
        <v>10</v>
      </c>
      <c r="J51" s="284">
        <v>6</v>
      </c>
      <c r="K51" s="37">
        <f t="shared" ref="K51" si="13">D51*J51</f>
        <v>78.5</v>
      </c>
      <c r="L51" s="45" t="s">
        <v>29</v>
      </c>
      <c r="M51" s="14">
        <f t="shared" ref="M51:M72" si="14">(D51*P51)/B51</f>
        <v>0.84605555555555534</v>
      </c>
      <c r="N51" s="32">
        <f t="shared" ref="N51:N72" si="15">(D51*P51)/C51</f>
        <v>1.4100925925925922</v>
      </c>
      <c r="O51" s="14">
        <f t="shared" ref="O51:O72" si="16">(M51+N51)/2</f>
        <v>1.1280740740740738</v>
      </c>
      <c r="P51" s="264">
        <v>0.64666666666666639</v>
      </c>
      <c r="Q51" s="32">
        <f t="shared" si="12"/>
        <v>0.6</v>
      </c>
      <c r="R51" s="14">
        <f>(D51*P51)/I51</f>
        <v>2.1151388888888882</v>
      </c>
      <c r="S51" s="14">
        <f>(M51+N51+R51)/3</f>
        <v>1.457095679012345</v>
      </c>
      <c r="T51" s="33">
        <f>SUM(M51,N51,Q51,R51)/4</f>
        <v>1.242821759259259</v>
      </c>
    </row>
    <row r="52" spans="1:20" ht="15.75" thickBot="1" x14ac:dyDescent="0.3">
      <c r="A52" s="10" t="s">
        <v>30</v>
      </c>
      <c r="B52" s="11" t="s">
        <v>11</v>
      </c>
      <c r="C52" s="12" t="s">
        <v>12</v>
      </c>
      <c r="D52" s="14">
        <f>((SUM(AH26+AI14*2))/3)</f>
        <v>19.555555555555554</v>
      </c>
      <c r="E52" s="12" t="s">
        <v>24</v>
      </c>
      <c r="F52" s="11" t="s">
        <v>12</v>
      </c>
      <c r="G52" s="12" t="s">
        <v>138</v>
      </c>
      <c r="H52" s="11" t="s">
        <v>15</v>
      </c>
      <c r="I52" s="12" t="s">
        <v>9</v>
      </c>
      <c r="J52" s="284">
        <v>4</v>
      </c>
      <c r="K52" s="37">
        <f t="shared" ref="K52:K53" si="17">D52*J52</f>
        <v>78.222222222222214</v>
      </c>
      <c r="L52" s="45" t="s">
        <v>30</v>
      </c>
      <c r="M52" s="14">
        <f t="shared" si="14"/>
        <v>0.97276353276353222</v>
      </c>
      <c r="N52" s="32">
        <f t="shared" si="15"/>
        <v>1.5807407407407399</v>
      </c>
      <c r="O52" s="14">
        <f t="shared" si="16"/>
        <v>1.2767521367521359</v>
      </c>
      <c r="P52" s="264">
        <v>0.64666666666666639</v>
      </c>
      <c r="Q52" s="32">
        <f t="shared" si="12"/>
        <v>0.4</v>
      </c>
      <c r="R52" s="14">
        <f t="shared" ref="R52:R69" si="18">(D52*P52)/I52</f>
        <v>2.107654320987653</v>
      </c>
      <c r="S52" s="14">
        <f t="shared" ref="S52:S69" si="19">(M52+N52+R52)/3</f>
        <v>1.5537195314973082</v>
      </c>
      <c r="T52" s="33">
        <f t="shared" ref="T52:T72" si="20">SUM(M52,N52,Q52,R52)/4</f>
        <v>1.2652896486229812</v>
      </c>
    </row>
    <row r="53" spans="1:20" ht="15.75" thickBot="1" x14ac:dyDescent="0.3">
      <c r="A53" s="10" t="s">
        <v>31</v>
      </c>
      <c r="B53" s="11">
        <v>16</v>
      </c>
      <c r="C53" s="12" t="s">
        <v>7</v>
      </c>
      <c r="D53" s="14">
        <f>(SUM(AI26+AJ14*2))/3</f>
        <v>26.166666666666668</v>
      </c>
      <c r="E53" s="12" t="s">
        <v>24</v>
      </c>
      <c r="F53" s="11" t="s">
        <v>12</v>
      </c>
      <c r="G53" s="12" t="s">
        <v>138</v>
      </c>
      <c r="H53" s="11" t="s">
        <v>15</v>
      </c>
      <c r="I53" s="12" t="s">
        <v>12</v>
      </c>
      <c r="J53" s="284">
        <v>3</v>
      </c>
      <c r="K53" s="37">
        <f t="shared" si="17"/>
        <v>78.5</v>
      </c>
      <c r="L53" s="45" t="s">
        <v>31</v>
      </c>
      <c r="M53" s="14">
        <f t="shared" si="14"/>
        <v>1.0575694444444441</v>
      </c>
      <c r="N53" s="32">
        <f t="shared" si="15"/>
        <v>1.6921111111111107</v>
      </c>
      <c r="O53" s="14">
        <f t="shared" si="16"/>
        <v>1.3748402777777775</v>
      </c>
      <c r="P53" s="264">
        <v>0.64666666666666639</v>
      </c>
      <c r="Q53" s="32">
        <f t="shared" si="12"/>
        <v>0.3</v>
      </c>
      <c r="R53" s="14">
        <f t="shared" si="18"/>
        <v>2.1151388888888882</v>
      </c>
      <c r="S53" s="14">
        <f t="shared" si="19"/>
        <v>1.621606481481481</v>
      </c>
      <c r="T53" s="33">
        <f t="shared" si="20"/>
        <v>1.2912048611111109</v>
      </c>
    </row>
    <row r="54" spans="1:20" ht="15.75" thickBot="1" x14ac:dyDescent="0.3">
      <c r="A54" s="10" t="s">
        <v>70</v>
      </c>
      <c r="B54" s="11" t="s">
        <v>14</v>
      </c>
      <c r="C54" s="12" t="s">
        <v>9</v>
      </c>
      <c r="D54" s="14">
        <v>15</v>
      </c>
      <c r="E54" s="12" t="s">
        <v>24</v>
      </c>
      <c r="F54" s="11" t="s">
        <v>25</v>
      </c>
      <c r="G54" s="12" t="s">
        <v>47</v>
      </c>
      <c r="H54" s="11" t="s">
        <v>135</v>
      </c>
      <c r="I54" s="12" t="s">
        <v>22</v>
      </c>
      <c r="J54" s="284">
        <v>8</v>
      </c>
      <c r="K54" s="37">
        <f t="shared" ref="K54" si="21">D54*J54</f>
        <v>120</v>
      </c>
      <c r="L54" s="45" t="s">
        <v>70</v>
      </c>
      <c r="M54" s="14">
        <f t="shared" si="14"/>
        <v>0.74166666666666625</v>
      </c>
      <c r="N54" s="32">
        <f t="shared" si="15"/>
        <v>1.4833333333333325</v>
      </c>
      <c r="O54" s="14">
        <f t="shared" si="16"/>
        <v>1.1124999999999994</v>
      </c>
      <c r="P54" s="264">
        <v>0.59333333333333305</v>
      </c>
      <c r="Q54" s="32">
        <f t="shared" si="12"/>
        <v>0.8</v>
      </c>
      <c r="R54" s="14">
        <f t="shared" si="18"/>
        <v>8.899999999999995</v>
      </c>
      <c r="S54" s="14">
        <f t="shared" si="19"/>
        <v>3.7083333333333308</v>
      </c>
      <c r="T54" s="33">
        <f t="shared" si="20"/>
        <v>2.9812499999999984</v>
      </c>
    </row>
    <row r="55" spans="1:20" ht="15.75" thickBot="1" x14ac:dyDescent="0.3">
      <c r="A55" s="10" t="s">
        <v>71</v>
      </c>
      <c r="B55" s="11" t="s">
        <v>63</v>
      </c>
      <c r="C55" s="12" t="s">
        <v>22</v>
      </c>
      <c r="D55" s="14">
        <v>3</v>
      </c>
      <c r="E55" s="12" t="s">
        <v>23</v>
      </c>
      <c r="F55" s="11" t="s">
        <v>13</v>
      </c>
      <c r="G55" s="12" t="s">
        <v>9</v>
      </c>
      <c r="H55" s="11" t="s">
        <v>77</v>
      </c>
      <c r="I55" s="12" t="s">
        <v>22</v>
      </c>
      <c r="J55" s="284">
        <v>40</v>
      </c>
      <c r="K55" s="37">
        <f t="shared" ref="K55:K66" si="22">D55*J55</f>
        <v>120</v>
      </c>
      <c r="L55" s="45" t="s">
        <v>71</v>
      </c>
      <c r="M55" s="14">
        <f t="shared" si="14"/>
        <v>1.4800000000000002</v>
      </c>
      <c r="N55" s="32">
        <f t="shared" si="15"/>
        <v>0.7400000000000001</v>
      </c>
      <c r="O55" s="14">
        <f t="shared" si="16"/>
        <v>1.1100000000000001</v>
      </c>
      <c r="P55" s="264">
        <v>0.2466666666666667</v>
      </c>
      <c r="Q55" s="32">
        <f t="shared" si="12"/>
        <v>1.2</v>
      </c>
      <c r="R55" s="14">
        <f t="shared" si="18"/>
        <v>0.7400000000000001</v>
      </c>
      <c r="S55" s="14">
        <f t="shared" si="19"/>
        <v>0.9866666666666668</v>
      </c>
      <c r="T55" s="33">
        <f t="shared" si="20"/>
        <v>1.04</v>
      </c>
    </row>
    <row r="56" spans="1:20" ht="15.75" thickBot="1" x14ac:dyDescent="0.3">
      <c r="A56" s="10" t="s">
        <v>72</v>
      </c>
      <c r="B56" s="11" t="s">
        <v>63</v>
      </c>
      <c r="C56" s="12" t="s">
        <v>22</v>
      </c>
      <c r="D56" s="14">
        <v>2</v>
      </c>
      <c r="E56" s="12" t="s">
        <v>23</v>
      </c>
      <c r="F56" s="11" t="s">
        <v>22</v>
      </c>
      <c r="G56" s="12" t="s">
        <v>24</v>
      </c>
      <c r="H56" s="11" t="s">
        <v>13</v>
      </c>
      <c r="I56" s="12" t="s">
        <v>13</v>
      </c>
      <c r="J56" s="284">
        <v>20</v>
      </c>
      <c r="K56" s="37">
        <f t="shared" si="22"/>
        <v>40</v>
      </c>
      <c r="L56" s="45" t="s">
        <v>72</v>
      </c>
      <c r="M56" s="14">
        <f t="shared" si="14"/>
        <v>0.37777777777777788</v>
      </c>
      <c r="N56" s="32">
        <f t="shared" si="15"/>
        <v>0.18888888888888894</v>
      </c>
      <c r="O56" s="14">
        <f t="shared" si="16"/>
        <v>0.28333333333333344</v>
      </c>
      <c r="P56" s="264">
        <v>9.444444444444447E-2</v>
      </c>
      <c r="Q56" s="32">
        <f t="shared" si="12"/>
        <v>1.2</v>
      </c>
      <c r="R56" s="14">
        <f t="shared" si="18"/>
        <v>6.2962962962962984E-2</v>
      </c>
      <c r="S56" s="14">
        <f t="shared" si="19"/>
        <v>0.20987654320987661</v>
      </c>
      <c r="T56" s="33">
        <f t="shared" si="20"/>
        <v>0.45740740740740743</v>
      </c>
    </row>
    <row r="57" spans="1:20" ht="15.75" thickBot="1" x14ac:dyDescent="0.3">
      <c r="A57" s="10" t="s">
        <v>73</v>
      </c>
      <c r="B57" s="11" t="s">
        <v>27</v>
      </c>
      <c r="C57" s="12" t="s">
        <v>13</v>
      </c>
      <c r="D57" s="14">
        <f>W14</f>
        <v>1.416666666666667</v>
      </c>
      <c r="E57" s="12" t="s">
        <v>10</v>
      </c>
      <c r="F57" s="11" t="s">
        <v>7</v>
      </c>
      <c r="G57" s="12" t="s">
        <v>42</v>
      </c>
      <c r="H57" s="11" t="s">
        <v>136</v>
      </c>
      <c r="I57" s="12" t="s">
        <v>22</v>
      </c>
      <c r="J57" s="284">
        <v>45</v>
      </c>
      <c r="K57" s="37">
        <f t="shared" si="22"/>
        <v>63.750000000000014</v>
      </c>
      <c r="L57" s="45" t="s">
        <v>73</v>
      </c>
      <c r="M57" s="14">
        <f t="shared" si="14"/>
        <v>0.22824074074074074</v>
      </c>
      <c r="N57" s="32">
        <f t="shared" si="15"/>
        <v>0.38040123456790126</v>
      </c>
      <c r="O57" s="14">
        <f t="shared" si="16"/>
        <v>0.30432098765432103</v>
      </c>
      <c r="P57" s="264">
        <v>0.80555555555555547</v>
      </c>
      <c r="Q57" s="32">
        <f t="shared" si="12"/>
        <v>1.2</v>
      </c>
      <c r="R57" s="14">
        <f t="shared" si="18"/>
        <v>1.1412037037037037</v>
      </c>
      <c r="S57" s="14">
        <f t="shared" si="19"/>
        <v>0.58328189300411526</v>
      </c>
      <c r="T57" s="33">
        <f t="shared" si="20"/>
        <v>0.73746141975308643</v>
      </c>
    </row>
    <row r="58" spans="1:20" ht="15.75" thickBot="1" x14ac:dyDescent="0.3">
      <c r="A58" s="10" t="s">
        <v>74</v>
      </c>
      <c r="B58" s="11" t="s">
        <v>25</v>
      </c>
      <c r="C58" s="12" t="s">
        <v>10</v>
      </c>
      <c r="D58" s="14">
        <f>Z14</f>
        <v>3.166666666666667</v>
      </c>
      <c r="E58" s="12" t="s">
        <v>13</v>
      </c>
      <c r="F58" s="11" t="s">
        <v>12</v>
      </c>
      <c r="G58" s="12" t="s">
        <v>47</v>
      </c>
      <c r="H58" s="11" t="s">
        <v>15</v>
      </c>
      <c r="I58" s="12" t="s">
        <v>22</v>
      </c>
      <c r="J58" s="284">
        <v>20</v>
      </c>
      <c r="K58" s="37">
        <f t="shared" si="22"/>
        <v>63.333333333333343</v>
      </c>
      <c r="L58" s="45" t="s">
        <v>74</v>
      </c>
      <c r="M58" s="14">
        <f t="shared" si="14"/>
        <v>0.3332539682539683</v>
      </c>
      <c r="N58" s="32">
        <f t="shared" si="15"/>
        <v>0.58319444444444457</v>
      </c>
      <c r="O58" s="14">
        <f t="shared" si="16"/>
        <v>0.45822420634920646</v>
      </c>
      <c r="P58" s="264">
        <v>0.73666666666666669</v>
      </c>
      <c r="Q58" s="32">
        <f t="shared" si="12"/>
        <v>1.2</v>
      </c>
      <c r="R58" s="14">
        <f t="shared" si="18"/>
        <v>2.3327777777777783</v>
      </c>
      <c r="S58" s="14">
        <f t="shared" si="19"/>
        <v>1.0830753968253972</v>
      </c>
      <c r="T58" s="33">
        <f t="shared" si="20"/>
        <v>1.1123065476190477</v>
      </c>
    </row>
    <row r="59" spans="1:20" ht="15.75" thickBot="1" x14ac:dyDescent="0.3">
      <c r="A59" s="10" t="s">
        <v>75</v>
      </c>
      <c r="B59" s="11" t="s">
        <v>7</v>
      </c>
      <c r="C59" s="12" t="s">
        <v>27</v>
      </c>
      <c r="D59" s="14">
        <f>AE14</f>
        <v>6.3055555555555554</v>
      </c>
      <c r="E59" s="12" t="s">
        <v>23</v>
      </c>
      <c r="F59" s="11" t="s">
        <v>9</v>
      </c>
      <c r="G59" s="12" t="s">
        <v>14</v>
      </c>
      <c r="H59" s="11" t="s">
        <v>132</v>
      </c>
      <c r="I59" s="12" t="s">
        <v>24</v>
      </c>
      <c r="J59" s="284">
        <v>10</v>
      </c>
      <c r="K59" s="37">
        <f t="shared" si="22"/>
        <v>63.055555555555557</v>
      </c>
      <c r="L59" s="45" t="s">
        <v>75</v>
      </c>
      <c r="M59" s="14">
        <f t="shared" si="14"/>
        <v>0.36151851851851874</v>
      </c>
      <c r="N59" s="32">
        <f t="shared" si="15"/>
        <v>0.72303703703703748</v>
      </c>
      <c r="O59" s="14">
        <f t="shared" si="16"/>
        <v>0.54227777777777808</v>
      </c>
      <c r="P59" s="264">
        <v>0.57333333333333369</v>
      </c>
      <c r="Q59" s="32">
        <f t="shared" si="12"/>
        <v>1</v>
      </c>
      <c r="R59" s="14">
        <f t="shared" si="18"/>
        <v>1.8075925925925937</v>
      </c>
      <c r="S59" s="14">
        <f t="shared" si="19"/>
        <v>0.96404938271605001</v>
      </c>
      <c r="T59" s="33">
        <f t="shared" si="20"/>
        <v>0.97303703703703748</v>
      </c>
    </row>
    <row r="60" spans="1:20" ht="15.75" thickBot="1" x14ac:dyDescent="0.3">
      <c r="A60" s="10" t="s">
        <v>76</v>
      </c>
      <c r="B60" s="11" t="s">
        <v>14</v>
      </c>
      <c r="C60" s="12" t="s">
        <v>77</v>
      </c>
      <c r="D60" s="14">
        <f>AH14</f>
        <v>12.694444444444445</v>
      </c>
      <c r="E60" s="12" t="s">
        <v>23</v>
      </c>
      <c r="F60" s="11" t="s">
        <v>10</v>
      </c>
      <c r="G60" s="12" t="s">
        <v>12</v>
      </c>
      <c r="H60" s="11" t="s">
        <v>14</v>
      </c>
      <c r="I60" s="12" t="s">
        <v>9</v>
      </c>
      <c r="J60" s="284">
        <v>5</v>
      </c>
      <c r="K60" s="37">
        <f t="shared" si="22"/>
        <v>63.472222222222221</v>
      </c>
      <c r="L60" s="45" t="s">
        <v>76</v>
      </c>
      <c r="M60" s="14">
        <f t="shared" si="14"/>
        <v>0.40434156378600838</v>
      </c>
      <c r="N60" s="32">
        <f t="shared" si="15"/>
        <v>0.53912208504801118</v>
      </c>
      <c r="O60" s="14">
        <f t="shared" si="16"/>
        <v>0.47173182441700978</v>
      </c>
      <c r="P60" s="264">
        <v>0.38222222222222235</v>
      </c>
      <c r="Q60" s="32">
        <f t="shared" si="12"/>
        <v>0.5</v>
      </c>
      <c r="R60" s="14">
        <f t="shared" si="18"/>
        <v>0.80868312757201677</v>
      </c>
      <c r="S60" s="14">
        <f t="shared" si="19"/>
        <v>0.58404892546867881</v>
      </c>
      <c r="T60" s="33">
        <f t="shared" si="20"/>
        <v>0.56303669410150903</v>
      </c>
    </row>
    <row r="61" spans="1:20" ht="15.75" thickBot="1" x14ac:dyDescent="0.3">
      <c r="A61" s="10" t="s">
        <v>94</v>
      </c>
      <c r="B61" s="11" t="s">
        <v>12</v>
      </c>
      <c r="C61" s="12" t="s">
        <v>10</v>
      </c>
      <c r="D61" s="14">
        <f>Z14*2</f>
        <v>6.3333333333333339</v>
      </c>
      <c r="E61" s="12" t="s">
        <v>23</v>
      </c>
      <c r="F61" s="11" t="s">
        <v>12</v>
      </c>
      <c r="G61" s="12" t="s">
        <v>139</v>
      </c>
      <c r="H61" s="11" t="s">
        <v>65</v>
      </c>
      <c r="I61" s="12" t="s">
        <v>27</v>
      </c>
      <c r="J61" s="284">
        <v>9</v>
      </c>
      <c r="K61" s="37">
        <f t="shared" si="22"/>
        <v>57.000000000000007</v>
      </c>
      <c r="L61" s="45" t="s">
        <v>94</v>
      </c>
      <c r="M61" s="14">
        <f t="shared" si="14"/>
        <v>0.54361111111111093</v>
      </c>
      <c r="N61" s="32">
        <f t="shared" si="15"/>
        <v>1.0872222222222219</v>
      </c>
      <c r="O61" s="14">
        <f t="shared" si="16"/>
        <v>0.81541666666666646</v>
      </c>
      <c r="P61" s="264">
        <v>0.68666666666666643</v>
      </c>
      <c r="Q61" s="32">
        <f t="shared" si="12"/>
        <v>0.9</v>
      </c>
      <c r="R61" s="14">
        <f t="shared" si="18"/>
        <v>0.86977777777777754</v>
      </c>
      <c r="S61" s="14">
        <f t="shared" si="19"/>
        <v>0.83353703703703685</v>
      </c>
      <c r="T61" s="33">
        <f t="shared" si="20"/>
        <v>0.85015277777777754</v>
      </c>
    </row>
    <row r="62" spans="1:20" ht="15.75" thickBot="1" x14ac:dyDescent="0.3">
      <c r="A62" s="10" t="s">
        <v>95</v>
      </c>
      <c r="B62" s="11" t="s">
        <v>7</v>
      </c>
      <c r="C62" s="12" t="s">
        <v>12</v>
      </c>
      <c r="D62" s="14">
        <f>Z14*5</f>
        <v>15.833333333333336</v>
      </c>
      <c r="E62" s="12" t="s">
        <v>23</v>
      </c>
      <c r="F62" s="11" t="s">
        <v>25</v>
      </c>
      <c r="G62" s="12" t="s">
        <v>100</v>
      </c>
      <c r="H62" s="11" t="s">
        <v>133</v>
      </c>
      <c r="I62" s="12" t="s">
        <v>27</v>
      </c>
      <c r="J62" s="284">
        <v>4</v>
      </c>
      <c r="K62" s="37">
        <f t="shared" si="22"/>
        <v>63.333333333333343</v>
      </c>
      <c r="L62" s="45" t="s">
        <v>95</v>
      </c>
      <c r="M62" s="14">
        <f t="shared" si="14"/>
        <v>0.91129629629629627</v>
      </c>
      <c r="N62" s="32">
        <f t="shared" si="15"/>
        <v>1.1391203703703703</v>
      </c>
      <c r="O62" s="14">
        <f t="shared" si="16"/>
        <v>1.0252083333333333</v>
      </c>
      <c r="P62" s="264">
        <v>0.57555555555555538</v>
      </c>
      <c r="Q62" s="32">
        <f t="shared" si="12"/>
        <v>0.4</v>
      </c>
      <c r="R62" s="14">
        <f t="shared" si="18"/>
        <v>1.8225925925925925</v>
      </c>
      <c r="S62" s="14">
        <f t="shared" si="19"/>
        <v>1.291003086419753</v>
      </c>
      <c r="T62" s="33">
        <f t="shared" si="20"/>
        <v>1.0682523148148149</v>
      </c>
    </row>
    <row r="63" spans="1:20" ht="15.75" thickBot="1" x14ac:dyDescent="0.3">
      <c r="A63" s="10" t="s">
        <v>96</v>
      </c>
      <c r="B63" s="11" t="s">
        <v>27</v>
      </c>
      <c r="C63" s="12" t="s">
        <v>24</v>
      </c>
      <c r="D63" s="14">
        <f>W14*2</f>
        <v>2.8333333333333339</v>
      </c>
      <c r="E63" s="12" t="s">
        <v>24</v>
      </c>
      <c r="F63" s="11" t="s">
        <v>77</v>
      </c>
      <c r="G63" s="12" t="s">
        <v>132</v>
      </c>
      <c r="H63" s="11" t="s">
        <v>134</v>
      </c>
      <c r="I63" s="12" t="s">
        <v>24</v>
      </c>
      <c r="J63" s="284">
        <v>22.5</v>
      </c>
      <c r="K63" s="37">
        <f t="shared" si="22"/>
        <v>63.750000000000014</v>
      </c>
      <c r="L63" s="45" t="s">
        <v>96</v>
      </c>
      <c r="M63" s="14">
        <f t="shared" si="14"/>
        <v>0.39414814814814819</v>
      </c>
      <c r="N63" s="32">
        <f t="shared" si="15"/>
        <v>0.98537037037037045</v>
      </c>
      <c r="O63" s="14">
        <f t="shared" si="16"/>
        <v>0.68975925925925929</v>
      </c>
      <c r="P63" s="264">
        <v>0.69555555555555548</v>
      </c>
      <c r="Q63" s="32">
        <f t="shared" si="12"/>
        <v>1.2</v>
      </c>
      <c r="R63" s="14">
        <f t="shared" si="18"/>
        <v>0.98537037037037045</v>
      </c>
      <c r="S63" s="14">
        <f t="shared" si="19"/>
        <v>0.78829629629629638</v>
      </c>
      <c r="T63" s="33">
        <f t="shared" si="20"/>
        <v>0.89122222222222225</v>
      </c>
    </row>
    <row r="64" spans="1:20" ht="15.75" thickBot="1" x14ac:dyDescent="0.3">
      <c r="A64" s="10" t="s">
        <v>97</v>
      </c>
      <c r="B64" s="11" t="s">
        <v>25</v>
      </c>
      <c r="C64" s="12" t="s">
        <v>13</v>
      </c>
      <c r="D64" s="14">
        <f>W14*5</f>
        <v>7.0833333333333348</v>
      </c>
      <c r="E64" s="12" t="s">
        <v>24</v>
      </c>
      <c r="F64" s="11" t="s">
        <v>25</v>
      </c>
      <c r="G64" s="12" t="s">
        <v>100</v>
      </c>
      <c r="H64" s="11" t="s">
        <v>133</v>
      </c>
      <c r="I64" s="12" t="s">
        <v>24</v>
      </c>
      <c r="J64" s="284">
        <v>10</v>
      </c>
      <c r="K64" s="37">
        <f t="shared" si="22"/>
        <v>70.833333333333343</v>
      </c>
      <c r="L64" s="45" t="s">
        <v>97</v>
      </c>
      <c r="M64" s="14">
        <f t="shared" si="14"/>
        <v>0.57116402116402099</v>
      </c>
      <c r="N64" s="32">
        <f t="shared" si="15"/>
        <v>1.3327160493827157</v>
      </c>
      <c r="O64" s="14">
        <f t="shared" si="16"/>
        <v>0.95194003527336835</v>
      </c>
      <c r="P64" s="264">
        <v>0.56444444444444419</v>
      </c>
      <c r="Q64" s="32">
        <f t="shared" si="12"/>
        <v>1</v>
      </c>
      <c r="R64" s="14">
        <f t="shared" si="18"/>
        <v>1.9990740740740736</v>
      </c>
      <c r="S64" s="14">
        <f t="shared" si="19"/>
        <v>1.3009847148736033</v>
      </c>
      <c r="T64" s="33">
        <f t="shared" si="20"/>
        <v>1.2257385361552025</v>
      </c>
    </row>
    <row r="65" spans="1:20" ht="15.75" thickBot="1" x14ac:dyDescent="0.3">
      <c r="A65" s="10" t="s">
        <v>98</v>
      </c>
      <c r="B65" s="11" t="s">
        <v>7</v>
      </c>
      <c r="C65" s="12" t="s">
        <v>10</v>
      </c>
      <c r="D65" s="14">
        <f>W14*10</f>
        <v>14.16666666666667</v>
      </c>
      <c r="E65" s="12" t="s">
        <v>23</v>
      </c>
      <c r="F65" s="11" t="s">
        <v>9</v>
      </c>
      <c r="G65" s="12" t="s">
        <v>14</v>
      </c>
      <c r="H65" s="11" t="s">
        <v>132</v>
      </c>
      <c r="I65" s="12" t="s">
        <v>9</v>
      </c>
      <c r="J65" s="284">
        <v>5</v>
      </c>
      <c r="K65" s="37">
        <f t="shared" si="22"/>
        <v>70.833333333333343</v>
      </c>
      <c r="L65" s="45" t="s">
        <v>98</v>
      </c>
      <c r="M65" s="14">
        <f t="shared" si="14"/>
        <v>0.69888888888888867</v>
      </c>
      <c r="N65" s="32">
        <f t="shared" si="15"/>
        <v>1.7472222222222218</v>
      </c>
      <c r="O65" s="14">
        <f t="shared" si="16"/>
        <v>1.2230555555555553</v>
      </c>
      <c r="P65" s="264">
        <v>0.49333333333333312</v>
      </c>
      <c r="Q65" s="32">
        <f t="shared" si="12"/>
        <v>0.5</v>
      </c>
      <c r="R65" s="14">
        <f t="shared" si="18"/>
        <v>1.1648148148148145</v>
      </c>
      <c r="S65" s="14">
        <f t="shared" si="19"/>
        <v>1.2036419753086418</v>
      </c>
      <c r="T65" s="33">
        <f t="shared" si="20"/>
        <v>1.0277314814814813</v>
      </c>
    </row>
    <row r="66" spans="1:20" ht="15.75" thickBot="1" x14ac:dyDescent="0.3">
      <c r="A66" s="10" t="s">
        <v>99</v>
      </c>
      <c r="B66" s="11" t="s">
        <v>14</v>
      </c>
      <c r="C66" s="12" t="s">
        <v>12</v>
      </c>
      <c r="D66" s="14">
        <f>W14*20</f>
        <v>28.333333333333339</v>
      </c>
      <c r="E66" s="12" t="s">
        <v>23</v>
      </c>
      <c r="F66" s="11" t="s">
        <v>10</v>
      </c>
      <c r="G66" s="12" t="s">
        <v>12</v>
      </c>
      <c r="H66" s="11" t="s">
        <v>14</v>
      </c>
      <c r="I66" s="12" t="s">
        <v>100</v>
      </c>
      <c r="J66" s="284">
        <v>2.5</v>
      </c>
      <c r="K66" s="37">
        <f t="shared" si="22"/>
        <v>70.833333333333343</v>
      </c>
      <c r="L66" s="45" t="s">
        <v>99</v>
      </c>
      <c r="M66" s="14">
        <f t="shared" si="14"/>
        <v>0.77654320987654346</v>
      </c>
      <c r="N66" s="32">
        <f t="shared" si="15"/>
        <v>1.1648148148148152</v>
      </c>
      <c r="O66" s="14">
        <f t="shared" si="16"/>
        <v>0.97067901234567933</v>
      </c>
      <c r="P66" s="264">
        <v>0.32888888888888895</v>
      </c>
      <c r="Q66" s="32">
        <f t="shared" si="12"/>
        <v>0.25</v>
      </c>
      <c r="R66" s="14">
        <f t="shared" si="18"/>
        <v>0.66560846560846587</v>
      </c>
      <c r="S66" s="14">
        <f t="shared" si="19"/>
        <v>0.86898883009994154</v>
      </c>
      <c r="T66" s="33">
        <f t="shared" si="20"/>
        <v>0.71424162257495605</v>
      </c>
    </row>
    <row r="67" spans="1:20" ht="15.75" thickBot="1" x14ac:dyDescent="0.3">
      <c r="A67" s="10" t="s">
        <v>101</v>
      </c>
      <c r="B67" s="11" t="s">
        <v>28</v>
      </c>
      <c r="C67" s="12" t="s">
        <v>24</v>
      </c>
      <c r="D67" s="14">
        <v>2</v>
      </c>
      <c r="E67" s="12" t="s">
        <v>23</v>
      </c>
      <c r="F67" s="11" t="s">
        <v>25</v>
      </c>
      <c r="G67" s="12" t="s">
        <v>100</v>
      </c>
      <c r="H67" s="11" t="s">
        <v>42</v>
      </c>
      <c r="I67" s="12" t="s">
        <v>22</v>
      </c>
      <c r="J67" s="284">
        <v>40</v>
      </c>
      <c r="K67" s="37">
        <f t="shared" ref="K67:K68" si="23">D67*J67</f>
        <v>80</v>
      </c>
      <c r="L67" s="45" t="s">
        <v>101</v>
      </c>
      <c r="M67" s="14">
        <f t="shared" si="14"/>
        <v>0.3193650793650793</v>
      </c>
      <c r="N67" s="32">
        <f t="shared" si="15"/>
        <v>0.55888888888888877</v>
      </c>
      <c r="O67" s="14">
        <f t="shared" si="16"/>
        <v>0.43912698412698403</v>
      </c>
      <c r="P67" s="264">
        <v>0.55888888888888877</v>
      </c>
      <c r="Q67" s="32">
        <f t="shared" si="12"/>
        <v>1.2</v>
      </c>
      <c r="R67" s="14">
        <f t="shared" si="18"/>
        <v>1.1177777777777775</v>
      </c>
      <c r="S67" s="14">
        <f t="shared" si="19"/>
        <v>0.66534391534391524</v>
      </c>
      <c r="T67" s="33">
        <f t="shared" si="20"/>
        <v>0.79900793650793633</v>
      </c>
    </row>
    <row r="68" spans="1:20" ht="15.75" thickBot="1" x14ac:dyDescent="0.3">
      <c r="A68" s="10" t="s">
        <v>102</v>
      </c>
      <c r="B68" s="11" t="s">
        <v>92</v>
      </c>
      <c r="C68" s="12" t="s">
        <v>13</v>
      </c>
      <c r="D68" s="14">
        <v>4</v>
      </c>
      <c r="E68" s="12" t="s">
        <v>23</v>
      </c>
      <c r="F68" s="11" t="s">
        <v>27</v>
      </c>
      <c r="G68" s="12" t="s">
        <v>7</v>
      </c>
      <c r="H68" s="11" t="s">
        <v>47</v>
      </c>
      <c r="I68" s="12" t="s">
        <v>22</v>
      </c>
      <c r="J68" s="284">
        <v>20</v>
      </c>
      <c r="K68" s="37">
        <f t="shared" si="23"/>
        <v>80</v>
      </c>
      <c r="L68" s="45" t="s">
        <v>102</v>
      </c>
      <c r="M68" s="14">
        <f t="shared" si="14"/>
        <v>0.3259259259259259</v>
      </c>
      <c r="N68" s="32">
        <f t="shared" si="15"/>
        <v>0.48888888888888887</v>
      </c>
      <c r="O68" s="14">
        <f t="shared" si="16"/>
        <v>0.40740740740740738</v>
      </c>
      <c r="P68" s="264">
        <v>0.36666666666666664</v>
      </c>
      <c r="Q68" s="32">
        <f t="shared" si="12"/>
        <v>1.2</v>
      </c>
      <c r="R68" s="14">
        <f t="shared" si="18"/>
        <v>1.4666666666666666</v>
      </c>
      <c r="S68" s="14">
        <f t="shared" si="19"/>
        <v>0.76049382716049374</v>
      </c>
      <c r="T68" s="33">
        <f t="shared" si="20"/>
        <v>0.87037037037037024</v>
      </c>
    </row>
    <row r="69" spans="1:20" ht="15.75" thickBot="1" x14ac:dyDescent="0.3">
      <c r="A69" s="10" t="s">
        <v>103</v>
      </c>
      <c r="B69" s="11" t="s">
        <v>104</v>
      </c>
      <c r="C69" s="12" t="s">
        <v>10</v>
      </c>
      <c r="D69" s="14">
        <v>8</v>
      </c>
      <c r="E69" s="12" t="s">
        <v>23</v>
      </c>
      <c r="F69" s="11" t="s">
        <v>13</v>
      </c>
      <c r="G69" s="12" t="s">
        <v>25</v>
      </c>
      <c r="H69" s="11" t="s">
        <v>7</v>
      </c>
      <c r="I69" s="12" t="s">
        <v>24</v>
      </c>
      <c r="J69" s="284">
        <v>10</v>
      </c>
      <c r="K69" s="37">
        <f t="shared" ref="K69:K72" si="24">D69*J69</f>
        <v>80</v>
      </c>
      <c r="L69" s="45" t="s">
        <v>103</v>
      </c>
      <c r="M69" s="14">
        <f t="shared" si="14"/>
        <v>0.40080808080808089</v>
      </c>
      <c r="N69" s="32">
        <f t="shared" si="15"/>
        <v>0.55111111111111122</v>
      </c>
      <c r="O69" s="14">
        <f t="shared" si="16"/>
        <v>0.47595959595959603</v>
      </c>
      <c r="P69" s="264">
        <v>0.27555555555555561</v>
      </c>
      <c r="Q69" s="32">
        <f t="shared" ref="Q69:Q132" si="25">IF(J69&gt;12,12/10,J69/10)</f>
        <v>1</v>
      </c>
      <c r="R69" s="14">
        <f t="shared" si="18"/>
        <v>1.1022222222222224</v>
      </c>
      <c r="S69" s="14">
        <f t="shared" si="19"/>
        <v>0.68471380471380483</v>
      </c>
      <c r="T69" s="33">
        <f t="shared" si="20"/>
        <v>0.76353535353535362</v>
      </c>
    </row>
    <row r="70" spans="1:20" ht="15.75" thickBot="1" x14ac:dyDescent="0.3">
      <c r="A70" s="10" t="s">
        <v>105</v>
      </c>
      <c r="B70" s="11" t="s">
        <v>108</v>
      </c>
      <c r="C70" s="12" t="s">
        <v>22</v>
      </c>
      <c r="D70" s="14">
        <v>1</v>
      </c>
      <c r="E70" s="12" t="s">
        <v>23</v>
      </c>
      <c r="F70" s="11" t="s">
        <v>24</v>
      </c>
      <c r="G70" s="12" t="s">
        <v>10</v>
      </c>
      <c r="H70" s="11" t="s">
        <v>9</v>
      </c>
      <c r="I70" s="12" t="s">
        <v>23</v>
      </c>
      <c r="J70" s="284">
        <v>200</v>
      </c>
      <c r="K70" s="37">
        <f t="shared" si="24"/>
        <v>200</v>
      </c>
      <c r="L70" s="45" t="s">
        <v>105</v>
      </c>
      <c r="M70" s="14">
        <f t="shared" si="14"/>
        <v>0.65777777777777791</v>
      </c>
      <c r="N70" s="32">
        <f t="shared" si="15"/>
        <v>0.16444444444444448</v>
      </c>
      <c r="O70" s="14">
        <f t="shared" si="16"/>
        <v>0.4111111111111112</v>
      </c>
      <c r="P70" s="264">
        <v>0.16444444444444448</v>
      </c>
      <c r="Q70" s="32">
        <f t="shared" si="25"/>
        <v>1.2</v>
      </c>
      <c r="R70" s="14" t="s">
        <v>140</v>
      </c>
      <c r="S70" s="14">
        <f>(M70+N70)/2</f>
        <v>0.4111111111111112</v>
      </c>
      <c r="T70" s="33">
        <f t="shared" si="20"/>
        <v>0.50555555555555554</v>
      </c>
    </row>
    <row r="71" spans="1:20" ht="15.75" thickBot="1" x14ac:dyDescent="0.3">
      <c r="A71" s="10" t="s">
        <v>106</v>
      </c>
      <c r="B71" s="11" t="s">
        <v>108</v>
      </c>
      <c r="C71" s="12" t="s">
        <v>22</v>
      </c>
      <c r="D71" s="14">
        <v>2</v>
      </c>
      <c r="E71" s="12" t="s">
        <v>23</v>
      </c>
      <c r="F71" s="11" t="s">
        <v>22</v>
      </c>
      <c r="G71" s="12" t="s">
        <v>24</v>
      </c>
      <c r="H71" s="11" t="s">
        <v>13</v>
      </c>
      <c r="I71" s="12" t="s">
        <v>23</v>
      </c>
      <c r="J71" s="284">
        <v>200</v>
      </c>
      <c r="K71" s="37">
        <f t="shared" si="24"/>
        <v>400</v>
      </c>
      <c r="L71" s="45" t="s">
        <v>106</v>
      </c>
      <c r="M71" s="14">
        <f t="shared" si="14"/>
        <v>0.75555555555555576</v>
      </c>
      <c r="N71" s="32">
        <f t="shared" si="15"/>
        <v>0.18888888888888894</v>
      </c>
      <c r="O71" s="14">
        <f t="shared" si="16"/>
        <v>0.47222222222222232</v>
      </c>
      <c r="P71" s="264">
        <v>9.444444444444447E-2</v>
      </c>
      <c r="Q71" s="32">
        <f t="shared" si="25"/>
        <v>1.2</v>
      </c>
      <c r="R71" s="14" t="s">
        <v>140</v>
      </c>
      <c r="S71" s="14">
        <f>(M71+N71)/2</f>
        <v>0.47222222222222232</v>
      </c>
      <c r="T71" s="33">
        <f t="shared" si="20"/>
        <v>0.5361111111111112</v>
      </c>
    </row>
    <row r="72" spans="1:20" ht="15.75" thickBot="1" x14ac:dyDescent="0.3">
      <c r="A72" s="15" t="s">
        <v>107</v>
      </c>
      <c r="B72" s="16" t="s">
        <v>63</v>
      </c>
      <c r="C72" s="17" t="s">
        <v>22</v>
      </c>
      <c r="D72" s="20">
        <v>3</v>
      </c>
      <c r="E72" s="17" t="s">
        <v>23</v>
      </c>
      <c r="F72" s="16" t="s">
        <v>22</v>
      </c>
      <c r="G72" s="17" t="s">
        <v>24</v>
      </c>
      <c r="H72" s="16" t="s">
        <v>109</v>
      </c>
      <c r="I72" s="17" t="s">
        <v>23</v>
      </c>
      <c r="J72" s="285">
        <v>100</v>
      </c>
      <c r="K72" s="38">
        <f t="shared" si="24"/>
        <v>300</v>
      </c>
      <c r="L72" s="46" t="s">
        <v>107</v>
      </c>
      <c r="M72" s="20">
        <f t="shared" si="14"/>
        <v>0.39333333333333337</v>
      </c>
      <c r="N72" s="259">
        <f t="shared" si="15"/>
        <v>0.19666666666666668</v>
      </c>
      <c r="O72" s="20">
        <f t="shared" si="16"/>
        <v>0.29500000000000004</v>
      </c>
      <c r="P72" s="277">
        <v>6.5555555555555561E-2</v>
      </c>
      <c r="Q72" s="278">
        <f t="shared" si="25"/>
        <v>1.2</v>
      </c>
      <c r="R72" s="281" t="s">
        <v>140</v>
      </c>
      <c r="S72" s="281">
        <f>(M72+N72)/2</f>
        <v>0.29500000000000004</v>
      </c>
      <c r="T72" s="282">
        <f t="shared" si="20"/>
        <v>0.44750000000000001</v>
      </c>
    </row>
    <row r="73" spans="1:20" ht="24" thickTop="1" x14ac:dyDescent="0.35">
      <c r="A73" s="48" t="s">
        <v>20</v>
      </c>
      <c r="B73" s="49"/>
      <c r="C73" s="49"/>
      <c r="D73" s="50"/>
      <c r="E73" s="49"/>
      <c r="F73" s="49"/>
      <c r="G73" s="49"/>
      <c r="H73" s="49"/>
      <c r="I73" s="49"/>
      <c r="J73" s="327" t="s">
        <v>145</v>
      </c>
      <c r="K73" s="327"/>
      <c r="L73" s="51" t="s">
        <v>20</v>
      </c>
      <c r="M73" s="49"/>
      <c r="N73" s="49"/>
      <c r="O73" s="50"/>
      <c r="P73" s="249"/>
      <c r="Q73" s="9"/>
      <c r="R73" s="9"/>
      <c r="S73" s="329"/>
      <c r="T73" s="330"/>
    </row>
    <row r="74" spans="1:20" ht="15.75" thickBot="1" x14ac:dyDescent="0.3">
      <c r="A74" s="343" t="s">
        <v>110</v>
      </c>
      <c r="B74" s="338"/>
      <c r="C74" s="338"/>
      <c r="D74" s="53"/>
      <c r="E74" s="258"/>
      <c r="F74" s="258"/>
      <c r="G74" s="258"/>
      <c r="H74" s="258"/>
      <c r="I74" s="258"/>
      <c r="J74" s="286"/>
      <c r="K74" s="53"/>
      <c r="L74" s="337" t="s">
        <v>110</v>
      </c>
      <c r="M74" s="338"/>
      <c r="N74" s="338"/>
      <c r="O74" s="53"/>
      <c r="P74" s="248"/>
      <c r="Q74" s="21"/>
      <c r="R74" s="21"/>
      <c r="S74" s="21"/>
      <c r="T74" s="22"/>
    </row>
    <row r="75" spans="1:20" ht="16.5" thickTop="1" thickBot="1" x14ac:dyDescent="0.3">
      <c r="A75" s="23" t="s">
        <v>143</v>
      </c>
      <c r="B75" s="24" t="s">
        <v>6</v>
      </c>
      <c r="C75" s="25" t="s">
        <v>8</v>
      </c>
      <c r="D75" s="26" t="s">
        <v>40</v>
      </c>
      <c r="E75" s="25" t="s">
        <v>5</v>
      </c>
      <c r="F75" s="24" t="s">
        <v>1</v>
      </c>
      <c r="G75" s="25" t="s">
        <v>0</v>
      </c>
      <c r="H75" s="24" t="s">
        <v>2</v>
      </c>
      <c r="I75" s="25" t="s">
        <v>3</v>
      </c>
      <c r="J75" s="243" t="s">
        <v>4</v>
      </c>
      <c r="K75" s="39" t="s">
        <v>147</v>
      </c>
      <c r="L75" s="57" t="s">
        <v>143</v>
      </c>
      <c r="M75" s="260" t="s">
        <v>251</v>
      </c>
      <c r="N75" s="261" t="s">
        <v>253</v>
      </c>
      <c r="O75" s="58" t="s">
        <v>142</v>
      </c>
      <c r="P75" s="263" t="s">
        <v>252</v>
      </c>
      <c r="Q75" s="261" t="s">
        <v>256</v>
      </c>
      <c r="R75" s="260" t="s">
        <v>254</v>
      </c>
      <c r="S75" s="260" t="s">
        <v>255</v>
      </c>
      <c r="T75" s="262" t="s">
        <v>141</v>
      </c>
    </row>
    <row r="76" spans="1:20" ht="15.75" thickBot="1" x14ac:dyDescent="0.3">
      <c r="A76" s="28" t="s">
        <v>111</v>
      </c>
      <c r="B76" s="29" t="s">
        <v>10</v>
      </c>
      <c r="C76" s="30" t="s">
        <v>22</v>
      </c>
      <c r="D76" s="31">
        <v>10</v>
      </c>
      <c r="E76" s="30" t="s">
        <v>23</v>
      </c>
      <c r="F76" s="29" t="s">
        <v>12</v>
      </c>
      <c r="G76" s="30" t="s">
        <v>47</v>
      </c>
      <c r="H76" s="29" t="s">
        <v>65</v>
      </c>
      <c r="I76" s="30" t="s">
        <v>14</v>
      </c>
      <c r="J76" s="287">
        <v>0</v>
      </c>
      <c r="K76" s="40">
        <f t="shared" ref="K76:K96" si="26">D76*J76</f>
        <v>0</v>
      </c>
      <c r="L76" s="47" t="s">
        <v>111</v>
      </c>
      <c r="M76" s="14">
        <f t="shared" ref="M76:M96" si="27">(D76*P76)/B76</f>
        <v>1.655555555555555</v>
      </c>
      <c r="N76" s="32">
        <f t="shared" ref="N76:N96" si="28">(D76*P76)/C76</f>
        <v>6.62222222222222</v>
      </c>
      <c r="O76" s="14">
        <f t="shared" ref="O76:O96" si="29">(M76+N76)/2</f>
        <v>4.1388888888888875</v>
      </c>
      <c r="P76" s="264">
        <v>0.66222222222222205</v>
      </c>
      <c r="Q76" s="32">
        <f t="shared" si="25"/>
        <v>0</v>
      </c>
      <c r="R76" s="14">
        <f>(D76*P76)/I76</f>
        <v>0.5518518518518517</v>
      </c>
      <c r="S76" s="14">
        <f>(M76+N76+R76)/3</f>
        <v>2.9432098765432091</v>
      </c>
      <c r="T76" s="33" t="s">
        <v>140</v>
      </c>
    </row>
    <row r="77" spans="1:20" ht="15.75" thickBot="1" x14ac:dyDescent="0.3">
      <c r="A77" s="10" t="s">
        <v>116</v>
      </c>
      <c r="B77" s="11" t="s">
        <v>22</v>
      </c>
      <c r="C77" s="12" t="s">
        <v>22</v>
      </c>
      <c r="D77" s="14">
        <v>7</v>
      </c>
      <c r="E77" s="12" t="s">
        <v>23</v>
      </c>
      <c r="F77" s="11" t="s">
        <v>27</v>
      </c>
      <c r="G77" s="12" t="s">
        <v>7</v>
      </c>
      <c r="H77" s="11" t="s">
        <v>47</v>
      </c>
      <c r="I77" s="12" t="s">
        <v>27</v>
      </c>
      <c r="J77" s="284">
        <v>0</v>
      </c>
      <c r="K77" s="37">
        <f t="shared" si="26"/>
        <v>0</v>
      </c>
      <c r="L77" s="45" t="s">
        <v>116</v>
      </c>
      <c r="M77" s="14">
        <f t="shared" si="27"/>
        <v>2.8777777777777778</v>
      </c>
      <c r="N77" s="32">
        <f t="shared" si="28"/>
        <v>2.8777777777777778</v>
      </c>
      <c r="O77" s="14">
        <f t="shared" si="29"/>
        <v>2.8777777777777778</v>
      </c>
      <c r="P77" s="264">
        <v>0.41111111111111109</v>
      </c>
      <c r="Q77" s="32">
        <f t="shared" si="25"/>
        <v>0</v>
      </c>
      <c r="R77" s="14">
        <f t="shared" ref="R77:R96" si="30">(D77*P77)/I77</f>
        <v>0.5755555555555556</v>
      </c>
      <c r="S77" s="14">
        <f t="shared" ref="S77:S96" si="31">(M77+N77+R77)/3</f>
        <v>2.1103703703703705</v>
      </c>
      <c r="T77" s="33" t="s">
        <v>140</v>
      </c>
    </row>
    <row r="78" spans="1:20" ht="15.75" thickBot="1" x14ac:dyDescent="0.3">
      <c r="A78" s="10" t="s">
        <v>112</v>
      </c>
      <c r="B78" s="11" t="s">
        <v>63</v>
      </c>
      <c r="C78" s="12" t="s">
        <v>22</v>
      </c>
      <c r="D78" s="14">
        <v>5</v>
      </c>
      <c r="E78" s="12" t="s">
        <v>23</v>
      </c>
      <c r="F78" s="11" t="s">
        <v>24</v>
      </c>
      <c r="G78" s="12" t="s">
        <v>10</v>
      </c>
      <c r="H78" s="11" t="s">
        <v>9</v>
      </c>
      <c r="I78" s="12" t="s">
        <v>24</v>
      </c>
      <c r="J78" s="284">
        <v>0</v>
      </c>
      <c r="K78" s="37">
        <f t="shared" si="26"/>
        <v>0</v>
      </c>
      <c r="L78" s="45" t="s">
        <v>112</v>
      </c>
      <c r="M78" s="14">
        <f t="shared" si="27"/>
        <v>1.6444444444444448</v>
      </c>
      <c r="N78" s="32">
        <f t="shared" si="28"/>
        <v>0.82222222222222241</v>
      </c>
      <c r="O78" s="14">
        <f t="shared" si="29"/>
        <v>1.2333333333333336</v>
      </c>
      <c r="P78" s="264">
        <v>0.16444444444444448</v>
      </c>
      <c r="Q78" s="32">
        <f t="shared" si="25"/>
        <v>0</v>
      </c>
      <c r="R78" s="14">
        <f t="shared" si="30"/>
        <v>0.4111111111111112</v>
      </c>
      <c r="S78" s="14">
        <f t="shared" si="31"/>
        <v>0.95925925925925937</v>
      </c>
      <c r="T78" s="33" t="s">
        <v>140</v>
      </c>
    </row>
    <row r="79" spans="1:20" ht="15.75" thickBot="1" x14ac:dyDescent="0.3">
      <c r="A79" s="10" t="s">
        <v>113</v>
      </c>
      <c r="B79" s="11" t="s">
        <v>108</v>
      </c>
      <c r="C79" s="12" t="s">
        <v>22</v>
      </c>
      <c r="D79" s="14">
        <v>2</v>
      </c>
      <c r="E79" s="12" t="s">
        <v>23</v>
      </c>
      <c r="F79" s="11" t="s">
        <v>22</v>
      </c>
      <c r="G79" s="12" t="s">
        <v>24</v>
      </c>
      <c r="H79" s="11" t="s">
        <v>10</v>
      </c>
      <c r="I79" s="12" t="s">
        <v>22</v>
      </c>
      <c r="J79" s="284">
        <v>0</v>
      </c>
      <c r="K79" s="37">
        <f t="shared" si="26"/>
        <v>0</v>
      </c>
      <c r="L79" s="45" t="s">
        <v>113</v>
      </c>
      <c r="M79" s="14">
        <f t="shared" si="27"/>
        <v>0.7911111111111111</v>
      </c>
      <c r="N79" s="32">
        <f t="shared" si="28"/>
        <v>0.19777777777777777</v>
      </c>
      <c r="O79" s="14">
        <f t="shared" si="29"/>
        <v>0.49444444444444446</v>
      </c>
      <c r="P79" s="264">
        <v>9.8888888888888887E-2</v>
      </c>
      <c r="Q79" s="32">
        <f t="shared" si="25"/>
        <v>0</v>
      </c>
      <c r="R79" s="14">
        <f t="shared" si="30"/>
        <v>0.19777777777777777</v>
      </c>
      <c r="S79" s="14">
        <f t="shared" si="31"/>
        <v>0.3955555555555556</v>
      </c>
      <c r="T79" s="33" t="s">
        <v>140</v>
      </c>
    </row>
    <row r="80" spans="1:20" ht="15.75" thickBot="1" x14ac:dyDescent="0.3">
      <c r="A80" s="10" t="s">
        <v>114</v>
      </c>
      <c r="B80" s="11" t="s">
        <v>9</v>
      </c>
      <c r="C80" s="12" t="s">
        <v>24</v>
      </c>
      <c r="D80" s="14">
        <v>10</v>
      </c>
      <c r="E80" s="12" t="s">
        <v>23</v>
      </c>
      <c r="F80" s="11" t="s">
        <v>9</v>
      </c>
      <c r="G80" s="12" t="s">
        <v>100</v>
      </c>
      <c r="H80" s="11" t="s">
        <v>42</v>
      </c>
      <c r="I80" s="12" t="s">
        <v>7</v>
      </c>
      <c r="J80" s="284">
        <v>0</v>
      </c>
      <c r="K80" s="37">
        <f t="shared" si="26"/>
        <v>0</v>
      </c>
      <c r="L80" s="45" t="s">
        <v>114</v>
      </c>
      <c r="M80" s="14">
        <f t="shared" si="27"/>
        <v>1.1777777777777774</v>
      </c>
      <c r="N80" s="32">
        <f t="shared" si="28"/>
        <v>3.5333333333333323</v>
      </c>
      <c r="O80" s="14">
        <f t="shared" si="29"/>
        <v>2.3555555555555547</v>
      </c>
      <c r="P80" s="264">
        <v>0.70666666666666644</v>
      </c>
      <c r="Q80" s="32">
        <f t="shared" si="25"/>
        <v>0</v>
      </c>
      <c r="R80" s="14">
        <f t="shared" si="30"/>
        <v>0.70666666666666644</v>
      </c>
      <c r="S80" s="14">
        <f t="shared" si="31"/>
        <v>1.8059259259259253</v>
      </c>
      <c r="T80" s="33" t="s">
        <v>140</v>
      </c>
    </row>
    <row r="81" spans="1:20" ht="15.75" thickBot="1" x14ac:dyDescent="0.3">
      <c r="A81" s="10" t="s">
        <v>115</v>
      </c>
      <c r="B81" s="11" t="s">
        <v>24</v>
      </c>
      <c r="C81" s="12" t="s">
        <v>22</v>
      </c>
      <c r="D81" s="14">
        <v>7</v>
      </c>
      <c r="E81" s="12" t="s">
        <v>23</v>
      </c>
      <c r="F81" s="11" t="s">
        <v>10</v>
      </c>
      <c r="G81" s="12" t="s">
        <v>12</v>
      </c>
      <c r="H81" s="11" t="s">
        <v>14</v>
      </c>
      <c r="I81" s="12" t="s">
        <v>10</v>
      </c>
      <c r="J81" s="284">
        <v>0</v>
      </c>
      <c r="K81" s="37">
        <f t="shared" si="26"/>
        <v>0</v>
      </c>
      <c r="L81" s="45" t="s">
        <v>115</v>
      </c>
      <c r="M81" s="14">
        <f t="shared" si="27"/>
        <v>1.4777777777777779</v>
      </c>
      <c r="N81" s="32">
        <f t="shared" si="28"/>
        <v>2.9555555555555557</v>
      </c>
      <c r="O81" s="14">
        <f t="shared" si="29"/>
        <v>2.2166666666666668</v>
      </c>
      <c r="P81" s="264">
        <v>0.42222222222222228</v>
      </c>
      <c r="Q81" s="32">
        <f t="shared" si="25"/>
        <v>0</v>
      </c>
      <c r="R81" s="14">
        <f t="shared" si="30"/>
        <v>0.73888888888888893</v>
      </c>
      <c r="S81" s="14">
        <f t="shared" si="31"/>
        <v>1.7240740740740741</v>
      </c>
      <c r="T81" s="33" t="s">
        <v>140</v>
      </c>
    </row>
    <row r="82" spans="1:20" ht="15.75" thickBot="1" x14ac:dyDescent="0.3">
      <c r="A82" s="10" t="s">
        <v>117</v>
      </c>
      <c r="B82" s="11" t="s">
        <v>22</v>
      </c>
      <c r="C82" s="12" t="s">
        <v>22</v>
      </c>
      <c r="D82" s="14">
        <v>3</v>
      </c>
      <c r="E82" s="12" t="s">
        <v>23</v>
      </c>
      <c r="F82" s="11" t="s">
        <v>24</v>
      </c>
      <c r="G82" s="12" t="s">
        <v>10</v>
      </c>
      <c r="H82" s="11" t="s">
        <v>9</v>
      </c>
      <c r="I82" s="12" t="s">
        <v>24</v>
      </c>
      <c r="J82" s="284">
        <v>0</v>
      </c>
      <c r="K82" s="37">
        <f t="shared" si="26"/>
        <v>0</v>
      </c>
      <c r="L82" s="45" t="s">
        <v>117</v>
      </c>
      <c r="M82" s="14">
        <f t="shared" si="27"/>
        <v>0.63333333333333341</v>
      </c>
      <c r="N82" s="32">
        <f t="shared" si="28"/>
        <v>0.63333333333333341</v>
      </c>
      <c r="O82" s="14">
        <f t="shared" si="29"/>
        <v>0.63333333333333341</v>
      </c>
      <c r="P82" s="264">
        <v>0.21111111111111114</v>
      </c>
      <c r="Q82" s="32">
        <f t="shared" si="25"/>
        <v>0</v>
      </c>
      <c r="R82" s="14">
        <f t="shared" si="30"/>
        <v>0.31666666666666671</v>
      </c>
      <c r="S82" s="14">
        <f t="shared" si="31"/>
        <v>0.52777777777777779</v>
      </c>
      <c r="T82" s="33" t="s">
        <v>140</v>
      </c>
    </row>
    <row r="83" spans="1:20" ht="15.75" thickBot="1" x14ac:dyDescent="0.3">
      <c r="A83" s="10" t="s">
        <v>121</v>
      </c>
      <c r="B83" s="11" t="s">
        <v>63</v>
      </c>
      <c r="C83" s="12" t="s">
        <v>22</v>
      </c>
      <c r="D83" s="14">
        <v>3</v>
      </c>
      <c r="E83" s="12" t="s">
        <v>23</v>
      </c>
      <c r="F83" s="11" t="s">
        <v>22</v>
      </c>
      <c r="G83" s="12" t="s">
        <v>24</v>
      </c>
      <c r="H83" s="11" t="s">
        <v>13</v>
      </c>
      <c r="I83" s="12" t="s">
        <v>22</v>
      </c>
      <c r="J83" s="284">
        <v>0</v>
      </c>
      <c r="K83" s="37">
        <f t="shared" si="26"/>
        <v>0</v>
      </c>
      <c r="L83" s="45" t="s">
        <v>121</v>
      </c>
      <c r="M83" s="14">
        <f t="shared" si="27"/>
        <v>0.63333333333333341</v>
      </c>
      <c r="N83" s="32">
        <f t="shared" si="28"/>
        <v>0.31666666666666671</v>
      </c>
      <c r="O83" s="14">
        <f t="shared" si="29"/>
        <v>0.47500000000000009</v>
      </c>
      <c r="P83" s="264">
        <v>0.10555555555555557</v>
      </c>
      <c r="Q83" s="32">
        <f t="shared" si="25"/>
        <v>0</v>
      </c>
      <c r="R83" s="14">
        <f t="shared" si="30"/>
        <v>0.31666666666666671</v>
      </c>
      <c r="S83" s="14">
        <f t="shared" si="31"/>
        <v>0.42222222222222228</v>
      </c>
      <c r="T83" s="33" t="s">
        <v>140</v>
      </c>
    </row>
    <row r="84" spans="1:20" ht="15.75" thickBot="1" x14ac:dyDescent="0.3">
      <c r="A84" s="10" t="s">
        <v>118</v>
      </c>
      <c r="B84" s="11" t="s">
        <v>9</v>
      </c>
      <c r="C84" s="12" t="s">
        <v>13</v>
      </c>
      <c r="D84" s="14">
        <v>10</v>
      </c>
      <c r="E84" s="12" t="s">
        <v>23</v>
      </c>
      <c r="F84" s="11" t="s">
        <v>25</v>
      </c>
      <c r="G84" s="12" t="s">
        <v>47</v>
      </c>
      <c r="H84" s="11" t="s">
        <v>137</v>
      </c>
      <c r="I84" s="12" t="s">
        <v>11</v>
      </c>
      <c r="J84" s="284">
        <v>0</v>
      </c>
      <c r="K84" s="37">
        <f t="shared" si="26"/>
        <v>0</v>
      </c>
      <c r="L84" s="45" t="s">
        <v>118</v>
      </c>
      <c r="M84" s="14">
        <f t="shared" si="27"/>
        <v>1.2092592592592595</v>
      </c>
      <c r="N84" s="32">
        <f t="shared" si="28"/>
        <v>2.418518518518519</v>
      </c>
      <c r="O84" s="14">
        <f t="shared" si="29"/>
        <v>1.8138888888888891</v>
      </c>
      <c r="P84" s="264">
        <v>0.72555555555555573</v>
      </c>
      <c r="Q84" s="32">
        <f t="shared" si="25"/>
        <v>0</v>
      </c>
      <c r="R84" s="14">
        <f t="shared" si="30"/>
        <v>0.55811965811965825</v>
      </c>
      <c r="S84" s="14">
        <f t="shared" si="31"/>
        <v>1.3952991452991454</v>
      </c>
      <c r="T84" s="33" t="s">
        <v>140</v>
      </c>
    </row>
    <row r="85" spans="1:20" ht="15.75" thickBot="1" x14ac:dyDescent="0.3">
      <c r="A85" s="10" t="s">
        <v>119</v>
      </c>
      <c r="B85" s="11" t="s">
        <v>24</v>
      </c>
      <c r="C85" s="12" t="s">
        <v>24</v>
      </c>
      <c r="D85" s="14">
        <v>7</v>
      </c>
      <c r="E85" s="12" t="s">
        <v>23</v>
      </c>
      <c r="F85" s="11" t="s">
        <v>27</v>
      </c>
      <c r="G85" s="12" t="s">
        <v>77</v>
      </c>
      <c r="H85" s="11" t="s">
        <v>100</v>
      </c>
      <c r="I85" s="12" t="s">
        <v>9</v>
      </c>
      <c r="J85" s="284">
        <v>0</v>
      </c>
      <c r="K85" s="37">
        <f t="shared" si="26"/>
        <v>0</v>
      </c>
      <c r="L85" s="45" t="s">
        <v>119</v>
      </c>
      <c r="M85" s="14">
        <f t="shared" si="27"/>
        <v>1.4738888888888895</v>
      </c>
      <c r="N85" s="32">
        <f t="shared" si="28"/>
        <v>1.4738888888888895</v>
      </c>
      <c r="O85" s="14">
        <f t="shared" si="29"/>
        <v>1.4738888888888895</v>
      </c>
      <c r="P85" s="264">
        <v>0.42111111111111127</v>
      </c>
      <c r="Q85" s="32">
        <f t="shared" si="25"/>
        <v>0</v>
      </c>
      <c r="R85" s="14">
        <f t="shared" si="30"/>
        <v>0.49129629629629651</v>
      </c>
      <c r="S85" s="14">
        <f t="shared" si="31"/>
        <v>1.1463580246913585</v>
      </c>
      <c r="T85" s="33" t="s">
        <v>140</v>
      </c>
    </row>
    <row r="86" spans="1:20" ht="15.75" thickBot="1" x14ac:dyDescent="0.3">
      <c r="A86" s="10" t="s">
        <v>120</v>
      </c>
      <c r="B86" s="11" t="s">
        <v>41</v>
      </c>
      <c r="C86" s="12" t="s">
        <v>22</v>
      </c>
      <c r="D86" s="14">
        <v>3</v>
      </c>
      <c r="E86" s="12" t="s">
        <v>23</v>
      </c>
      <c r="F86" s="11" t="s">
        <v>24</v>
      </c>
      <c r="G86" s="12" t="s">
        <v>10</v>
      </c>
      <c r="H86" s="11" t="s">
        <v>9</v>
      </c>
      <c r="I86" s="12" t="s">
        <v>13</v>
      </c>
      <c r="J86" s="284">
        <v>0</v>
      </c>
      <c r="K86" s="37">
        <f t="shared" si="26"/>
        <v>0</v>
      </c>
      <c r="L86" s="45" t="s">
        <v>120</v>
      </c>
      <c r="M86" s="14">
        <f t="shared" si="27"/>
        <v>0.38222222222222224</v>
      </c>
      <c r="N86" s="32">
        <f t="shared" si="28"/>
        <v>0.57333333333333336</v>
      </c>
      <c r="O86" s="14">
        <f t="shared" si="29"/>
        <v>0.4777777777777778</v>
      </c>
      <c r="P86" s="264">
        <v>0.19111111111111112</v>
      </c>
      <c r="Q86" s="32">
        <f t="shared" si="25"/>
        <v>0</v>
      </c>
      <c r="R86" s="14">
        <f t="shared" si="30"/>
        <v>0.19111111111111112</v>
      </c>
      <c r="S86" s="14">
        <f t="shared" si="31"/>
        <v>0.38222222222222224</v>
      </c>
      <c r="T86" s="33" t="s">
        <v>140</v>
      </c>
    </row>
    <row r="87" spans="1:20" ht="15.75" thickBot="1" x14ac:dyDescent="0.3">
      <c r="A87" s="10" t="s">
        <v>122</v>
      </c>
      <c r="B87" s="11" t="s">
        <v>27</v>
      </c>
      <c r="C87" s="12" t="s">
        <v>24</v>
      </c>
      <c r="D87" s="14">
        <v>8</v>
      </c>
      <c r="E87" s="12" t="s">
        <v>23</v>
      </c>
      <c r="F87" s="11" t="s">
        <v>27</v>
      </c>
      <c r="G87" s="12" t="s">
        <v>7</v>
      </c>
      <c r="H87" s="11" t="s">
        <v>47</v>
      </c>
      <c r="I87" s="12" t="s">
        <v>9</v>
      </c>
      <c r="J87" s="284">
        <v>10</v>
      </c>
      <c r="K87" s="37">
        <f t="shared" si="26"/>
        <v>80</v>
      </c>
      <c r="L87" s="45" t="s">
        <v>122</v>
      </c>
      <c r="M87" s="14">
        <f t="shared" si="27"/>
        <v>0.65777777777777779</v>
      </c>
      <c r="N87" s="32">
        <f t="shared" si="28"/>
        <v>1.6444444444444444</v>
      </c>
      <c r="O87" s="14">
        <f t="shared" si="29"/>
        <v>1.1511111111111112</v>
      </c>
      <c r="P87" s="264">
        <v>0.41111111111111109</v>
      </c>
      <c r="Q87" s="32">
        <f t="shared" si="25"/>
        <v>1</v>
      </c>
      <c r="R87" s="14">
        <f t="shared" si="30"/>
        <v>0.54814814814814816</v>
      </c>
      <c r="S87" s="14">
        <f t="shared" si="31"/>
        <v>0.95012345679012356</v>
      </c>
      <c r="T87" s="33" t="s">
        <v>140</v>
      </c>
    </row>
    <row r="88" spans="1:20" ht="15.75" thickBot="1" x14ac:dyDescent="0.3">
      <c r="A88" s="10" t="s">
        <v>123</v>
      </c>
      <c r="B88" s="11" t="s">
        <v>22</v>
      </c>
      <c r="C88" s="12" t="s">
        <v>22</v>
      </c>
      <c r="D88" s="14">
        <v>5</v>
      </c>
      <c r="E88" s="12" t="s">
        <v>23</v>
      </c>
      <c r="F88" s="11" t="s">
        <v>13</v>
      </c>
      <c r="G88" s="12" t="s">
        <v>9</v>
      </c>
      <c r="H88" s="11" t="s">
        <v>77</v>
      </c>
      <c r="I88" s="12" t="s">
        <v>24</v>
      </c>
      <c r="J88" s="284">
        <v>30</v>
      </c>
      <c r="K88" s="37">
        <f t="shared" si="26"/>
        <v>150</v>
      </c>
      <c r="L88" s="45" t="s">
        <v>123</v>
      </c>
      <c r="M88" s="14">
        <f t="shared" si="27"/>
        <v>1.2333333333333334</v>
      </c>
      <c r="N88" s="32">
        <f t="shared" si="28"/>
        <v>1.2333333333333334</v>
      </c>
      <c r="O88" s="14">
        <f t="shared" si="29"/>
        <v>1.2333333333333334</v>
      </c>
      <c r="P88" s="264">
        <v>0.2466666666666667</v>
      </c>
      <c r="Q88" s="32">
        <f t="shared" si="25"/>
        <v>1.2</v>
      </c>
      <c r="R88" s="14">
        <f t="shared" si="30"/>
        <v>0.6166666666666667</v>
      </c>
      <c r="S88" s="14">
        <f t="shared" si="31"/>
        <v>1.0277777777777779</v>
      </c>
      <c r="T88" s="33" t="s">
        <v>140</v>
      </c>
    </row>
    <row r="89" spans="1:20" ht="15.75" thickBot="1" x14ac:dyDescent="0.3">
      <c r="A89" s="10" t="s">
        <v>124</v>
      </c>
      <c r="B89" s="11" t="s">
        <v>63</v>
      </c>
      <c r="C89" s="12" t="s">
        <v>22</v>
      </c>
      <c r="D89" s="14">
        <v>3</v>
      </c>
      <c r="E89" s="12" t="s">
        <v>23</v>
      </c>
      <c r="F89" s="11" t="s">
        <v>22</v>
      </c>
      <c r="G89" s="12" t="s">
        <v>24</v>
      </c>
      <c r="H89" s="11" t="s">
        <v>13</v>
      </c>
      <c r="I89" s="12" t="s">
        <v>22</v>
      </c>
      <c r="J89" s="284">
        <v>60</v>
      </c>
      <c r="K89" s="37">
        <f t="shared" si="26"/>
        <v>180</v>
      </c>
      <c r="L89" s="45" t="s">
        <v>124</v>
      </c>
      <c r="M89" s="14">
        <f t="shared" si="27"/>
        <v>0.4933333333333334</v>
      </c>
      <c r="N89" s="32">
        <f t="shared" si="28"/>
        <v>0.2466666666666667</v>
      </c>
      <c r="O89" s="14">
        <f t="shared" si="29"/>
        <v>0.37000000000000005</v>
      </c>
      <c r="P89" s="264">
        <v>8.2222222222222238E-2</v>
      </c>
      <c r="Q89" s="32">
        <f t="shared" si="25"/>
        <v>1.2</v>
      </c>
      <c r="R89" s="14">
        <f t="shared" si="30"/>
        <v>0.2466666666666667</v>
      </c>
      <c r="S89" s="14">
        <f t="shared" si="31"/>
        <v>0.32888888888888895</v>
      </c>
      <c r="T89" s="33" t="s">
        <v>140</v>
      </c>
    </row>
    <row r="90" spans="1:20" ht="15.75" thickBot="1" x14ac:dyDescent="0.3">
      <c r="A90" s="10" t="s">
        <v>125</v>
      </c>
      <c r="B90" s="11" t="s">
        <v>10</v>
      </c>
      <c r="C90" s="12" t="s">
        <v>13</v>
      </c>
      <c r="D90" s="14">
        <v>16</v>
      </c>
      <c r="E90" s="12" t="s">
        <v>23</v>
      </c>
      <c r="F90" s="11" t="s">
        <v>27</v>
      </c>
      <c r="G90" s="12" t="s">
        <v>7</v>
      </c>
      <c r="H90" s="11" t="s">
        <v>47</v>
      </c>
      <c r="I90" s="12" t="s">
        <v>132</v>
      </c>
      <c r="J90" s="284">
        <v>0</v>
      </c>
      <c r="K90" s="37">
        <f t="shared" si="26"/>
        <v>0</v>
      </c>
      <c r="L90" s="45" t="s">
        <v>125</v>
      </c>
      <c r="M90" s="14">
        <f t="shared" si="27"/>
        <v>1.6444444444444444</v>
      </c>
      <c r="N90" s="32">
        <f t="shared" si="28"/>
        <v>2.1925925925925926</v>
      </c>
      <c r="O90" s="14">
        <f t="shared" si="29"/>
        <v>1.9185185185185185</v>
      </c>
      <c r="P90" s="264">
        <v>0.41111111111111109</v>
      </c>
      <c r="Q90" s="32">
        <f t="shared" si="25"/>
        <v>0</v>
      </c>
      <c r="R90" s="14">
        <f t="shared" si="30"/>
        <v>0.36543209876543209</v>
      </c>
      <c r="S90" s="14">
        <f t="shared" si="31"/>
        <v>1.4008230452674899</v>
      </c>
      <c r="T90" s="33" t="s">
        <v>140</v>
      </c>
    </row>
    <row r="91" spans="1:20" ht="15.75" thickBot="1" x14ac:dyDescent="0.3">
      <c r="A91" s="10" t="s">
        <v>126</v>
      </c>
      <c r="B91" s="11" t="s">
        <v>22</v>
      </c>
      <c r="C91" s="12" t="s">
        <v>24</v>
      </c>
      <c r="D91" s="14">
        <v>10</v>
      </c>
      <c r="E91" s="12" t="s">
        <v>23</v>
      </c>
      <c r="F91" s="11" t="s">
        <v>13</v>
      </c>
      <c r="G91" s="12" t="s">
        <v>9</v>
      </c>
      <c r="H91" s="11" t="s">
        <v>77</v>
      </c>
      <c r="I91" s="12" t="s">
        <v>25</v>
      </c>
      <c r="J91" s="284">
        <v>0</v>
      </c>
      <c r="K91" s="37">
        <f t="shared" si="26"/>
        <v>0</v>
      </c>
      <c r="L91" s="45" t="s">
        <v>126</v>
      </c>
      <c r="M91" s="14">
        <f t="shared" si="27"/>
        <v>2.4666666666666668</v>
      </c>
      <c r="N91" s="32">
        <f t="shared" si="28"/>
        <v>1.2333333333333334</v>
      </c>
      <c r="O91" s="14">
        <f t="shared" si="29"/>
        <v>1.85</v>
      </c>
      <c r="P91" s="264">
        <v>0.2466666666666667</v>
      </c>
      <c r="Q91" s="32">
        <f t="shared" si="25"/>
        <v>0</v>
      </c>
      <c r="R91" s="14">
        <f t="shared" si="30"/>
        <v>0.35238095238095241</v>
      </c>
      <c r="S91" s="14">
        <f t="shared" si="31"/>
        <v>1.3507936507936507</v>
      </c>
      <c r="T91" s="33" t="s">
        <v>140</v>
      </c>
    </row>
    <row r="92" spans="1:20" ht="15.75" thickBot="1" x14ac:dyDescent="0.3">
      <c r="A92" s="10" t="s">
        <v>127</v>
      </c>
      <c r="B92" s="11" t="s">
        <v>63</v>
      </c>
      <c r="C92" s="12" t="s">
        <v>22</v>
      </c>
      <c r="D92" s="14">
        <v>6</v>
      </c>
      <c r="E92" s="12" t="s">
        <v>23</v>
      </c>
      <c r="F92" s="11" t="s">
        <v>22</v>
      </c>
      <c r="G92" s="12" t="s">
        <v>24</v>
      </c>
      <c r="H92" s="11" t="s">
        <v>13</v>
      </c>
      <c r="I92" s="12" t="s">
        <v>13</v>
      </c>
      <c r="J92" s="284">
        <v>0</v>
      </c>
      <c r="K92" s="37">
        <f t="shared" si="26"/>
        <v>0</v>
      </c>
      <c r="L92" s="45" t="s">
        <v>127</v>
      </c>
      <c r="M92" s="14">
        <f t="shared" si="27"/>
        <v>0.9866666666666668</v>
      </c>
      <c r="N92" s="32">
        <f t="shared" si="28"/>
        <v>0.4933333333333334</v>
      </c>
      <c r="O92" s="14">
        <f t="shared" si="29"/>
        <v>0.7400000000000001</v>
      </c>
      <c r="P92" s="264">
        <v>8.2222222222222238E-2</v>
      </c>
      <c r="Q92" s="32">
        <f t="shared" si="25"/>
        <v>0</v>
      </c>
      <c r="R92" s="14">
        <f t="shared" si="30"/>
        <v>0.16444444444444448</v>
      </c>
      <c r="S92" s="14">
        <f t="shared" si="31"/>
        <v>0.54814814814814816</v>
      </c>
      <c r="T92" s="33" t="s">
        <v>140</v>
      </c>
    </row>
    <row r="93" spans="1:20" ht="15.75" thickBot="1" x14ac:dyDescent="0.3">
      <c r="A93" s="10" t="s">
        <v>128</v>
      </c>
      <c r="B93" s="11" t="s">
        <v>22</v>
      </c>
      <c r="C93" s="12" t="s">
        <v>22</v>
      </c>
      <c r="D93" s="14">
        <v>2</v>
      </c>
      <c r="E93" s="12" t="s">
        <v>23</v>
      </c>
      <c r="F93" s="11" t="s">
        <v>13</v>
      </c>
      <c r="G93" s="12" t="s">
        <v>9</v>
      </c>
      <c r="H93" s="11" t="s">
        <v>77</v>
      </c>
      <c r="I93" s="12" t="s">
        <v>10</v>
      </c>
      <c r="J93" s="284">
        <v>0</v>
      </c>
      <c r="K93" s="37">
        <f t="shared" si="26"/>
        <v>0</v>
      </c>
      <c r="L93" s="45" t="s">
        <v>128</v>
      </c>
      <c r="M93" s="14">
        <f t="shared" si="27"/>
        <v>0.4933333333333334</v>
      </c>
      <c r="N93" s="32">
        <f t="shared" si="28"/>
        <v>0.4933333333333334</v>
      </c>
      <c r="O93" s="14">
        <f t="shared" si="29"/>
        <v>0.4933333333333334</v>
      </c>
      <c r="P93" s="264">
        <v>0.2466666666666667</v>
      </c>
      <c r="Q93" s="32">
        <f t="shared" si="25"/>
        <v>0</v>
      </c>
      <c r="R93" s="14">
        <f t="shared" si="30"/>
        <v>0.12333333333333335</v>
      </c>
      <c r="S93" s="14">
        <f t="shared" si="31"/>
        <v>0.37000000000000005</v>
      </c>
      <c r="T93" s="33" t="s">
        <v>140</v>
      </c>
    </row>
    <row r="94" spans="1:20" ht="15.75" thickBot="1" x14ac:dyDescent="0.3">
      <c r="A94" s="10" t="s">
        <v>129</v>
      </c>
      <c r="B94" s="11" t="s">
        <v>63</v>
      </c>
      <c r="C94" s="12" t="s">
        <v>22</v>
      </c>
      <c r="D94" s="14">
        <v>2</v>
      </c>
      <c r="E94" s="12" t="s">
        <v>23</v>
      </c>
      <c r="F94" s="11" t="s">
        <v>22</v>
      </c>
      <c r="G94" s="12" t="s">
        <v>24</v>
      </c>
      <c r="H94" s="11" t="s">
        <v>13</v>
      </c>
      <c r="I94" s="12" t="s">
        <v>13</v>
      </c>
      <c r="J94" s="284">
        <v>0</v>
      </c>
      <c r="K94" s="37">
        <f t="shared" si="26"/>
        <v>0</v>
      </c>
      <c r="L94" s="45" t="s">
        <v>129</v>
      </c>
      <c r="M94" s="14">
        <f t="shared" si="27"/>
        <v>0.32888888888888895</v>
      </c>
      <c r="N94" s="32">
        <f t="shared" si="28"/>
        <v>0.16444444444444448</v>
      </c>
      <c r="O94" s="14">
        <f t="shared" si="29"/>
        <v>0.2466666666666667</v>
      </c>
      <c r="P94" s="264">
        <v>8.2222222222222238E-2</v>
      </c>
      <c r="Q94" s="32">
        <f t="shared" si="25"/>
        <v>0</v>
      </c>
      <c r="R94" s="14">
        <f t="shared" si="30"/>
        <v>5.4814814814814823E-2</v>
      </c>
      <c r="S94" s="14">
        <f t="shared" si="31"/>
        <v>0.1827160493827161</v>
      </c>
      <c r="T94" s="33" t="s">
        <v>140</v>
      </c>
    </row>
    <row r="95" spans="1:20" ht="15.75" thickBot="1" x14ac:dyDescent="0.3">
      <c r="A95" s="10" t="s">
        <v>130</v>
      </c>
      <c r="B95" s="11" t="s">
        <v>41</v>
      </c>
      <c r="C95" s="12" t="s">
        <v>22</v>
      </c>
      <c r="D95" s="14">
        <v>4</v>
      </c>
      <c r="E95" s="12" t="s">
        <v>23</v>
      </c>
      <c r="F95" s="11" t="s">
        <v>24</v>
      </c>
      <c r="G95" s="12" t="s">
        <v>13</v>
      </c>
      <c r="H95" s="11" t="s">
        <v>10</v>
      </c>
      <c r="I95" s="12" t="s">
        <v>27</v>
      </c>
      <c r="J95" s="284">
        <v>10</v>
      </c>
      <c r="K95" s="37">
        <f t="shared" si="26"/>
        <v>40</v>
      </c>
      <c r="L95" s="45" t="s">
        <v>130</v>
      </c>
      <c r="M95" s="14">
        <f t="shared" si="27"/>
        <v>0.31703703703703706</v>
      </c>
      <c r="N95" s="32">
        <f t="shared" si="28"/>
        <v>0.47555555555555556</v>
      </c>
      <c r="O95" s="14">
        <f t="shared" si="29"/>
        <v>0.39629629629629631</v>
      </c>
      <c r="P95" s="264">
        <v>0.11888888888888889</v>
      </c>
      <c r="Q95" s="32">
        <f t="shared" si="25"/>
        <v>1</v>
      </c>
      <c r="R95" s="14">
        <f t="shared" si="30"/>
        <v>9.5111111111111118E-2</v>
      </c>
      <c r="S95" s="14">
        <f t="shared" si="31"/>
        <v>0.29590123456790124</v>
      </c>
      <c r="T95" s="33" t="s">
        <v>140</v>
      </c>
    </row>
    <row r="96" spans="1:20" ht="15.75" thickBot="1" x14ac:dyDescent="0.3">
      <c r="A96" s="15" t="s">
        <v>131</v>
      </c>
      <c r="B96" s="16" t="s">
        <v>9</v>
      </c>
      <c r="C96" s="17" t="s">
        <v>24</v>
      </c>
      <c r="D96" s="20">
        <v>15</v>
      </c>
      <c r="E96" s="17" t="s">
        <v>23</v>
      </c>
      <c r="F96" s="16" t="s">
        <v>25</v>
      </c>
      <c r="G96" s="17" t="s">
        <v>100</v>
      </c>
      <c r="H96" s="16" t="s">
        <v>137</v>
      </c>
      <c r="I96" s="17" t="s">
        <v>47</v>
      </c>
      <c r="J96" s="285">
        <v>0</v>
      </c>
      <c r="K96" s="38">
        <f t="shared" si="26"/>
        <v>0</v>
      </c>
      <c r="L96" s="46" t="s">
        <v>131</v>
      </c>
      <c r="M96" s="20">
        <f t="shared" si="27"/>
        <v>1.5222222222222215</v>
      </c>
      <c r="N96" s="259">
        <f t="shared" si="28"/>
        <v>4.5666666666666647</v>
      </c>
      <c r="O96" s="281">
        <f t="shared" si="29"/>
        <v>3.044444444444443</v>
      </c>
      <c r="P96" s="277">
        <v>0.60888888888888859</v>
      </c>
      <c r="Q96" s="278">
        <f t="shared" si="25"/>
        <v>0</v>
      </c>
      <c r="R96" s="281">
        <f t="shared" si="30"/>
        <v>0.60888888888888859</v>
      </c>
      <c r="S96" s="281">
        <f t="shared" si="31"/>
        <v>2.2325925925925918</v>
      </c>
      <c r="T96" s="282" t="s">
        <v>140</v>
      </c>
    </row>
    <row r="97" spans="1:36" ht="24" thickTop="1" x14ac:dyDescent="0.35">
      <c r="A97" s="267" t="s">
        <v>21</v>
      </c>
      <c r="B97" s="8"/>
      <c r="C97" s="8"/>
      <c r="D97" s="9"/>
      <c r="E97" s="8"/>
      <c r="F97" s="8"/>
      <c r="G97" s="8"/>
      <c r="H97" s="8"/>
      <c r="I97" s="8"/>
      <c r="J97" s="327" t="s">
        <v>145</v>
      </c>
      <c r="K97" s="328"/>
      <c r="L97" s="267" t="s">
        <v>21</v>
      </c>
      <c r="M97" s="9"/>
      <c r="N97" s="9"/>
      <c r="O97" s="9"/>
      <c r="P97" s="249"/>
      <c r="Q97" s="9">
        <f t="shared" si="25"/>
        <v>1.2</v>
      </c>
      <c r="R97" s="9"/>
      <c r="S97" s="329" t="s">
        <v>146</v>
      </c>
      <c r="T97" s="330"/>
    </row>
    <row r="98" spans="1:36" ht="15.75" thickBot="1" x14ac:dyDescent="0.3">
      <c r="A98" s="275" t="s">
        <v>39</v>
      </c>
      <c r="B98" s="182" t="s">
        <v>208</v>
      </c>
      <c r="C98" s="182"/>
      <c r="D98" s="42"/>
      <c r="E98" s="182"/>
      <c r="F98" s="182"/>
      <c r="G98" s="182"/>
      <c r="H98" s="182"/>
      <c r="I98" s="182"/>
      <c r="J98" s="288"/>
      <c r="K98" s="274"/>
      <c r="L98" s="275" t="s">
        <v>39</v>
      </c>
      <c r="M98" s="42"/>
      <c r="N98" s="42"/>
      <c r="O98" s="21"/>
      <c r="P98" s="248"/>
      <c r="Q98" s="21">
        <f t="shared" si="25"/>
        <v>0</v>
      </c>
      <c r="R98" s="21"/>
      <c r="S98" s="21"/>
      <c r="T98" s="22"/>
    </row>
    <row r="99" spans="1:36" ht="16.5" thickTop="1" thickBot="1" x14ac:dyDescent="0.3">
      <c r="A99" s="23" t="s">
        <v>143</v>
      </c>
      <c r="B99" s="24" t="s">
        <v>6</v>
      </c>
      <c r="C99" s="25" t="s">
        <v>8</v>
      </c>
      <c r="D99" s="26" t="s">
        <v>40</v>
      </c>
      <c r="E99" s="25" t="s">
        <v>5</v>
      </c>
      <c r="F99" s="24" t="s">
        <v>1</v>
      </c>
      <c r="G99" s="25" t="s">
        <v>0</v>
      </c>
      <c r="H99" s="24" t="s">
        <v>2</v>
      </c>
      <c r="I99" s="25" t="s">
        <v>3</v>
      </c>
      <c r="J99" s="243" t="s">
        <v>4</v>
      </c>
      <c r="K99" s="39" t="s">
        <v>147</v>
      </c>
      <c r="L99" s="57" t="s">
        <v>143</v>
      </c>
      <c r="M99" s="260" t="s">
        <v>251</v>
      </c>
      <c r="N99" s="261" t="s">
        <v>253</v>
      </c>
      <c r="O99" s="58" t="s">
        <v>142</v>
      </c>
      <c r="P99" s="263" t="s">
        <v>252</v>
      </c>
      <c r="Q99" s="261" t="s">
        <v>256</v>
      </c>
      <c r="R99" s="260" t="s">
        <v>254</v>
      </c>
      <c r="S99" s="260" t="s">
        <v>255</v>
      </c>
      <c r="T99" s="262" t="s">
        <v>141</v>
      </c>
    </row>
    <row r="100" spans="1:36" ht="15.75" thickBot="1" x14ac:dyDescent="0.3">
      <c r="A100" s="10" t="s">
        <v>16</v>
      </c>
      <c r="B100" s="11" t="s">
        <v>24</v>
      </c>
      <c r="C100" s="12" t="s">
        <v>22</v>
      </c>
      <c r="D100" s="14">
        <v>3.166666666666667</v>
      </c>
      <c r="E100" s="12" t="s">
        <v>9</v>
      </c>
      <c r="F100" s="11" t="s">
        <v>25</v>
      </c>
      <c r="G100" s="12" t="s">
        <v>100</v>
      </c>
      <c r="H100" s="11" t="s">
        <v>133</v>
      </c>
      <c r="I100" s="12" t="s">
        <v>24</v>
      </c>
      <c r="J100" s="13">
        <v>24</v>
      </c>
      <c r="K100" s="37">
        <f>D100*J100</f>
        <v>76</v>
      </c>
      <c r="L100" s="45" t="s">
        <v>16</v>
      </c>
      <c r="M100" s="14">
        <f t="shared" ref="M100" si="32">D100/B100</f>
        <v>1.5833333333333335</v>
      </c>
      <c r="N100" s="32">
        <f>(D100*P100)/C100</f>
        <v>1.5059259259259254</v>
      </c>
      <c r="O100" s="14">
        <f t="shared" ref="O100" si="33">(M100+N100)/2</f>
        <v>1.5446296296296294</v>
      </c>
      <c r="P100" s="250">
        <v>0.47555555555555534</v>
      </c>
      <c r="Q100" s="32">
        <f t="shared" si="25"/>
        <v>1.2</v>
      </c>
      <c r="R100" s="14">
        <f>(D100*P100)/I100</f>
        <v>0.75296296296296272</v>
      </c>
      <c r="S100" s="14">
        <f>(M100+N100+R100)/3</f>
        <v>1.2807407407407405</v>
      </c>
      <c r="T100" s="33">
        <f>SUM(M100,N100,Q100,R100)/4</f>
        <v>1.2605555555555554</v>
      </c>
    </row>
    <row r="101" spans="1:36" ht="15.75" thickBot="1" x14ac:dyDescent="0.3">
      <c r="A101" s="10" t="s">
        <v>17</v>
      </c>
      <c r="B101" s="11" t="s">
        <v>27</v>
      </c>
      <c r="C101" s="12" t="s">
        <v>24</v>
      </c>
      <c r="D101" s="14">
        <v>6.3055555555555554</v>
      </c>
      <c r="E101" s="12" t="s">
        <v>9</v>
      </c>
      <c r="F101" s="11" t="s">
        <v>25</v>
      </c>
      <c r="G101" s="12" t="s">
        <v>100</v>
      </c>
      <c r="H101" s="11" t="s">
        <v>133</v>
      </c>
      <c r="I101" s="12" t="s">
        <v>10</v>
      </c>
      <c r="J101" s="13">
        <v>12</v>
      </c>
      <c r="K101" s="37">
        <f>D101*J101</f>
        <v>75.666666666666657</v>
      </c>
      <c r="L101" s="45" t="s">
        <v>17</v>
      </c>
      <c r="M101" s="14">
        <f t="shared" ref="M101:M143" si="34">D101/B101</f>
        <v>1.2611111111111111</v>
      </c>
      <c r="N101" s="32">
        <f t="shared" ref="N101:N143" si="35">D101/C101</f>
        <v>3.1527777777777777</v>
      </c>
      <c r="O101" s="14">
        <f t="shared" ref="O101:O143" si="36">(M101+N101)/2</f>
        <v>2.2069444444444444</v>
      </c>
      <c r="P101" s="250">
        <v>0.47555555555555534</v>
      </c>
      <c r="Q101" s="32">
        <f t="shared" si="25"/>
        <v>1.2</v>
      </c>
      <c r="R101" s="14">
        <f t="shared" ref="R101:R143" si="37">(D101*P101)/I101</f>
        <v>0.74966049382716016</v>
      </c>
      <c r="S101" s="14">
        <f t="shared" ref="S101:S143" si="38">(M101+N101+R101)/3</f>
        <v>1.7211831275720162</v>
      </c>
      <c r="T101" s="33">
        <f t="shared" ref="T101:T143" si="39">SUM(M101,N101,Q101,R101)/4</f>
        <v>1.5908873456790122</v>
      </c>
    </row>
    <row r="102" spans="1:36" ht="20.25" thickTop="1" thickBot="1" x14ac:dyDescent="0.35">
      <c r="A102" s="10" t="s">
        <v>18</v>
      </c>
      <c r="B102" s="11" t="s">
        <v>25</v>
      </c>
      <c r="C102" s="12" t="s">
        <v>13</v>
      </c>
      <c r="D102" s="14">
        <v>9.5</v>
      </c>
      <c r="E102" s="12" t="s">
        <v>9</v>
      </c>
      <c r="F102" s="11" t="s">
        <v>25</v>
      </c>
      <c r="G102" s="12" t="s">
        <v>100</v>
      </c>
      <c r="H102" s="11" t="s">
        <v>133</v>
      </c>
      <c r="I102" s="12" t="s">
        <v>27</v>
      </c>
      <c r="J102" s="13">
        <v>8</v>
      </c>
      <c r="K102" s="37">
        <f>D102*J102</f>
        <v>76</v>
      </c>
      <c r="L102" s="45" t="s">
        <v>18</v>
      </c>
      <c r="M102" s="14">
        <f t="shared" si="34"/>
        <v>1.3571428571428572</v>
      </c>
      <c r="N102" s="32">
        <f t="shared" si="35"/>
        <v>3.1666666666666665</v>
      </c>
      <c r="O102" s="14">
        <f t="shared" si="36"/>
        <v>2.2619047619047619</v>
      </c>
      <c r="P102" s="250">
        <v>0.47555555555555534</v>
      </c>
      <c r="Q102" s="32">
        <f t="shared" si="25"/>
        <v>0.8</v>
      </c>
      <c r="R102" s="14">
        <f t="shared" si="37"/>
        <v>0.90355555555555522</v>
      </c>
      <c r="S102" s="14">
        <f t="shared" si="38"/>
        <v>1.8091216931216929</v>
      </c>
      <c r="T102" s="33">
        <f t="shared" si="39"/>
        <v>1.5568412698412697</v>
      </c>
      <c r="U102" s="76" t="s">
        <v>148</v>
      </c>
      <c r="V102" s="76"/>
      <c r="W102" s="76"/>
      <c r="X102" s="76"/>
      <c r="Y102" s="76"/>
      <c r="Z102" s="76"/>
      <c r="AA102" s="76"/>
      <c r="AB102" s="8"/>
      <c r="AC102" s="76"/>
      <c r="AD102" s="76"/>
      <c r="AE102" s="77"/>
      <c r="AF102" s="334" t="s">
        <v>150</v>
      </c>
      <c r="AG102" s="335"/>
      <c r="AH102" s="335"/>
      <c r="AI102" s="335"/>
      <c r="AJ102" s="336"/>
    </row>
    <row r="103" spans="1:36" ht="16.5" thickTop="1" thickBot="1" x14ac:dyDescent="0.3">
      <c r="A103" s="10" t="s">
        <v>19</v>
      </c>
      <c r="B103" s="11" t="s">
        <v>7</v>
      </c>
      <c r="C103" s="12" t="s">
        <v>27</v>
      </c>
      <c r="D103" s="14">
        <v>12.694444444444445</v>
      </c>
      <c r="E103" s="12" t="s">
        <v>9</v>
      </c>
      <c r="F103" s="11" t="s">
        <v>25</v>
      </c>
      <c r="G103" s="12" t="s">
        <v>100</v>
      </c>
      <c r="H103" s="11" t="s">
        <v>133</v>
      </c>
      <c r="I103" s="12" t="s">
        <v>9</v>
      </c>
      <c r="J103" s="13">
        <v>6</v>
      </c>
      <c r="K103" s="37">
        <f>D103*J103</f>
        <v>76.166666666666671</v>
      </c>
      <c r="L103" s="45" t="s">
        <v>19</v>
      </c>
      <c r="M103" s="14">
        <f t="shared" si="34"/>
        <v>1.2694444444444444</v>
      </c>
      <c r="N103" s="32">
        <f t="shared" si="35"/>
        <v>2.5388888888888888</v>
      </c>
      <c r="O103" s="14">
        <f t="shared" si="36"/>
        <v>1.9041666666666666</v>
      </c>
      <c r="P103" s="250">
        <v>0.47555555555555534</v>
      </c>
      <c r="Q103" s="32">
        <f t="shared" si="25"/>
        <v>0.6</v>
      </c>
      <c r="R103" s="14">
        <f t="shared" si="37"/>
        <v>1.0061522633744853</v>
      </c>
      <c r="S103" s="14">
        <f t="shared" si="38"/>
        <v>1.6048285322359395</v>
      </c>
      <c r="T103" s="33">
        <f t="shared" si="39"/>
        <v>1.3536213991769546</v>
      </c>
      <c r="U103" s="137" t="s">
        <v>36</v>
      </c>
      <c r="V103" s="34" t="s">
        <v>37</v>
      </c>
      <c r="W103" s="98">
        <v>2</v>
      </c>
      <c r="X103" s="98">
        <v>3</v>
      </c>
      <c r="Y103" s="98">
        <v>4</v>
      </c>
      <c r="Z103" s="98">
        <v>5</v>
      </c>
      <c r="AA103" s="98">
        <v>6</v>
      </c>
      <c r="AB103" s="107" t="s">
        <v>25</v>
      </c>
      <c r="AC103" s="98">
        <v>8</v>
      </c>
      <c r="AD103" s="98">
        <v>9</v>
      </c>
      <c r="AE103" s="98">
        <v>10</v>
      </c>
      <c r="AF103" s="98">
        <v>12</v>
      </c>
      <c r="AG103" s="98">
        <v>15</v>
      </c>
      <c r="AH103" s="98">
        <v>20</v>
      </c>
      <c r="AI103" s="98">
        <v>30</v>
      </c>
      <c r="AJ103" s="108">
        <v>40</v>
      </c>
    </row>
    <row r="104" spans="1:36" ht="15.75" thickBot="1" x14ac:dyDescent="0.3">
      <c r="A104" s="10" t="s">
        <v>78</v>
      </c>
      <c r="B104" s="11" t="s">
        <v>13</v>
      </c>
      <c r="C104" s="12" t="s">
        <v>24</v>
      </c>
      <c r="D104" s="14">
        <f>Z127</f>
        <v>3.4444444444444446</v>
      </c>
      <c r="E104" s="12" t="s">
        <v>9</v>
      </c>
      <c r="F104" s="11" t="s">
        <v>25</v>
      </c>
      <c r="G104" s="12" t="s">
        <v>100</v>
      </c>
      <c r="H104" s="11" t="s">
        <v>133</v>
      </c>
      <c r="I104" s="12" t="s">
        <v>24</v>
      </c>
      <c r="J104" s="13">
        <v>24</v>
      </c>
      <c r="K104" s="37">
        <f t="shared" ref="K104:K143" si="40">D104*J104</f>
        <v>82.666666666666671</v>
      </c>
      <c r="L104" s="45" t="s">
        <v>78</v>
      </c>
      <c r="M104" s="14">
        <f t="shared" si="34"/>
        <v>1.1481481481481481</v>
      </c>
      <c r="N104" s="32">
        <f t="shared" si="35"/>
        <v>1.7222222222222223</v>
      </c>
      <c r="O104" s="14">
        <f t="shared" si="36"/>
        <v>1.4351851851851851</v>
      </c>
      <c r="P104" s="250">
        <v>0.47555555555555534</v>
      </c>
      <c r="Q104" s="32">
        <f t="shared" si="25"/>
        <v>1.2</v>
      </c>
      <c r="R104" s="14">
        <f t="shared" si="37"/>
        <v>0.81901234567901204</v>
      </c>
      <c r="S104" s="14">
        <f t="shared" si="38"/>
        <v>1.2297942386831273</v>
      </c>
      <c r="T104" s="33">
        <f t="shared" si="39"/>
        <v>1.2223456790123457</v>
      </c>
      <c r="U104" s="138">
        <v>2</v>
      </c>
      <c r="V104" s="67">
        <f>1/36</f>
        <v>2.7777777777777776E-2</v>
      </c>
      <c r="W104" s="68">
        <v>1</v>
      </c>
      <c r="X104" s="68">
        <v>1</v>
      </c>
      <c r="Y104" s="68">
        <v>1</v>
      </c>
      <c r="Z104" s="68">
        <v>1</v>
      </c>
      <c r="AA104" s="68">
        <v>2</v>
      </c>
      <c r="AB104" s="72">
        <v>2</v>
      </c>
      <c r="AC104" s="68">
        <v>3</v>
      </c>
      <c r="AD104" s="68">
        <v>3</v>
      </c>
      <c r="AE104" s="68">
        <v>3</v>
      </c>
      <c r="AF104" s="68">
        <v>4</v>
      </c>
      <c r="AG104" s="68">
        <v>5</v>
      </c>
      <c r="AH104" s="68">
        <v>6</v>
      </c>
      <c r="AI104" s="68">
        <v>10</v>
      </c>
      <c r="AJ104" s="69">
        <v>12</v>
      </c>
    </row>
    <row r="105" spans="1:36" ht="15.75" thickBot="1" x14ac:dyDescent="0.3">
      <c r="A105" s="10" t="s">
        <v>79</v>
      </c>
      <c r="B105" s="11" t="s">
        <v>9</v>
      </c>
      <c r="C105" s="12" t="s">
        <v>13</v>
      </c>
      <c r="D105" s="14">
        <f>AD127</f>
        <v>6.8888888888888893</v>
      </c>
      <c r="E105" s="12" t="s">
        <v>9</v>
      </c>
      <c r="F105" s="11" t="s">
        <v>25</v>
      </c>
      <c r="G105" s="12" t="s">
        <v>100</v>
      </c>
      <c r="H105" s="11" t="s">
        <v>133</v>
      </c>
      <c r="I105" s="12" t="s">
        <v>10</v>
      </c>
      <c r="J105" s="13">
        <v>12</v>
      </c>
      <c r="K105" s="37">
        <f t="shared" si="40"/>
        <v>82.666666666666671</v>
      </c>
      <c r="L105" s="45" t="s">
        <v>79</v>
      </c>
      <c r="M105" s="14">
        <f t="shared" si="34"/>
        <v>1.1481481481481481</v>
      </c>
      <c r="N105" s="32">
        <f t="shared" si="35"/>
        <v>2.2962962962962963</v>
      </c>
      <c r="O105" s="14">
        <f t="shared" si="36"/>
        <v>1.7222222222222223</v>
      </c>
      <c r="P105" s="250">
        <v>0.47555555555555534</v>
      </c>
      <c r="Q105" s="32">
        <f t="shared" si="25"/>
        <v>1.2</v>
      </c>
      <c r="R105" s="14">
        <f t="shared" si="37"/>
        <v>0.81901234567901204</v>
      </c>
      <c r="S105" s="14">
        <f t="shared" si="38"/>
        <v>1.4211522633744857</v>
      </c>
      <c r="T105" s="33">
        <f t="shared" si="39"/>
        <v>1.3658641975308643</v>
      </c>
      <c r="U105" s="139">
        <v>3</v>
      </c>
      <c r="V105" s="61">
        <f>2/36</f>
        <v>5.5555555555555552E-2</v>
      </c>
      <c r="W105" s="62">
        <v>1</v>
      </c>
      <c r="X105" s="62">
        <v>1</v>
      </c>
      <c r="Y105" s="62">
        <v>2</v>
      </c>
      <c r="Z105" s="62">
        <v>2</v>
      </c>
      <c r="AA105" s="62">
        <v>2</v>
      </c>
      <c r="AB105" s="59">
        <v>2</v>
      </c>
      <c r="AC105" s="62">
        <v>3</v>
      </c>
      <c r="AD105" s="62">
        <v>3</v>
      </c>
      <c r="AE105" s="62">
        <v>3</v>
      </c>
      <c r="AF105" s="62">
        <v>4</v>
      </c>
      <c r="AG105" s="62">
        <v>5</v>
      </c>
      <c r="AH105" s="62">
        <v>6</v>
      </c>
      <c r="AI105" s="62">
        <v>10</v>
      </c>
      <c r="AJ105" s="63">
        <v>12</v>
      </c>
    </row>
    <row r="106" spans="1:36" ht="15.75" thickBot="1" x14ac:dyDescent="0.3">
      <c r="A106" s="10" t="s">
        <v>80</v>
      </c>
      <c r="B106" s="11" t="s">
        <v>12</v>
      </c>
      <c r="C106" s="12" t="s">
        <v>10</v>
      </c>
      <c r="D106" s="14">
        <f>AF127</f>
        <v>10.333333333333332</v>
      </c>
      <c r="E106" s="12" t="s">
        <v>9</v>
      </c>
      <c r="F106" s="11" t="s">
        <v>25</v>
      </c>
      <c r="G106" s="12" t="s">
        <v>100</v>
      </c>
      <c r="H106" s="11" t="s">
        <v>133</v>
      </c>
      <c r="I106" s="12" t="s">
        <v>27</v>
      </c>
      <c r="J106" s="13">
        <v>8</v>
      </c>
      <c r="K106" s="37">
        <f t="shared" si="40"/>
        <v>82.666666666666657</v>
      </c>
      <c r="L106" s="45" t="s">
        <v>80</v>
      </c>
      <c r="M106" s="14">
        <f t="shared" si="34"/>
        <v>1.2916666666666665</v>
      </c>
      <c r="N106" s="32">
        <f t="shared" si="35"/>
        <v>2.583333333333333</v>
      </c>
      <c r="O106" s="14">
        <f t="shared" si="36"/>
        <v>1.9374999999999998</v>
      </c>
      <c r="P106" s="250">
        <v>0.47555555555555534</v>
      </c>
      <c r="Q106" s="32">
        <f t="shared" si="25"/>
        <v>0.8</v>
      </c>
      <c r="R106" s="14">
        <f t="shared" si="37"/>
        <v>0.98281481481481436</v>
      </c>
      <c r="S106" s="14">
        <f t="shared" si="38"/>
        <v>1.6192716049382714</v>
      </c>
      <c r="T106" s="33">
        <f t="shared" si="39"/>
        <v>1.4144537037037035</v>
      </c>
      <c r="U106" s="139">
        <v>4</v>
      </c>
      <c r="V106" s="61">
        <f>3/36</f>
        <v>8.3333333333333329E-2</v>
      </c>
      <c r="W106" s="62">
        <v>1</v>
      </c>
      <c r="X106" s="62">
        <v>1</v>
      </c>
      <c r="Y106" s="62">
        <v>2</v>
      </c>
      <c r="Z106" s="62">
        <v>2</v>
      </c>
      <c r="AA106" s="62">
        <v>3</v>
      </c>
      <c r="AB106" s="59">
        <v>3</v>
      </c>
      <c r="AC106" s="62">
        <v>4</v>
      </c>
      <c r="AD106" s="62">
        <v>4</v>
      </c>
      <c r="AE106" s="62">
        <v>4</v>
      </c>
      <c r="AF106" s="62">
        <v>5</v>
      </c>
      <c r="AG106" s="62">
        <v>6</v>
      </c>
      <c r="AH106" s="62">
        <v>9</v>
      </c>
      <c r="AI106" s="62">
        <v>12</v>
      </c>
      <c r="AJ106" s="63">
        <v>18</v>
      </c>
    </row>
    <row r="107" spans="1:36" ht="15.75" thickBot="1" x14ac:dyDescent="0.3">
      <c r="A107" s="10" t="s">
        <v>81</v>
      </c>
      <c r="B107" s="11" t="s">
        <v>152</v>
      </c>
      <c r="C107" s="12" t="s">
        <v>9</v>
      </c>
      <c r="D107" s="14">
        <f>AG127</f>
        <v>13.861111111111111</v>
      </c>
      <c r="E107" s="12" t="s">
        <v>9</v>
      </c>
      <c r="F107" s="11" t="s">
        <v>25</v>
      </c>
      <c r="G107" s="12" t="s">
        <v>100</v>
      </c>
      <c r="H107" s="11" t="s">
        <v>133</v>
      </c>
      <c r="I107" s="12" t="s">
        <v>9</v>
      </c>
      <c r="J107" s="13">
        <v>6</v>
      </c>
      <c r="K107" s="37">
        <f t="shared" si="40"/>
        <v>83.166666666666657</v>
      </c>
      <c r="L107" s="45" t="s">
        <v>81</v>
      </c>
      <c r="M107" s="14">
        <f t="shared" si="34"/>
        <v>1.2601010101010102</v>
      </c>
      <c r="N107" s="32">
        <f t="shared" si="35"/>
        <v>2.3101851851851851</v>
      </c>
      <c r="O107" s="14">
        <f t="shared" si="36"/>
        <v>1.7851430976430978</v>
      </c>
      <c r="P107" s="250">
        <v>0.47555555555555534</v>
      </c>
      <c r="Q107" s="32">
        <f t="shared" si="25"/>
        <v>0.6</v>
      </c>
      <c r="R107" s="14">
        <f t="shared" si="37"/>
        <v>1.0986213991769542</v>
      </c>
      <c r="S107" s="14">
        <f t="shared" si="38"/>
        <v>1.5563025314877166</v>
      </c>
      <c r="T107" s="33">
        <f t="shared" si="39"/>
        <v>1.3172268986157873</v>
      </c>
      <c r="U107" s="139">
        <v>5</v>
      </c>
      <c r="V107" s="61">
        <f>4/36</f>
        <v>0.1111111111111111</v>
      </c>
      <c r="W107" s="62">
        <v>1</v>
      </c>
      <c r="X107" s="62">
        <v>2</v>
      </c>
      <c r="Y107" s="62">
        <v>2</v>
      </c>
      <c r="Z107" s="62">
        <v>3</v>
      </c>
      <c r="AA107" s="62">
        <v>3</v>
      </c>
      <c r="AB107" s="59">
        <v>4</v>
      </c>
      <c r="AC107" s="62">
        <v>4</v>
      </c>
      <c r="AD107" s="62">
        <v>5</v>
      </c>
      <c r="AE107" s="62">
        <v>6</v>
      </c>
      <c r="AF107" s="62">
        <v>8</v>
      </c>
      <c r="AG107" s="62">
        <v>9</v>
      </c>
      <c r="AH107" s="62">
        <v>12</v>
      </c>
      <c r="AI107" s="62">
        <v>18</v>
      </c>
      <c r="AJ107" s="63">
        <v>24</v>
      </c>
    </row>
    <row r="108" spans="1:36" ht="15.75" thickBot="1" x14ac:dyDescent="0.3">
      <c r="A108" s="10" t="s">
        <v>82</v>
      </c>
      <c r="B108" s="11" t="s">
        <v>28</v>
      </c>
      <c r="C108" s="12" t="s">
        <v>13</v>
      </c>
      <c r="D108" s="14">
        <f>Z138</f>
        <v>3.6944444444444446</v>
      </c>
      <c r="E108" s="12" t="s">
        <v>9</v>
      </c>
      <c r="F108" s="11" t="s">
        <v>25</v>
      </c>
      <c r="G108" s="12" t="s">
        <v>100</v>
      </c>
      <c r="H108" s="11" t="s">
        <v>133</v>
      </c>
      <c r="I108" s="12" t="s">
        <v>24</v>
      </c>
      <c r="J108" s="13">
        <v>24</v>
      </c>
      <c r="K108" s="37">
        <f t="shared" si="40"/>
        <v>88.666666666666671</v>
      </c>
      <c r="L108" s="45" t="s">
        <v>82</v>
      </c>
      <c r="M108" s="14">
        <f t="shared" si="34"/>
        <v>1.0555555555555556</v>
      </c>
      <c r="N108" s="32">
        <f t="shared" si="35"/>
        <v>1.2314814814814816</v>
      </c>
      <c r="O108" s="14">
        <f t="shared" si="36"/>
        <v>1.1435185185185186</v>
      </c>
      <c r="P108" s="250">
        <v>0.58555555555555583</v>
      </c>
      <c r="Q108" s="32">
        <f t="shared" si="25"/>
        <v>1.2</v>
      </c>
      <c r="R108" s="14">
        <f t="shared" si="37"/>
        <v>1.0816512345679017</v>
      </c>
      <c r="S108" s="14">
        <f t="shared" si="38"/>
        <v>1.1228960905349796</v>
      </c>
      <c r="T108" s="33">
        <f t="shared" si="39"/>
        <v>1.1421720679012348</v>
      </c>
      <c r="U108" s="139">
        <v>6</v>
      </c>
      <c r="V108" s="61">
        <f>5/36</f>
        <v>0.1388888888888889</v>
      </c>
      <c r="W108" s="62">
        <v>1</v>
      </c>
      <c r="X108" s="62">
        <v>2</v>
      </c>
      <c r="Y108" s="62">
        <v>2</v>
      </c>
      <c r="Z108" s="62">
        <v>3</v>
      </c>
      <c r="AA108" s="62">
        <v>4</v>
      </c>
      <c r="AB108" s="59">
        <v>4</v>
      </c>
      <c r="AC108" s="62">
        <v>5</v>
      </c>
      <c r="AD108" s="62">
        <v>5</v>
      </c>
      <c r="AE108" s="62">
        <v>6</v>
      </c>
      <c r="AF108" s="62">
        <v>8</v>
      </c>
      <c r="AG108" s="62">
        <v>9</v>
      </c>
      <c r="AH108" s="62">
        <v>12</v>
      </c>
      <c r="AI108" s="62">
        <v>18</v>
      </c>
      <c r="AJ108" s="63">
        <v>24</v>
      </c>
    </row>
    <row r="109" spans="1:36" ht="15.75" thickBot="1" x14ac:dyDescent="0.3">
      <c r="A109" s="10" t="s">
        <v>83</v>
      </c>
      <c r="B109" s="11" t="s">
        <v>93</v>
      </c>
      <c r="C109" s="12" t="s">
        <v>10</v>
      </c>
      <c r="D109" s="14">
        <f>AD138</f>
        <v>7.3888888888888893</v>
      </c>
      <c r="E109" s="12" t="s">
        <v>9</v>
      </c>
      <c r="F109" s="11" t="s">
        <v>25</v>
      </c>
      <c r="G109" s="12" t="s">
        <v>100</v>
      </c>
      <c r="H109" s="11" t="s">
        <v>133</v>
      </c>
      <c r="I109" s="12" t="s">
        <v>10</v>
      </c>
      <c r="J109" s="13">
        <v>12</v>
      </c>
      <c r="K109" s="37">
        <f t="shared" si="40"/>
        <v>88.666666666666671</v>
      </c>
      <c r="L109" s="45" t="s">
        <v>83</v>
      </c>
      <c r="M109" s="14">
        <f t="shared" si="34"/>
        <v>1.1367521367521367</v>
      </c>
      <c r="N109" s="32">
        <f t="shared" si="35"/>
        <v>1.8472222222222223</v>
      </c>
      <c r="O109" s="14">
        <f t="shared" si="36"/>
        <v>1.4919871794871795</v>
      </c>
      <c r="P109" s="250">
        <v>0.58555555555555583</v>
      </c>
      <c r="Q109" s="32">
        <f t="shared" si="25"/>
        <v>1.2</v>
      </c>
      <c r="R109" s="14">
        <f t="shared" si="37"/>
        <v>1.0816512345679017</v>
      </c>
      <c r="S109" s="14">
        <f t="shared" si="38"/>
        <v>1.3552085311807536</v>
      </c>
      <c r="T109" s="33">
        <f t="shared" si="39"/>
        <v>1.3164063983855652</v>
      </c>
      <c r="U109" s="139">
        <v>7</v>
      </c>
      <c r="V109" s="61">
        <f>6/36</f>
        <v>0.16666666666666666</v>
      </c>
      <c r="W109" s="62">
        <v>1</v>
      </c>
      <c r="X109" s="62">
        <v>2</v>
      </c>
      <c r="Y109" s="62">
        <v>3</v>
      </c>
      <c r="Z109" s="62">
        <v>3</v>
      </c>
      <c r="AA109" s="62">
        <v>4</v>
      </c>
      <c r="AB109" s="59">
        <v>4</v>
      </c>
      <c r="AC109" s="62">
        <v>5</v>
      </c>
      <c r="AD109" s="62">
        <v>5</v>
      </c>
      <c r="AE109" s="62">
        <v>6</v>
      </c>
      <c r="AF109" s="62">
        <v>8</v>
      </c>
      <c r="AG109" s="62">
        <v>9</v>
      </c>
      <c r="AH109" s="62">
        <v>12</v>
      </c>
      <c r="AI109" s="62">
        <v>18</v>
      </c>
      <c r="AJ109" s="63">
        <v>24</v>
      </c>
    </row>
    <row r="110" spans="1:36" ht="15.75" thickBot="1" x14ac:dyDescent="0.3">
      <c r="A110" s="10" t="s">
        <v>84</v>
      </c>
      <c r="B110" s="11" t="s">
        <v>153</v>
      </c>
      <c r="C110" s="12" t="s">
        <v>27</v>
      </c>
      <c r="D110" s="14">
        <f>AE138</f>
        <v>11.083333333333332</v>
      </c>
      <c r="E110" s="12" t="s">
        <v>9</v>
      </c>
      <c r="F110" s="11" t="s">
        <v>25</v>
      </c>
      <c r="G110" s="12" t="s">
        <v>100</v>
      </c>
      <c r="H110" s="11" t="s">
        <v>133</v>
      </c>
      <c r="I110" s="12" t="s">
        <v>27</v>
      </c>
      <c r="J110" s="13">
        <v>8</v>
      </c>
      <c r="K110" s="37">
        <f t="shared" si="40"/>
        <v>88.666666666666657</v>
      </c>
      <c r="L110" s="45" t="s">
        <v>84</v>
      </c>
      <c r="M110" s="14">
        <f t="shared" si="34"/>
        <v>1.3039215686274508</v>
      </c>
      <c r="N110" s="32">
        <f t="shared" si="35"/>
        <v>2.2166666666666663</v>
      </c>
      <c r="O110" s="14">
        <f t="shared" si="36"/>
        <v>1.7602941176470586</v>
      </c>
      <c r="P110" s="250">
        <v>0.58555555555555583</v>
      </c>
      <c r="Q110" s="32">
        <f t="shared" si="25"/>
        <v>0.8</v>
      </c>
      <c r="R110" s="14">
        <f t="shared" si="37"/>
        <v>1.2979814814814818</v>
      </c>
      <c r="S110" s="14">
        <f t="shared" si="38"/>
        <v>1.6061899055918663</v>
      </c>
      <c r="T110" s="33">
        <f t="shared" si="39"/>
        <v>1.4046424291938999</v>
      </c>
      <c r="U110" s="139">
        <v>8</v>
      </c>
      <c r="V110" s="61">
        <f>5/36</f>
        <v>0.1388888888888889</v>
      </c>
      <c r="W110" s="62">
        <v>2</v>
      </c>
      <c r="X110" s="62">
        <v>2</v>
      </c>
      <c r="Y110" s="62">
        <v>3</v>
      </c>
      <c r="Z110" s="62">
        <v>3</v>
      </c>
      <c r="AA110" s="62">
        <v>4</v>
      </c>
      <c r="AB110" s="59">
        <v>4</v>
      </c>
      <c r="AC110" s="62">
        <v>5</v>
      </c>
      <c r="AD110" s="62">
        <v>5</v>
      </c>
      <c r="AE110" s="62">
        <v>6</v>
      </c>
      <c r="AF110" s="62">
        <v>8</v>
      </c>
      <c r="AG110" s="62">
        <v>9</v>
      </c>
      <c r="AH110" s="62">
        <v>12</v>
      </c>
      <c r="AI110" s="62">
        <v>18</v>
      </c>
      <c r="AJ110" s="63">
        <v>24</v>
      </c>
    </row>
    <row r="111" spans="1:36" ht="15.75" thickBot="1" x14ac:dyDescent="0.3">
      <c r="A111" s="10" t="s">
        <v>85</v>
      </c>
      <c r="B111" s="11" t="s">
        <v>154</v>
      </c>
      <c r="C111" s="12" t="s">
        <v>25</v>
      </c>
      <c r="D111" s="14">
        <f>AF138</f>
        <v>14.777777777777779</v>
      </c>
      <c r="E111" s="12" t="s">
        <v>9</v>
      </c>
      <c r="F111" s="11" t="s">
        <v>25</v>
      </c>
      <c r="G111" s="12" t="s">
        <v>100</v>
      </c>
      <c r="H111" s="11" t="s">
        <v>133</v>
      </c>
      <c r="I111" s="12" t="s">
        <v>9</v>
      </c>
      <c r="J111" s="13">
        <v>6</v>
      </c>
      <c r="K111" s="37">
        <f t="shared" si="40"/>
        <v>88.666666666666671</v>
      </c>
      <c r="L111" s="45" t="s">
        <v>85</v>
      </c>
      <c r="M111" s="14">
        <f t="shared" si="34"/>
        <v>1.2850241545893721</v>
      </c>
      <c r="N111" s="32">
        <f t="shared" si="35"/>
        <v>2.1111111111111112</v>
      </c>
      <c r="O111" s="14">
        <f t="shared" si="36"/>
        <v>1.6980676328502415</v>
      </c>
      <c r="P111" s="250">
        <v>0.58555555555555583</v>
      </c>
      <c r="Q111" s="32">
        <f t="shared" si="25"/>
        <v>0.6</v>
      </c>
      <c r="R111" s="14">
        <f t="shared" si="37"/>
        <v>1.4422016460905356</v>
      </c>
      <c r="S111" s="14">
        <f t="shared" si="38"/>
        <v>1.6127789705970061</v>
      </c>
      <c r="T111" s="33">
        <f t="shared" si="39"/>
        <v>1.3595842279477548</v>
      </c>
      <c r="U111" s="139">
        <v>9</v>
      </c>
      <c r="V111" s="61">
        <f>4/36</f>
        <v>0.1111111111111111</v>
      </c>
      <c r="W111" s="62">
        <v>2</v>
      </c>
      <c r="X111" s="62">
        <v>2</v>
      </c>
      <c r="Y111" s="62">
        <v>3</v>
      </c>
      <c r="Z111" s="62">
        <v>4</v>
      </c>
      <c r="AA111" s="62">
        <v>5</v>
      </c>
      <c r="AB111" s="59">
        <v>6</v>
      </c>
      <c r="AC111" s="62">
        <v>6</v>
      </c>
      <c r="AD111" s="62">
        <v>7</v>
      </c>
      <c r="AE111" s="62">
        <v>8</v>
      </c>
      <c r="AF111" s="62">
        <v>10</v>
      </c>
      <c r="AG111" s="62">
        <v>12</v>
      </c>
      <c r="AH111" s="62">
        <v>16</v>
      </c>
      <c r="AI111" s="62">
        <v>24</v>
      </c>
      <c r="AJ111" s="63">
        <v>32</v>
      </c>
    </row>
    <row r="112" spans="1:36" ht="15.75" thickBot="1" x14ac:dyDescent="0.3">
      <c r="A112" s="10" t="s">
        <v>155</v>
      </c>
      <c r="B112" s="11" t="s">
        <v>13</v>
      </c>
      <c r="C112" s="12" t="s">
        <v>24</v>
      </c>
      <c r="D112" s="14">
        <v>3.166666666666667</v>
      </c>
      <c r="E112" s="12" t="s">
        <v>13</v>
      </c>
      <c r="F112" s="11" t="s">
        <v>25</v>
      </c>
      <c r="G112" s="12" t="s">
        <v>100</v>
      </c>
      <c r="H112" s="11" t="s">
        <v>133</v>
      </c>
      <c r="I112" s="12" t="s">
        <v>24</v>
      </c>
      <c r="J112" s="284">
        <v>24</v>
      </c>
      <c r="K112" s="37">
        <f t="shared" si="40"/>
        <v>76</v>
      </c>
      <c r="L112" s="45" t="s">
        <v>155</v>
      </c>
      <c r="M112" s="14">
        <f t="shared" si="34"/>
        <v>1.0555555555555556</v>
      </c>
      <c r="N112" s="32">
        <f t="shared" si="35"/>
        <v>1.5833333333333335</v>
      </c>
      <c r="O112" s="14">
        <f t="shared" si="36"/>
        <v>1.3194444444444446</v>
      </c>
      <c r="P112" s="250">
        <v>0.55111111111111089</v>
      </c>
      <c r="Q112" s="32">
        <f t="shared" si="25"/>
        <v>1.2</v>
      </c>
      <c r="R112" s="14">
        <f t="shared" si="37"/>
        <v>0.87259259259259236</v>
      </c>
      <c r="S112" s="14">
        <f t="shared" si="38"/>
        <v>1.1704938271604939</v>
      </c>
      <c r="T112" s="33">
        <f t="shared" si="39"/>
        <v>1.1778703703703703</v>
      </c>
      <c r="U112" s="139">
        <v>10</v>
      </c>
      <c r="V112" s="61">
        <f>3/36</f>
        <v>8.3333333333333329E-2</v>
      </c>
      <c r="W112" s="62">
        <v>2</v>
      </c>
      <c r="X112" s="62">
        <v>3</v>
      </c>
      <c r="Y112" s="62">
        <v>3</v>
      </c>
      <c r="Z112" s="62">
        <v>4</v>
      </c>
      <c r="AA112" s="62">
        <v>5</v>
      </c>
      <c r="AB112" s="59">
        <v>6</v>
      </c>
      <c r="AC112" s="62">
        <v>6</v>
      </c>
      <c r="AD112" s="62">
        <v>7</v>
      </c>
      <c r="AE112" s="62">
        <v>8</v>
      </c>
      <c r="AF112" s="62">
        <v>10</v>
      </c>
      <c r="AG112" s="62">
        <v>12</v>
      </c>
      <c r="AH112" s="62">
        <v>16</v>
      </c>
      <c r="AI112" s="62">
        <v>24</v>
      </c>
      <c r="AJ112" s="63">
        <v>32</v>
      </c>
    </row>
    <row r="113" spans="1:36" ht="15.75" thickBot="1" x14ac:dyDescent="0.3">
      <c r="A113" s="10" t="s">
        <v>157</v>
      </c>
      <c r="B113" s="11" t="s">
        <v>9</v>
      </c>
      <c r="C113" s="12" t="s">
        <v>10</v>
      </c>
      <c r="D113" s="14">
        <v>6.3055555555555554</v>
      </c>
      <c r="E113" s="12" t="s">
        <v>13</v>
      </c>
      <c r="F113" s="11" t="s">
        <v>25</v>
      </c>
      <c r="G113" s="12" t="s">
        <v>100</v>
      </c>
      <c r="H113" s="11" t="s">
        <v>133</v>
      </c>
      <c r="I113" s="12" t="s">
        <v>10</v>
      </c>
      <c r="J113" s="284">
        <v>12</v>
      </c>
      <c r="K113" s="37">
        <f t="shared" si="40"/>
        <v>75.666666666666657</v>
      </c>
      <c r="L113" s="45" t="s">
        <v>157</v>
      </c>
      <c r="M113" s="14">
        <f t="shared" si="34"/>
        <v>1.0509259259259258</v>
      </c>
      <c r="N113" s="32">
        <f t="shared" si="35"/>
        <v>1.5763888888888888</v>
      </c>
      <c r="O113" s="14">
        <f t="shared" si="36"/>
        <v>1.3136574074074074</v>
      </c>
      <c r="P113" s="250">
        <v>0.55111111111111089</v>
      </c>
      <c r="Q113" s="32">
        <f t="shared" si="25"/>
        <v>1.2</v>
      </c>
      <c r="R113" s="14">
        <f t="shared" si="37"/>
        <v>0.868765432098765</v>
      </c>
      <c r="S113" s="14">
        <f t="shared" si="38"/>
        <v>1.1653600823045267</v>
      </c>
      <c r="T113" s="33">
        <f t="shared" si="39"/>
        <v>1.1740200617283949</v>
      </c>
      <c r="U113" s="139">
        <v>11</v>
      </c>
      <c r="V113" s="61">
        <f>2/36</f>
        <v>5.5555555555555552E-2</v>
      </c>
      <c r="W113" s="62">
        <v>2</v>
      </c>
      <c r="X113" s="62">
        <v>3</v>
      </c>
      <c r="Y113" s="62">
        <v>4</v>
      </c>
      <c r="Z113" s="62">
        <v>5</v>
      </c>
      <c r="AA113" s="62">
        <v>6</v>
      </c>
      <c r="AB113" s="59">
        <v>7</v>
      </c>
      <c r="AC113" s="62">
        <v>8</v>
      </c>
      <c r="AD113" s="62">
        <v>9</v>
      </c>
      <c r="AE113" s="62">
        <v>10</v>
      </c>
      <c r="AF113" s="62">
        <v>12</v>
      </c>
      <c r="AG113" s="62">
        <v>15</v>
      </c>
      <c r="AH113" s="62">
        <v>20</v>
      </c>
      <c r="AI113" s="62">
        <v>30</v>
      </c>
      <c r="AJ113" s="63">
        <v>40</v>
      </c>
    </row>
    <row r="114" spans="1:36" ht="15.75" thickBot="1" x14ac:dyDescent="0.3">
      <c r="A114" s="10" t="s">
        <v>158</v>
      </c>
      <c r="B114" s="11" t="s">
        <v>77</v>
      </c>
      <c r="C114" s="12" t="s">
        <v>9</v>
      </c>
      <c r="D114" s="14">
        <v>9.5</v>
      </c>
      <c r="E114" s="12" t="s">
        <v>13</v>
      </c>
      <c r="F114" s="11" t="s">
        <v>25</v>
      </c>
      <c r="G114" s="12" t="s">
        <v>100</v>
      </c>
      <c r="H114" s="11" t="s">
        <v>133</v>
      </c>
      <c r="I114" s="12" t="s">
        <v>27</v>
      </c>
      <c r="J114" s="284">
        <v>8</v>
      </c>
      <c r="K114" s="37">
        <f t="shared" si="40"/>
        <v>76</v>
      </c>
      <c r="L114" s="45" t="s">
        <v>158</v>
      </c>
      <c r="M114" s="14">
        <f t="shared" si="34"/>
        <v>1.0555555555555556</v>
      </c>
      <c r="N114" s="32">
        <f t="shared" si="35"/>
        <v>1.5833333333333333</v>
      </c>
      <c r="O114" s="14">
        <f t="shared" si="36"/>
        <v>1.3194444444444444</v>
      </c>
      <c r="P114" s="250">
        <v>0.55111111111111089</v>
      </c>
      <c r="Q114" s="32">
        <f t="shared" si="25"/>
        <v>0.8</v>
      </c>
      <c r="R114" s="14">
        <f t="shared" si="37"/>
        <v>1.0471111111111107</v>
      </c>
      <c r="S114" s="14">
        <f t="shared" si="38"/>
        <v>1.2286666666666666</v>
      </c>
      <c r="T114" s="33">
        <f t="shared" si="39"/>
        <v>1.1214999999999999</v>
      </c>
      <c r="U114" s="140">
        <v>12</v>
      </c>
      <c r="V114" s="65">
        <f>1/36</f>
        <v>2.7777777777777776E-2</v>
      </c>
      <c r="W114" s="100">
        <v>2</v>
      </c>
      <c r="X114" s="100">
        <v>3</v>
      </c>
      <c r="Y114" s="100">
        <v>4</v>
      </c>
      <c r="Z114" s="100">
        <v>5</v>
      </c>
      <c r="AA114" s="100">
        <v>6</v>
      </c>
      <c r="AB114" s="101">
        <v>7</v>
      </c>
      <c r="AC114" s="100">
        <v>8</v>
      </c>
      <c r="AD114" s="100">
        <v>9</v>
      </c>
      <c r="AE114" s="100">
        <v>10</v>
      </c>
      <c r="AF114" s="100">
        <v>12</v>
      </c>
      <c r="AG114" s="100">
        <v>15</v>
      </c>
      <c r="AH114" s="100">
        <v>20</v>
      </c>
      <c r="AI114" s="100">
        <v>30</v>
      </c>
      <c r="AJ114" s="104">
        <v>40</v>
      </c>
    </row>
    <row r="115" spans="1:36" ht="15.75" thickBot="1" x14ac:dyDescent="0.3">
      <c r="A115" s="10" t="s">
        <v>156</v>
      </c>
      <c r="B115" s="11" t="s">
        <v>14</v>
      </c>
      <c r="C115" s="12" t="s">
        <v>77</v>
      </c>
      <c r="D115" s="14">
        <v>12.694444444444445</v>
      </c>
      <c r="E115" s="12" t="s">
        <v>13</v>
      </c>
      <c r="F115" s="11" t="s">
        <v>25</v>
      </c>
      <c r="G115" s="12" t="s">
        <v>100</v>
      </c>
      <c r="H115" s="11" t="s">
        <v>133</v>
      </c>
      <c r="I115" s="12" t="s">
        <v>9</v>
      </c>
      <c r="J115" s="284">
        <v>6</v>
      </c>
      <c r="K115" s="37">
        <f t="shared" si="40"/>
        <v>76.166666666666671</v>
      </c>
      <c r="L115" s="45" t="s">
        <v>156</v>
      </c>
      <c r="M115" s="14">
        <f t="shared" si="34"/>
        <v>1.0578703703703705</v>
      </c>
      <c r="N115" s="32">
        <f t="shared" si="35"/>
        <v>1.4104938271604939</v>
      </c>
      <c r="O115" s="14">
        <f t="shared" si="36"/>
        <v>1.2341820987654322</v>
      </c>
      <c r="P115" s="250">
        <v>0.55111111111111089</v>
      </c>
      <c r="Q115" s="32">
        <f t="shared" si="25"/>
        <v>0.6</v>
      </c>
      <c r="R115" s="14">
        <f t="shared" si="37"/>
        <v>1.1660082304526744</v>
      </c>
      <c r="S115" s="14">
        <f t="shared" si="38"/>
        <v>1.2114574759945129</v>
      </c>
      <c r="T115" s="33">
        <f t="shared" si="39"/>
        <v>1.0585931069958847</v>
      </c>
      <c r="U115" s="332" t="s">
        <v>38</v>
      </c>
      <c r="V115" s="333"/>
      <c r="W115" s="102">
        <f>W104*V104+W105*V105+W106*V106+W107*V107+W108*V108+W109*V109+W110*V110+W111*V111+W112*V112+W113*V113+W114*V114</f>
        <v>1.416666666666667</v>
      </c>
      <c r="X115" s="102">
        <f>X104*V104+X105*V105+X106*V106+X107*V107+X108*V108+X109*V109+X110*V110+X111*V111+X112*V112+X113*V113+X114*V114</f>
        <v>2</v>
      </c>
      <c r="Y115" s="102">
        <f>Y104*V104+Y105*V105+Y106*V106+Y107*V107+Y108*V108+Y109*V109+Y110*V110+Y111*V111+Y112*V112+Y113*V113+Y114*V114</f>
        <v>2.6388888888888893</v>
      </c>
      <c r="Z115" s="102">
        <f>Z104*V104+Z105*V105+Z106*V106+Z107*V107+Z108*V108+Z109*V109+Z110*V110+Z111*V111+Z112*V112+Z113*V113+Z114*V114</f>
        <v>3.166666666666667</v>
      </c>
      <c r="AA115" s="102">
        <f>AA104*V104+AA105*V105+AA106*V106+AA107*V107+AA108*V108+AA109*V109+AA110*V110+AA111*V111+AA112*V112+AA113*V113+AA114*V114</f>
        <v>3.9999999999999996</v>
      </c>
      <c r="AB115" s="102">
        <f>AB104*V104+AB105*V105+AB106*V106+AB107*V107+AB108*V108+AB109*V109+AB110*V110+AB111*V111+AB112*V112+AB113*V113+AB114*V114</f>
        <v>4.3888888888888884</v>
      </c>
      <c r="AC115" s="102">
        <f>AC104*V104+AC105*V105+AC106*V106+AC107*V107+AC108*V108+AC109*V109+AC110*V110+AC111*V111+AC112*V112+AC113*V113+AC114*V114</f>
        <v>5.083333333333333</v>
      </c>
      <c r="AD115" s="102">
        <f>AD104*V104+AD105*V105+AD106*V106+AD107*V107+AD108*V108+AD109*V109+AD110*V110+AD111*V111+AD112*V112+AD113*V113+AD114*V114</f>
        <v>5.4722222222222214</v>
      </c>
      <c r="AE115" s="102">
        <f>AE104*V104+AE105*V105+AE106*V106+AE107*V107+AE108*V108+AE109*V109+AE110*V110+AE111*V111+AE112*V112+AE113*V113+AE114*V114</f>
        <v>6.3055555555555554</v>
      </c>
      <c r="AF115" s="102">
        <f>AF104*V104+AF105*V105+AF106*V106+AF107*V107+AF108*V108+AF109*V109+AF110*V110+AF111*V111+AF112*V112+AF113*V113+AF114*V114</f>
        <v>8.1388888888888893</v>
      </c>
      <c r="AG115" s="102">
        <f>AG104*V104+AG105*V105+AG106*V106+AG107*V107+AG108*V108+AG109*V109+AG110*V110+AG111*V111+AG112*V112+AG113*V113+AG114*V114</f>
        <v>9.5</v>
      </c>
      <c r="AH115" s="102">
        <f>AH104*V104+AH105*V105+AH106*V106+AH107*V107+AH108*V108+AH109*V109+AH110*V110+AH111*V111+AH112*V112+AH113*V113+AH114*V114</f>
        <v>12.694444444444445</v>
      </c>
      <c r="AI115" s="102">
        <f>AI104*V104+AI105*V105+AI106*V106+AI107*V107+AI108*V108+AI109*V109+AI110*V110+AI111*V111+AI112*V112+AI113*V113+AI114*V114</f>
        <v>19</v>
      </c>
      <c r="AJ115" s="105">
        <f>AJ104*V104+AJ105*V105+AJ106*V106+AJ107*V107+AJ108*V108+AJ109*V109+AJ110*V110+AJ111*V111+AJ112*V112+AJ113*V113+AJ114*V114</f>
        <v>25.388888888888889</v>
      </c>
    </row>
    <row r="116" spans="1:36" ht="17.25" thickTop="1" thickBot="1" x14ac:dyDescent="0.3">
      <c r="A116" s="10" t="s">
        <v>159</v>
      </c>
      <c r="B116" s="11" t="s">
        <v>9</v>
      </c>
      <c r="C116" s="12" t="s">
        <v>22</v>
      </c>
      <c r="D116" s="14">
        <v>3.166666666666667</v>
      </c>
      <c r="E116" s="12" t="s">
        <v>7</v>
      </c>
      <c r="F116" s="11" t="s">
        <v>14</v>
      </c>
      <c r="G116" s="12" t="s">
        <v>135</v>
      </c>
      <c r="H116" s="11" t="s">
        <v>183</v>
      </c>
      <c r="I116" s="12" t="s">
        <v>13</v>
      </c>
      <c r="J116" s="284">
        <v>18</v>
      </c>
      <c r="K116" s="37">
        <f t="shared" si="40"/>
        <v>57.000000000000007</v>
      </c>
      <c r="L116" s="45" t="s">
        <v>159</v>
      </c>
      <c r="M116" s="14">
        <f t="shared" si="34"/>
        <v>0.52777777777777779</v>
      </c>
      <c r="N116" s="32">
        <f t="shared" si="35"/>
        <v>3.166666666666667</v>
      </c>
      <c r="O116" s="14">
        <f t="shared" si="36"/>
        <v>1.8472222222222223</v>
      </c>
      <c r="P116" s="250">
        <v>0.53666666666666651</v>
      </c>
      <c r="Q116" s="32">
        <f t="shared" si="25"/>
        <v>1.2</v>
      </c>
      <c r="R116" s="14">
        <f t="shared" si="37"/>
        <v>0.56648148148148136</v>
      </c>
      <c r="S116" s="14">
        <f t="shared" si="38"/>
        <v>1.4203086419753088</v>
      </c>
      <c r="T116" s="33">
        <f t="shared" si="39"/>
        <v>1.3652314814814814</v>
      </c>
      <c r="U116" s="79" t="s">
        <v>64</v>
      </c>
      <c r="V116" s="79"/>
      <c r="W116" s="79"/>
      <c r="X116" s="79"/>
      <c r="Y116" s="79"/>
      <c r="Z116" s="70"/>
      <c r="AA116" s="70"/>
      <c r="AB116" s="109"/>
      <c r="AC116" s="70"/>
      <c r="AD116" s="70"/>
      <c r="AE116" s="70"/>
      <c r="AF116" s="70"/>
      <c r="AG116" s="70"/>
      <c r="AH116" s="70"/>
      <c r="AI116" s="70"/>
      <c r="AJ116" s="71"/>
    </row>
    <row r="117" spans="1:36" ht="16.5" thickTop="1" thickBot="1" x14ac:dyDescent="0.3">
      <c r="A117" s="10" t="s">
        <v>160</v>
      </c>
      <c r="B117" s="11" t="s">
        <v>12</v>
      </c>
      <c r="C117" s="12" t="s">
        <v>10</v>
      </c>
      <c r="D117" s="14">
        <v>6.3055555555555554</v>
      </c>
      <c r="E117" s="12" t="s">
        <v>7</v>
      </c>
      <c r="F117" s="11" t="s">
        <v>14</v>
      </c>
      <c r="G117" s="12" t="s">
        <v>135</v>
      </c>
      <c r="H117" s="11" t="s">
        <v>183</v>
      </c>
      <c r="I117" s="12" t="s">
        <v>9</v>
      </c>
      <c r="J117" s="284">
        <v>9</v>
      </c>
      <c r="K117" s="37">
        <f t="shared" si="40"/>
        <v>56.75</v>
      </c>
      <c r="L117" s="45" t="s">
        <v>160</v>
      </c>
      <c r="M117" s="14">
        <f t="shared" si="34"/>
        <v>0.78819444444444442</v>
      </c>
      <c r="N117" s="32">
        <f t="shared" si="35"/>
        <v>1.5763888888888888</v>
      </c>
      <c r="O117" s="14">
        <f t="shared" si="36"/>
        <v>1.1822916666666665</v>
      </c>
      <c r="P117" s="250">
        <v>0.53666666666666651</v>
      </c>
      <c r="Q117" s="32">
        <f t="shared" si="25"/>
        <v>0.9</v>
      </c>
      <c r="R117" s="14">
        <f t="shared" si="37"/>
        <v>0.56399691358024673</v>
      </c>
      <c r="S117" s="14">
        <f t="shared" si="38"/>
        <v>0.97619341563785988</v>
      </c>
      <c r="T117" s="33">
        <f t="shared" si="39"/>
        <v>0.95714506172839497</v>
      </c>
      <c r="U117" s="141" t="s">
        <v>36</v>
      </c>
      <c r="V117" s="27" t="s">
        <v>37</v>
      </c>
      <c r="W117" s="97">
        <v>2</v>
      </c>
      <c r="X117" s="97">
        <v>3</v>
      </c>
      <c r="Y117" s="97">
        <v>4</v>
      </c>
      <c r="Z117" s="97">
        <v>5</v>
      </c>
      <c r="AA117" s="97">
        <v>6</v>
      </c>
      <c r="AB117" s="98">
        <v>7</v>
      </c>
      <c r="AC117" s="97">
        <v>9</v>
      </c>
      <c r="AD117" s="97">
        <v>10</v>
      </c>
      <c r="AE117" s="3" t="s">
        <v>14</v>
      </c>
      <c r="AF117" s="97">
        <v>15</v>
      </c>
      <c r="AG117" s="97">
        <v>20</v>
      </c>
      <c r="AH117" s="97">
        <v>30</v>
      </c>
      <c r="AI117" s="116">
        <v>40</v>
      </c>
      <c r="AJ117" s="84"/>
    </row>
    <row r="118" spans="1:36" ht="15.75" thickBot="1" x14ac:dyDescent="0.3">
      <c r="A118" s="10" t="s">
        <v>161</v>
      </c>
      <c r="B118" s="11" t="s">
        <v>14</v>
      </c>
      <c r="C118" s="12" t="s">
        <v>9</v>
      </c>
      <c r="D118" s="14">
        <v>9.5</v>
      </c>
      <c r="E118" s="12" t="s">
        <v>7</v>
      </c>
      <c r="F118" s="11" t="s">
        <v>14</v>
      </c>
      <c r="G118" s="12" t="s">
        <v>135</v>
      </c>
      <c r="H118" s="11" t="s">
        <v>183</v>
      </c>
      <c r="I118" s="12" t="s">
        <v>12</v>
      </c>
      <c r="J118" s="284">
        <v>6</v>
      </c>
      <c r="K118" s="37">
        <f t="shared" si="40"/>
        <v>57</v>
      </c>
      <c r="L118" s="45" t="s">
        <v>161</v>
      </c>
      <c r="M118" s="14">
        <f t="shared" si="34"/>
        <v>0.79166666666666663</v>
      </c>
      <c r="N118" s="32">
        <f t="shared" si="35"/>
        <v>1.5833333333333333</v>
      </c>
      <c r="O118" s="14">
        <f t="shared" si="36"/>
        <v>1.1875</v>
      </c>
      <c r="P118" s="250">
        <v>0.53666666666666651</v>
      </c>
      <c r="Q118" s="32">
        <f t="shared" si="25"/>
        <v>0.6</v>
      </c>
      <c r="R118" s="14">
        <f t="shared" si="37"/>
        <v>0.63729166666666648</v>
      </c>
      <c r="S118" s="14">
        <f t="shared" si="38"/>
        <v>1.0040972222222222</v>
      </c>
      <c r="T118" s="33">
        <f t="shared" si="39"/>
        <v>0.90307291666666667</v>
      </c>
      <c r="U118" s="138">
        <v>4</v>
      </c>
      <c r="V118" s="67">
        <f>3/36</f>
        <v>8.3333333333333329E-2</v>
      </c>
      <c r="W118" s="68">
        <v>1</v>
      </c>
      <c r="X118" s="68">
        <v>1</v>
      </c>
      <c r="Y118" s="68">
        <v>2</v>
      </c>
      <c r="Z118" s="68">
        <v>2</v>
      </c>
      <c r="AA118" s="68">
        <v>3</v>
      </c>
      <c r="AB118" s="72">
        <v>3</v>
      </c>
      <c r="AC118" s="68">
        <v>4</v>
      </c>
      <c r="AD118" s="68">
        <v>4</v>
      </c>
      <c r="AE118" s="114" t="s">
        <v>27</v>
      </c>
      <c r="AF118" s="68">
        <v>6</v>
      </c>
      <c r="AG118" s="68">
        <v>9</v>
      </c>
      <c r="AH118" s="68">
        <v>12</v>
      </c>
      <c r="AI118" s="117">
        <v>18</v>
      </c>
      <c r="AJ118" s="85"/>
    </row>
    <row r="119" spans="1:36" ht="15.75" thickBot="1" x14ac:dyDescent="0.3">
      <c r="A119" s="10" t="s">
        <v>162</v>
      </c>
      <c r="B119" s="11" t="s">
        <v>132</v>
      </c>
      <c r="C119" s="12" t="s">
        <v>12</v>
      </c>
      <c r="D119" s="14">
        <v>12.694444444444445</v>
      </c>
      <c r="E119" s="12" t="s">
        <v>7</v>
      </c>
      <c r="F119" s="11" t="s">
        <v>14</v>
      </c>
      <c r="G119" s="12" t="s">
        <v>135</v>
      </c>
      <c r="H119" s="11" t="s">
        <v>183</v>
      </c>
      <c r="I119" s="12" t="s">
        <v>14</v>
      </c>
      <c r="J119" s="284">
        <v>4</v>
      </c>
      <c r="K119" s="37">
        <f t="shared" si="40"/>
        <v>50.777777777777779</v>
      </c>
      <c r="L119" s="45" t="s">
        <v>162</v>
      </c>
      <c r="M119" s="14">
        <f t="shared" si="34"/>
        <v>0.70524691358024694</v>
      </c>
      <c r="N119" s="32">
        <f t="shared" si="35"/>
        <v>1.5868055555555556</v>
      </c>
      <c r="O119" s="14">
        <f t="shared" si="36"/>
        <v>1.1460262345679013</v>
      </c>
      <c r="P119" s="250">
        <v>0.53666666666666651</v>
      </c>
      <c r="Q119" s="32">
        <f t="shared" si="25"/>
        <v>0.4</v>
      </c>
      <c r="R119" s="14">
        <f t="shared" si="37"/>
        <v>0.56772376543209868</v>
      </c>
      <c r="S119" s="14">
        <f t="shared" si="38"/>
        <v>0.95325874485596707</v>
      </c>
      <c r="T119" s="33">
        <f t="shared" si="39"/>
        <v>0.81494405864197528</v>
      </c>
      <c r="U119" s="139">
        <v>5</v>
      </c>
      <c r="V119" s="61">
        <f>4/36</f>
        <v>0.1111111111111111</v>
      </c>
      <c r="W119" s="62">
        <v>1</v>
      </c>
      <c r="X119" s="62">
        <v>2</v>
      </c>
      <c r="Y119" s="62">
        <v>2</v>
      </c>
      <c r="Z119" s="62">
        <v>3</v>
      </c>
      <c r="AA119" s="62">
        <v>3</v>
      </c>
      <c r="AB119" s="59">
        <v>4</v>
      </c>
      <c r="AC119" s="62">
        <v>5</v>
      </c>
      <c r="AD119" s="62">
        <v>6</v>
      </c>
      <c r="AE119" s="64" t="s">
        <v>12</v>
      </c>
      <c r="AF119" s="62">
        <v>9</v>
      </c>
      <c r="AG119" s="62">
        <v>12</v>
      </c>
      <c r="AH119" s="62">
        <v>18</v>
      </c>
      <c r="AI119" s="118">
        <v>24</v>
      </c>
      <c r="AJ119" s="85"/>
    </row>
    <row r="120" spans="1:36" ht="15.75" thickBot="1" x14ac:dyDescent="0.3">
      <c r="A120" s="10" t="s">
        <v>167</v>
      </c>
      <c r="B120" s="11" t="s">
        <v>41</v>
      </c>
      <c r="C120" s="12" t="s">
        <v>24</v>
      </c>
      <c r="D120" s="14">
        <f>X115</f>
        <v>2</v>
      </c>
      <c r="E120" s="12" t="s">
        <v>9</v>
      </c>
      <c r="F120" s="11" t="s">
        <v>25</v>
      </c>
      <c r="G120" s="12" t="s">
        <v>100</v>
      </c>
      <c r="H120" s="11" t="s">
        <v>133</v>
      </c>
      <c r="I120" s="12" t="s">
        <v>24</v>
      </c>
      <c r="J120" s="284">
        <v>40</v>
      </c>
      <c r="K120" s="37">
        <f t="shared" si="40"/>
        <v>80</v>
      </c>
      <c r="L120" s="45" t="s">
        <v>167</v>
      </c>
      <c r="M120" s="14">
        <f t="shared" si="34"/>
        <v>1.3333333333333333</v>
      </c>
      <c r="N120" s="32">
        <f t="shared" si="35"/>
        <v>1</v>
      </c>
      <c r="O120" s="14">
        <f t="shared" si="36"/>
        <v>1.1666666666666665</v>
      </c>
      <c r="P120" s="250">
        <v>0.47555555555555534</v>
      </c>
      <c r="Q120" s="32">
        <f t="shared" si="25"/>
        <v>1.2</v>
      </c>
      <c r="R120" s="14">
        <f t="shared" si="37"/>
        <v>0.47555555555555534</v>
      </c>
      <c r="S120" s="14">
        <f t="shared" si="38"/>
        <v>0.93629629629629607</v>
      </c>
      <c r="T120" s="33">
        <f t="shared" si="39"/>
        <v>1.0022222222222221</v>
      </c>
      <c r="U120" s="139">
        <v>6</v>
      </c>
      <c r="V120" s="61">
        <f>5/36</f>
        <v>0.1388888888888889</v>
      </c>
      <c r="W120" s="62">
        <v>1</v>
      </c>
      <c r="X120" s="62">
        <v>2</v>
      </c>
      <c r="Y120" s="62">
        <v>2</v>
      </c>
      <c r="Z120" s="62">
        <v>3</v>
      </c>
      <c r="AA120" s="62">
        <v>4</v>
      </c>
      <c r="AB120" s="59">
        <v>4</v>
      </c>
      <c r="AC120" s="62">
        <v>5</v>
      </c>
      <c r="AD120" s="62">
        <v>6</v>
      </c>
      <c r="AE120" s="64" t="s">
        <v>12</v>
      </c>
      <c r="AF120" s="62">
        <v>9</v>
      </c>
      <c r="AG120" s="62">
        <v>12</v>
      </c>
      <c r="AH120" s="62">
        <v>18</v>
      </c>
      <c r="AI120" s="118">
        <v>24</v>
      </c>
      <c r="AJ120" s="85"/>
    </row>
    <row r="121" spans="1:36" ht="15.75" thickBot="1" x14ac:dyDescent="0.3">
      <c r="A121" s="10" t="s">
        <v>168</v>
      </c>
      <c r="B121" s="11" t="s">
        <v>13</v>
      </c>
      <c r="C121" s="12" t="s">
        <v>13</v>
      </c>
      <c r="D121" s="14">
        <f>Z115</f>
        <v>3.166666666666667</v>
      </c>
      <c r="E121" s="12" t="s">
        <v>9</v>
      </c>
      <c r="F121" s="11" t="s">
        <v>25</v>
      </c>
      <c r="G121" s="12" t="s">
        <v>100</v>
      </c>
      <c r="H121" s="11" t="s">
        <v>133</v>
      </c>
      <c r="I121" s="12" t="s">
        <v>13</v>
      </c>
      <c r="J121" s="284">
        <v>24</v>
      </c>
      <c r="K121" s="37">
        <f t="shared" si="40"/>
        <v>76</v>
      </c>
      <c r="L121" s="45" t="s">
        <v>168</v>
      </c>
      <c r="M121" s="14">
        <f t="shared" si="34"/>
        <v>1.0555555555555556</v>
      </c>
      <c r="N121" s="32">
        <f t="shared" si="35"/>
        <v>1.0555555555555556</v>
      </c>
      <c r="O121" s="14">
        <f t="shared" si="36"/>
        <v>1.0555555555555556</v>
      </c>
      <c r="P121" s="250">
        <v>0.47555555555555534</v>
      </c>
      <c r="Q121" s="32">
        <f t="shared" si="25"/>
        <v>1.2</v>
      </c>
      <c r="R121" s="14">
        <f t="shared" si="37"/>
        <v>0.50197530864197515</v>
      </c>
      <c r="S121" s="14">
        <f t="shared" si="38"/>
        <v>0.87102880658436221</v>
      </c>
      <c r="T121" s="33">
        <f t="shared" si="39"/>
        <v>0.95327160493827146</v>
      </c>
      <c r="U121" s="139">
        <v>7</v>
      </c>
      <c r="V121" s="61">
        <f>6/36</f>
        <v>0.16666666666666666</v>
      </c>
      <c r="W121" s="62">
        <v>1</v>
      </c>
      <c r="X121" s="62">
        <v>2</v>
      </c>
      <c r="Y121" s="62">
        <v>3</v>
      </c>
      <c r="Z121" s="62">
        <v>3</v>
      </c>
      <c r="AA121" s="62">
        <v>4</v>
      </c>
      <c r="AB121" s="59">
        <v>4</v>
      </c>
      <c r="AC121" s="62">
        <v>5</v>
      </c>
      <c r="AD121" s="62">
        <v>6</v>
      </c>
      <c r="AE121" s="64" t="s">
        <v>12</v>
      </c>
      <c r="AF121" s="62">
        <v>9</v>
      </c>
      <c r="AG121" s="62">
        <v>12</v>
      </c>
      <c r="AH121" s="62">
        <v>18</v>
      </c>
      <c r="AI121" s="118">
        <v>24</v>
      </c>
      <c r="AJ121" s="85"/>
    </row>
    <row r="122" spans="1:36" ht="15.75" thickBot="1" x14ac:dyDescent="0.3">
      <c r="A122" s="10" t="s">
        <v>169</v>
      </c>
      <c r="B122" s="11" t="s">
        <v>92</v>
      </c>
      <c r="C122" s="12" t="s">
        <v>10</v>
      </c>
      <c r="D122" s="14">
        <f>AB115</f>
        <v>4.3888888888888884</v>
      </c>
      <c r="E122" s="12" t="s">
        <v>9</v>
      </c>
      <c r="F122" s="11" t="s">
        <v>25</v>
      </c>
      <c r="G122" s="12" t="s">
        <v>100</v>
      </c>
      <c r="H122" s="11" t="s">
        <v>133</v>
      </c>
      <c r="I122" s="12" t="s">
        <v>10</v>
      </c>
      <c r="J122" s="284">
        <v>17</v>
      </c>
      <c r="K122" s="37">
        <f t="shared" si="40"/>
        <v>74.6111111111111</v>
      </c>
      <c r="L122" s="45" t="s">
        <v>169</v>
      </c>
      <c r="M122" s="14">
        <f t="shared" si="34"/>
        <v>0.97530864197530853</v>
      </c>
      <c r="N122" s="32">
        <f t="shared" si="35"/>
        <v>1.0972222222222221</v>
      </c>
      <c r="O122" s="14">
        <f t="shared" si="36"/>
        <v>1.0362654320987654</v>
      </c>
      <c r="P122" s="250">
        <v>0.47555555555555534</v>
      </c>
      <c r="Q122" s="32">
        <f t="shared" si="25"/>
        <v>1.2</v>
      </c>
      <c r="R122" s="14">
        <f t="shared" si="37"/>
        <v>0.52179012345678988</v>
      </c>
      <c r="S122" s="14">
        <f t="shared" si="38"/>
        <v>0.86477366255144028</v>
      </c>
      <c r="T122" s="33">
        <f t="shared" si="39"/>
        <v>0.94858024691358023</v>
      </c>
      <c r="U122" s="139">
        <v>8</v>
      </c>
      <c r="V122" s="61">
        <f>5/36</f>
        <v>0.1388888888888889</v>
      </c>
      <c r="W122" s="62">
        <v>2</v>
      </c>
      <c r="X122" s="62">
        <v>2</v>
      </c>
      <c r="Y122" s="62">
        <v>3</v>
      </c>
      <c r="Z122" s="62">
        <v>3</v>
      </c>
      <c r="AA122" s="62">
        <v>4</v>
      </c>
      <c r="AB122" s="59">
        <v>4</v>
      </c>
      <c r="AC122" s="62">
        <v>5</v>
      </c>
      <c r="AD122" s="62">
        <v>6</v>
      </c>
      <c r="AE122" s="64" t="s">
        <v>12</v>
      </c>
      <c r="AF122" s="62">
        <v>9</v>
      </c>
      <c r="AG122" s="62">
        <v>12</v>
      </c>
      <c r="AH122" s="62">
        <v>18</v>
      </c>
      <c r="AI122" s="118">
        <v>24</v>
      </c>
      <c r="AJ122" s="85"/>
    </row>
    <row r="123" spans="1:36" ht="15.75" thickBot="1" x14ac:dyDescent="0.3">
      <c r="A123" s="10" t="s">
        <v>170</v>
      </c>
      <c r="B123" s="11" t="s">
        <v>9</v>
      </c>
      <c r="C123" s="12" t="s">
        <v>27</v>
      </c>
      <c r="D123" s="14">
        <f>AD115</f>
        <v>5.4722222222222214</v>
      </c>
      <c r="E123" s="12" t="s">
        <v>9</v>
      </c>
      <c r="F123" s="11" t="s">
        <v>25</v>
      </c>
      <c r="G123" s="12" t="s">
        <v>100</v>
      </c>
      <c r="H123" s="11" t="s">
        <v>133</v>
      </c>
      <c r="I123" s="12" t="s">
        <v>27</v>
      </c>
      <c r="J123" s="284">
        <v>13</v>
      </c>
      <c r="K123" s="37">
        <f t="shared" si="40"/>
        <v>71.138888888888886</v>
      </c>
      <c r="L123" s="45" t="s">
        <v>170</v>
      </c>
      <c r="M123" s="14">
        <f t="shared" si="34"/>
        <v>0.91203703703703687</v>
      </c>
      <c r="N123" s="32">
        <f t="shared" si="35"/>
        <v>1.0944444444444443</v>
      </c>
      <c r="O123" s="14">
        <f t="shared" si="36"/>
        <v>1.0032407407407407</v>
      </c>
      <c r="P123" s="250">
        <v>0.47555555555555534</v>
      </c>
      <c r="Q123" s="32">
        <f t="shared" si="25"/>
        <v>1.2</v>
      </c>
      <c r="R123" s="14">
        <f t="shared" si="37"/>
        <v>0.5204691358024689</v>
      </c>
      <c r="S123" s="14">
        <f t="shared" si="38"/>
        <v>0.84231687242798348</v>
      </c>
      <c r="T123" s="33">
        <f t="shared" si="39"/>
        <v>0.93173765432098765</v>
      </c>
      <c r="U123" s="139">
        <v>9</v>
      </c>
      <c r="V123" s="61">
        <f>4/36</f>
        <v>0.1111111111111111</v>
      </c>
      <c r="W123" s="62">
        <v>2</v>
      </c>
      <c r="X123" s="62">
        <v>2</v>
      </c>
      <c r="Y123" s="62">
        <v>3</v>
      </c>
      <c r="Z123" s="62">
        <v>4</v>
      </c>
      <c r="AA123" s="62">
        <v>5</v>
      </c>
      <c r="AB123" s="59">
        <v>6</v>
      </c>
      <c r="AC123" s="62">
        <v>7</v>
      </c>
      <c r="AD123" s="62">
        <v>8</v>
      </c>
      <c r="AE123" s="64" t="s">
        <v>7</v>
      </c>
      <c r="AF123" s="62">
        <v>12</v>
      </c>
      <c r="AG123" s="62">
        <v>16</v>
      </c>
      <c r="AH123" s="62">
        <v>24</v>
      </c>
      <c r="AI123" s="118">
        <v>32</v>
      </c>
      <c r="AJ123" s="85"/>
    </row>
    <row r="124" spans="1:36" ht="15.75" thickBot="1" x14ac:dyDescent="0.3">
      <c r="A124" s="10" t="s">
        <v>163</v>
      </c>
      <c r="B124" s="11" t="s">
        <v>41</v>
      </c>
      <c r="C124" s="12" t="s">
        <v>24</v>
      </c>
      <c r="D124" s="14">
        <f>D120*2</f>
        <v>4</v>
      </c>
      <c r="E124" s="12" t="s">
        <v>23</v>
      </c>
      <c r="F124" s="11" t="s">
        <v>13</v>
      </c>
      <c r="G124" s="12" t="s">
        <v>9</v>
      </c>
      <c r="H124" s="11" t="s">
        <v>77</v>
      </c>
      <c r="I124" s="12" t="s">
        <v>24</v>
      </c>
      <c r="J124" s="284">
        <v>33</v>
      </c>
      <c r="K124" s="37">
        <f t="shared" si="40"/>
        <v>132</v>
      </c>
      <c r="L124" s="45" t="s">
        <v>163</v>
      </c>
      <c r="M124" s="14">
        <f t="shared" si="34"/>
        <v>2.6666666666666665</v>
      </c>
      <c r="N124" s="32">
        <f t="shared" si="35"/>
        <v>2</v>
      </c>
      <c r="O124" s="14">
        <f t="shared" si="36"/>
        <v>2.333333333333333</v>
      </c>
      <c r="P124" s="250">
        <v>0.2466666666666667</v>
      </c>
      <c r="Q124" s="32">
        <f t="shared" si="25"/>
        <v>1.2</v>
      </c>
      <c r="R124" s="14">
        <f t="shared" si="37"/>
        <v>0.4933333333333334</v>
      </c>
      <c r="S124" s="14">
        <f t="shared" si="38"/>
        <v>1.7199999999999998</v>
      </c>
      <c r="T124" s="33">
        <f t="shared" si="39"/>
        <v>1.5899999999999999</v>
      </c>
      <c r="U124" s="139">
        <v>10</v>
      </c>
      <c r="V124" s="61">
        <f>3/36</f>
        <v>8.3333333333333329E-2</v>
      </c>
      <c r="W124" s="62">
        <v>2</v>
      </c>
      <c r="X124" s="62">
        <v>3</v>
      </c>
      <c r="Y124" s="62">
        <v>3</v>
      </c>
      <c r="Z124" s="62">
        <v>4</v>
      </c>
      <c r="AA124" s="62">
        <v>5</v>
      </c>
      <c r="AB124" s="59">
        <v>6</v>
      </c>
      <c r="AC124" s="62">
        <v>7</v>
      </c>
      <c r="AD124" s="62">
        <v>8</v>
      </c>
      <c r="AE124" s="64" t="s">
        <v>7</v>
      </c>
      <c r="AF124" s="62">
        <v>12</v>
      </c>
      <c r="AG124" s="62">
        <v>16</v>
      </c>
      <c r="AH124" s="62">
        <v>24</v>
      </c>
      <c r="AI124" s="118">
        <v>32</v>
      </c>
      <c r="AJ124" s="85"/>
    </row>
    <row r="125" spans="1:36" ht="15.75" thickBot="1" x14ac:dyDescent="0.3">
      <c r="A125" s="10" t="s">
        <v>188</v>
      </c>
      <c r="B125" s="11" t="s">
        <v>13</v>
      </c>
      <c r="C125" s="12" t="s">
        <v>13</v>
      </c>
      <c r="D125" s="14">
        <f t="shared" ref="D125:D127" si="41">D121*2</f>
        <v>6.3333333333333339</v>
      </c>
      <c r="E125" s="12" t="s">
        <v>23</v>
      </c>
      <c r="F125" s="11" t="s">
        <v>13</v>
      </c>
      <c r="G125" s="12" t="s">
        <v>9</v>
      </c>
      <c r="H125" s="11" t="s">
        <v>77</v>
      </c>
      <c r="I125" s="12" t="s">
        <v>13</v>
      </c>
      <c r="J125" s="284">
        <v>20</v>
      </c>
      <c r="K125" s="37">
        <f t="shared" si="40"/>
        <v>126.66666666666669</v>
      </c>
      <c r="L125" s="45" t="s">
        <v>164</v>
      </c>
      <c r="M125" s="14">
        <f t="shared" si="34"/>
        <v>2.1111111111111112</v>
      </c>
      <c r="N125" s="32">
        <f t="shared" si="35"/>
        <v>2.1111111111111112</v>
      </c>
      <c r="O125" s="14">
        <f t="shared" si="36"/>
        <v>2.1111111111111112</v>
      </c>
      <c r="P125" s="250">
        <v>0.2466666666666667</v>
      </c>
      <c r="Q125" s="32">
        <f t="shared" si="25"/>
        <v>1.2</v>
      </c>
      <c r="R125" s="14">
        <f t="shared" si="37"/>
        <v>0.52074074074074084</v>
      </c>
      <c r="S125" s="14">
        <f t="shared" si="38"/>
        <v>1.5809876543209878</v>
      </c>
      <c r="T125" s="33">
        <f t="shared" si="39"/>
        <v>1.4857407407407408</v>
      </c>
      <c r="U125" s="139">
        <v>11</v>
      </c>
      <c r="V125" s="61">
        <f>2/36</f>
        <v>5.5555555555555552E-2</v>
      </c>
      <c r="W125" s="62">
        <v>2</v>
      </c>
      <c r="X125" s="62">
        <v>3</v>
      </c>
      <c r="Y125" s="62">
        <v>4</v>
      </c>
      <c r="Z125" s="62">
        <v>5</v>
      </c>
      <c r="AA125" s="62">
        <v>6</v>
      </c>
      <c r="AB125" s="59">
        <v>7</v>
      </c>
      <c r="AC125" s="62">
        <v>9</v>
      </c>
      <c r="AD125" s="62">
        <v>10</v>
      </c>
      <c r="AE125" s="64" t="s">
        <v>14</v>
      </c>
      <c r="AF125" s="62">
        <v>15</v>
      </c>
      <c r="AG125" s="62">
        <v>20</v>
      </c>
      <c r="AH125" s="62">
        <v>30</v>
      </c>
      <c r="AI125" s="118">
        <v>40</v>
      </c>
      <c r="AJ125" s="85"/>
    </row>
    <row r="126" spans="1:36" ht="15.75" thickBot="1" x14ac:dyDescent="0.3">
      <c r="A126" s="10" t="s">
        <v>165</v>
      </c>
      <c r="B126" s="11" t="s">
        <v>92</v>
      </c>
      <c r="C126" s="12" t="s">
        <v>10</v>
      </c>
      <c r="D126" s="14">
        <f t="shared" si="41"/>
        <v>8.7777777777777768</v>
      </c>
      <c r="E126" s="12" t="s">
        <v>23</v>
      </c>
      <c r="F126" s="11" t="s">
        <v>13</v>
      </c>
      <c r="G126" s="12" t="s">
        <v>9</v>
      </c>
      <c r="H126" s="11" t="s">
        <v>77</v>
      </c>
      <c r="I126" s="12" t="s">
        <v>10</v>
      </c>
      <c r="J126" s="284">
        <v>14</v>
      </c>
      <c r="K126" s="37">
        <f t="shared" si="40"/>
        <v>122.88888888888887</v>
      </c>
      <c r="L126" s="45" t="s">
        <v>165</v>
      </c>
      <c r="M126" s="14">
        <f t="shared" si="34"/>
        <v>1.9506172839506171</v>
      </c>
      <c r="N126" s="32">
        <f t="shared" si="35"/>
        <v>2.1944444444444442</v>
      </c>
      <c r="O126" s="14">
        <f t="shared" si="36"/>
        <v>2.0725308641975309</v>
      </c>
      <c r="P126" s="250">
        <v>0.2466666666666667</v>
      </c>
      <c r="Q126" s="32">
        <f t="shared" si="25"/>
        <v>1.2</v>
      </c>
      <c r="R126" s="14">
        <f t="shared" si="37"/>
        <v>0.54129629629629628</v>
      </c>
      <c r="S126" s="14">
        <f t="shared" si="38"/>
        <v>1.562119341563786</v>
      </c>
      <c r="T126" s="33">
        <f t="shared" si="39"/>
        <v>1.4715895061728395</v>
      </c>
      <c r="U126" s="140">
        <v>12</v>
      </c>
      <c r="V126" s="65">
        <f>4/36</f>
        <v>0.1111111111111111</v>
      </c>
      <c r="W126" s="100">
        <v>2</v>
      </c>
      <c r="X126" s="100">
        <v>3</v>
      </c>
      <c r="Y126" s="100">
        <v>4</v>
      </c>
      <c r="Z126" s="100">
        <v>5</v>
      </c>
      <c r="AA126" s="100">
        <v>6</v>
      </c>
      <c r="AB126" s="101">
        <v>7</v>
      </c>
      <c r="AC126" s="100">
        <v>9</v>
      </c>
      <c r="AD126" s="100">
        <v>10</v>
      </c>
      <c r="AE126" s="115" t="s">
        <v>14</v>
      </c>
      <c r="AF126" s="100">
        <v>15</v>
      </c>
      <c r="AG126" s="100">
        <v>20</v>
      </c>
      <c r="AH126" s="100">
        <v>30</v>
      </c>
      <c r="AI126" s="119">
        <v>40</v>
      </c>
      <c r="AJ126" s="85"/>
    </row>
    <row r="127" spans="1:36" ht="15.75" thickBot="1" x14ac:dyDescent="0.3">
      <c r="A127" s="10" t="s">
        <v>166</v>
      </c>
      <c r="B127" s="11" t="s">
        <v>9</v>
      </c>
      <c r="C127" s="12" t="s">
        <v>27</v>
      </c>
      <c r="D127" s="14">
        <f t="shared" si="41"/>
        <v>10.944444444444443</v>
      </c>
      <c r="E127" s="12" t="s">
        <v>23</v>
      </c>
      <c r="F127" s="11" t="s">
        <v>13</v>
      </c>
      <c r="G127" s="12" t="s">
        <v>9</v>
      </c>
      <c r="H127" s="11" t="s">
        <v>77</v>
      </c>
      <c r="I127" s="12" t="s">
        <v>27</v>
      </c>
      <c r="J127" s="284">
        <v>11</v>
      </c>
      <c r="K127" s="37">
        <f t="shared" si="40"/>
        <v>120.38888888888887</v>
      </c>
      <c r="L127" s="45" t="s">
        <v>166</v>
      </c>
      <c r="M127" s="14">
        <f t="shared" si="34"/>
        <v>1.8240740740740737</v>
      </c>
      <c r="N127" s="32">
        <f t="shared" si="35"/>
        <v>2.1888888888888887</v>
      </c>
      <c r="O127" s="14">
        <f t="shared" si="36"/>
        <v>2.0064814814814813</v>
      </c>
      <c r="P127" s="250">
        <v>0.2466666666666667</v>
      </c>
      <c r="Q127" s="32">
        <f t="shared" si="25"/>
        <v>1.1000000000000001</v>
      </c>
      <c r="R127" s="14">
        <f t="shared" si="37"/>
        <v>0.53992592592592592</v>
      </c>
      <c r="S127" s="14">
        <f t="shared" si="38"/>
        <v>1.5176296296296297</v>
      </c>
      <c r="T127" s="33">
        <f t="shared" si="39"/>
        <v>1.4132222222222222</v>
      </c>
      <c r="U127" s="332" t="s">
        <v>38</v>
      </c>
      <c r="V127" s="333"/>
      <c r="W127" s="102">
        <f>W118*V118+W119*V119+W120*V120+W121*V121+W122*V122+W123*V123+W124*V124+W125*V125+W126*V126</f>
        <v>1.5</v>
      </c>
      <c r="X127" s="102">
        <f>X118*V118+X119*V119+X120*V120+X121*V121+X122*V122+X123*V123+X124*V124+X125*V125+X126*V126</f>
        <v>2.1666666666666665</v>
      </c>
      <c r="Y127" s="102">
        <f>Y118*V118+Y119*V119+Y120*V120+Y121*V121+Y122*V122+Y123*V123+Y124*V124+Y125*V125+Y126*V126</f>
        <v>2.833333333333333</v>
      </c>
      <c r="Z127" s="102">
        <f>Z118*V118+Z119*V119+Z120*V120+Z121*V121+Z122*V122+Z123*V123+Z124*V124+Z125*V125+Z126*V126</f>
        <v>3.4444444444444446</v>
      </c>
      <c r="AA127" s="102">
        <f>AA118*V118+AA119*V119+AA120*V120+AA121*V121+AA122*V122+AA123*V123+AA124*V124+AA125*V125+AA126*V126</f>
        <v>4.333333333333333</v>
      </c>
      <c r="AB127" s="102">
        <f>AB118*V118+AB119*V119+AB120*V120+AB121*V121+AB122*V122+AB123*V123+AB124*V124+AB125*V125+AB126*V126</f>
        <v>4.8055555555555554</v>
      </c>
      <c r="AC127" s="102">
        <f>AC118*V118+AC119*V119+AC120*V120+AC121*V121+AC122*V122+AC123*V123+AC124*V124+AC125*V125+AC126*V126</f>
        <v>5.9722222222222214</v>
      </c>
      <c r="AD127" s="102">
        <f>AD118*V118+AD119*V119+AD120*V120+AD121*V121+AD122*V122+AD123*V123+AD124*V124+AD125*V125+AD126*V126</f>
        <v>6.8888888888888893</v>
      </c>
      <c r="AE127" s="102">
        <f>AE118*V118+AE119*V119+AE120*V120+AE121*V121+AE122*V122+AE123*V123+AE124*V124+AE125*V125+AE126*V126</f>
        <v>8.8055555555555554</v>
      </c>
      <c r="AF127" s="102">
        <f>AF118*V118+AF119*V119+AF120*V120+AF121*V121+AF122*V122+AF123*V123+AF124*V124+AF125*V125+AF126*V126</f>
        <v>10.333333333333332</v>
      </c>
      <c r="AG127" s="102">
        <f>AG118*V118+AG119*V119+AG120*V120+AG121*V121+AG122*V122+AG123*V123+AG124*V124+AG125*V125+AG126*V126</f>
        <v>13.861111111111111</v>
      </c>
      <c r="AH127" s="102">
        <f>AH118*V118+AH119*V119+AH120*V120+AH121*V121+AH122*V122+AH123*V123+AH124*V124+AH125*V125+AH126*V126</f>
        <v>20.666666666666664</v>
      </c>
      <c r="AI127" s="120">
        <f>AI118*V118+AI119*V119+AI120*V120+AI121*V121+AI122*V122+AI123*V123+AI124*V124+AI125*V125+AI126*V126</f>
        <v>27.722222222222221</v>
      </c>
      <c r="AJ127" s="86"/>
    </row>
    <row r="128" spans="1:36" ht="17.25" thickTop="1" thickBot="1" x14ac:dyDescent="0.3">
      <c r="A128" s="10" t="s">
        <v>184</v>
      </c>
      <c r="B128" s="11" t="s">
        <v>26</v>
      </c>
      <c r="C128" s="12" t="s">
        <v>13</v>
      </c>
      <c r="D128" s="14">
        <f>X127</f>
        <v>2.1666666666666665</v>
      </c>
      <c r="E128" s="12" t="s">
        <v>9</v>
      </c>
      <c r="F128" s="11" t="s">
        <v>25</v>
      </c>
      <c r="G128" s="12" t="s">
        <v>100</v>
      </c>
      <c r="H128" s="11" t="s">
        <v>133</v>
      </c>
      <c r="I128" s="12" t="s">
        <v>24</v>
      </c>
      <c r="J128" s="284">
        <v>40</v>
      </c>
      <c r="K128" s="37">
        <f t="shared" si="40"/>
        <v>86.666666666666657</v>
      </c>
      <c r="L128" s="45" t="s">
        <v>184</v>
      </c>
      <c r="M128" s="14">
        <f t="shared" si="34"/>
        <v>0.86666666666666659</v>
      </c>
      <c r="N128" s="32">
        <f t="shared" si="35"/>
        <v>0.72222222222222221</v>
      </c>
      <c r="O128" s="14">
        <f t="shared" si="36"/>
        <v>0.7944444444444444</v>
      </c>
      <c r="P128" s="250">
        <v>0.47555555555555534</v>
      </c>
      <c r="Q128" s="32">
        <f t="shared" si="25"/>
        <v>1.2</v>
      </c>
      <c r="R128" s="14">
        <f t="shared" si="37"/>
        <v>0.51518518518518497</v>
      </c>
      <c r="S128" s="14">
        <f t="shared" si="38"/>
        <v>0.70135802469135788</v>
      </c>
      <c r="T128" s="33">
        <f t="shared" si="39"/>
        <v>0.82601851851851849</v>
      </c>
      <c r="U128" s="81" t="s">
        <v>149</v>
      </c>
      <c r="V128" s="81"/>
      <c r="W128" s="81"/>
      <c r="X128" s="81"/>
      <c r="Y128" s="73"/>
      <c r="Z128" s="73"/>
      <c r="AA128" s="73"/>
      <c r="AB128" s="109"/>
      <c r="AC128" s="73"/>
      <c r="AD128" s="73"/>
      <c r="AE128" s="73"/>
      <c r="AF128" s="73"/>
      <c r="AG128" s="73"/>
      <c r="AH128" s="73"/>
      <c r="AI128" s="73"/>
      <c r="AJ128" s="74"/>
    </row>
    <row r="129" spans="1:36" ht="16.5" thickTop="1" thickBot="1" x14ac:dyDescent="0.3">
      <c r="A129" s="10" t="s">
        <v>189</v>
      </c>
      <c r="B129" s="11" t="s">
        <v>10</v>
      </c>
      <c r="C129" s="12" t="s">
        <v>10</v>
      </c>
      <c r="D129" s="14">
        <f>Z127</f>
        <v>3.4444444444444446</v>
      </c>
      <c r="E129" s="12" t="s">
        <v>9</v>
      </c>
      <c r="F129" s="11" t="s">
        <v>25</v>
      </c>
      <c r="G129" s="12" t="s">
        <v>100</v>
      </c>
      <c r="H129" s="11" t="s">
        <v>133</v>
      </c>
      <c r="I129" s="12" t="s">
        <v>13</v>
      </c>
      <c r="J129" s="284">
        <v>24</v>
      </c>
      <c r="K129" s="37">
        <f t="shared" si="40"/>
        <v>82.666666666666671</v>
      </c>
      <c r="L129" s="45" t="s">
        <v>189</v>
      </c>
      <c r="M129" s="14">
        <f t="shared" si="34"/>
        <v>0.86111111111111116</v>
      </c>
      <c r="N129" s="32">
        <f t="shared" si="35"/>
        <v>0.86111111111111116</v>
      </c>
      <c r="O129" s="14">
        <f t="shared" si="36"/>
        <v>0.86111111111111116</v>
      </c>
      <c r="P129" s="250">
        <v>0.47555555555555534</v>
      </c>
      <c r="Q129" s="32">
        <f t="shared" si="25"/>
        <v>1.2</v>
      </c>
      <c r="R129" s="14">
        <f t="shared" si="37"/>
        <v>0.54600823045267466</v>
      </c>
      <c r="S129" s="14">
        <f t="shared" si="38"/>
        <v>0.75607681755829903</v>
      </c>
      <c r="T129" s="33">
        <f t="shared" si="39"/>
        <v>0.86705761316872432</v>
      </c>
      <c r="U129" s="141" t="s">
        <v>36</v>
      </c>
      <c r="V129" s="27" t="s">
        <v>37</v>
      </c>
      <c r="W129" s="97">
        <v>2</v>
      </c>
      <c r="X129" s="97">
        <v>3</v>
      </c>
      <c r="Y129" s="97">
        <v>4</v>
      </c>
      <c r="Z129" s="97">
        <v>5</v>
      </c>
      <c r="AA129" s="97">
        <v>6</v>
      </c>
      <c r="AB129" s="98">
        <v>7</v>
      </c>
      <c r="AC129" s="97">
        <v>9</v>
      </c>
      <c r="AD129" s="97">
        <v>10</v>
      </c>
      <c r="AE129" s="97">
        <v>15</v>
      </c>
      <c r="AF129" s="110">
        <v>20</v>
      </c>
      <c r="AG129" s="111"/>
      <c r="AH129" s="87"/>
      <c r="AI129" s="88"/>
      <c r="AJ129" s="89"/>
    </row>
    <row r="130" spans="1:36" ht="15.75" thickBot="1" x14ac:dyDescent="0.3">
      <c r="A130" s="10" t="s">
        <v>186</v>
      </c>
      <c r="B130" s="11" t="s">
        <v>104</v>
      </c>
      <c r="C130" s="12" t="s">
        <v>27</v>
      </c>
      <c r="D130" s="14">
        <f>AB127</f>
        <v>4.8055555555555554</v>
      </c>
      <c r="E130" s="12" t="s">
        <v>9</v>
      </c>
      <c r="F130" s="11" t="s">
        <v>25</v>
      </c>
      <c r="G130" s="12" t="s">
        <v>100</v>
      </c>
      <c r="H130" s="11" t="s">
        <v>133</v>
      </c>
      <c r="I130" s="12" t="s">
        <v>10</v>
      </c>
      <c r="J130" s="284">
        <v>17</v>
      </c>
      <c r="K130" s="37">
        <f t="shared" si="40"/>
        <v>81.694444444444443</v>
      </c>
      <c r="L130" s="45" t="s">
        <v>186</v>
      </c>
      <c r="M130" s="14">
        <f t="shared" si="34"/>
        <v>0.8737373737373737</v>
      </c>
      <c r="N130" s="32">
        <f t="shared" si="35"/>
        <v>0.96111111111111103</v>
      </c>
      <c r="O130" s="14">
        <f t="shared" si="36"/>
        <v>0.91742424242424236</v>
      </c>
      <c r="P130" s="250">
        <v>0.47555555555555534</v>
      </c>
      <c r="Q130" s="32">
        <f t="shared" si="25"/>
        <v>1.2</v>
      </c>
      <c r="R130" s="14">
        <f t="shared" si="37"/>
        <v>0.57132716049382692</v>
      </c>
      <c r="S130" s="14">
        <f t="shared" si="38"/>
        <v>0.80205854844743729</v>
      </c>
      <c r="T130" s="33">
        <f t="shared" si="39"/>
        <v>0.90154391133557787</v>
      </c>
      <c r="U130" s="138">
        <v>5</v>
      </c>
      <c r="V130" s="67">
        <f>4/36</f>
        <v>0.1111111111111111</v>
      </c>
      <c r="W130" s="68">
        <v>1</v>
      </c>
      <c r="X130" s="68">
        <v>2</v>
      </c>
      <c r="Y130" s="68">
        <v>2</v>
      </c>
      <c r="Z130" s="68">
        <v>3</v>
      </c>
      <c r="AA130" s="68">
        <v>3</v>
      </c>
      <c r="AB130" s="72">
        <v>4</v>
      </c>
      <c r="AC130" s="68">
        <v>5</v>
      </c>
      <c r="AD130" s="68">
        <v>6</v>
      </c>
      <c r="AE130" s="68">
        <v>9</v>
      </c>
      <c r="AF130" s="82">
        <v>12</v>
      </c>
      <c r="AG130" s="112"/>
      <c r="AH130" s="90"/>
      <c r="AI130" s="91"/>
      <c r="AJ130" s="92"/>
    </row>
    <row r="131" spans="1:36" ht="15.75" thickBot="1" x14ac:dyDescent="0.3">
      <c r="A131" s="10" t="s">
        <v>185</v>
      </c>
      <c r="B131" s="11" t="s">
        <v>25</v>
      </c>
      <c r="C131" s="12" t="s">
        <v>9</v>
      </c>
      <c r="D131" s="14">
        <f>AC127</f>
        <v>5.9722222222222214</v>
      </c>
      <c r="E131" s="12" t="s">
        <v>9</v>
      </c>
      <c r="F131" s="11" t="s">
        <v>25</v>
      </c>
      <c r="G131" s="12" t="s">
        <v>100</v>
      </c>
      <c r="H131" s="11" t="s">
        <v>133</v>
      </c>
      <c r="I131" s="12" t="s">
        <v>27</v>
      </c>
      <c r="J131" s="284">
        <v>13</v>
      </c>
      <c r="K131" s="37">
        <f t="shared" si="40"/>
        <v>77.638888888888886</v>
      </c>
      <c r="L131" s="45" t="s">
        <v>185</v>
      </c>
      <c r="M131" s="14">
        <f t="shared" si="34"/>
        <v>0.85317460317460303</v>
      </c>
      <c r="N131" s="32">
        <f t="shared" si="35"/>
        <v>0.99537037037037024</v>
      </c>
      <c r="O131" s="14">
        <f t="shared" si="36"/>
        <v>0.92427248677248663</v>
      </c>
      <c r="P131" s="250">
        <v>0.47555555555555534</v>
      </c>
      <c r="Q131" s="32">
        <f t="shared" si="25"/>
        <v>1.2</v>
      </c>
      <c r="R131" s="14">
        <f t="shared" si="37"/>
        <v>0.56802469135802436</v>
      </c>
      <c r="S131" s="14">
        <f t="shared" si="38"/>
        <v>0.80552322163433254</v>
      </c>
      <c r="T131" s="33">
        <f t="shared" si="39"/>
        <v>0.90414241622574942</v>
      </c>
      <c r="U131" s="139">
        <v>6</v>
      </c>
      <c r="V131" s="61">
        <f>5/36</f>
        <v>0.1388888888888889</v>
      </c>
      <c r="W131" s="62">
        <v>1</v>
      </c>
      <c r="X131" s="62">
        <v>2</v>
      </c>
      <c r="Y131" s="62">
        <v>2</v>
      </c>
      <c r="Z131" s="62">
        <v>3</v>
      </c>
      <c r="AA131" s="62">
        <v>4</v>
      </c>
      <c r="AB131" s="59">
        <v>4</v>
      </c>
      <c r="AC131" s="62">
        <v>5</v>
      </c>
      <c r="AD131" s="62">
        <v>6</v>
      </c>
      <c r="AE131" s="62">
        <v>9</v>
      </c>
      <c r="AF131" s="83">
        <v>12</v>
      </c>
      <c r="AG131" s="112"/>
      <c r="AH131" s="90"/>
      <c r="AI131" s="91"/>
      <c r="AJ131" s="92"/>
    </row>
    <row r="132" spans="1:36" ht="15.75" thickBot="1" x14ac:dyDescent="0.3">
      <c r="A132" s="10" t="s">
        <v>187</v>
      </c>
      <c r="B132" s="11" t="s">
        <v>26</v>
      </c>
      <c r="C132" s="12" t="s">
        <v>13</v>
      </c>
      <c r="D132" s="14">
        <f>D128*2</f>
        <v>4.333333333333333</v>
      </c>
      <c r="E132" s="12" t="s">
        <v>23</v>
      </c>
      <c r="F132" s="11" t="s">
        <v>13</v>
      </c>
      <c r="G132" s="12" t="s">
        <v>9</v>
      </c>
      <c r="H132" s="11" t="s">
        <v>77</v>
      </c>
      <c r="I132" s="12" t="s">
        <v>24</v>
      </c>
      <c r="J132" s="284">
        <v>33</v>
      </c>
      <c r="K132" s="37">
        <f t="shared" si="40"/>
        <v>143</v>
      </c>
      <c r="L132" s="45" t="s">
        <v>187</v>
      </c>
      <c r="M132" s="14">
        <f t="shared" si="34"/>
        <v>1.7333333333333332</v>
      </c>
      <c r="N132" s="32">
        <f t="shared" si="35"/>
        <v>1.4444444444444444</v>
      </c>
      <c r="O132" s="14">
        <f t="shared" si="36"/>
        <v>1.5888888888888888</v>
      </c>
      <c r="P132" s="250">
        <v>0.2466666666666667</v>
      </c>
      <c r="Q132" s="32">
        <f t="shared" si="25"/>
        <v>1.2</v>
      </c>
      <c r="R132" s="14">
        <f t="shared" si="37"/>
        <v>0.5344444444444445</v>
      </c>
      <c r="S132" s="14">
        <f t="shared" si="38"/>
        <v>1.2374074074074073</v>
      </c>
      <c r="T132" s="33">
        <f t="shared" si="39"/>
        <v>1.2280555555555555</v>
      </c>
      <c r="U132" s="139">
        <v>7</v>
      </c>
      <c r="V132" s="61">
        <f>6/36</f>
        <v>0.16666666666666666</v>
      </c>
      <c r="W132" s="62">
        <v>1</v>
      </c>
      <c r="X132" s="62">
        <v>2</v>
      </c>
      <c r="Y132" s="62">
        <v>3</v>
      </c>
      <c r="Z132" s="62">
        <v>3</v>
      </c>
      <c r="AA132" s="62">
        <v>4</v>
      </c>
      <c r="AB132" s="59">
        <v>4</v>
      </c>
      <c r="AC132" s="62">
        <v>5</v>
      </c>
      <c r="AD132" s="62">
        <v>6</v>
      </c>
      <c r="AE132" s="62">
        <v>9</v>
      </c>
      <c r="AF132" s="83">
        <v>12</v>
      </c>
      <c r="AG132" s="112"/>
      <c r="AH132" s="90"/>
      <c r="AI132" s="91"/>
      <c r="AJ132" s="92"/>
    </row>
    <row r="133" spans="1:36" ht="15.75" thickBot="1" x14ac:dyDescent="0.3">
      <c r="A133" s="10" t="s">
        <v>190</v>
      </c>
      <c r="B133" s="11" t="s">
        <v>10</v>
      </c>
      <c r="C133" s="12" t="s">
        <v>10</v>
      </c>
      <c r="D133" s="14">
        <f t="shared" ref="D133:D135" si="42">D129*2</f>
        <v>6.8888888888888893</v>
      </c>
      <c r="E133" s="12" t="s">
        <v>23</v>
      </c>
      <c r="F133" s="11" t="s">
        <v>13</v>
      </c>
      <c r="G133" s="12" t="s">
        <v>9</v>
      </c>
      <c r="H133" s="11" t="s">
        <v>77</v>
      </c>
      <c r="I133" s="12" t="s">
        <v>13</v>
      </c>
      <c r="J133" s="284">
        <v>20</v>
      </c>
      <c r="K133" s="37">
        <f t="shared" si="40"/>
        <v>137.77777777777777</v>
      </c>
      <c r="L133" s="45" t="s">
        <v>190</v>
      </c>
      <c r="M133" s="14">
        <f t="shared" si="34"/>
        <v>1.7222222222222223</v>
      </c>
      <c r="N133" s="32">
        <f t="shared" si="35"/>
        <v>1.7222222222222223</v>
      </c>
      <c r="O133" s="14">
        <f t="shared" si="36"/>
        <v>1.7222222222222223</v>
      </c>
      <c r="P133" s="250">
        <v>0.2466666666666667</v>
      </c>
      <c r="Q133" s="32">
        <f t="shared" ref="Q133:Q196" si="43">IF(J133&gt;12,12/10,J133/10)</f>
        <v>1.2</v>
      </c>
      <c r="R133" s="14">
        <f t="shared" si="37"/>
        <v>0.5664197530864199</v>
      </c>
      <c r="S133" s="14">
        <f t="shared" si="38"/>
        <v>1.3369547325102882</v>
      </c>
      <c r="T133" s="33">
        <f t="shared" si="39"/>
        <v>1.3027160493827161</v>
      </c>
      <c r="U133" s="139">
        <v>8</v>
      </c>
      <c r="V133" s="61">
        <f>5/36</f>
        <v>0.1388888888888889</v>
      </c>
      <c r="W133" s="62">
        <v>2</v>
      </c>
      <c r="X133" s="62">
        <v>2</v>
      </c>
      <c r="Y133" s="62">
        <v>3</v>
      </c>
      <c r="Z133" s="62">
        <v>3</v>
      </c>
      <c r="AA133" s="62">
        <v>4</v>
      </c>
      <c r="AB133" s="59">
        <v>4</v>
      </c>
      <c r="AC133" s="62">
        <v>5</v>
      </c>
      <c r="AD133" s="62">
        <v>6</v>
      </c>
      <c r="AE133" s="62">
        <v>9</v>
      </c>
      <c r="AF133" s="83">
        <v>12</v>
      </c>
      <c r="AG133" s="112"/>
      <c r="AH133" s="90"/>
      <c r="AI133" s="91"/>
      <c r="AJ133" s="92"/>
    </row>
    <row r="134" spans="1:36" ht="15.75" thickBot="1" x14ac:dyDescent="0.3">
      <c r="A134" s="10" t="s">
        <v>191</v>
      </c>
      <c r="B134" s="11" t="s">
        <v>104</v>
      </c>
      <c r="C134" s="12" t="s">
        <v>27</v>
      </c>
      <c r="D134" s="14">
        <f t="shared" si="42"/>
        <v>9.6111111111111107</v>
      </c>
      <c r="E134" s="12" t="s">
        <v>23</v>
      </c>
      <c r="F134" s="11" t="s">
        <v>13</v>
      </c>
      <c r="G134" s="12" t="s">
        <v>9</v>
      </c>
      <c r="H134" s="11" t="s">
        <v>77</v>
      </c>
      <c r="I134" s="12" t="s">
        <v>10</v>
      </c>
      <c r="J134" s="284">
        <v>14</v>
      </c>
      <c r="K134" s="37">
        <f t="shared" si="40"/>
        <v>134.55555555555554</v>
      </c>
      <c r="L134" s="45" t="s">
        <v>191</v>
      </c>
      <c r="M134" s="14">
        <f t="shared" si="34"/>
        <v>1.7474747474747474</v>
      </c>
      <c r="N134" s="32">
        <f t="shared" si="35"/>
        <v>1.9222222222222221</v>
      </c>
      <c r="O134" s="14">
        <f t="shared" si="36"/>
        <v>1.8348484848484847</v>
      </c>
      <c r="P134" s="250">
        <v>0.2466666666666667</v>
      </c>
      <c r="Q134" s="32">
        <f t="shared" si="43"/>
        <v>1.2</v>
      </c>
      <c r="R134" s="14">
        <f t="shared" si="37"/>
        <v>0.5926851851851852</v>
      </c>
      <c r="S134" s="14">
        <f t="shared" si="38"/>
        <v>1.4207940516273849</v>
      </c>
      <c r="T134" s="33">
        <f t="shared" si="39"/>
        <v>1.3655955387205385</v>
      </c>
      <c r="U134" s="139">
        <v>9</v>
      </c>
      <c r="V134" s="61">
        <f>4/36</f>
        <v>0.1111111111111111</v>
      </c>
      <c r="W134" s="62">
        <v>2</v>
      </c>
      <c r="X134" s="62">
        <v>2</v>
      </c>
      <c r="Y134" s="62">
        <v>3</v>
      </c>
      <c r="Z134" s="62">
        <v>4</v>
      </c>
      <c r="AA134" s="62">
        <v>5</v>
      </c>
      <c r="AB134" s="59">
        <v>6</v>
      </c>
      <c r="AC134" s="62">
        <v>7</v>
      </c>
      <c r="AD134" s="62">
        <v>8</v>
      </c>
      <c r="AE134" s="62">
        <v>12</v>
      </c>
      <c r="AF134" s="83">
        <v>16</v>
      </c>
      <c r="AG134" s="112"/>
      <c r="AH134" s="90"/>
      <c r="AI134" s="91"/>
      <c r="AJ134" s="92"/>
    </row>
    <row r="135" spans="1:36" ht="15.75" thickBot="1" x14ac:dyDescent="0.3">
      <c r="A135" s="10" t="s">
        <v>192</v>
      </c>
      <c r="B135" s="11" t="s">
        <v>25</v>
      </c>
      <c r="C135" s="12" t="s">
        <v>9</v>
      </c>
      <c r="D135" s="14">
        <f t="shared" si="42"/>
        <v>11.944444444444443</v>
      </c>
      <c r="E135" s="12" t="s">
        <v>23</v>
      </c>
      <c r="F135" s="11" t="s">
        <v>13</v>
      </c>
      <c r="G135" s="12" t="s">
        <v>9</v>
      </c>
      <c r="H135" s="11" t="s">
        <v>77</v>
      </c>
      <c r="I135" s="12" t="s">
        <v>27</v>
      </c>
      <c r="J135" s="284">
        <v>11</v>
      </c>
      <c r="K135" s="37">
        <f t="shared" si="40"/>
        <v>131.38888888888886</v>
      </c>
      <c r="L135" s="45" t="s">
        <v>192</v>
      </c>
      <c r="M135" s="14">
        <f t="shared" si="34"/>
        <v>1.7063492063492061</v>
      </c>
      <c r="N135" s="32">
        <f t="shared" si="35"/>
        <v>1.9907407407407405</v>
      </c>
      <c r="O135" s="14">
        <f t="shared" si="36"/>
        <v>1.8485449735449733</v>
      </c>
      <c r="P135" s="250">
        <v>0.2466666666666667</v>
      </c>
      <c r="Q135" s="32">
        <f t="shared" si="43"/>
        <v>1.1000000000000001</v>
      </c>
      <c r="R135" s="14">
        <f t="shared" si="37"/>
        <v>0.58925925925925926</v>
      </c>
      <c r="S135" s="14">
        <f t="shared" si="38"/>
        <v>1.4287830687830685</v>
      </c>
      <c r="T135" s="33">
        <f t="shared" si="39"/>
        <v>1.3465873015873016</v>
      </c>
      <c r="U135" s="139">
        <v>10</v>
      </c>
      <c r="V135" s="61">
        <f>3/36</f>
        <v>8.3333333333333329E-2</v>
      </c>
      <c r="W135" s="62">
        <v>2</v>
      </c>
      <c r="X135" s="62">
        <v>3</v>
      </c>
      <c r="Y135" s="62">
        <v>3</v>
      </c>
      <c r="Z135" s="62">
        <v>4</v>
      </c>
      <c r="AA135" s="62">
        <v>5</v>
      </c>
      <c r="AB135" s="59">
        <v>6</v>
      </c>
      <c r="AC135" s="62">
        <v>7</v>
      </c>
      <c r="AD135" s="62">
        <v>8</v>
      </c>
      <c r="AE135" s="62">
        <v>12</v>
      </c>
      <c r="AF135" s="83">
        <v>16</v>
      </c>
      <c r="AG135" s="112"/>
      <c r="AH135" s="90"/>
      <c r="AI135" s="91"/>
      <c r="AJ135" s="92"/>
    </row>
    <row r="136" spans="1:36" ht="15.75" thickBot="1" x14ac:dyDescent="0.3">
      <c r="A136" s="10" t="s">
        <v>193</v>
      </c>
      <c r="B136" s="11" t="s">
        <v>13</v>
      </c>
      <c r="C136" s="12" t="s">
        <v>10</v>
      </c>
      <c r="D136" s="14">
        <f>X138</f>
        <v>2.3333333333333335</v>
      </c>
      <c r="E136" s="12" t="s">
        <v>9</v>
      </c>
      <c r="F136" s="11" t="s">
        <v>25</v>
      </c>
      <c r="G136" s="12" t="s">
        <v>100</v>
      </c>
      <c r="H136" s="11" t="s">
        <v>133</v>
      </c>
      <c r="I136" s="12" t="s">
        <v>24</v>
      </c>
      <c r="J136" s="284">
        <v>40</v>
      </c>
      <c r="K136" s="37">
        <f t="shared" si="40"/>
        <v>93.333333333333343</v>
      </c>
      <c r="L136" s="45" t="s">
        <v>193</v>
      </c>
      <c r="M136" s="14">
        <f t="shared" si="34"/>
        <v>0.77777777777777779</v>
      </c>
      <c r="N136" s="32">
        <f t="shared" si="35"/>
        <v>0.58333333333333337</v>
      </c>
      <c r="O136" s="14">
        <f t="shared" si="36"/>
        <v>0.68055555555555558</v>
      </c>
      <c r="P136" s="250">
        <v>0.58555555555555583</v>
      </c>
      <c r="Q136" s="32">
        <f t="shared" si="43"/>
        <v>1.2</v>
      </c>
      <c r="R136" s="14">
        <f t="shared" si="37"/>
        <v>0.6831481481481485</v>
      </c>
      <c r="S136" s="14">
        <f t="shared" si="38"/>
        <v>0.68141975308641989</v>
      </c>
      <c r="T136" s="33">
        <f t="shared" si="39"/>
        <v>0.81106481481481485</v>
      </c>
      <c r="U136" s="139">
        <v>11</v>
      </c>
      <c r="V136" s="61">
        <f>2/36</f>
        <v>5.5555555555555552E-2</v>
      </c>
      <c r="W136" s="62">
        <v>2</v>
      </c>
      <c r="X136" s="62">
        <v>3</v>
      </c>
      <c r="Y136" s="62">
        <v>4</v>
      </c>
      <c r="Z136" s="62">
        <v>5</v>
      </c>
      <c r="AA136" s="62">
        <v>6</v>
      </c>
      <c r="AB136" s="59">
        <v>7</v>
      </c>
      <c r="AC136" s="62">
        <v>9</v>
      </c>
      <c r="AD136" s="62">
        <v>10</v>
      </c>
      <c r="AE136" s="62">
        <v>15</v>
      </c>
      <c r="AF136" s="83">
        <v>20</v>
      </c>
      <c r="AG136" s="112"/>
      <c r="AH136" s="90"/>
      <c r="AI136" s="91"/>
      <c r="AJ136" s="92"/>
    </row>
    <row r="137" spans="1:36" ht="15.75" thickBot="1" x14ac:dyDescent="0.3">
      <c r="A137" s="10" t="s">
        <v>194</v>
      </c>
      <c r="B137" s="11" t="s">
        <v>92</v>
      </c>
      <c r="C137" s="12" t="s">
        <v>27</v>
      </c>
      <c r="D137" s="14">
        <f>Z138</f>
        <v>3.6944444444444446</v>
      </c>
      <c r="E137" s="12" t="s">
        <v>9</v>
      </c>
      <c r="F137" s="11" t="s">
        <v>25</v>
      </c>
      <c r="G137" s="12" t="s">
        <v>100</v>
      </c>
      <c r="H137" s="11" t="s">
        <v>133</v>
      </c>
      <c r="I137" s="12" t="s">
        <v>13</v>
      </c>
      <c r="J137" s="284">
        <v>24</v>
      </c>
      <c r="K137" s="37">
        <f t="shared" si="40"/>
        <v>88.666666666666671</v>
      </c>
      <c r="L137" s="45" t="s">
        <v>194</v>
      </c>
      <c r="M137" s="14">
        <f t="shared" si="34"/>
        <v>0.82098765432098775</v>
      </c>
      <c r="N137" s="32">
        <f t="shared" si="35"/>
        <v>0.73888888888888893</v>
      </c>
      <c r="O137" s="14">
        <f t="shared" si="36"/>
        <v>0.77993827160493834</v>
      </c>
      <c r="P137" s="250">
        <v>0.58555555555555583</v>
      </c>
      <c r="Q137" s="32">
        <f t="shared" si="43"/>
        <v>1.2</v>
      </c>
      <c r="R137" s="14">
        <f t="shared" si="37"/>
        <v>0.72110082304526779</v>
      </c>
      <c r="S137" s="14">
        <f t="shared" si="38"/>
        <v>0.76032578875171486</v>
      </c>
      <c r="T137" s="33">
        <f t="shared" si="39"/>
        <v>0.87024434156378605</v>
      </c>
      <c r="U137" s="140">
        <v>12</v>
      </c>
      <c r="V137" s="65">
        <f>7/36</f>
        <v>0.19444444444444445</v>
      </c>
      <c r="W137" s="100">
        <v>2</v>
      </c>
      <c r="X137" s="100">
        <v>3</v>
      </c>
      <c r="Y137" s="100">
        <v>4</v>
      </c>
      <c r="Z137" s="100">
        <v>5</v>
      </c>
      <c r="AA137" s="100">
        <v>6</v>
      </c>
      <c r="AB137" s="101">
        <v>7</v>
      </c>
      <c r="AC137" s="100">
        <v>9</v>
      </c>
      <c r="AD137" s="100">
        <v>10</v>
      </c>
      <c r="AE137" s="100">
        <v>15</v>
      </c>
      <c r="AF137" s="103">
        <v>20</v>
      </c>
      <c r="AG137" s="112"/>
      <c r="AH137" s="90"/>
      <c r="AI137" s="91"/>
      <c r="AJ137" s="92"/>
    </row>
    <row r="138" spans="1:36" ht="15.75" thickBot="1" x14ac:dyDescent="0.3">
      <c r="A138" s="10" t="s">
        <v>195</v>
      </c>
      <c r="B138" s="11" t="s">
        <v>9</v>
      </c>
      <c r="C138" s="12" t="s">
        <v>9</v>
      </c>
      <c r="D138" s="14">
        <f>AB138</f>
        <v>5.1388888888888893</v>
      </c>
      <c r="E138" s="12" t="s">
        <v>9</v>
      </c>
      <c r="F138" s="11" t="s">
        <v>25</v>
      </c>
      <c r="G138" s="12" t="s">
        <v>100</v>
      </c>
      <c r="H138" s="11" t="s">
        <v>133</v>
      </c>
      <c r="I138" s="12" t="s">
        <v>10</v>
      </c>
      <c r="J138" s="284">
        <v>17</v>
      </c>
      <c r="K138" s="37">
        <f t="shared" si="40"/>
        <v>87.361111111111114</v>
      </c>
      <c r="L138" s="45" t="s">
        <v>195</v>
      </c>
      <c r="M138" s="14">
        <f t="shared" si="34"/>
        <v>0.85648148148148151</v>
      </c>
      <c r="N138" s="32">
        <f t="shared" si="35"/>
        <v>0.85648148148148151</v>
      </c>
      <c r="O138" s="14">
        <f t="shared" si="36"/>
        <v>0.85648148148148151</v>
      </c>
      <c r="P138" s="250">
        <v>0.58555555555555583</v>
      </c>
      <c r="Q138" s="32">
        <f t="shared" si="43"/>
        <v>1.2</v>
      </c>
      <c r="R138" s="14">
        <f t="shared" si="37"/>
        <v>0.7522762345679016</v>
      </c>
      <c r="S138" s="14">
        <f t="shared" si="38"/>
        <v>0.8217463991769548</v>
      </c>
      <c r="T138" s="33">
        <f t="shared" si="39"/>
        <v>0.91630979938271617</v>
      </c>
      <c r="U138" s="332" t="s">
        <v>38</v>
      </c>
      <c r="V138" s="333"/>
      <c r="W138" s="102">
        <f>W130*V130+W131*V131+W132*V132+W133*V133+W134*V134+W135*V135+W136*V136+W137*V137</f>
        <v>1.5833333333333333</v>
      </c>
      <c r="X138" s="102">
        <f>X130*V130+X131*V131+X132*V132+X133*V133+X134*V134+X135*V135+X136*V136+X137*V137</f>
        <v>2.3333333333333335</v>
      </c>
      <c r="Y138" s="102">
        <f>Y130*V130+Y131*V131+Y132*V132+Y133*V133+Y134*V134+Y135*V135+Y136*V136+Y137*V137</f>
        <v>3</v>
      </c>
      <c r="Z138" s="102">
        <f>Z130*V130+Z131*V131+Z132*V132+Z133*V133+Z134*V134+Z135*V135+Z136*V136+Z137*V137</f>
        <v>3.6944444444444446</v>
      </c>
      <c r="AA138" s="102">
        <f>AA130*V130+AA131*V131+AA132*V132+AA133*V133+AA134*V134+AA135*V135+AA136*V136+AA137*V137</f>
        <v>4.583333333333333</v>
      </c>
      <c r="AB138" s="102">
        <f>AB130*V130+AB131*V131+AB132*V132+AB133*V133+AB134*V134+AB135*V135+AB136*V136+AB137*V137</f>
        <v>5.1388888888888893</v>
      </c>
      <c r="AC138" s="102">
        <f>AC130*V130+AC131*V131+AC132*V132+AC133*V133+AC134*V134+AC135*V135+AC136*V136+AC137*V137</f>
        <v>6.3888888888888884</v>
      </c>
      <c r="AD138" s="102">
        <f>AD130*V130+AD131*V131+AD132*V132+AD133*V133+AD134*V134+AD135*V135+AD136*V136+AD137*V137</f>
        <v>7.3888888888888893</v>
      </c>
      <c r="AE138" s="102">
        <f>AE130*V130+AE131*V131+AE132*V132+AE133*V133+AE134*V134+AE135*V135+AE136*V136+AE137*V137</f>
        <v>11.083333333333332</v>
      </c>
      <c r="AF138" s="38">
        <f>AF130*V130+AF131*V131+AF132*V132+AF133*V133+AF134*V134+AF135*V135+AF136*V136+AF137*V137</f>
        <v>14.777777777777779</v>
      </c>
      <c r="AG138" s="113"/>
      <c r="AH138" s="93"/>
      <c r="AI138" s="94"/>
      <c r="AJ138" s="95"/>
    </row>
    <row r="139" spans="1:36" ht="16.5" thickTop="1" thickBot="1" x14ac:dyDescent="0.3">
      <c r="A139" s="10" t="s">
        <v>196</v>
      </c>
      <c r="B139" s="11" t="s">
        <v>201</v>
      </c>
      <c r="C139" s="12" t="s">
        <v>25</v>
      </c>
      <c r="D139" s="14">
        <f>AC138</f>
        <v>6.3888888888888884</v>
      </c>
      <c r="E139" s="12" t="s">
        <v>9</v>
      </c>
      <c r="F139" s="11" t="s">
        <v>25</v>
      </c>
      <c r="G139" s="12" t="s">
        <v>100</v>
      </c>
      <c r="H139" s="11" t="s">
        <v>133</v>
      </c>
      <c r="I139" s="12" t="s">
        <v>27</v>
      </c>
      <c r="J139" s="284">
        <v>13</v>
      </c>
      <c r="K139" s="37">
        <f t="shared" si="40"/>
        <v>83.055555555555543</v>
      </c>
      <c r="L139" s="45" t="s">
        <v>196</v>
      </c>
      <c r="M139" s="14">
        <f t="shared" si="34"/>
        <v>0.85185185185185175</v>
      </c>
      <c r="N139" s="32">
        <f t="shared" si="35"/>
        <v>0.91269841269841268</v>
      </c>
      <c r="O139" s="14">
        <f t="shared" si="36"/>
        <v>0.88227513227513221</v>
      </c>
      <c r="P139" s="250">
        <v>0.58555555555555583</v>
      </c>
      <c r="Q139" s="32">
        <f t="shared" si="43"/>
        <v>1.2</v>
      </c>
      <c r="R139" s="14">
        <f t="shared" si="37"/>
        <v>0.74820987654321014</v>
      </c>
      <c r="S139" s="14">
        <f t="shared" si="38"/>
        <v>0.83758671369782489</v>
      </c>
      <c r="T139" s="33">
        <f t="shared" si="39"/>
        <v>0.92819003527336863</v>
      </c>
      <c r="U139" s="331" t="s">
        <v>206</v>
      </c>
      <c r="V139" s="331"/>
      <c r="W139" s="331"/>
      <c r="X139" s="131"/>
      <c r="Y139" s="131"/>
      <c r="Z139" s="131"/>
      <c r="AA139" s="131"/>
      <c r="AB139" s="131"/>
      <c r="AC139" s="131"/>
      <c r="AD139" s="131"/>
      <c r="AE139" s="131"/>
      <c r="AF139" s="131"/>
      <c r="AG139" s="131"/>
      <c r="AH139" s="131"/>
      <c r="AI139" s="131"/>
      <c r="AJ139" s="132"/>
    </row>
    <row r="140" spans="1:36" ht="15.75" thickBot="1" x14ac:dyDescent="0.3">
      <c r="A140" s="10" t="s">
        <v>197</v>
      </c>
      <c r="B140" s="11" t="s">
        <v>13</v>
      </c>
      <c r="C140" s="12" t="s">
        <v>10</v>
      </c>
      <c r="D140" s="14">
        <f>D136*2</f>
        <v>4.666666666666667</v>
      </c>
      <c r="E140" s="12" t="s">
        <v>23</v>
      </c>
      <c r="F140" s="11" t="s">
        <v>13</v>
      </c>
      <c r="G140" s="12" t="s">
        <v>9</v>
      </c>
      <c r="H140" s="11" t="s">
        <v>77</v>
      </c>
      <c r="I140" s="12" t="s">
        <v>24</v>
      </c>
      <c r="J140" s="284">
        <v>33</v>
      </c>
      <c r="K140" s="37">
        <f t="shared" si="40"/>
        <v>154</v>
      </c>
      <c r="L140" s="45" t="s">
        <v>197</v>
      </c>
      <c r="M140" s="14">
        <f t="shared" si="34"/>
        <v>1.5555555555555556</v>
      </c>
      <c r="N140" s="32">
        <f t="shared" si="35"/>
        <v>1.1666666666666667</v>
      </c>
      <c r="O140" s="14">
        <f t="shared" si="36"/>
        <v>1.3611111111111112</v>
      </c>
      <c r="P140" s="250">
        <v>0.3033333333333334</v>
      </c>
      <c r="Q140" s="32">
        <f t="shared" si="43"/>
        <v>1.2</v>
      </c>
      <c r="R140" s="14">
        <f t="shared" si="37"/>
        <v>0.70777777777777795</v>
      </c>
      <c r="S140" s="14">
        <f t="shared" si="38"/>
        <v>1.1433333333333333</v>
      </c>
      <c r="T140" s="33">
        <f t="shared" si="39"/>
        <v>1.1575000000000002</v>
      </c>
      <c r="U140" s="142" t="s">
        <v>207</v>
      </c>
      <c r="V140" s="129" t="s">
        <v>37</v>
      </c>
      <c r="W140" s="129">
        <v>10</v>
      </c>
      <c r="X140" s="129">
        <v>20</v>
      </c>
      <c r="Y140" s="129">
        <v>30</v>
      </c>
      <c r="Z140" s="130">
        <v>40</v>
      </c>
      <c r="AA140" s="123"/>
      <c r="AB140" s="124"/>
      <c r="AC140" s="124"/>
      <c r="AD140" s="124"/>
      <c r="AE140" s="124"/>
      <c r="AF140" s="124"/>
      <c r="AG140" s="124"/>
      <c r="AH140" s="124"/>
      <c r="AI140" s="124"/>
      <c r="AJ140" s="125"/>
    </row>
    <row r="141" spans="1:36" ht="15.75" thickBot="1" x14ac:dyDescent="0.3">
      <c r="A141" s="10" t="s">
        <v>198</v>
      </c>
      <c r="B141" s="11" t="s">
        <v>92</v>
      </c>
      <c r="C141" s="12" t="s">
        <v>27</v>
      </c>
      <c r="D141" s="14">
        <f t="shared" ref="D141:D143" si="44">D137*2</f>
        <v>7.3888888888888893</v>
      </c>
      <c r="E141" s="12" t="s">
        <v>23</v>
      </c>
      <c r="F141" s="11" t="s">
        <v>13</v>
      </c>
      <c r="G141" s="12" t="s">
        <v>9</v>
      </c>
      <c r="H141" s="11" t="s">
        <v>77</v>
      </c>
      <c r="I141" s="12" t="s">
        <v>13</v>
      </c>
      <c r="J141" s="284">
        <v>20</v>
      </c>
      <c r="K141" s="37">
        <f t="shared" si="40"/>
        <v>147.77777777777777</v>
      </c>
      <c r="L141" s="45" t="s">
        <v>198</v>
      </c>
      <c r="M141" s="14">
        <f t="shared" si="34"/>
        <v>1.6419753086419755</v>
      </c>
      <c r="N141" s="32">
        <f t="shared" si="35"/>
        <v>1.4777777777777779</v>
      </c>
      <c r="O141" s="14">
        <f t="shared" si="36"/>
        <v>1.5598765432098767</v>
      </c>
      <c r="P141" s="250">
        <v>0.3033333333333334</v>
      </c>
      <c r="Q141" s="32">
        <f t="shared" si="43"/>
        <v>1.2</v>
      </c>
      <c r="R141" s="14">
        <f t="shared" si="37"/>
        <v>0.74709876543209897</v>
      </c>
      <c r="S141" s="14">
        <f t="shared" si="38"/>
        <v>1.2889506172839507</v>
      </c>
      <c r="T141" s="33">
        <f t="shared" si="39"/>
        <v>1.2667129629629632</v>
      </c>
      <c r="U141" s="143">
        <v>2</v>
      </c>
      <c r="V141" s="134">
        <f>2/36</f>
        <v>5.5555555555555552E-2</v>
      </c>
      <c r="W141" s="135">
        <v>3</v>
      </c>
      <c r="X141" s="135">
        <v>6</v>
      </c>
      <c r="Y141" s="135">
        <v>10</v>
      </c>
      <c r="Z141" s="136">
        <v>12</v>
      </c>
      <c r="AA141" s="123"/>
      <c r="AB141" s="124"/>
      <c r="AC141" s="124"/>
      <c r="AD141" s="124"/>
      <c r="AE141" s="124"/>
      <c r="AF141" s="124"/>
      <c r="AG141" s="124"/>
      <c r="AH141" s="124"/>
      <c r="AI141" s="124"/>
      <c r="AJ141" s="125"/>
    </row>
    <row r="142" spans="1:36" ht="15.75" thickBot="1" x14ac:dyDescent="0.3">
      <c r="A142" s="10" t="s">
        <v>199</v>
      </c>
      <c r="B142" s="11" t="s">
        <v>9</v>
      </c>
      <c r="C142" s="12" t="s">
        <v>9</v>
      </c>
      <c r="D142" s="14">
        <f t="shared" si="44"/>
        <v>10.277777777777779</v>
      </c>
      <c r="E142" s="12" t="s">
        <v>23</v>
      </c>
      <c r="F142" s="11" t="s">
        <v>13</v>
      </c>
      <c r="G142" s="12" t="s">
        <v>9</v>
      </c>
      <c r="H142" s="11" t="s">
        <v>77</v>
      </c>
      <c r="I142" s="12" t="s">
        <v>10</v>
      </c>
      <c r="J142" s="284">
        <v>14</v>
      </c>
      <c r="K142" s="37">
        <f t="shared" si="40"/>
        <v>143.88888888888891</v>
      </c>
      <c r="L142" s="45" t="s">
        <v>199</v>
      </c>
      <c r="M142" s="14">
        <f t="shared" si="34"/>
        <v>1.712962962962963</v>
      </c>
      <c r="N142" s="32">
        <f t="shared" si="35"/>
        <v>1.712962962962963</v>
      </c>
      <c r="O142" s="14">
        <f t="shared" si="36"/>
        <v>1.712962962962963</v>
      </c>
      <c r="P142" s="250">
        <v>0.3033333333333334</v>
      </c>
      <c r="Q142" s="32">
        <f t="shared" si="43"/>
        <v>1.2</v>
      </c>
      <c r="R142" s="14">
        <f t="shared" si="37"/>
        <v>0.77939814814814834</v>
      </c>
      <c r="S142" s="14">
        <f t="shared" si="38"/>
        <v>1.4017746913580247</v>
      </c>
      <c r="T142" s="33">
        <f t="shared" si="39"/>
        <v>1.3513310185185186</v>
      </c>
      <c r="U142" s="142">
        <v>3</v>
      </c>
      <c r="V142" s="67">
        <f>2/36</f>
        <v>5.5555555555555552E-2</v>
      </c>
      <c r="W142" s="68">
        <v>3</v>
      </c>
      <c r="X142" s="68">
        <v>6</v>
      </c>
      <c r="Y142" s="68">
        <v>10</v>
      </c>
      <c r="Z142" s="82">
        <v>12</v>
      </c>
      <c r="AA142" s="123"/>
      <c r="AB142" s="124"/>
      <c r="AC142" s="124"/>
      <c r="AD142" s="124"/>
      <c r="AE142" s="124"/>
      <c r="AF142" s="124"/>
      <c r="AG142" s="124"/>
      <c r="AH142" s="124"/>
      <c r="AI142" s="124"/>
      <c r="AJ142" s="125"/>
    </row>
    <row r="143" spans="1:36" ht="15.75" thickBot="1" x14ac:dyDescent="0.3">
      <c r="A143" s="15" t="s">
        <v>200</v>
      </c>
      <c r="B143" s="16" t="s">
        <v>201</v>
      </c>
      <c r="C143" s="17" t="s">
        <v>25</v>
      </c>
      <c r="D143" s="20">
        <f t="shared" si="44"/>
        <v>12.777777777777777</v>
      </c>
      <c r="E143" s="17" t="s">
        <v>23</v>
      </c>
      <c r="F143" s="16" t="s">
        <v>13</v>
      </c>
      <c r="G143" s="17" t="s">
        <v>9</v>
      </c>
      <c r="H143" s="16" t="s">
        <v>77</v>
      </c>
      <c r="I143" s="17" t="s">
        <v>27</v>
      </c>
      <c r="J143" s="285">
        <v>11</v>
      </c>
      <c r="K143" s="38">
        <f t="shared" si="40"/>
        <v>140.55555555555554</v>
      </c>
      <c r="L143" s="46" t="s">
        <v>200</v>
      </c>
      <c r="M143" s="20">
        <f t="shared" si="34"/>
        <v>1.7037037037037035</v>
      </c>
      <c r="N143" s="259">
        <f t="shared" si="35"/>
        <v>1.8253968253968254</v>
      </c>
      <c r="O143" s="20">
        <f t="shared" si="36"/>
        <v>1.7645502645502644</v>
      </c>
      <c r="P143" s="280">
        <v>0.3033333333333334</v>
      </c>
      <c r="Q143" s="278">
        <f t="shared" si="43"/>
        <v>1.1000000000000001</v>
      </c>
      <c r="R143" s="281">
        <f t="shared" si="37"/>
        <v>0.77518518518518531</v>
      </c>
      <c r="S143" s="281">
        <f t="shared" si="38"/>
        <v>1.4347619047619047</v>
      </c>
      <c r="T143" s="282">
        <f t="shared" si="39"/>
        <v>1.3510714285714285</v>
      </c>
      <c r="U143" s="144">
        <v>4</v>
      </c>
      <c r="V143" s="61">
        <f>3/36</f>
        <v>8.3333333333333329E-2</v>
      </c>
      <c r="W143" s="62">
        <v>4</v>
      </c>
      <c r="X143" s="62">
        <v>9</v>
      </c>
      <c r="Y143" s="62">
        <v>12</v>
      </c>
      <c r="Z143" s="83">
        <v>18</v>
      </c>
      <c r="AA143" s="123"/>
      <c r="AB143" s="124"/>
      <c r="AC143" s="124"/>
      <c r="AD143" s="124"/>
      <c r="AE143" s="124"/>
      <c r="AF143" s="124"/>
      <c r="AG143" s="124"/>
      <c r="AH143" s="124"/>
      <c r="AI143" s="124"/>
      <c r="AJ143" s="125"/>
    </row>
    <row r="144" spans="1:36" s="4" customFormat="1" ht="24" thickTop="1" x14ac:dyDescent="0.35">
      <c r="A144" s="267" t="s">
        <v>21</v>
      </c>
      <c r="B144" s="8"/>
      <c r="C144" s="8"/>
      <c r="D144" s="9"/>
      <c r="E144" s="8"/>
      <c r="F144" s="8"/>
      <c r="G144" s="8"/>
      <c r="H144" s="8"/>
      <c r="I144" s="8"/>
      <c r="J144" s="327" t="s">
        <v>145</v>
      </c>
      <c r="K144" s="328"/>
      <c r="L144" s="267" t="s">
        <v>21</v>
      </c>
      <c r="M144" s="9"/>
      <c r="N144" s="9"/>
      <c r="O144" s="9"/>
      <c r="P144" s="249"/>
      <c r="Q144" s="9"/>
      <c r="R144" s="9"/>
      <c r="S144" s="329" t="s">
        <v>146</v>
      </c>
      <c r="T144" s="330"/>
      <c r="U144" s="222">
        <v>5</v>
      </c>
      <c r="V144" s="149">
        <f>4/36</f>
        <v>0.1111111111111111</v>
      </c>
      <c r="W144" s="59">
        <v>6</v>
      </c>
      <c r="X144" s="59">
        <v>12</v>
      </c>
      <c r="Y144" s="59">
        <v>18</v>
      </c>
      <c r="Z144" s="177">
        <v>24</v>
      </c>
      <c r="AA144" s="199"/>
      <c r="AB144" s="179"/>
      <c r="AC144" s="179"/>
      <c r="AD144" s="179"/>
      <c r="AE144" s="179"/>
      <c r="AF144" s="179"/>
      <c r="AG144" s="179"/>
      <c r="AH144" s="179"/>
      <c r="AI144" s="179"/>
      <c r="AJ144" s="200"/>
    </row>
    <row r="145" spans="1:36" s="4" customFormat="1" ht="15.75" thickBot="1" x14ac:dyDescent="0.3">
      <c r="A145" s="275" t="s">
        <v>39</v>
      </c>
      <c r="B145" s="182" t="s">
        <v>209</v>
      </c>
      <c r="C145" s="182"/>
      <c r="D145" s="42"/>
      <c r="E145" s="182"/>
      <c r="F145" s="182"/>
      <c r="G145" s="182"/>
      <c r="H145" s="182"/>
      <c r="I145" s="182"/>
      <c r="J145" s="288"/>
      <c r="K145" s="274"/>
      <c r="L145" s="275" t="s">
        <v>39</v>
      </c>
      <c r="M145" s="42"/>
      <c r="N145" s="42"/>
      <c r="O145" s="42"/>
      <c r="P145" s="248"/>
      <c r="Q145" s="21"/>
      <c r="R145" s="21"/>
      <c r="S145" s="21"/>
      <c r="T145" s="22"/>
      <c r="U145" s="222">
        <v>6</v>
      </c>
      <c r="V145" s="149">
        <f>5/36</f>
        <v>0.1388888888888889</v>
      </c>
      <c r="W145" s="59">
        <v>6</v>
      </c>
      <c r="X145" s="59">
        <v>12</v>
      </c>
      <c r="Y145" s="59">
        <v>18</v>
      </c>
      <c r="Z145" s="177">
        <v>24</v>
      </c>
      <c r="AA145" s="199"/>
      <c r="AB145" s="179"/>
      <c r="AC145" s="179"/>
      <c r="AD145" s="179"/>
      <c r="AE145" s="179"/>
      <c r="AF145" s="179"/>
      <c r="AG145" s="179"/>
      <c r="AH145" s="179"/>
      <c r="AI145" s="179"/>
      <c r="AJ145" s="200"/>
    </row>
    <row r="146" spans="1:36" ht="16.5" thickTop="1" thickBot="1" x14ac:dyDescent="0.3">
      <c r="A146" s="23" t="s">
        <v>143</v>
      </c>
      <c r="B146" s="24" t="s">
        <v>6</v>
      </c>
      <c r="C146" s="25" t="s">
        <v>8</v>
      </c>
      <c r="D146" s="26" t="s">
        <v>40</v>
      </c>
      <c r="E146" s="25" t="s">
        <v>5</v>
      </c>
      <c r="F146" s="24" t="s">
        <v>1</v>
      </c>
      <c r="G146" s="25" t="s">
        <v>0</v>
      </c>
      <c r="H146" s="24" t="s">
        <v>2</v>
      </c>
      <c r="I146" s="25" t="s">
        <v>3</v>
      </c>
      <c r="J146" s="243" t="s">
        <v>4</v>
      </c>
      <c r="K146" s="39" t="s">
        <v>147</v>
      </c>
      <c r="L146" s="57" t="s">
        <v>143</v>
      </c>
      <c r="M146" s="260" t="s">
        <v>251</v>
      </c>
      <c r="N146" s="261" t="s">
        <v>253</v>
      </c>
      <c r="O146" s="58" t="s">
        <v>142</v>
      </c>
      <c r="P146" s="263" t="s">
        <v>252</v>
      </c>
      <c r="Q146" s="261" t="s">
        <v>256</v>
      </c>
      <c r="R146" s="260" t="s">
        <v>254</v>
      </c>
      <c r="S146" s="260" t="s">
        <v>255</v>
      </c>
      <c r="T146" s="262" t="s">
        <v>141</v>
      </c>
      <c r="U146" s="144">
        <v>7</v>
      </c>
      <c r="V146" s="61">
        <f>6/36</f>
        <v>0.16666666666666666</v>
      </c>
      <c r="W146" s="62">
        <v>6</v>
      </c>
      <c r="X146" s="62">
        <v>12</v>
      </c>
      <c r="Y146" s="62">
        <v>18</v>
      </c>
      <c r="Z146" s="83">
        <v>24</v>
      </c>
      <c r="AA146" s="123"/>
      <c r="AB146" s="124"/>
      <c r="AC146" s="124"/>
      <c r="AD146" s="124"/>
      <c r="AE146" s="124"/>
      <c r="AF146" s="124"/>
      <c r="AG146" s="124"/>
      <c r="AH146" s="124"/>
      <c r="AI146" s="124"/>
      <c r="AJ146" s="125"/>
    </row>
    <row r="147" spans="1:36" ht="15.75" thickBot="1" x14ac:dyDescent="0.3">
      <c r="A147" s="10" t="s">
        <v>171</v>
      </c>
      <c r="B147" s="11" t="s">
        <v>13</v>
      </c>
      <c r="C147" s="12" t="s">
        <v>24</v>
      </c>
      <c r="D147" s="14">
        <f>AE115</f>
        <v>6.3055555555555554</v>
      </c>
      <c r="E147" s="12" t="s">
        <v>23</v>
      </c>
      <c r="F147" s="11" t="s">
        <v>13</v>
      </c>
      <c r="G147" s="12" t="s">
        <v>12</v>
      </c>
      <c r="H147" s="11" t="s">
        <v>47</v>
      </c>
      <c r="I147" s="12" t="s">
        <v>10</v>
      </c>
      <c r="J147" s="284">
        <v>24</v>
      </c>
      <c r="K147" s="37">
        <f>D147*J147</f>
        <v>151.33333333333331</v>
      </c>
      <c r="L147" s="45" t="s">
        <v>171</v>
      </c>
      <c r="M147" s="14">
        <f t="shared" ref="M147:M167" si="45">D147/B147</f>
        <v>2.1018518518518516</v>
      </c>
      <c r="N147" s="32">
        <f t="shared" ref="N147:N167" si="46">D147/C147</f>
        <v>3.1527777777777777</v>
      </c>
      <c r="O147" s="14">
        <f t="shared" ref="O147:O167" si="47">(M147+N147)/2</f>
        <v>2.6273148148148149</v>
      </c>
      <c r="P147" s="264">
        <v>0.29444444444444445</v>
      </c>
      <c r="Q147" s="32">
        <f t="shared" si="43"/>
        <v>1.2</v>
      </c>
      <c r="R147" s="14">
        <f>(D147*P147)/I147</f>
        <v>0.46415895061728396</v>
      </c>
      <c r="S147" s="14">
        <f>(M147+N147+R147)/3</f>
        <v>1.9062628600823046</v>
      </c>
      <c r="T147" s="33">
        <f>SUM(M147,N147,Q147,R147)/4</f>
        <v>1.7296971450617284</v>
      </c>
      <c r="U147" s="144">
        <v>8</v>
      </c>
      <c r="V147" s="61">
        <f>5/36</f>
        <v>0.1388888888888889</v>
      </c>
      <c r="W147" s="62">
        <v>6</v>
      </c>
      <c r="X147" s="62">
        <v>12</v>
      </c>
      <c r="Y147" s="62">
        <v>18</v>
      </c>
      <c r="Z147" s="83">
        <v>24</v>
      </c>
      <c r="AA147" s="123"/>
      <c r="AB147" s="124"/>
      <c r="AC147" s="124"/>
      <c r="AD147" s="124"/>
      <c r="AE147" s="124"/>
      <c r="AF147" s="124"/>
      <c r="AG147" s="124"/>
      <c r="AH147" s="124"/>
      <c r="AI147" s="124"/>
      <c r="AJ147" s="125"/>
    </row>
    <row r="148" spans="1:36" ht="15.75" thickBot="1" x14ac:dyDescent="0.3">
      <c r="A148" s="10" t="s">
        <v>172</v>
      </c>
      <c r="B148" s="11" t="s">
        <v>25</v>
      </c>
      <c r="C148" s="12" t="s">
        <v>13</v>
      </c>
      <c r="D148" s="14">
        <f>AH115</f>
        <v>12.694444444444445</v>
      </c>
      <c r="E148" s="12" t="s">
        <v>23</v>
      </c>
      <c r="F148" s="11" t="s">
        <v>13</v>
      </c>
      <c r="G148" s="12" t="s">
        <v>12</v>
      </c>
      <c r="H148" s="11" t="s">
        <v>47</v>
      </c>
      <c r="I148" s="12" t="s">
        <v>9</v>
      </c>
      <c r="J148" s="284">
        <v>12</v>
      </c>
      <c r="K148" s="37">
        <f>D148*J148</f>
        <v>152.33333333333334</v>
      </c>
      <c r="L148" s="45" t="s">
        <v>172</v>
      </c>
      <c r="M148" s="14">
        <f t="shared" si="45"/>
        <v>1.8134920634920635</v>
      </c>
      <c r="N148" s="32">
        <f t="shared" si="46"/>
        <v>4.2314814814814818</v>
      </c>
      <c r="O148" s="14">
        <f t="shared" si="47"/>
        <v>3.0224867724867726</v>
      </c>
      <c r="P148" s="264">
        <v>0.29444444444444445</v>
      </c>
      <c r="Q148" s="32">
        <f t="shared" si="43"/>
        <v>1.2</v>
      </c>
      <c r="R148" s="14">
        <f t="shared" ref="R148:R177" si="48">(D148*P148)/I148</f>
        <v>0.62296810699588478</v>
      </c>
      <c r="S148" s="14">
        <f t="shared" ref="S148:S177" si="49">(M148+N148+R148)/3</f>
        <v>2.2226472173231433</v>
      </c>
      <c r="T148" s="33">
        <f t="shared" ref="T148:T177" si="50">SUM(M148,N148,Q148,R148)/4</f>
        <v>1.9669854129923574</v>
      </c>
      <c r="U148" s="144">
        <v>9</v>
      </c>
      <c r="V148" s="61">
        <f>4/36</f>
        <v>0.1111111111111111</v>
      </c>
      <c r="W148" s="62">
        <v>8</v>
      </c>
      <c r="X148" s="62">
        <v>16</v>
      </c>
      <c r="Y148" s="62">
        <v>24</v>
      </c>
      <c r="Z148" s="83">
        <v>32</v>
      </c>
      <c r="AA148" s="123"/>
      <c r="AB148" s="124"/>
      <c r="AC148" s="124"/>
      <c r="AD148" s="124"/>
      <c r="AE148" s="124"/>
      <c r="AF148" s="124"/>
      <c r="AG148" s="124"/>
      <c r="AH148" s="124"/>
      <c r="AI148" s="124"/>
      <c r="AJ148" s="125"/>
    </row>
    <row r="149" spans="1:36" ht="15.75" thickBot="1" x14ac:dyDescent="0.3">
      <c r="A149" s="10" t="s">
        <v>173</v>
      </c>
      <c r="B149" s="11" t="s">
        <v>7</v>
      </c>
      <c r="C149" s="12" t="s">
        <v>27</v>
      </c>
      <c r="D149" s="14">
        <f>AI115</f>
        <v>19</v>
      </c>
      <c r="E149" s="12" t="s">
        <v>23</v>
      </c>
      <c r="F149" s="11" t="s">
        <v>13</v>
      </c>
      <c r="G149" s="12" t="s">
        <v>12</v>
      </c>
      <c r="H149" s="11" t="s">
        <v>47</v>
      </c>
      <c r="I149" s="12" t="s">
        <v>7</v>
      </c>
      <c r="J149" s="284">
        <v>8</v>
      </c>
      <c r="K149" s="37">
        <f>D149*J149</f>
        <v>152</v>
      </c>
      <c r="L149" s="45" t="s">
        <v>173</v>
      </c>
      <c r="M149" s="14">
        <f t="shared" si="45"/>
        <v>1.9</v>
      </c>
      <c r="N149" s="32">
        <f t="shared" si="46"/>
        <v>3.8</v>
      </c>
      <c r="O149" s="14">
        <f t="shared" si="47"/>
        <v>2.8499999999999996</v>
      </c>
      <c r="P149" s="264">
        <v>0.29444444444444445</v>
      </c>
      <c r="Q149" s="32">
        <f t="shared" si="43"/>
        <v>0.8</v>
      </c>
      <c r="R149" s="14">
        <f t="shared" si="48"/>
        <v>0.55944444444444452</v>
      </c>
      <c r="S149" s="14">
        <f t="shared" si="49"/>
        <v>2.0864814814814814</v>
      </c>
      <c r="T149" s="33">
        <f t="shared" si="50"/>
        <v>1.764861111111111</v>
      </c>
      <c r="U149" s="144">
        <v>10</v>
      </c>
      <c r="V149" s="61">
        <f>3/36</f>
        <v>8.3333333333333329E-2</v>
      </c>
      <c r="W149" s="62">
        <v>8</v>
      </c>
      <c r="X149" s="62">
        <v>16</v>
      </c>
      <c r="Y149" s="62">
        <v>24</v>
      </c>
      <c r="Z149" s="83">
        <v>32</v>
      </c>
      <c r="AA149" s="123"/>
      <c r="AB149" s="124"/>
      <c r="AC149" s="124"/>
      <c r="AD149" s="124"/>
      <c r="AE149" s="124"/>
      <c r="AF149" s="124"/>
      <c r="AG149" s="124"/>
      <c r="AH149" s="124"/>
      <c r="AI149" s="124"/>
      <c r="AJ149" s="125"/>
    </row>
    <row r="150" spans="1:36" ht="15.75" thickBot="1" x14ac:dyDescent="0.3">
      <c r="A150" s="10" t="s">
        <v>174</v>
      </c>
      <c r="B150" s="11" t="s">
        <v>14</v>
      </c>
      <c r="C150" s="12" t="s">
        <v>25</v>
      </c>
      <c r="D150" s="14">
        <f>AJ115</f>
        <v>25.388888888888889</v>
      </c>
      <c r="E150" s="12" t="s">
        <v>23</v>
      </c>
      <c r="F150" s="11" t="s">
        <v>13</v>
      </c>
      <c r="G150" s="12" t="s">
        <v>12</v>
      </c>
      <c r="H150" s="11" t="s">
        <v>47</v>
      </c>
      <c r="I150" s="12" t="s">
        <v>14</v>
      </c>
      <c r="J150" s="284">
        <v>6</v>
      </c>
      <c r="K150" s="37">
        <f>D150*J150</f>
        <v>152.33333333333334</v>
      </c>
      <c r="L150" s="45" t="s">
        <v>174</v>
      </c>
      <c r="M150" s="14">
        <f t="shared" si="45"/>
        <v>2.1157407407407409</v>
      </c>
      <c r="N150" s="32">
        <f t="shared" si="46"/>
        <v>3.626984126984127</v>
      </c>
      <c r="O150" s="14">
        <f t="shared" si="47"/>
        <v>2.8713624338624339</v>
      </c>
      <c r="P150" s="264">
        <v>0.29444444444444445</v>
      </c>
      <c r="Q150" s="32">
        <f t="shared" si="43"/>
        <v>0.6</v>
      </c>
      <c r="R150" s="14">
        <f t="shared" si="48"/>
        <v>0.62296810699588478</v>
      </c>
      <c r="S150" s="14">
        <f t="shared" si="49"/>
        <v>2.1218976582402509</v>
      </c>
      <c r="T150" s="33">
        <f t="shared" si="50"/>
        <v>1.7414232436801882</v>
      </c>
      <c r="U150" s="145">
        <v>11</v>
      </c>
      <c r="V150" s="65">
        <f>2/36</f>
        <v>5.5555555555555552E-2</v>
      </c>
      <c r="W150" s="100">
        <v>10</v>
      </c>
      <c r="X150" s="100">
        <v>20</v>
      </c>
      <c r="Y150" s="100">
        <v>30</v>
      </c>
      <c r="Z150" s="103">
        <v>40</v>
      </c>
      <c r="AA150" s="123"/>
      <c r="AB150" s="124"/>
      <c r="AC150" s="124"/>
      <c r="AD150" s="124"/>
      <c r="AE150" s="124"/>
      <c r="AF150" s="124"/>
      <c r="AG150" s="124"/>
      <c r="AH150" s="124"/>
      <c r="AI150" s="124"/>
      <c r="AJ150" s="125"/>
    </row>
    <row r="151" spans="1:36" ht="15.75" thickBot="1" x14ac:dyDescent="0.3">
      <c r="A151" s="10" t="s">
        <v>202</v>
      </c>
      <c r="B151" s="11" t="s">
        <v>10</v>
      </c>
      <c r="C151" s="12" t="s">
        <v>13</v>
      </c>
      <c r="D151" s="14">
        <f>W151</f>
        <v>6.1111111111111116</v>
      </c>
      <c r="E151" s="12" t="s">
        <v>23</v>
      </c>
      <c r="F151" s="11" t="s">
        <v>13</v>
      </c>
      <c r="G151" s="12" t="s">
        <v>12</v>
      </c>
      <c r="H151" s="11" t="s">
        <v>47</v>
      </c>
      <c r="I151" s="12" t="s">
        <v>10</v>
      </c>
      <c r="J151" s="284">
        <v>24</v>
      </c>
      <c r="K151" s="37">
        <f t="shared" ref="K151:K154" si="51">D151*J151</f>
        <v>146.66666666666669</v>
      </c>
      <c r="L151" s="45" t="s">
        <v>202</v>
      </c>
      <c r="M151" s="14">
        <f t="shared" si="45"/>
        <v>1.5277777777777779</v>
      </c>
      <c r="N151" s="32">
        <f t="shared" si="46"/>
        <v>2.0370370370370372</v>
      </c>
      <c r="O151" s="14">
        <f t="shared" si="47"/>
        <v>1.7824074074074074</v>
      </c>
      <c r="P151" s="264">
        <v>0.37111111111111106</v>
      </c>
      <c r="Q151" s="32">
        <f t="shared" si="43"/>
        <v>1.2</v>
      </c>
      <c r="R151" s="14">
        <f t="shared" si="48"/>
        <v>0.56697530864197532</v>
      </c>
      <c r="S151" s="14">
        <f t="shared" si="49"/>
        <v>1.3772633744855967</v>
      </c>
      <c r="T151" s="33">
        <f t="shared" si="50"/>
        <v>1.3329475308641976</v>
      </c>
      <c r="U151" s="332" t="s">
        <v>38</v>
      </c>
      <c r="V151" s="333"/>
      <c r="W151" s="121">
        <f>W141*V141+W142*V142+W143*V143+W144*V144+W145*V145+W146*V146+W147*V147+W148*V148+W149*V149+W150*V150</f>
        <v>6.1111111111111116</v>
      </c>
      <c r="X151" s="121">
        <f>X141*V141+X142*V142+X143*V143+X144*V144+X145*V145+X146*V146+X147*V147+X148*V148+X149*V149+X150*V150</f>
        <v>12.305555555555555</v>
      </c>
      <c r="Y151" s="121">
        <f>Y141*V141+Y142*V142+Y143*V143+Y144*V144+Y145*V145+Y146*V146+Y147*V147+Y148*V148+Y149*V149+Y150*V150</f>
        <v>18.444444444444446</v>
      </c>
      <c r="Z151" s="120">
        <f>Z141*V141+Z142*V142+Z143*V143+Z144*V144+Z145*V145+Z146*V146+Z147*V147+Z148*V148+Z149*V149+Z150*V150</f>
        <v>24.611111111111111</v>
      </c>
      <c r="AA151" s="126"/>
      <c r="AB151" s="127"/>
      <c r="AC151" s="127"/>
      <c r="AD151" s="127"/>
      <c r="AE151" s="127"/>
      <c r="AF151" s="127"/>
      <c r="AG151" s="127"/>
      <c r="AH151" s="127"/>
      <c r="AI151" s="127"/>
      <c r="AJ151" s="128"/>
    </row>
    <row r="152" spans="1:36" ht="15.75" thickBot="1" x14ac:dyDescent="0.3">
      <c r="A152" s="10" t="s">
        <v>203</v>
      </c>
      <c r="B152" s="11" t="s">
        <v>12</v>
      </c>
      <c r="C152" s="12" t="s">
        <v>10</v>
      </c>
      <c r="D152" s="14">
        <f>X151</f>
        <v>12.305555555555555</v>
      </c>
      <c r="E152" s="12" t="s">
        <v>23</v>
      </c>
      <c r="F152" s="11" t="s">
        <v>13</v>
      </c>
      <c r="G152" s="12" t="s">
        <v>12</v>
      </c>
      <c r="H152" s="11" t="s">
        <v>47</v>
      </c>
      <c r="I152" s="12" t="s">
        <v>9</v>
      </c>
      <c r="J152" s="284">
        <v>12</v>
      </c>
      <c r="K152" s="37">
        <f t="shared" si="51"/>
        <v>147.66666666666666</v>
      </c>
      <c r="L152" s="45" t="s">
        <v>203</v>
      </c>
      <c r="M152" s="14">
        <f t="shared" si="45"/>
        <v>1.5381944444444444</v>
      </c>
      <c r="N152" s="32">
        <f t="shared" si="46"/>
        <v>3.0763888888888888</v>
      </c>
      <c r="O152" s="14">
        <f t="shared" si="47"/>
        <v>2.3072916666666665</v>
      </c>
      <c r="P152" s="264">
        <v>0.37111111111111106</v>
      </c>
      <c r="Q152" s="32">
        <f t="shared" si="43"/>
        <v>1.2</v>
      </c>
      <c r="R152" s="14">
        <f t="shared" si="48"/>
        <v>0.76112139917695465</v>
      </c>
      <c r="S152" s="14">
        <f t="shared" si="49"/>
        <v>1.7919015775034293</v>
      </c>
      <c r="T152" s="33">
        <f t="shared" si="50"/>
        <v>1.643926183127572</v>
      </c>
    </row>
    <row r="153" spans="1:36" ht="15.75" thickBot="1" x14ac:dyDescent="0.3">
      <c r="A153" s="10" t="s">
        <v>204</v>
      </c>
      <c r="B153" s="11" t="s">
        <v>152</v>
      </c>
      <c r="C153" s="12" t="s">
        <v>9</v>
      </c>
      <c r="D153" s="14">
        <f>Y151</f>
        <v>18.444444444444446</v>
      </c>
      <c r="E153" s="12" t="s">
        <v>23</v>
      </c>
      <c r="F153" s="11" t="s">
        <v>13</v>
      </c>
      <c r="G153" s="12" t="s">
        <v>12</v>
      </c>
      <c r="H153" s="11" t="s">
        <v>47</v>
      </c>
      <c r="I153" s="12" t="s">
        <v>7</v>
      </c>
      <c r="J153" s="284">
        <v>8</v>
      </c>
      <c r="K153" s="37">
        <f t="shared" si="51"/>
        <v>147.55555555555557</v>
      </c>
      <c r="L153" s="45" t="s">
        <v>204</v>
      </c>
      <c r="M153" s="14">
        <f t="shared" si="45"/>
        <v>1.6767676767676769</v>
      </c>
      <c r="N153" s="32">
        <f t="shared" si="46"/>
        <v>3.0740740740740744</v>
      </c>
      <c r="O153" s="14">
        <f t="shared" si="47"/>
        <v>2.3754208754208754</v>
      </c>
      <c r="P153" s="264">
        <v>0.37111111111111106</v>
      </c>
      <c r="Q153" s="32">
        <f t="shared" si="43"/>
        <v>0.8</v>
      </c>
      <c r="R153" s="14">
        <f t="shared" si="48"/>
        <v>0.68449382716049378</v>
      </c>
      <c r="S153" s="14">
        <f t="shared" si="49"/>
        <v>1.8117785260007482</v>
      </c>
      <c r="T153" s="33">
        <f t="shared" si="50"/>
        <v>1.5588338945005611</v>
      </c>
    </row>
    <row r="154" spans="1:36" ht="15.75" thickBot="1" x14ac:dyDescent="0.3">
      <c r="A154" s="10" t="s">
        <v>205</v>
      </c>
      <c r="B154" s="11" t="s">
        <v>11</v>
      </c>
      <c r="C154" s="12" t="s">
        <v>12</v>
      </c>
      <c r="D154" s="14">
        <f>Z151</f>
        <v>24.611111111111111</v>
      </c>
      <c r="E154" s="12" t="s">
        <v>23</v>
      </c>
      <c r="F154" s="11" t="s">
        <v>13</v>
      </c>
      <c r="G154" s="12" t="s">
        <v>12</v>
      </c>
      <c r="H154" s="11" t="s">
        <v>47</v>
      </c>
      <c r="I154" s="12" t="s">
        <v>14</v>
      </c>
      <c r="J154" s="284">
        <v>6</v>
      </c>
      <c r="K154" s="37">
        <f t="shared" si="51"/>
        <v>147.66666666666666</v>
      </c>
      <c r="L154" s="45" t="s">
        <v>205</v>
      </c>
      <c r="M154" s="14">
        <f t="shared" si="45"/>
        <v>1.8931623931623931</v>
      </c>
      <c r="N154" s="32">
        <f t="shared" si="46"/>
        <v>3.0763888888888888</v>
      </c>
      <c r="O154" s="14">
        <f t="shared" si="47"/>
        <v>2.484775641025641</v>
      </c>
      <c r="P154" s="264">
        <v>0.37111111111111106</v>
      </c>
      <c r="Q154" s="32">
        <f t="shared" si="43"/>
        <v>0.6</v>
      </c>
      <c r="R154" s="14">
        <f t="shared" si="48"/>
        <v>0.76112139917695465</v>
      </c>
      <c r="S154" s="14">
        <f t="shared" si="49"/>
        <v>1.910224227076079</v>
      </c>
      <c r="T154" s="33">
        <f t="shared" si="50"/>
        <v>1.5826681703070591</v>
      </c>
    </row>
    <row r="155" spans="1:36" ht="15.75" thickBot="1" x14ac:dyDescent="0.3">
      <c r="A155" s="10" t="s">
        <v>175</v>
      </c>
      <c r="B155" s="11" t="s">
        <v>63</v>
      </c>
      <c r="C155" s="12" t="s">
        <v>22</v>
      </c>
      <c r="D155" s="14">
        <f>AE115</f>
        <v>6.3055555555555554</v>
      </c>
      <c r="E155" s="12" t="s">
        <v>23</v>
      </c>
      <c r="F155" s="11" t="s">
        <v>27</v>
      </c>
      <c r="G155" s="12" t="s">
        <v>152</v>
      </c>
      <c r="H155" s="11" t="s">
        <v>132</v>
      </c>
      <c r="I155" s="12" t="s">
        <v>13</v>
      </c>
      <c r="J155" s="284">
        <v>1</v>
      </c>
      <c r="K155" s="37">
        <f t="shared" ref="K155:K174" si="52">D155*J155</f>
        <v>6.3055555555555554</v>
      </c>
      <c r="L155" s="45" t="s">
        <v>175</v>
      </c>
      <c r="M155" s="14">
        <f t="shared" si="45"/>
        <v>12.611111111111111</v>
      </c>
      <c r="N155" s="32">
        <f t="shared" si="46"/>
        <v>6.3055555555555554</v>
      </c>
      <c r="O155" s="14">
        <f t="shared" si="47"/>
        <v>9.4583333333333321</v>
      </c>
      <c r="P155" s="264">
        <v>0.38444444444444459</v>
      </c>
      <c r="Q155" s="32">
        <f t="shared" si="43"/>
        <v>0.1</v>
      </c>
      <c r="R155" s="14">
        <f t="shared" si="48"/>
        <v>0.80804526748971217</v>
      </c>
      <c r="S155" s="14">
        <f t="shared" si="49"/>
        <v>6.5749039780521263</v>
      </c>
      <c r="T155" s="33">
        <f t="shared" si="50"/>
        <v>4.9561779835390949</v>
      </c>
    </row>
    <row r="156" spans="1:36" ht="15.75" thickBot="1" x14ac:dyDescent="0.3">
      <c r="A156" s="10" t="s">
        <v>176</v>
      </c>
      <c r="B156" s="11" t="s">
        <v>22</v>
      </c>
      <c r="C156" s="12" t="s">
        <v>24</v>
      </c>
      <c r="D156" s="14">
        <f>AG115</f>
        <v>9.5</v>
      </c>
      <c r="E156" s="12" t="s">
        <v>23</v>
      </c>
      <c r="F156" s="11" t="s">
        <v>10</v>
      </c>
      <c r="G156" s="12" t="s">
        <v>77</v>
      </c>
      <c r="H156" s="11" t="s">
        <v>47</v>
      </c>
      <c r="I156" s="12" t="s">
        <v>10</v>
      </c>
      <c r="J156" s="284">
        <v>1</v>
      </c>
      <c r="K156" s="37">
        <f t="shared" si="52"/>
        <v>9.5</v>
      </c>
      <c r="L156" s="45" t="s">
        <v>176</v>
      </c>
      <c r="M156" s="14">
        <f t="shared" si="45"/>
        <v>9.5</v>
      </c>
      <c r="N156" s="32">
        <f t="shared" si="46"/>
        <v>4.75</v>
      </c>
      <c r="O156" s="14">
        <f t="shared" si="47"/>
        <v>7.125</v>
      </c>
      <c r="P156" s="264">
        <v>0.31666666666666665</v>
      </c>
      <c r="Q156" s="32">
        <f t="shared" si="43"/>
        <v>0.1</v>
      </c>
      <c r="R156" s="14">
        <f t="shared" si="48"/>
        <v>0.75208333333333333</v>
      </c>
      <c r="S156" s="14">
        <f t="shared" si="49"/>
        <v>5.0006944444444441</v>
      </c>
      <c r="T156" s="33">
        <f t="shared" si="50"/>
        <v>3.7755208333333332</v>
      </c>
    </row>
    <row r="157" spans="1:36" ht="15.75" thickBot="1" x14ac:dyDescent="0.3">
      <c r="A157" s="10" t="s">
        <v>177</v>
      </c>
      <c r="B157" s="11" t="s">
        <v>41</v>
      </c>
      <c r="C157" s="12" t="s">
        <v>13</v>
      </c>
      <c r="D157" s="14">
        <f>AH115</f>
        <v>12.694444444444445</v>
      </c>
      <c r="E157" s="12" t="s">
        <v>23</v>
      </c>
      <c r="F157" s="11" t="s">
        <v>13</v>
      </c>
      <c r="G157" s="12" t="s">
        <v>25</v>
      </c>
      <c r="H157" s="11" t="s">
        <v>14</v>
      </c>
      <c r="I157" s="12" t="s">
        <v>27</v>
      </c>
      <c r="J157" s="284">
        <v>1</v>
      </c>
      <c r="K157" s="37">
        <f t="shared" si="52"/>
        <v>12.694444444444445</v>
      </c>
      <c r="L157" s="45" t="s">
        <v>177</v>
      </c>
      <c r="M157" s="14">
        <f t="shared" si="45"/>
        <v>8.4629629629629637</v>
      </c>
      <c r="N157" s="32">
        <f t="shared" si="46"/>
        <v>4.2314814814814818</v>
      </c>
      <c r="O157" s="14">
        <f t="shared" si="47"/>
        <v>6.3472222222222232</v>
      </c>
      <c r="P157" s="264">
        <v>0.24888888888888888</v>
      </c>
      <c r="Q157" s="32">
        <f t="shared" si="43"/>
        <v>0.1</v>
      </c>
      <c r="R157" s="14">
        <f t="shared" si="48"/>
        <v>0.63190123456790126</v>
      </c>
      <c r="S157" s="14">
        <f t="shared" si="49"/>
        <v>4.4421152263374495</v>
      </c>
      <c r="T157" s="33">
        <f t="shared" si="50"/>
        <v>3.356586419753087</v>
      </c>
    </row>
    <row r="158" spans="1:36" ht="15.75" thickBot="1" x14ac:dyDescent="0.3">
      <c r="A158" s="10" t="s">
        <v>48</v>
      </c>
      <c r="B158" s="11" t="s">
        <v>22</v>
      </c>
      <c r="C158" s="12" t="s">
        <v>22</v>
      </c>
      <c r="D158" s="14">
        <f>W115</f>
        <v>1.416666666666667</v>
      </c>
      <c r="E158" s="12" t="s">
        <v>23</v>
      </c>
      <c r="F158" s="11" t="s">
        <v>13</v>
      </c>
      <c r="G158" s="12" t="s">
        <v>9</v>
      </c>
      <c r="H158" s="11" t="s">
        <v>77</v>
      </c>
      <c r="I158" s="12" t="s">
        <v>24</v>
      </c>
      <c r="J158" s="284">
        <v>50</v>
      </c>
      <c r="K158" s="37">
        <f t="shared" si="52"/>
        <v>70.833333333333343</v>
      </c>
      <c r="L158" s="45" t="s">
        <v>48</v>
      </c>
      <c r="M158" s="14">
        <f t="shared" si="45"/>
        <v>1.416666666666667</v>
      </c>
      <c r="N158" s="32">
        <f t="shared" si="46"/>
        <v>1.416666666666667</v>
      </c>
      <c r="O158" s="14">
        <f t="shared" si="47"/>
        <v>1.416666666666667</v>
      </c>
      <c r="P158" s="264">
        <v>0.2466666666666667</v>
      </c>
      <c r="Q158" s="32">
        <f t="shared" si="43"/>
        <v>1.2</v>
      </c>
      <c r="R158" s="14">
        <f t="shared" si="48"/>
        <v>0.17472222222222228</v>
      </c>
      <c r="S158" s="14">
        <f t="shared" si="49"/>
        <v>1.0026851851851855</v>
      </c>
      <c r="T158" s="33">
        <f t="shared" si="50"/>
        <v>1.052013888888889</v>
      </c>
    </row>
    <row r="159" spans="1:36" ht="15.75" thickBot="1" x14ac:dyDescent="0.3">
      <c r="A159" s="10" t="s">
        <v>178</v>
      </c>
      <c r="B159" s="11" t="s">
        <v>24</v>
      </c>
      <c r="C159" s="12" t="s">
        <v>22</v>
      </c>
      <c r="D159" s="14">
        <f>Y115</f>
        <v>2.6388888888888893</v>
      </c>
      <c r="E159" s="12" t="s">
        <v>23</v>
      </c>
      <c r="F159" s="11" t="s">
        <v>13</v>
      </c>
      <c r="G159" s="12" t="s">
        <v>9</v>
      </c>
      <c r="H159" s="11" t="s">
        <v>77</v>
      </c>
      <c r="I159" s="12" t="s">
        <v>13</v>
      </c>
      <c r="J159" s="284">
        <v>25</v>
      </c>
      <c r="K159" s="37">
        <f t="shared" si="52"/>
        <v>65.972222222222229</v>
      </c>
      <c r="L159" s="45" t="s">
        <v>178</v>
      </c>
      <c r="M159" s="14">
        <f t="shared" si="45"/>
        <v>1.3194444444444446</v>
      </c>
      <c r="N159" s="32">
        <f t="shared" si="46"/>
        <v>2.6388888888888893</v>
      </c>
      <c r="O159" s="14">
        <f t="shared" si="47"/>
        <v>1.979166666666667</v>
      </c>
      <c r="P159" s="264">
        <v>0.2466666666666667</v>
      </c>
      <c r="Q159" s="32">
        <f t="shared" si="43"/>
        <v>1.2</v>
      </c>
      <c r="R159" s="14">
        <f t="shared" si="48"/>
        <v>0.21697530864197537</v>
      </c>
      <c r="S159" s="14">
        <f t="shared" si="49"/>
        <v>1.3917695473251033</v>
      </c>
      <c r="T159" s="33">
        <f t="shared" si="50"/>
        <v>1.3438271604938274</v>
      </c>
    </row>
    <row r="160" spans="1:36" ht="15.75" thickBot="1" x14ac:dyDescent="0.3">
      <c r="A160" s="10" t="s">
        <v>62</v>
      </c>
      <c r="B160" s="11" t="s">
        <v>13</v>
      </c>
      <c r="C160" s="12" t="s">
        <v>24</v>
      </c>
      <c r="D160" s="14">
        <f>AA115</f>
        <v>3.9999999999999996</v>
      </c>
      <c r="E160" s="12" t="s">
        <v>23</v>
      </c>
      <c r="F160" s="11" t="s">
        <v>13</v>
      </c>
      <c r="G160" s="12" t="s">
        <v>9</v>
      </c>
      <c r="H160" s="11" t="s">
        <v>77</v>
      </c>
      <c r="I160" s="12" t="s">
        <v>10</v>
      </c>
      <c r="J160" s="284">
        <v>15</v>
      </c>
      <c r="K160" s="37">
        <f t="shared" si="52"/>
        <v>59.999999999999993</v>
      </c>
      <c r="L160" s="45" t="s">
        <v>62</v>
      </c>
      <c r="M160" s="14">
        <f t="shared" si="45"/>
        <v>1.3333333333333333</v>
      </c>
      <c r="N160" s="32">
        <f t="shared" si="46"/>
        <v>1.9999999999999998</v>
      </c>
      <c r="O160" s="14">
        <f t="shared" si="47"/>
        <v>1.6666666666666665</v>
      </c>
      <c r="P160" s="264">
        <v>0.2466666666666667</v>
      </c>
      <c r="Q160" s="32">
        <f t="shared" si="43"/>
        <v>1.2</v>
      </c>
      <c r="R160" s="14">
        <f t="shared" si="48"/>
        <v>0.24666666666666667</v>
      </c>
      <c r="S160" s="14">
        <f t="shared" si="49"/>
        <v>1.1933333333333331</v>
      </c>
      <c r="T160" s="33">
        <f t="shared" si="50"/>
        <v>1.1950000000000001</v>
      </c>
    </row>
    <row r="161" spans="1:20" ht="15.75" thickBot="1" x14ac:dyDescent="0.3">
      <c r="A161" s="10" t="s">
        <v>86</v>
      </c>
      <c r="B161" s="11" t="s">
        <v>24</v>
      </c>
      <c r="C161" s="12" t="s">
        <v>24</v>
      </c>
      <c r="D161" s="14">
        <f>W127</f>
        <v>1.5</v>
      </c>
      <c r="E161" s="12" t="s">
        <v>23</v>
      </c>
      <c r="F161" s="11" t="s">
        <v>13</v>
      </c>
      <c r="G161" s="12" t="s">
        <v>9</v>
      </c>
      <c r="H161" s="11" t="s">
        <v>77</v>
      </c>
      <c r="I161" s="12" t="s">
        <v>24</v>
      </c>
      <c r="J161" s="284">
        <v>50</v>
      </c>
      <c r="K161" s="37">
        <f t="shared" si="52"/>
        <v>75</v>
      </c>
      <c r="L161" s="45" t="s">
        <v>86</v>
      </c>
      <c r="M161" s="14">
        <f t="shared" si="45"/>
        <v>0.75</v>
      </c>
      <c r="N161" s="32">
        <f t="shared" si="46"/>
        <v>0.75</v>
      </c>
      <c r="O161" s="14">
        <f t="shared" si="47"/>
        <v>0.75</v>
      </c>
      <c r="P161" s="264">
        <v>0.2466666666666667</v>
      </c>
      <c r="Q161" s="32">
        <f t="shared" si="43"/>
        <v>1.2</v>
      </c>
      <c r="R161" s="14">
        <f t="shared" si="48"/>
        <v>0.18500000000000003</v>
      </c>
      <c r="S161" s="14">
        <f t="shared" si="49"/>
        <v>0.56166666666666665</v>
      </c>
      <c r="T161" s="33">
        <f t="shared" si="50"/>
        <v>0.72125000000000006</v>
      </c>
    </row>
    <row r="162" spans="1:20" ht="15.75" thickBot="1" x14ac:dyDescent="0.3">
      <c r="A162" s="10" t="s">
        <v>87</v>
      </c>
      <c r="B162" s="11" t="s">
        <v>13</v>
      </c>
      <c r="C162" s="12" t="s">
        <v>24</v>
      </c>
      <c r="D162" s="14">
        <f>Y127</f>
        <v>2.833333333333333</v>
      </c>
      <c r="E162" s="12" t="s">
        <v>23</v>
      </c>
      <c r="F162" s="11" t="s">
        <v>13</v>
      </c>
      <c r="G162" s="12" t="s">
        <v>9</v>
      </c>
      <c r="H162" s="11" t="s">
        <v>77</v>
      </c>
      <c r="I162" s="12" t="s">
        <v>13</v>
      </c>
      <c r="J162" s="284">
        <v>25</v>
      </c>
      <c r="K162" s="37">
        <f t="shared" si="52"/>
        <v>70.833333333333329</v>
      </c>
      <c r="L162" s="45" t="s">
        <v>87</v>
      </c>
      <c r="M162" s="14">
        <f t="shared" si="45"/>
        <v>0.94444444444444431</v>
      </c>
      <c r="N162" s="32">
        <f t="shared" si="46"/>
        <v>1.4166666666666665</v>
      </c>
      <c r="O162" s="14">
        <f t="shared" si="47"/>
        <v>1.1805555555555554</v>
      </c>
      <c r="P162" s="264">
        <v>0.2466666666666667</v>
      </c>
      <c r="Q162" s="32">
        <f t="shared" si="43"/>
        <v>1.2</v>
      </c>
      <c r="R162" s="14">
        <f t="shared" si="48"/>
        <v>0.23296296296296296</v>
      </c>
      <c r="S162" s="14">
        <f t="shared" si="49"/>
        <v>0.86469135802469121</v>
      </c>
      <c r="T162" s="33">
        <f t="shared" si="50"/>
        <v>0.94851851851851843</v>
      </c>
    </row>
    <row r="163" spans="1:20" ht="15.75" thickBot="1" x14ac:dyDescent="0.3">
      <c r="A163" s="10" t="s">
        <v>88</v>
      </c>
      <c r="B163" s="11" t="s">
        <v>10</v>
      </c>
      <c r="C163" s="12" t="s">
        <v>13</v>
      </c>
      <c r="D163" s="14">
        <f>AA115</f>
        <v>3.9999999999999996</v>
      </c>
      <c r="E163" s="12" t="s">
        <v>23</v>
      </c>
      <c r="F163" s="11" t="s">
        <v>13</v>
      </c>
      <c r="G163" s="12" t="s">
        <v>9</v>
      </c>
      <c r="H163" s="11" t="s">
        <v>77</v>
      </c>
      <c r="I163" s="12" t="s">
        <v>10</v>
      </c>
      <c r="J163" s="284">
        <v>15</v>
      </c>
      <c r="K163" s="37">
        <f t="shared" si="52"/>
        <v>59.999999999999993</v>
      </c>
      <c r="L163" s="45" t="s">
        <v>88</v>
      </c>
      <c r="M163" s="14">
        <f t="shared" si="45"/>
        <v>0.99999999999999989</v>
      </c>
      <c r="N163" s="32">
        <f t="shared" si="46"/>
        <v>1.3333333333333333</v>
      </c>
      <c r="O163" s="14">
        <f t="shared" si="47"/>
        <v>1.1666666666666665</v>
      </c>
      <c r="P163" s="264">
        <v>0.2466666666666667</v>
      </c>
      <c r="Q163" s="32">
        <f t="shared" si="43"/>
        <v>1.2</v>
      </c>
      <c r="R163" s="14">
        <f t="shared" si="48"/>
        <v>0.24666666666666667</v>
      </c>
      <c r="S163" s="14">
        <f t="shared" si="49"/>
        <v>0.85999999999999988</v>
      </c>
      <c r="T163" s="33">
        <f t="shared" si="50"/>
        <v>0.94499999999999995</v>
      </c>
    </row>
    <row r="164" spans="1:20" ht="15.75" thickBot="1" x14ac:dyDescent="0.3">
      <c r="A164" s="10" t="s">
        <v>89</v>
      </c>
      <c r="B164" s="11" t="s">
        <v>26</v>
      </c>
      <c r="C164" s="12" t="s">
        <v>13</v>
      </c>
      <c r="D164" s="14">
        <f>W138</f>
        <v>1.5833333333333333</v>
      </c>
      <c r="E164" s="12" t="s">
        <v>23</v>
      </c>
      <c r="F164" s="11" t="s">
        <v>13</v>
      </c>
      <c r="G164" s="12" t="s">
        <v>9</v>
      </c>
      <c r="H164" s="11" t="s">
        <v>77</v>
      </c>
      <c r="I164" s="12" t="s">
        <v>24</v>
      </c>
      <c r="J164" s="284">
        <v>50</v>
      </c>
      <c r="K164" s="37">
        <f t="shared" si="52"/>
        <v>79.166666666666657</v>
      </c>
      <c r="L164" s="45" t="s">
        <v>89</v>
      </c>
      <c r="M164" s="14">
        <f t="shared" si="45"/>
        <v>0.6333333333333333</v>
      </c>
      <c r="N164" s="32">
        <f t="shared" si="46"/>
        <v>0.52777777777777779</v>
      </c>
      <c r="O164" s="14">
        <f t="shared" si="47"/>
        <v>0.58055555555555549</v>
      </c>
      <c r="P164" s="264">
        <v>0.3033333333333334</v>
      </c>
      <c r="Q164" s="32">
        <f t="shared" si="43"/>
        <v>1.2</v>
      </c>
      <c r="R164" s="14">
        <f t="shared" si="48"/>
        <v>0.24013888888888893</v>
      </c>
      <c r="S164" s="14">
        <f t="shared" si="49"/>
        <v>0.46708333333333329</v>
      </c>
      <c r="T164" s="33">
        <f t="shared" si="50"/>
        <v>0.65031249999999996</v>
      </c>
    </row>
    <row r="165" spans="1:20" ht="15.75" thickBot="1" x14ac:dyDescent="0.3">
      <c r="A165" s="10" t="s">
        <v>90</v>
      </c>
      <c r="B165" s="11" t="s">
        <v>28</v>
      </c>
      <c r="C165" s="12" t="s">
        <v>13</v>
      </c>
      <c r="D165" s="14">
        <f>Y138</f>
        <v>3</v>
      </c>
      <c r="E165" s="12" t="s">
        <v>23</v>
      </c>
      <c r="F165" s="11" t="s">
        <v>13</v>
      </c>
      <c r="G165" s="12" t="s">
        <v>9</v>
      </c>
      <c r="H165" s="11" t="s">
        <v>77</v>
      </c>
      <c r="I165" s="12" t="s">
        <v>13</v>
      </c>
      <c r="J165" s="284">
        <v>25</v>
      </c>
      <c r="K165" s="37">
        <f t="shared" si="52"/>
        <v>75</v>
      </c>
      <c r="L165" s="45" t="s">
        <v>90</v>
      </c>
      <c r="M165" s="14">
        <f t="shared" si="45"/>
        <v>0.8571428571428571</v>
      </c>
      <c r="N165" s="32">
        <f t="shared" si="46"/>
        <v>1</v>
      </c>
      <c r="O165" s="14">
        <f t="shared" si="47"/>
        <v>0.9285714285714286</v>
      </c>
      <c r="P165" s="264">
        <v>0.3033333333333334</v>
      </c>
      <c r="Q165" s="32">
        <f t="shared" si="43"/>
        <v>1.2</v>
      </c>
      <c r="R165" s="14">
        <f t="shared" si="48"/>
        <v>0.3033333333333334</v>
      </c>
      <c r="S165" s="14">
        <f t="shared" si="49"/>
        <v>0.72015873015873011</v>
      </c>
      <c r="T165" s="33">
        <f t="shared" si="50"/>
        <v>0.84011904761904754</v>
      </c>
    </row>
    <row r="166" spans="1:20" ht="15.75" thickBot="1" x14ac:dyDescent="0.3">
      <c r="A166" s="10" t="s">
        <v>91</v>
      </c>
      <c r="B166" s="11" t="s">
        <v>92</v>
      </c>
      <c r="C166" s="12" t="s">
        <v>10</v>
      </c>
      <c r="D166" s="14">
        <f>AA138</f>
        <v>4.583333333333333</v>
      </c>
      <c r="E166" s="12" t="s">
        <v>23</v>
      </c>
      <c r="F166" s="11" t="s">
        <v>13</v>
      </c>
      <c r="G166" s="12" t="s">
        <v>9</v>
      </c>
      <c r="H166" s="11" t="s">
        <v>77</v>
      </c>
      <c r="I166" s="12" t="s">
        <v>10</v>
      </c>
      <c r="J166" s="284">
        <v>15</v>
      </c>
      <c r="K166" s="37">
        <f t="shared" si="52"/>
        <v>68.75</v>
      </c>
      <c r="L166" s="45" t="s">
        <v>91</v>
      </c>
      <c r="M166" s="14">
        <f t="shared" si="45"/>
        <v>1.0185185185185184</v>
      </c>
      <c r="N166" s="32">
        <f t="shared" si="46"/>
        <v>1.1458333333333333</v>
      </c>
      <c r="O166" s="14">
        <f t="shared" si="47"/>
        <v>1.0821759259259258</v>
      </c>
      <c r="P166" s="264">
        <v>0.3033333333333334</v>
      </c>
      <c r="Q166" s="32">
        <f t="shared" si="43"/>
        <v>1.2</v>
      </c>
      <c r="R166" s="14">
        <f t="shared" si="48"/>
        <v>0.34756944444444449</v>
      </c>
      <c r="S166" s="14">
        <f t="shared" si="49"/>
        <v>0.83730709876543197</v>
      </c>
      <c r="T166" s="33">
        <f t="shared" si="50"/>
        <v>0.92798032407407394</v>
      </c>
    </row>
    <row r="167" spans="1:20" ht="15.75" thickBot="1" x14ac:dyDescent="0.3">
      <c r="A167" s="10" t="s">
        <v>66</v>
      </c>
      <c r="B167" s="11" t="s">
        <v>41</v>
      </c>
      <c r="C167" s="12" t="s">
        <v>22</v>
      </c>
      <c r="D167" s="14">
        <v>4</v>
      </c>
      <c r="E167" s="12" t="s">
        <v>23</v>
      </c>
      <c r="F167" s="11" t="s">
        <v>13</v>
      </c>
      <c r="G167" s="12" t="s">
        <v>9</v>
      </c>
      <c r="H167" s="11" t="s">
        <v>77</v>
      </c>
      <c r="I167" s="12" t="s">
        <v>24</v>
      </c>
      <c r="J167" s="284">
        <v>50</v>
      </c>
      <c r="K167" s="37">
        <f t="shared" si="52"/>
        <v>200</v>
      </c>
      <c r="L167" s="45" t="s">
        <v>66</v>
      </c>
      <c r="M167" s="14">
        <f t="shared" si="45"/>
        <v>2.6666666666666665</v>
      </c>
      <c r="N167" s="32">
        <f t="shared" si="46"/>
        <v>4</v>
      </c>
      <c r="O167" s="14">
        <f t="shared" si="47"/>
        <v>3.333333333333333</v>
      </c>
      <c r="P167" s="264">
        <v>0.2466666666666667</v>
      </c>
      <c r="Q167" s="32">
        <f t="shared" si="43"/>
        <v>1.2</v>
      </c>
      <c r="R167" s="14">
        <f t="shared" si="48"/>
        <v>0.4933333333333334</v>
      </c>
      <c r="S167" s="14">
        <f t="shared" si="49"/>
        <v>2.3866666666666663</v>
      </c>
      <c r="T167" s="33">
        <f t="shared" si="50"/>
        <v>2.09</v>
      </c>
    </row>
    <row r="168" spans="1:20" ht="15.75" thickBot="1" x14ac:dyDescent="0.3">
      <c r="A168" s="10" t="s">
        <v>67</v>
      </c>
      <c r="B168" s="11" t="s">
        <v>13</v>
      </c>
      <c r="C168" s="12" t="s">
        <v>22</v>
      </c>
      <c r="D168" s="14">
        <v>8</v>
      </c>
      <c r="E168" s="12" t="s">
        <v>23</v>
      </c>
      <c r="F168" s="11" t="s">
        <v>13</v>
      </c>
      <c r="G168" s="12" t="s">
        <v>9</v>
      </c>
      <c r="H168" s="11" t="s">
        <v>77</v>
      </c>
      <c r="I168" s="12" t="s">
        <v>13</v>
      </c>
      <c r="J168" s="284">
        <v>25</v>
      </c>
      <c r="K168" s="37">
        <f t="shared" si="52"/>
        <v>200</v>
      </c>
      <c r="L168" s="45" t="s">
        <v>67</v>
      </c>
      <c r="M168" s="14">
        <f t="shared" ref="M168:M177" si="53">D168/B168</f>
        <v>2.6666666666666665</v>
      </c>
      <c r="N168" s="32">
        <f t="shared" ref="N168:N177" si="54">D168/C168</f>
        <v>8</v>
      </c>
      <c r="O168" s="14">
        <f t="shared" ref="O168:O177" si="55">(M168+N168)/2</f>
        <v>5.333333333333333</v>
      </c>
      <c r="P168" s="264">
        <v>0.2466666666666667</v>
      </c>
      <c r="Q168" s="32">
        <f t="shared" si="43"/>
        <v>1.2</v>
      </c>
      <c r="R168" s="14">
        <f t="shared" si="48"/>
        <v>0.65777777777777791</v>
      </c>
      <c r="S168" s="14">
        <f t="shared" si="49"/>
        <v>3.7748148148148144</v>
      </c>
      <c r="T168" s="33">
        <f t="shared" si="50"/>
        <v>3.1311111111111107</v>
      </c>
    </row>
    <row r="169" spans="1:20" ht="15.75" thickBot="1" x14ac:dyDescent="0.3">
      <c r="A169" s="10" t="s">
        <v>68</v>
      </c>
      <c r="B169" s="11" t="s">
        <v>92</v>
      </c>
      <c r="C169" s="12" t="s">
        <v>24</v>
      </c>
      <c r="D169" s="14">
        <v>12</v>
      </c>
      <c r="E169" s="12" t="s">
        <v>23</v>
      </c>
      <c r="F169" s="11" t="s">
        <v>13</v>
      </c>
      <c r="G169" s="12" t="s">
        <v>9</v>
      </c>
      <c r="H169" s="11" t="s">
        <v>77</v>
      </c>
      <c r="I169" s="12" t="s">
        <v>10</v>
      </c>
      <c r="J169" s="284">
        <v>15</v>
      </c>
      <c r="K169" s="37">
        <f t="shared" si="52"/>
        <v>180</v>
      </c>
      <c r="L169" s="45" t="s">
        <v>68</v>
      </c>
      <c r="M169" s="14">
        <f t="shared" si="53"/>
        <v>2.6666666666666665</v>
      </c>
      <c r="N169" s="32">
        <f t="shared" si="54"/>
        <v>6</v>
      </c>
      <c r="O169" s="14">
        <f t="shared" si="55"/>
        <v>4.333333333333333</v>
      </c>
      <c r="P169" s="264">
        <v>0.2466666666666667</v>
      </c>
      <c r="Q169" s="32">
        <f t="shared" si="43"/>
        <v>1.2</v>
      </c>
      <c r="R169" s="14">
        <f t="shared" si="48"/>
        <v>0.7400000000000001</v>
      </c>
      <c r="S169" s="14">
        <f t="shared" si="49"/>
        <v>3.1355555555555554</v>
      </c>
      <c r="T169" s="33">
        <f t="shared" si="50"/>
        <v>2.6516666666666664</v>
      </c>
    </row>
    <row r="170" spans="1:20" ht="15.75" thickBot="1" x14ac:dyDescent="0.3">
      <c r="A170" s="10" t="s">
        <v>179</v>
      </c>
      <c r="B170" s="11" t="s">
        <v>13</v>
      </c>
      <c r="C170" s="12" t="s">
        <v>22</v>
      </c>
      <c r="D170" s="14">
        <v>5</v>
      </c>
      <c r="E170" s="12" t="s">
        <v>27</v>
      </c>
      <c r="F170" s="11" t="s">
        <v>9</v>
      </c>
      <c r="G170" s="12" t="s">
        <v>14</v>
      </c>
      <c r="H170" s="11" t="s">
        <v>132</v>
      </c>
      <c r="I170" s="12" t="s">
        <v>13</v>
      </c>
      <c r="J170" s="284">
        <v>12</v>
      </c>
      <c r="K170" s="37">
        <f t="shared" si="52"/>
        <v>60</v>
      </c>
      <c r="L170" s="45" t="s">
        <v>179</v>
      </c>
      <c r="M170" s="14">
        <f t="shared" si="53"/>
        <v>1.6666666666666667</v>
      </c>
      <c r="N170" s="32">
        <f t="shared" si="54"/>
        <v>5</v>
      </c>
      <c r="O170" s="14">
        <f t="shared" si="55"/>
        <v>3.3333333333333335</v>
      </c>
      <c r="P170" s="264">
        <v>0.42333333333333323</v>
      </c>
      <c r="Q170" s="32">
        <f t="shared" si="43"/>
        <v>1.2</v>
      </c>
      <c r="R170" s="14">
        <f t="shared" si="48"/>
        <v>0.70555555555555538</v>
      </c>
      <c r="S170" s="14">
        <f t="shared" si="49"/>
        <v>2.4574074074074077</v>
      </c>
      <c r="T170" s="33">
        <f t="shared" si="50"/>
        <v>2.1430555555555557</v>
      </c>
    </row>
    <row r="171" spans="1:20" ht="15.75" thickBot="1" x14ac:dyDescent="0.3">
      <c r="A171" s="10" t="s">
        <v>182</v>
      </c>
      <c r="B171" s="11" t="s">
        <v>25</v>
      </c>
      <c r="C171" s="12" t="s">
        <v>24</v>
      </c>
      <c r="D171" s="14">
        <v>10</v>
      </c>
      <c r="E171" s="12" t="s">
        <v>27</v>
      </c>
      <c r="F171" s="11" t="s">
        <v>9</v>
      </c>
      <c r="G171" s="12" t="s">
        <v>14</v>
      </c>
      <c r="H171" s="11" t="s">
        <v>132</v>
      </c>
      <c r="I171" s="12" t="s">
        <v>27</v>
      </c>
      <c r="J171" s="284">
        <v>6</v>
      </c>
      <c r="K171" s="37">
        <f t="shared" si="52"/>
        <v>60</v>
      </c>
      <c r="L171" s="45" t="s">
        <v>182</v>
      </c>
      <c r="M171" s="14">
        <f t="shared" si="53"/>
        <v>1.4285714285714286</v>
      </c>
      <c r="N171" s="32">
        <f t="shared" si="54"/>
        <v>5</v>
      </c>
      <c r="O171" s="14">
        <f t="shared" si="55"/>
        <v>3.2142857142857144</v>
      </c>
      <c r="P171" s="264">
        <v>0.42333333333333323</v>
      </c>
      <c r="Q171" s="32">
        <f t="shared" si="43"/>
        <v>0.6</v>
      </c>
      <c r="R171" s="14">
        <f t="shared" si="48"/>
        <v>0.84666666666666646</v>
      </c>
      <c r="S171" s="14">
        <f t="shared" si="49"/>
        <v>2.4250793650793652</v>
      </c>
      <c r="T171" s="33">
        <f t="shared" si="50"/>
        <v>1.9688095238095238</v>
      </c>
    </row>
    <row r="172" spans="1:20" ht="15.75" thickBot="1" x14ac:dyDescent="0.3">
      <c r="A172" s="10" t="s">
        <v>180</v>
      </c>
      <c r="B172" s="11" t="s">
        <v>152</v>
      </c>
      <c r="C172" s="12" t="s">
        <v>13</v>
      </c>
      <c r="D172" s="14">
        <v>15</v>
      </c>
      <c r="E172" s="12" t="s">
        <v>27</v>
      </c>
      <c r="F172" s="11" t="s">
        <v>9</v>
      </c>
      <c r="G172" s="12" t="s">
        <v>14</v>
      </c>
      <c r="H172" s="11" t="s">
        <v>132</v>
      </c>
      <c r="I172" s="12" t="s">
        <v>25</v>
      </c>
      <c r="J172" s="284">
        <v>4</v>
      </c>
      <c r="K172" s="37">
        <f t="shared" si="52"/>
        <v>60</v>
      </c>
      <c r="L172" s="45" t="s">
        <v>180</v>
      </c>
      <c r="M172" s="14">
        <f t="shared" si="53"/>
        <v>1.3636363636363635</v>
      </c>
      <c r="N172" s="32">
        <f t="shared" si="54"/>
        <v>5</v>
      </c>
      <c r="O172" s="14">
        <f t="shared" si="55"/>
        <v>3.1818181818181817</v>
      </c>
      <c r="P172" s="264">
        <v>0.42333333333333323</v>
      </c>
      <c r="Q172" s="32">
        <f t="shared" si="43"/>
        <v>0.4</v>
      </c>
      <c r="R172" s="14">
        <f t="shared" si="48"/>
        <v>0.90714285714285692</v>
      </c>
      <c r="S172" s="14">
        <f t="shared" si="49"/>
        <v>2.4235930735930733</v>
      </c>
      <c r="T172" s="33">
        <f t="shared" si="50"/>
        <v>1.9176948051948051</v>
      </c>
    </row>
    <row r="173" spans="1:20" ht="15.75" thickBot="1" x14ac:dyDescent="0.3">
      <c r="A173" s="10" t="s">
        <v>181</v>
      </c>
      <c r="B173" s="11" t="s">
        <v>47</v>
      </c>
      <c r="C173" s="12" t="s">
        <v>27</v>
      </c>
      <c r="D173" s="14">
        <v>20</v>
      </c>
      <c r="E173" s="12" t="s">
        <v>27</v>
      </c>
      <c r="F173" s="11" t="s">
        <v>9</v>
      </c>
      <c r="G173" s="12" t="s">
        <v>14</v>
      </c>
      <c r="H173" s="11" t="s">
        <v>132</v>
      </c>
      <c r="I173" s="12" t="s">
        <v>12</v>
      </c>
      <c r="J173" s="284">
        <v>3</v>
      </c>
      <c r="K173" s="37">
        <f t="shared" si="52"/>
        <v>60</v>
      </c>
      <c r="L173" s="45" t="s">
        <v>181</v>
      </c>
      <c r="M173" s="14">
        <f t="shared" si="53"/>
        <v>1.3333333333333333</v>
      </c>
      <c r="N173" s="32">
        <f t="shared" si="54"/>
        <v>4</v>
      </c>
      <c r="O173" s="14">
        <f t="shared" si="55"/>
        <v>2.6666666666666665</v>
      </c>
      <c r="P173" s="264">
        <v>0.42333333333333323</v>
      </c>
      <c r="Q173" s="32">
        <f t="shared" si="43"/>
        <v>0.3</v>
      </c>
      <c r="R173" s="14">
        <f t="shared" si="48"/>
        <v>1.0583333333333331</v>
      </c>
      <c r="S173" s="14">
        <f t="shared" si="49"/>
        <v>2.1305555555555551</v>
      </c>
      <c r="T173" s="33">
        <f t="shared" si="50"/>
        <v>1.6729166666666666</v>
      </c>
    </row>
    <row r="174" spans="1:20" ht="15.75" thickBot="1" x14ac:dyDescent="0.3">
      <c r="A174" s="10" t="s">
        <v>32</v>
      </c>
      <c r="B174" s="11" t="s">
        <v>24</v>
      </c>
      <c r="C174" s="12" t="s">
        <v>22</v>
      </c>
      <c r="D174" s="14" t="s">
        <v>24</v>
      </c>
      <c r="E174" s="12" t="s">
        <v>9</v>
      </c>
      <c r="F174" s="11" t="s">
        <v>25</v>
      </c>
      <c r="G174" s="12" t="s">
        <v>100</v>
      </c>
      <c r="H174" s="11" t="s">
        <v>133</v>
      </c>
      <c r="I174" s="12" t="s">
        <v>22</v>
      </c>
      <c r="J174" s="284" t="s">
        <v>15</v>
      </c>
      <c r="K174" s="37">
        <f t="shared" si="52"/>
        <v>48</v>
      </c>
      <c r="L174" s="45" t="s">
        <v>32</v>
      </c>
      <c r="M174" s="14">
        <f t="shared" si="53"/>
        <v>1</v>
      </c>
      <c r="N174" s="32">
        <f t="shared" si="54"/>
        <v>2</v>
      </c>
      <c r="O174" s="14">
        <f t="shared" si="55"/>
        <v>1.5</v>
      </c>
      <c r="P174" s="264">
        <v>0</v>
      </c>
      <c r="Q174" s="32">
        <f t="shared" si="43"/>
        <v>1.2</v>
      </c>
      <c r="R174" s="14">
        <f t="shared" si="48"/>
        <v>0</v>
      </c>
      <c r="S174" s="14">
        <f t="shared" si="49"/>
        <v>1</v>
      </c>
      <c r="T174" s="33">
        <f t="shared" si="50"/>
        <v>1.05</v>
      </c>
    </row>
    <row r="175" spans="1:20" ht="15.75" thickBot="1" x14ac:dyDescent="0.3">
      <c r="A175" s="10" t="s">
        <v>33</v>
      </c>
      <c r="B175" s="11" t="s">
        <v>27</v>
      </c>
      <c r="C175" s="12" t="s">
        <v>24</v>
      </c>
      <c r="D175" s="14">
        <f>2*1.41666666666667</f>
        <v>2.8333333333333401</v>
      </c>
      <c r="E175" s="12" t="s">
        <v>9</v>
      </c>
      <c r="F175" s="11" t="s">
        <v>25</v>
      </c>
      <c r="G175" s="12" t="s">
        <v>100</v>
      </c>
      <c r="H175" s="11" t="s">
        <v>133</v>
      </c>
      <c r="I175" s="12" t="s">
        <v>24</v>
      </c>
      <c r="J175" s="284" t="s">
        <v>14</v>
      </c>
      <c r="K175" s="37">
        <f>D175*J174</f>
        <v>68.000000000000171</v>
      </c>
      <c r="L175" s="45" t="s">
        <v>33</v>
      </c>
      <c r="M175" s="14">
        <f t="shared" si="53"/>
        <v>0.56666666666666798</v>
      </c>
      <c r="N175" s="32">
        <f t="shared" si="54"/>
        <v>1.4166666666666701</v>
      </c>
      <c r="O175" s="14">
        <f t="shared" si="55"/>
        <v>0.99166666666666903</v>
      </c>
      <c r="P175" s="264">
        <v>0</v>
      </c>
      <c r="Q175" s="32">
        <f t="shared" si="43"/>
        <v>1.2</v>
      </c>
      <c r="R175" s="14">
        <f t="shared" si="48"/>
        <v>0</v>
      </c>
      <c r="S175" s="14">
        <f t="shared" si="49"/>
        <v>0.66111111111111265</v>
      </c>
      <c r="T175" s="33">
        <f t="shared" si="50"/>
        <v>0.7958333333333345</v>
      </c>
    </row>
    <row r="176" spans="1:20" ht="15.75" thickBot="1" x14ac:dyDescent="0.3">
      <c r="A176" s="10" t="s">
        <v>34</v>
      </c>
      <c r="B176" s="11" t="s">
        <v>25</v>
      </c>
      <c r="C176" s="12" t="s">
        <v>13</v>
      </c>
      <c r="D176" s="14">
        <f>2*2.63888888888889</f>
        <v>5.2777777777777803</v>
      </c>
      <c r="E176" s="12" t="s">
        <v>9</v>
      </c>
      <c r="F176" s="11" t="s">
        <v>25</v>
      </c>
      <c r="G176" s="12" t="s">
        <v>100</v>
      </c>
      <c r="H176" s="11" t="s">
        <v>133</v>
      </c>
      <c r="I176" s="12" t="s">
        <v>27</v>
      </c>
      <c r="J176" s="284" t="s">
        <v>9</v>
      </c>
      <c r="K176" s="37">
        <f>D176*J175</f>
        <v>63.333333333333364</v>
      </c>
      <c r="L176" s="45" t="s">
        <v>34</v>
      </c>
      <c r="M176" s="14">
        <f t="shared" si="53"/>
        <v>0.75396825396825429</v>
      </c>
      <c r="N176" s="32">
        <f t="shared" si="54"/>
        <v>1.7592592592592602</v>
      </c>
      <c r="O176" s="14">
        <f t="shared" si="55"/>
        <v>1.2566137566137572</v>
      </c>
      <c r="P176" s="264">
        <v>0</v>
      </c>
      <c r="Q176" s="32">
        <f t="shared" si="43"/>
        <v>1.2</v>
      </c>
      <c r="R176" s="14">
        <f t="shared" si="48"/>
        <v>0</v>
      </c>
      <c r="S176" s="14">
        <f t="shared" si="49"/>
        <v>0.83774250440917142</v>
      </c>
      <c r="T176" s="33">
        <f t="shared" si="50"/>
        <v>0.92830687830687864</v>
      </c>
    </row>
    <row r="177" spans="1:20" ht="15.75" thickBot="1" x14ac:dyDescent="0.3">
      <c r="A177" s="15" t="s">
        <v>35</v>
      </c>
      <c r="B177" s="16" t="s">
        <v>7</v>
      </c>
      <c r="C177" s="17" t="s">
        <v>27</v>
      </c>
      <c r="D177" s="20">
        <f>2*5.08333333333333</f>
        <v>10.166666666666661</v>
      </c>
      <c r="E177" s="17" t="s">
        <v>9</v>
      </c>
      <c r="F177" s="16" t="s">
        <v>25</v>
      </c>
      <c r="G177" s="17" t="s">
        <v>100</v>
      </c>
      <c r="H177" s="16" t="s">
        <v>133</v>
      </c>
      <c r="I177" s="17" t="s">
        <v>7</v>
      </c>
      <c r="J177" s="285" t="s">
        <v>10</v>
      </c>
      <c r="K177" s="38">
        <f>D177*J176</f>
        <v>60.999999999999964</v>
      </c>
      <c r="L177" s="46" t="s">
        <v>35</v>
      </c>
      <c r="M177" s="20">
        <f t="shared" si="53"/>
        <v>1.0166666666666662</v>
      </c>
      <c r="N177" s="259">
        <f t="shared" si="54"/>
        <v>2.0333333333333323</v>
      </c>
      <c r="O177" s="20">
        <f t="shared" si="55"/>
        <v>1.5249999999999992</v>
      </c>
      <c r="P177" s="277">
        <v>0</v>
      </c>
      <c r="Q177" s="278">
        <f t="shared" si="43"/>
        <v>1.2</v>
      </c>
      <c r="R177" s="20">
        <f t="shared" si="48"/>
        <v>0</v>
      </c>
      <c r="S177" s="20">
        <f t="shared" si="49"/>
        <v>1.0166666666666662</v>
      </c>
      <c r="T177" s="35">
        <f t="shared" si="50"/>
        <v>1.0624999999999996</v>
      </c>
    </row>
    <row r="178" spans="1:20" ht="24" thickTop="1" x14ac:dyDescent="0.35">
      <c r="A178" s="267" t="s">
        <v>21</v>
      </c>
      <c r="B178" s="8"/>
      <c r="C178" s="8"/>
      <c r="D178" s="9"/>
      <c r="E178" s="8"/>
      <c r="F178" s="8"/>
      <c r="G178" s="8"/>
      <c r="H178" s="8"/>
      <c r="I178" s="8"/>
      <c r="J178" s="327" t="s">
        <v>145</v>
      </c>
      <c r="K178" s="327"/>
      <c r="L178" s="266" t="s">
        <v>21</v>
      </c>
      <c r="M178" s="9"/>
      <c r="N178" s="9"/>
      <c r="O178" s="9"/>
      <c r="P178" s="276"/>
      <c r="Q178" s="9"/>
      <c r="R178" s="9"/>
      <c r="S178" s="329" t="s">
        <v>146</v>
      </c>
      <c r="T178" s="330"/>
    </row>
    <row r="179" spans="1:20" ht="15.75" thickBot="1" x14ac:dyDescent="0.3">
      <c r="A179" s="268" t="s">
        <v>69</v>
      </c>
      <c r="B179" s="228"/>
      <c r="C179" s="228"/>
      <c r="D179" s="21"/>
      <c r="E179" s="228"/>
      <c r="F179" s="228"/>
      <c r="G179" s="228"/>
      <c r="H179" s="228"/>
      <c r="I179" s="228"/>
      <c r="J179" s="289"/>
      <c r="K179" s="21"/>
      <c r="L179" s="235" t="s">
        <v>69</v>
      </c>
      <c r="M179" s="21"/>
      <c r="N179" s="21"/>
      <c r="O179" s="21"/>
      <c r="P179" s="279"/>
      <c r="Q179" s="21"/>
      <c r="R179" s="21"/>
      <c r="S179" s="21"/>
      <c r="T179" s="22"/>
    </row>
    <row r="180" spans="1:20" ht="16.5" thickTop="1" thickBot="1" x14ac:dyDescent="0.3">
      <c r="A180" s="23" t="s">
        <v>143</v>
      </c>
      <c r="B180" s="24" t="s">
        <v>6</v>
      </c>
      <c r="C180" s="25" t="s">
        <v>8</v>
      </c>
      <c r="D180" s="26" t="s">
        <v>40</v>
      </c>
      <c r="E180" s="25" t="s">
        <v>5</v>
      </c>
      <c r="F180" s="24" t="s">
        <v>1</v>
      </c>
      <c r="G180" s="25" t="s">
        <v>0</v>
      </c>
      <c r="H180" s="24" t="s">
        <v>2</v>
      </c>
      <c r="I180" s="25" t="s">
        <v>3</v>
      </c>
      <c r="J180" s="243" t="s">
        <v>4</v>
      </c>
      <c r="K180" s="269" t="s">
        <v>147</v>
      </c>
      <c r="L180" s="57" t="s">
        <v>143</v>
      </c>
      <c r="M180" s="260" t="s">
        <v>251</v>
      </c>
      <c r="N180" s="261" t="s">
        <v>253</v>
      </c>
      <c r="O180" s="58" t="s">
        <v>142</v>
      </c>
      <c r="P180" s="263" t="s">
        <v>252</v>
      </c>
      <c r="Q180" s="261" t="s">
        <v>256</v>
      </c>
      <c r="R180" s="260" t="s">
        <v>254</v>
      </c>
      <c r="S180" s="260" t="s">
        <v>255</v>
      </c>
      <c r="T180" s="262" t="s">
        <v>141</v>
      </c>
    </row>
    <row r="181" spans="1:20" ht="15.75" thickBot="1" x14ac:dyDescent="0.3">
      <c r="A181" s="10" t="s">
        <v>210</v>
      </c>
      <c r="B181" s="11" t="s">
        <v>42</v>
      </c>
      <c r="C181" s="12" t="s">
        <v>47</v>
      </c>
      <c r="D181" s="14">
        <v>20</v>
      </c>
      <c r="E181" s="12" t="s">
        <v>10</v>
      </c>
      <c r="F181" s="11" t="s">
        <v>9</v>
      </c>
      <c r="G181" s="12" t="s">
        <v>11</v>
      </c>
      <c r="H181" s="11" t="s">
        <v>42</v>
      </c>
      <c r="I181" s="12" t="s">
        <v>42</v>
      </c>
      <c r="J181" s="284">
        <v>5</v>
      </c>
      <c r="K181" s="270">
        <f>D181*J181</f>
        <v>100</v>
      </c>
      <c r="L181" s="272" t="s">
        <v>210</v>
      </c>
      <c r="M181" s="14">
        <f t="shared" ref="M181" si="56">D181/B181</f>
        <v>1</v>
      </c>
      <c r="N181" s="32">
        <f t="shared" ref="N181" si="57">D181/C181</f>
        <v>1.3333333333333333</v>
      </c>
      <c r="O181" s="14">
        <f t="shared" ref="O181" si="58">(M181+N181)/2</f>
        <v>1.1666666666666665</v>
      </c>
      <c r="P181" s="264">
        <v>0.49444444444444424</v>
      </c>
      <c r="Q181" s="32">
        <f t="shared" si="43"/>
        <v>0.5</v>
      </c>
      <c r="R181" s="14">
        <f>(D181*P181)/I181</f>
        <v>0.4944444444444443</v>
      </c>
      <c r="S181" s="14">
        <f>(M181+N181+R181)/3</f>
        <v>0.94259259259259254</v>
      </c>
      <c r="T181" s="33">
        <f>SUM(M181,N181,Q181,R181)/4</f>
        <v>0.83194444444444438</v>
      </c>
    </row>
    <row r="182" spans="1:20" ht="15.75" thickBot="1" x14ac:dyDescent="0.3">
      <c r="A182" s="10" t="s">
        <v>211</v>
      </c>
      <c r="B182" s="11" t="s">
        <v>47</v>
      </c>
      <c r="C182" s="12" t="s">
        <v>7</v>
      </c>
      <c r="D182" s="14">
        <v>20</v>
      </c>
      <c r="E182" s="12" t="s">
        <v>24</v>
      </c>
      <c r="F182" s="11" t="s">
        <v>10</v>
      </c>
      <c r="G182" s="12" t="s">
        <v>12</v>
      </c>
      <c r="H182" s="11" t="s">
        <v>14</v>
      </c>
      <c r="I182" s="12" t="s">
        <v>7</v>
      </c>
      <c r="J182" s="284">
        <v>10</v>
      </c>
      <c r="K182" s="270">
        <f t="shared" ref="K182:K213" si="59">D182*J182</f>
        <v>200</v>
      </c>
      <c r="L182" s="272" t="s">
        <v>211</v>
      </c>
      <c r="M182" s="14">
        <f t="shared" ref="M182:M213" si="60">D182/B182</f>
        <v>1.3333333333333333</v>
      </c>
      <c r="N182" s="32">
        <f t="shared" ref="N182:N213" si="61">D182/C182</f>
        <v>2</v>
      </c>
      <c r="O182" s="14">
        <f t="shared" ref="O182:O213" si="62">(M182+N182)/2</f>
        <v>1.6666666666666665</v>
      </c>
      <c r="P182" s="264">
        <v>0.31777777777777788</v>
      </c>
      <c r="Q182" s="32">
        <f t="shared" si="43"/>
        <v>1</v>
      </c>
      <c r="R182" s="14">
        <f t="shared" ref="R182:R213" si="63">(D182*P182)/I182</f>
        <v>0.63555555555555576</v>
      </c>
      <c r="S182" s="14">
        <f t="shared" ref="S182:S213" si="64">(M182+N182+R182)/3</f>
        <v>1.3229629629629629</v>
      </c>
      <c r="T182" s="33">
        <f t="shared" ref="T182:T213" si="65">SUM(M182,N182,Q182,R182)/4</f>
        <v>1.2422222222222221</v>
      </c>
    </row>
    <row r="183" spans="1:20" ht="15.75" thickBot="1" x14ac:dyDescent="0.3">
      <c r="A183" s="10" t="s">
        <v>212</v>
      </c>
      <c r="B183" s="11" t="s">
        <v>7</v>
      </c>
      <c r="C183" s="12" t="s">
        <v>25</v>
      </c>
      <c r="D183" s="14">
        <v>5</v>
      </c>
      <c r="E183" s="12" t="s">
        <v>13</v>
      </c>
      <c r="F183" s="11" t="s">
        <v>10</v>
      </c>
      <c r="G183" s="12" t="s">
        <v>77</v>
      </c>
      <c r="H183" s="11" t="s">
        <v>100</v>
      </c>
      <c r="I183" s="12" t="s">
        <v>9</v>
      </c>
      <c r="J183" s="284">
        <v>20</v>
      </c>
      <c r="K183" s="270">
        <f t="shared" si="59"/>
        <v>100</v>
      </c>
      <c r="L183" s="272" t="s">
        <v>212</v>
      </c>
      <c r="M183" s="14">
        <f t="shared" si="60"/>
        <v>0.5</v>
      </c>
      <c r="N183" s="32">
        <f t="shared" si="61"/>
        <v>0.7142857142857143</v>
      </c>
      <c r="O183" s="14">
        <f t="shared" si="62"/>
        <v>0.60714285714285721</v>
      </c>
      <c r="P183" s="264">
        <v>0.35000000000000009</v>
      </c>
      <c r="Q183" s="32">
        <f t="shared" si="43"/>
        <v>1.2</v>
      </c>
      <c r="R183" s="14">
        <f t="shared" si="63"/>
        <v>0.29166666666666674</v>
      </c>
      <c r="S183" s="14">
        <f t="shared" si="64"/>
        <v>0.50198412698412709</v>
      </c>
      <c r="T183" s="33">
        <f t="shared" si="65"/>
        <v>0.67648809523809539</v>
      </c>
    </row>
    <row r="184" spans="1:20" ht="15.75" thickBot="1" x14ac:dyDescent="0.3">
      <c r="A184" s="10" t="s">
        <v>213</v>
      </c>
      <c r="B184" s="11" t="s">
        <v>9</v>
      </c>
      <c r="C184" s="12" t="s">
        <v>22</v>
      </c>
      <c r="D184" s="14">
        <v>2</v>
      </c>
      <c r="E184" s="12" t="s">
        <v>10</v>
      </c>
      <c r="F184" s="11" t="s">
        <v>12</v>
      </c>
      <c r="G184" s="12" t="s">
        <v>138</v>
      </c>
      <c r="H184" s="11" t="s">
        <v>15</v>
      </c>
      <c r="I184" s="12" t="s">
        <v>22</v>
      </c>
      <c r="J184" s="284">
        <v>45</v>
      </c>
      <c r="K184" s="270">
        <f t="shared" si="59"/>
        <v>90</v>
      </c>
      <c r="L184" s="272" t="s">
        <v>213</v>
      </c>
      <c r="M184" s="14">
        <f t="shared" si="60"/>
        <v>0.33333333333333331</v>
      </c>
      <c r="N184" s="32">
        <f t="shared" si="61"/>
        <v>2</v>
      </c>
      <c r="O184" s="14">
        <f t="shared" si="62"/>
        <v>1.1666666666666667</v>
      </c>
      <c r="P184" s="264">
        <v>0.61333333333333295</v>
      </c>
      <c r="Q184" s="32">
        <f t="shared" si="43"/>
        <v>1.2</v>
      </c>
      <c r="R184" s="14">
        <f t="shared" si="63"/>
        <v>1.2266666666666659</v>
      </c>
      <c r="S184" s="14">
        <f t="shared" si="64"/>
        <v>1.1866666666666665</v>
      </c>
      <c r="T184" s="33">
        <f t="shared" si="65"/>
        <v>1.1899999999999997</v>
      </c>
    </row>
    <row r="185" spans="1:20" ht="15.75" thickBot="1" x14ac:dyDescent="0.3">
      <c r="A185" s="10" t="s">
        <v>214</v>
      </c>
      <c r="B185" s="11" t="s">
        <v>12</v>
      </c>
      <c r="C185" s="12" t="s">
        <v>10</v>
      </c>
      <c r="D185" s="14">
        <v>5</v>
      </c>
      <c r="E185" s="12" t="s">
        <v>13</v>
      </c>
      <c r="F185" s="11" t="s">
        <v>9</v>
      </c>
      <c r="G185" s="12" t="s">
        <v>14</v>
      </c>
      <c r="H185" s="11" t="s">
        <v>132</v>
      </c>
      <c r="I185" s="12" t="s">
        <v>22</v>
      </c>
      <c r="J185" s="284">
        <v>20</v>
      </c>
      <c r="K185" s="270">
        <f t="shared" si="59"/>
        <v>100</v>
      </c>
      <c r="L185" s="272" t="s">
        <v>214</v>
      </c>
      <c r="M185" s="14">
        <f t="shared" si="60"/>
        <v>0.625</v>
      </c>
      <c r="N185" s="32">
        <f t="shared" si="61"/>
        <v>1.25</v>
      </c>
      <c r="O185" s="14">
        <f t="shared" si="62"/>
        <v>0.9375</v>
      </c>
      <c r="P185" s="264">
        <v>0.46888888888888886</v>
      </c>
      <c r="Q185" s="32">
        <f t="shared" si="43"/>
        <v>1.2</v>
      </c>
      <c r="R185" s="14">
        <f t="shared" si="63"/>
        <v>2.3444444444444441</v>
      </c>
      <c r="S185" s="14">
        <f t="shared" si="64"/>
        <v>1.4064814814814814</v>
      </c>
      <c r="T185" s="33">
        <f t="shared" si="65"/>
        <v>1.3548611111111111</v>
      </c>
    </row>
    <row r="186" spans="1:20" ht="15.75" thickBot="1" x14ac:dyDescent="0.3">
      <c r="A186" s="10" t="s">
        <v>215</v>
      </c>
      <c r="B186" s="11" t="s">
        <v>14</v>
      </c>
      <c r="C186" s="12" t="s">
        <v>25</v>
      </c>
      <c r="D186" s="14">
        <v>10</v>
      </c>
      <c r="E186" s="12" t="s">
        <v>23</v>
      </c>
      <c r="F186" s="11" t="s">
        <v>27</v>
      </c>
      <c r="G186" s="12" t="s">
        <v>7</v>
      </c>
      <c r="H186" s="11" t="s">
        <v>47</v>
      </c>
      <c r="I186" s="12" t="s">
        <v>13</v>
      </c>
      <c r="J186" s="284">
        <v>10</v>
      </c>
      <c r="K186" s="270">
        <f t="shared" si="59"/>
        <v>100</v>
      </c>
      <c r="L186" s="272" t="s">
        <v>215</v>
      </c>
      <c r="M186" s="14">
        <f t="shared" si="60"/>
        <v>0.83333333333333337</v>
      </c>
      <c r="N186" s="32">
        <f t="shared" si="61"/>
        <v>1.4285714285714286</v>
      </c>
      <c r="O186" s="14">
        <f t="shared" si="62"/>
        <v>1.1309523809523809</v>
      </c>
      <c r="P186" s="264">
        <v>0.41111111111111109</v>
      </c>
      <c r="Q186" s="32">
        <f t="shared" si="43"/>
        <v>1</v>
      </c>
      <c r="R186" s="14">
        <f t="shared" si="63"/>
        <v>1.3703703703703702</v>
      </c>
      <c r="S186" s="14">
        <f t="shared" si="64"/>
        <v>1.2107583774250441</v>
      </c>
      <c r="T186" s="33">
        <f t="shared" si="65"/>
        <v>1.158068783068783</v>
      </c>
    </row>
    <row r="187" spans="1:20" ht="15.75" thickBot="1" x14ac:dyDescent="0.3">
      <c r="A187" s="10" t="s">
        <v>216</v>
      </c>
      <c r="B187" s="11" t="s">
        <v>100</v>
      </c>
      <c r="C187" s="12" t="s">
        <v>7</v>
      </c>
      <c r="D187" s="14">
        <v>20</v>
      </c>
      <c r="E187" s="12" t="s">
        <v>23</v>
      </c>
      <c r="F187" s="11" t="s">
        <v>13</v>
      </c>
      <c r="G187" s="12" t="s">
        <v>9</v>
      </c>
      <c r="H187" s="11" t="s">
        <v>77</v>
      </c>
      <c r="I187" s="12" t="s">
        <v>25</v>
      </c>
      <c r="J187" s="284">
        <v>5</v>
      </c>
      <c r="K187" s="270">
        <f t="shared" si="59"/>
        <v>100</v>
      </c>
      <c r="L187" s="272" t="s">
        <v>216</v>
      </c>
      <c r="M187" s="14">
        <f t="shared" si="60"/>
        <v>1.4285714285714286</v>
      </c>
      <c r="N187" s="32">
        <f t="shared" si="61"/>
        <v>2</v>
      </c>
      <c r="O187" s="14">
        <f t="shared" si="62"/>
        <v>1.7142857142857144</v>
      </c>
      <c r="P187" s="264">
        <v>0.2466666666666667</v>
      </c>
      <c r="Q187" s="32">
        <f t="shared" si="43"/>
        <v>0.5</v>
      </c>
      <c r="R187" s="14">
        <f t="shared" si="63"/>
        <v>0.70476190476190481</v>
      </c>
      <c r="S187" s="14">
        <f t="shared" si="64"/>
        <v>1.377777777777778</v>
      </c>
      <c r="T187" s="33">
        <f t="shared" si="65"/>
        <v>1.1583333333333334</v>
      </c>
    </row>
    <row r="188" spans="1:20" ht="15.75" thickBot="1" x14ac:dyDescent="0.3">
      <c r="A188" s="10" t="s">
        <v>73</v>
      </c>
      <c r="B188" s="11" t="s">
        <v>9</v>
      </c>
      <c r="C188" s="12" t="s">
        <v>22</v>
      </c>
      <c r="D188" s="14">
        <f t="shared" ref="D188:D191" si="66">D57</f>
        <v>1.416666666666667</v>
      </c>
      <c r="E188" s="12" t="s">
        <v>10</v>
      </c>
      <c r="F188" s="11" t="s">
        <v>77</v>
      </c>
      <c r="G188" s="12" t="s">
        <v>132</v>
      </c>
      <c r="H188" s="11" t="s">
        <v>134</v>
      </c>
      <c r="I188" s="12" t="s">
        <v>22</v>
      </c>
      <c r="J188" s="284">
        <v>45</v>
      </c>
      <c r="K188" s="270">
        <f t="shared" si="59"/>
        <v>63.750000000000014</v>
      </c>
      <c r="L188" s="272" t="s">
        <v>73</v>
      </c>
      <c r="M188" s="14">
        <f t="shared" si="60"/>
        <v>0.23611111111111116</v>
      </c>
      <c r="N188" s="32">
        <f t="shared" si="61"/>
        <v>1.416666666666667</v>
      </c>
      <c r="O188" s="14">
        <f t="shared" si="62"/>
        <v>0.82638888888888906</v>
      </c>
      <c r="P188" s="264">
        <v>0.78</v>
      </c>
      <c r="Q188" s="32">
        <f t="shared" si="43"/>
        <v>1.2</v>
      </c>
      <c r="R188" s="14">
        <f t="shared" si="63"/>
        <v>1.1050000000000002</v>
      </c>
      <c r="S188" s="14">
        <f t="shared" si="64"/>
        <v>0.91925925925925933</v>
      </c>
      <c r="T188" s="33">
        <f t="shared" si="65"/>
        <v>0.98944444444444457</v>
      </c>
    </row>
    <row r="189" spans="1:20" ht="15.75" thickBot="1" x14ac:dyDescent="0.3">
      <c r="A189" s="10" t="s">
        <v>74</v>
      </c>
      <c r="B189" s="11" t="s">
        <v>12</v>
      </c>
      <c r="C189" s="12" t="s">
        <v>27</v>
      </c>
      <c r="D189" s="14">
        <f t="shared" si="66"/>
        <v>3.166666666666667</v>
      </c>
      <c r="E189" s="12" t="s">
        <v>13</v>
      </c>
      <c r="F189" s="11" t="s">
        <v>25</v>
      </c>
      <c r="G189" s="12" t="s">
        <v>100</v>
      </c>
      <c r="H189" s="11" t="s">
        <v>133</v>
      </c>
      <c r="I189" s="12" t="s">
        <v>22</v>
      </c>
      <c r="J189" s="284">
        <v>20</v>
      </c>
      <c r="K189" s="270">
        <f t="shared" si="59"/>
        <v>63.333333333333343</v>
      </c>
      <c r="L189" s="272" t="s">
        <v>74</v>
      </c>
      <c r="M189" s="14">
        <f t="shared" si="60"/>
        <v>0.39583333333333337</v>
      </c>
      <c r="N189" s="32">
        <f t="shared" si="61"/>
        <v>0.63333333333333341</v>
      </c>
      <c r="O189" s="14">
        <f t="shared" si="62"/>
        <v>0.51458333333333339</v>
      </c>
      <c r="P189" s="264">
        <v>0.65111111111111142</v>
      </c>
      <c r="Q189" s="32">
        <f t="shared" si="43"/>
        <v>1.2</v>
      </c>
      <c r="R189" s="14">
        <f t="shared" si="63"/>
        <v>2.0618518518518529</v>
      </c>
      <c r="S189" s="14">
        <f t="shared" si="64"/>
        <v>1.03033950617284</v>
      </c>
      <c r="T189" s="33">
        <f t="shared" si="65"/>
        <v>1.07275462962963</v>
      </c>
    </row>
    <row r="190" spans="1:20" ht="15.75" thickBot="1" x14ac:dyDescent="0.3">
      <c r="A190" s="10" t="s">
        <v>75</v>
      </c>
      <c r="B190" s="11" t="s">
        <v>152</v>
      </c>
      <c r="C190" s="12" t="s">
        <v>9</v>
      </c>
      <c r="D190" s="14">
        <f t="shared" si="66"/>
        <v>6.3055555555555554</v>
      </c>
      <c r="E190" s="12" t="s">
        <v>23</v>
      </c>
      <c r="F190" s="11" t="s">
        <v>9</v>
      </c>
      <c r="G190" s="12" t="s">
        <v>14</v>
      </c>
      <c r="H190" s="11" t="s">
        <v>132</v>
      </c>
      <c r="I190" s="12" t="s">
        <v>24</v>
      </c>
      <c r="J190" s="284">
        <v>10</v>
      </c>
      <c r="K190" s="270">
        <f t="shared" si="59"/>
        <v>63.055555555555557</v>
      </c>
      <c r="L190" s="272" t="s">
        <v>75</v>
      </c>
      <c r="M190" s="14">
        <f t="shared" si="60"/>
        <v>0.5732323232323232</v>
      </c>
      <c r="N190" s="32">
        <f t="shared" si="61"/>
        <v>1.0509259259259258</v>
      </c>
      <c r="O190" s="14">
        <f t="shared" si="62"/>
        <v>0.81207912457912457</v>
      </c>
      <c r="P190" s="264">
        <v>0.57333333333333369</v>
      </c>
      <c r="Q190" s="32">
        <f t="shared" si="43"/>
        <v>1</v>
      </c>
      <c r="R190" s="14">
        <f t="shared" si="63"/>
        <v>1.8075925925925937</v>
      </c>
      <c r="S190" s="14">
        <f t="shared" si="64"/>
        <v>1.143916947250281</v>
      </c>
      <c r="T190" s="33">
        <f t="shared" si="65"/>
        <v>1.1079377104377106</v>
      </c>
    </row>
    <row r="191" spans="1:20" ht="15.75" thickBot="1" x14ac:dyDescent="0.3">
      <c r="A191" s="10" t="s">
        <v>76</v>
      </c>
      <c r="B191" s="11" t="s">
        <v>100</v>
      </c>
      <c r="C191" s="12" t="s">
        <v>152</v>
      </c>
      <c r="D191" s="14">
        <f t="shared" si="66"/>
        <v>12.694444444444445</v>
      </c>
      <c r="E191" s="12" t="s">
        <v>23</v>
      </c>
      <c r="F191" s="11" t="s">
        <v>10</v>
      </c>
      <c r="G191" s="12" t="s">
        <v>12</v>
      </c>
      <c r="H191" s="11" t="s">
        <v>14</v>
      </c>
      <c r="I191" s="12" t="s">
        <v>9</v>
      </c>
      <c r="J191" s="284">
        <v>5</v>
      </c>
      <c r="K191" s="270">
        <f t="shared" si="59"/>
        <v>63.472222222222221</v>
      </c>
      <c r="L191" s="272" t="s">
        <v>76</v>
      </c>
      <c r="M191" s="14">
        <f t="shared" si="60"/>
        <v>0.90674603174603174</v>
      </c>
      <c r="N191" s="32">
        <f t="shared" si="61"/>
        <v>1.154040404040404</v>
      </c>
      <c r="O191" s="14">
        <f t="shared" si="62"/>
        <v>1.0303932178932178</v>
      </c>
      <c r="P191" s="264">
        <v>0.38222222222222235</v>
      </c>
      <c r="Q191" s="32">
        <f t="shared" si="43"/>
        <v>0.5</v>
      </c>
      <c r="R191" s="14">
        <f t="shared" si="63"/>
        <v>0.80868312757201677</v>
      </c>
      <c r="S191" s="14">
        <f t="shared" si="64"/>
        <v>0.95648985445281742</v>
      </c>
      <c r="T191" s="33">
        <f t="shared" si="65"/>
        <v>0.84236739083961309</v>
      </c>
    </row>
    <row r="192" spans="1:20" ht="15.75" thickBot="1" x14ac:dyDescent="0.3">
      <c r="A192" s="10" t="s">
        <v>94</v>
      </c>
      <c r="B192" s="11" t="s">
        <v>12</v>
      </c>
      <c r="C192" s="12" t="s">
        <v>13</v>
      </c>
      <c r="D192" s="14">
        <v>6.3333333333333339</v>
      </c>
      <c r="E192" s="12" t="s">
        <v>23</v>
      </c>
      <c r="F192" s="11" t="s">
        <v>9</v>
      </c>
      <c r="G192" s="12" t="s">
        <v>14</v>
      </c>
      <c r="H192" s="11" t="s">
        <v>132</v>
      </c>
      <c r="I192" s="12" t="s">
        <v>27</v>
      </c>
      <c r="J192" s="284">
        <v>45</v>
      </c>
      <c r="K192" s="270">
        <f t="shared" si="59"/>
        <v>285</v>
      </c>
      <c r="L192" s="272" t="s">
        <v>94</v>
      </c>
      <c r="M192" s="14">
        <f t="shared" si="60"/>
        <v>0.79166666666666674</v>
      </c>
      <c r="N192" s="32">
        <f t="shared" si="61"/>
        <v>2.1111111111111112</v>
      </c>
      <c r="O192" s="14">
        <f t="shared" si="62"/>
        <v>1.4513888888888888</v>
      </c>
      <c r="P192" s="264">
        <v>0.49333333333333312</v>
      </c>
      <c r="Q192" s="32">
        <f t="shared" si="43"/>
        <v>1.2</v>
      </c>
      <c r="R192" s="14">
        <f t="shared" si="63"/>
        <v>0.62488888888888872</v>
      </c>
      <c r="S192" s="14">
        <f t="shared" si="64"/>
        <v>1.1758888888888888</v>
      </c>
      <c r="T192" s="33">
        <f t="shared" si="65"/>
        <v>1.1819166666666667</v>
      </c>
    </row>
    <row r="193" spans="1:20" ht="15.75" thickBot="1" x14ac:dyDescent="0.3">
      <c r="A193" s="10" t="s">
        <v>95</v>
      </c>
      <c r="B193" s="11" t="s">
        <v>14</v>
      </c>
      <c r="C193" s="12" t="s">
        <v>9</v>
      </c>
      <c r="D193" s="14">
        <v>15.833333333333336</v>
      </c>
      <c r="E193" s="12" t="s">
        <v>23</v>
      </c>
      <c r="F193" s="11" t="s">
        <v>27</v>
      </c>
      <c r="G193" s="12" t="s">
        <v>7</v>
      </c>
      <c r="H193" s="11" t="s">
        <v>47</v>
      </c>
      <c r="I193" s="12" t="s">
        <v>27</v>
      </c>
      <c r="J193" s="284">
        <v>20</v>
      </c>
      <c r="K193" s="270">
        <f t="shared" si="59"/>
        <v>316.66666666666674</v>
      </c>
      <c r="L193" s="272" t="s">
        <v>95</v>
      </c>
      <c r="M193" s="14">
        <f t="shared" si="60"/>
        <v>1.3194444444444446</v>
      </c>
      <c r="N193" s="32">
        <f t="shared" si="61"/>
        <v>2.6388888888888893</v>
      </c>
      <c r="O193" s="14">
        <f t="shared" si="62"/>
        <v>1.979166666666667</v>
      </c>
      <c r="P193" s="264">
        <v>0.41111111111111109</v>
      </c>
      <c r="Q193" s="32">
        <f t="shared" si="43"/>
        <v>1.2</v>
      </c>
      <c r="R193" s="14">
        <f t="shared" si="63"/>
        <v>1.3018518518518518</v>
      </c>
      <c r="S193" s="14">
        <f t="shared" si="64"/>
        <v>1.7533950617283953</v>
      </c>
      <c r="T193" s="33">
        <f t="shared" si="65"/>
        <v>1.6150462962962964</v>
      </c>
    </row>
    <row r="194" spans="1:20" ht="15.75" thickBot="1" x14ac:dyDescent="0.3">
      <c r="A194" s="10" t="s">
        <v>96</v>
      </c>
      <c r="B194" s="11" t="s">
        <v>25</v>
      </c>
      <c r="C194" s="12" t="s">
        <v>13</v>
      </c>
      <c r="D194" s="14">
        <v>2.8333333333333339</v>
      </c>
      <c r="E194" s="12" t="s">
        <v>13</v>
      </c>
      <c r="F194" s="11" t="s">
        <v>12</v>
      </c>
      <c r="G194" s="12" t="s">
        <v>139</v>
      </c>
      <c r="H194" s="11" t="s">
        <v>65</v>
      </c>
      <c r="I194" s="12" t="s">
        <v>24</v>
      </c>
      <c r="J194" s="284">
        <v>45</v>
      </c>
      <c r="K194" s="270">
        <f t="shared" si="59"/>
        <v>127.50000000000003</v>
      </c>
      <c r="L194" s="272" t="s">
        <v>96</v>
      </c>
      <c r="M194" s="14">
        <f t="shared" si="60"/>
        <v>0.40476190476190482</v>
      </c>
      <c r="N194" s="32">
        <f t="shared" si="61"/>
        <v>0.94444444444444464</v>
      </c>
      <c r="O194" s="14">
        <f t="shared" si="62"/>
        <v>0.67460317460317476</v>
      </c>
      <c r="P194" s="264">
        <v>0.66364444444444426</v>
      </c>
      <c r="Q194" s="32">
        <f t="shared" si="43"/>
        <v>1.2</v>
      </c>
      <c r="R194" s="14">
        <f t="shared" si="63"/>
        <v>0.94016296296296287</v>
      </c>
      <c r="S194" s="14">
        <f t="shared" si="64"/>
        <v>0.76312310405643746</v>
      </c>
      <c r="T194" s="33">
        <f t="shared" si="65"/>
        <v>0.87234232804232814</v>
      </c>
    </row>
    <row r="195" spans="1:20" ht="15.75" thickBot="1" x14ac:dyDescent="0.3">
      <c r="A195" s="10" t="s">
        <v>97</v>
      </c>
      <c r="B195" s="11" t="s">
        <v>77</v>
      </c>
      <c r="C195" s="12" t="s">
        <v>27</v>
      </c>
      <c r="D195" s="14">
        <v>7.0833333333333348</v>
      </c>
      <c r="E195" s="12" t="s">
        <v>24</v>
      </c>
      <c r="F195" s="11" t="s">
        <v>9</v>
      </c>
      <c r="G195" s="12" t="s">
        <v>11</v>
      </c>
      <c r="H195" s="11" t="s">
        <v>42</v>
      </c>
      <c r="I195" s="12" t="s">
        <v>24</v>
      </c>
      <c r="J195" s="284">
        <v>20</v>
      </c>
      <c r="K195" s="270">
        <f t="shared" si="59"/>
        <v>141.66666666666669</v>
      </c>
      <c r="L195" s="272" t="s">
        <v>97</v>
      </c>
      <c r="M195" s="14">
        <f t="shared" si="60"/>
        <v>0.7870370370370372</v>
      </c>
      <c r="N195" s="32">
        <f t="shared" si="61"/>
        <v>1.416666666666667</v>
      </c>
      <c r="O195" s="14">
        <f t="shared" si="62"/>
        <v>1.1018518518518521</v>
      </c>
      <c r="P195" s="264">
        <v>0.51777777777777767</v>
      </c>
      <c r="Q195" s="32">
        <f t="shared" si="43"/>
        <v>1.2</v>
      </c>
      <c r="R195" s="14">
        <f t="shared" si="63"/>
        <v>1.8337962962962964</v>
      </c>
      <c r="S195" s="14">
        <f t="shared" si="64"/>
        <v>1.3458333333333334</v>
      </c>
      <c r="T195" s="33">
        <f t="shared" si="65"/>
        <v>1.3093750000000002</v>
      </c>
    </row>
    <row r="196" spans="1:20" ht="15.75" thickBot="1" x14ac:dyDescent="0.3">
      <c r="A196" s="10" t="s">
        <v>98</v>
      </c>
      <c r="B196" s="11" t="s">
        <v>11</v>
      </c>
      <c r="C196" s="12" t="s">
        <v>25</v>
      </c>
      <c r="D196" s="14">
        <v>14.16666666666667</v>
      </c>
      <c r="E196" s="12" t="s">
        <v>23</v>
      </c>
      <c r="F196" s="11" t="s">
        <v>9</v>
      </c>
      <c r="G196" s="12" t="s">
        <v>14</v>
      </c>
      <c r="H196" s="11" t="s">
        <v>132</v>
      </c>
      <c r="I196" s="12" t="s">
        <v>12</v>
      </c>
      <c r="J196" s="284">
        <v>10</v>
      </c>
      <c r="K196" s="270">
        <f t="shared" si="59"/>
        <v>141.66666666666669</v>
      </c>
      <c r="L196" s="272" t="s">
        <v>98</v>
      </c>
      <c r="M196" s="14">
        <f t="shared" si="60"/>
        <v>1.0897435897435899</v>
      </c>
      <c r="N196" s="32">
        <f t="shared" si="61"/>
        <v>2.0238095238095242</v>
      </c>
      <c r="O196" s="14">
        <f t="shared" si="62"/>
        <v>1.556776556776557</v>
      </c>
      <c r="P196" s="264">
        <v>0.49333333333333312</v>
      </c>
      <c r="Q196" s="32">
        <f t="shared" si="43"/>
        <v>1</v>
      </c>
      <c r="R196" s="14">
        <f t="shared" si="63"/>
        <v>0.87361111111111089</v>
      </c>
      <c r="S196" s="14">
        <f t="shared" si="64"/>
        <v>1.3290547415547416</v>
      </c>
      <c r="T196" s="33">
        <f t="shared" si="65"/>
        <v>1.2467910561660562</v>
      </c>
    </row>
    <row r="197" spans="1:20" ht="15.75" thickBot="1" x14ac:dyDescent="0.3">
      <c r="A197" s="10" t="s">
        <v>99</v>
      </c>
      <c r="B197" s="11" t="s">
        <v>47</v>
      </c>
      <c r="C197" s="12" t="s">
        <v>7</v>
      </c>
      <c r="D197" s="14">
        <v>28.333333333333339</v>
      </c>
      <c r="E197" s="12" t="s">
        <v>23</v>
      </c>
      <c r="F197" s="11" t="s">
        <v>13</v>
      </c>
      <c r="G197" s="12" t="s">
        <v>25</v>
      </c>
      <c r="H197" s="11" t="s">
        <v>7</v>
      </c>
      <c r="I197" s="12" t="s">
        <v>100</v>
      </c>
      <c r="J197" s="284">
        <v>5</v>
      </c>
      <c r="K197" s="270">
        <f t="shared" si="59"/>
        <v>141.66666666666669</v>
      </c>
      <c r="L197" s="272" t="s">
        <v>99</v>
      </c>
      <c r="M197" s="14">
        <f t="shared" si="60"/>
        <v>1.8888888888888893</v>
      </c>
      <c r="N197" s="32">
        <f t="shared" si="61"/>
        <v>2.8333333333333339</v>
      </c>
      <c r="O197" s="14">
        <f t="shared" si="62"/>
        <v>2.3611111111111116</v>
      </c>
      <c r="P197" s="264">
        <v>0.29555555555555552</v>
      </c>
      <c r="Q197" s="32">
        <f t="shared" ref="Q197:Q213" si="67">IF(J197&gt;12,12/10,J197/10)</f>
        <v>0.5</v>
      </c>
      <c r="R197" s="14">
        <f t="shared" si="63"/>
        <v>0.59814814814814821</v>
      </c>
      <c r="S197" s="14">
        <f t="shared" si="64"/>
        <v>1.773456790123457</v>
      </c>
      <c r="T197" s="33">
        <f t="shared" si="65"/>
        <v>1.4550925925925928</v>
      </c>
    </row>
    <row r="198" spans="1:20" ht="15.75" thickBot="1" x14ac:dyDescent="0.3">
      <c r="A198" s="10" t="s">
        <v>222</v>
      </c>
      <c r="B198" s="11" t="s">
        <v>10</v>
      </c>
      <c r="C198" s="12" t="s">
        <v>22</v>
      </c>
      <c r="D198" s="14">
        <v>2</v>
      </c>
      <c r="E198" s="12" t="s">
        <v>23</v>
      </c>
      <c r="F198" s="11" t="s">
        <v>9</v>
      </c>
      <c r="G198" s="12" t="s">
        <v>14</v>
      </c>
      <c r="H198" s="11" t="s">
        <v>132</v>
      </c>
      <c r="I198" s="12" t="s">
        <v>22</v>
      </c>
      <c r="J198" s="284">
        <v>45</v>
      </c>
      <c r="K198" s="270">
        <f t="shared" si="59"/>
        <v>90</v>
      </c>
      <c r="L198" s="272" t="s">
        <v>222</v>
      </c>
      <c r="M198" s="14">
        <f t="shared" si="60"/>
        <v>0.5</v>
      </c>
      <c r="N198" s="32">
        <f t="shared" si="61"/>
        <v>2</v>
      </c>
      <c r="O198" s="14">
        <f t="shared" si="62"/>
        <v>1.25</v>
      </c>
      <c r="P198" s="264">
        <v>0.49333333333333312</v>
      </c>
      <c r="Q198" s="32">
        <f t="shared" si="67"/>
        <v>1.2</v>
      </c>
      <c r="R198" s="14">
        <f t="shared" si="63"/>
        <v>0.98666666666666625</v>
      </c>
      <c r="S198" s="14">
        <f t="shared" si="64"/>
        <v>1.162222222222222</v>
      </c>
      <c r="T198" s="33">
        <f t="shared" si="65"/>
        <v>1.1716666666666666</v>
      </c>
    </row>
    <row r="199" spans="1:20" ht="15.75" thickBot="1" x14ac:dyDescent="0.3">
      <c r="A199" s="10" t="s">
        <v>223</v>
      </c>
      <c r="B199" s="11" t="s">
        <v>27</v>
      </c>
      <c r="C199" s="12" t="s">
        <v>24</v>
      </c>
      <c r="D199" s="14">
        <v>5</v>
      </c>
      <c r="E199" s="12" t="s">
        <v>23</v>
      </c>
      <c r="F199" s="11" t="s">
        <v>27</v>
      </c>
      <c r="G199" s="12" t="s">
        <v>7</v>
      </c>
      <c r="H199" s="11" t="s">
        <v>47</v>
      </c>
      <c r="I199" s="12" t="s">
        <v>25</v>
      </c>
      <c r="J199" s="284">
        <v>20</v>
      </c>
      <c r="K199" s="270">
        <f t="shared" si="59"/>
        <v>100</v>
      </c>
      <c r="L199" s="272" t="s">
        <v>223</v>
      </c>
      <c r="M199" s="14">
        <f t="shared" si="60"/>
        <v>1</v>
      </c>
      <c r="N199" s="32">
        <f t="shared" si="61"/>
        <v>2.5</v>
      </c>
      <c r="O199" s="14">
        <f t="shared" si="62"/>
        <v>1.75</v>
      </c>
      <c r="P199" s="264">
        <v>0.41111111111111109</v>
      </c>
      <c r="Q199" s="32">
        <f t="shared" si="67"/>
        <v>1.2</v>
      </c>
      <c r="R199" s="14">
        <f t="shared" si="63"/>
        <v>0.29365079365079361</v>
      </c>
      <c r="S199" s="14">
        <f t="shared" si="64"/>
        <v>1.2645502645502644</v>
      </c>
      <c r="T199" s="33">
        <f t="shared" si="65"/>
        <v>1.2484126984126984</v>
      </c>
    </row>
    <row r="200" spans="1:20" ht="15.75" thickBot="1" x14ac:dyDescent="0.3">
      <c r="A200" s="10" t="s">
        <v>217</v>
      </c>
      <c r="B200" s="11" t="s">
        <v>132</v>
      </c>
      <c r="C200" s="12" t="s">
        <v>152</v>
      </c>
      <c r="D200" s="14">
        <f>SUM(25,20,10)/3</f>
        <v>18.333333333333332</v>
      </c>
      <c r="E200" s="12" t="s">
        <v>10</v>
      </c>
      <c r="F200" s="11" t="s">
        <v>9</v>
      </c>
      <c r="G200" s="12" t="s">
        <v>11</v>
      </c>
      <c r="H200" s="11" t="s">
        <v>42</v>
      </c>
      <c r="I200" s="12" t="s">
        <v>24</v>
      </c>
      <c r="J200" s="284">
        <v>4</v>
      </c>
      <c r="K200" s="270">
        <f t="shared" si="59"/>
        <v>73.333333333333329</v>
      </c>
      <c r="L200" s="272" t="s">
        <v>217</v>
      </c>
      <c r="M200" s="14">
        <f t="shared" si="60"/>
        <v>1.0185185185185184</v>
      </c>
      <c r="N200" s="32">
        <f t="shared" si="61"/>
        <v>1.6666666666666665</v>
      </c>
      <c r="O200" s="14">
        <f t="shared" si="62"/>
        <v>1.3425925925925926</v>
      </c>
      <c r="P200" s="264">
        <v>0.49444444444444424</v>
      </c>
      <c r="Q200" s="32">
        <f t="shared" si="67"/>
        <v>0.4</v>
      </c>
      <c r="R200" s="14">
        <f t="shared" si="63"/>
        <v>4.5324074074074057</v>
      </c>
      <c r="S200" s="14">
        <f t="shared" si="64"/>
        <v>2.4058641975308634</v>
      </c>
      <c r="T200" s="33">
        <f t="shared" si="65"/>
        <v>1.9043981481481476</v>
      </c>
    </row>
    <row r="201" spans="1:20" ht="15.75" thickBot="1" x14ac:dyDescent="0.3">
      <c r="A201" s="10" t="s">
        <v>218</v>
      </c>
      <c r="B201" s="11" t="s">
        <v>42</v>
      </c>
      <c r="C201" s="12" t="s">
        <v>152</v>
      </c>
      <c r="D201" s="14">
        <v>22</v>
      </c>
      <c r="E201" s="12" t="s">
        <v>13</v>
      </c>
      <c r="F201" s="11" t="s">
        <v>9</v>
      </c>
      <c r="G201" s="12" t="s">
        <v>14</v>
      </c>
      <c r="H201" s="11" t="s">
        <v>227</v>
      </c>
      <c r="I201" s="12" t="s">
        <v>13</v>
      </c>
      <c r="J201" s="284">
        <v>4</v>
      </c>
      <c r="K201" s="270">
        <f t="shared" si="59"/>
        <v>88</v>
      </c>
      <c r="L201" s="272" t="s">
        <v>218</v>
      </c>
      <c r="M201" s="14">
        <f t="shared" si="60"/>
        <v>1.1000000000000001</v>
      </c>
      <c r="N201" s="32">
        <f t="shared" si="61"/>
        <v>2</v>
      </c>
      <c r="O201" s="14">
        <f t="shared" si="62"/>
        <v>1.55</v>
      </c>
      <c r="P201" s="264">
        <v>0.48555555555555552</v>
      </c>
      <c r="Q201" s="32">
        <f t="shared" si="67"/>
        <v>0.4</v>
      </c>
      <c r="R201" s="14">
        <f t="shared" si="63"/>
        <v>3.5607407407407408</v>
      </c>
      <c r="S201" s="14">
        <f t="shared" si="64"/>
        <v>2.220246913580247</v>
      </c>
      <c r="T201" s="33">
        <f t="shared" si="65"/>
        <v>1.7651851851851852</v>
      </c>
    </row>
    <row r="202" spans="1:20" ht="15.75" thickBot="1" x14ac:dyDescent="0.3">
      <c r="A202" s="10" t="s">
        <v>70</v>
      </c>
      <c r="B202" s="11" t="s">
        <v>47</v>
      </c>
      <c r="C202" s="12" t="s">
        <v>25</v>
      </c>
      <c r="D202" s="14">
        <v>15</v>
      </c>
      <c r="E202" s="12" t="s">
        <v>24</v>
      </c>
      <c r="F202" s="11" t="s">
        <v>25</v>
      </c>
      <c r="G202" s="12" t="s">
        <v>47</v>
      </c>
      <c r="H202" s="11" t="s">
        <v>135</v>
      </c>
      <c r="I202" s="12" t="s">
        <v>22</v>
      </c>
      <c r="J202" s="284">
        <v>8</v>
      </c>
      <c r="K202" s="270">
        <f t="shared" si="59"/>
        <v>120</v>
      </c>
      <c r="L202" s="272" t="s">
        <v>70</v>
      </c>
      <c r="M202" s="14">
        <f t="shared" si="60"/>
        <v>1</v>
      </c>
      <c r="N202" s="32">
        <f t="shared" si="61"/>
        <v>2.1428571428571428</v>
      </c>
      <c r="O202" s="14">
        <f t="shared" si="62"/>
        <v>1.5714285714285714</v>
      </c>
      <c r="P202" s="264">
        <v>0.59333333333333305</v>
      </c>
      <c r="Q202" s="32">
        <f t="shared" si="67"/>
        <v>0.8</v>
      </c>
      <c r="R202" s="14">
        <f t="shared" si="63"/>
        <v>8.899999999999995</v>
      </c>
      <c r="S202" s="14">
        <f t="shared" si="64"/>
        <v>4.0142857142857125</v>
      </c>
      <c r="T202" s="33">
        <f t="shared" si="65"/>
        <v>3.2107142857142845</v>
      </c>
    </row>
    <row r="203" spans="1:20" ht="15.75" thickBot="1" x14ac:dyDescent="0.3">
      <c r="A203" s="10" t="s">
        <v>219</v>
      </c>
      <c r="B203" s="11" t="s">
        <v>14</v>
      </c>
      <c r="C203" s="12" t="s">
        <v>27</v>
      </c>
      <c r="D203" s="14">
        <v>8</v>
      </c>
      <c r="E203" s="12" t="s">
        <v>13</v>
      </c>
      <c r="F203" s="11" t="s">
        <v>12</v>
      </c>
      <c r="G203" s="12" t="s">
        <v>139</v>
      </c>
      <c r="H203" s="11" t="s">
        <v>65</v>
      </c>
      <c r="I203" s="12" t="s">
        <v>22</v>
      </c>
      <c r="J203" s="284">
        <v>16</v>
      </c>
      <c r="K203" s="270">
        <f t="shared" si="59"/>
        <v>128</v>
      </c>
      <c r="L203" s="272" t="s">
        <v>219</v>
      </c>
      <c r="M203" s="14">
        <f t="shared" si="60"/>
        <v>0.66666666666666663</v>
      </c>
      <c r="N203" s="32">
        <f t="shared" si="61"/>
        <v>1.6</v>
      </c>
      <c r="O203" s="14">
        <f t="shared" si="62"/>
        <v>1.1333333333333333</v>
      </c>
      <c r="P203" s="264">
        <v>0.66222222222222205</v>
      </c>
      <c r="Q203" s="32">
        <f t="shared" si="67"/>
        <v>1.2</v>
      </c>
      <c r="R203" s="14">
        <f t="shared" si="63"/>
        <v>5.2977777777777764</v>
      </c>
      <c r="S203" s="14">
        <f t="shared" si="64"/>
        <v>2.521481481481481</v>
      </c>
      <c r="T203" s="33">
        <f t="shared" si="65"/>
        <v>2.1911111111111108</v>
      </c>
    </row>
    <row r="204" spans="1:20" ht="15.75" thickBot="1" x14ac:dyDescent="0.3">
      <c r="A204" s="10" t="s">
        <v>228</v>
      </c>
      <c r="B204" s="11" t="s">
        <v>47</v>
      </c>
      <c r="C204" s="12" t="s">
        <v>25</v>
      </c>
      <c r="D204" s="14">
        <f>AG115</f>
        <v>9.5</v>
      </c>
      <c r="E204" s="12" t="s">
        <v>24</v>
      </c>
      <c r="F204" s="11" t="s">
        <v>25</v>
      </c>
      <c r="G204" s="12" t="s">
        <v>47</v>
      </c>
      <c r="H204" s="11" t="s">
        <v>135</v>
      </c>
      <c r="I204" s="12" t="s">
        <v>22</v>
      </c>
      <c r="J204" s="284">
        <v>8</v>
      </c>
      <c r="K204" s="270">
        <f t="shared" si="59"/>
        <v>76</v>
      </c>
      <c r="L204" s="272" t="s">
        <v>228</v>
      </c>
      <c r="M204" s="14">
        <f t="shared" si="60"/>
        <v>0.6333333333333333</v>
      </c>
      <c r="N204" s="32">
        <f t="shared" si="61"/>
        <v>1.3571428571428572</v>
      </c>
      <c r="O204" s="14">
        <f t="shared" si="62"/>
        <v>0.99523809523809526</v>
      </c>
      <c r="P204" s="264">
        <v>0.59333333333333305</v>
      </c>
      <c r="Q204" s="32">
        <f t="shared" si="67"/>
        <v>0.8</v>
      </c>
      <c r="R204" s="14">
        <f t="shared" si="63"/>
        <v>5.636666666666664</v>
      </c>
      <c r="S204" s="14">
        <f t="shared" si="64"/>
        <v>2.5423809523809515</v>
      </c>
      <c r="T204" s="33">
        <f t="shared" si="65"/>
        <v>2.1067857142857136</v>
      </c>
    </row>
    <row r="205" spans="1:20" ht="15.75" thickBot="1" x14ac:dyDescent="0.3">
      <c r="A205" s="10" t="s">
        <v>220</v>
      </c>
      <c r="B205" s="11" t="s">
        <v>63</v>
      </c>
      <c r="C205" s="12" t="s">
        <v>24</v>
      </c>
      <c r="D205" s="14">
        <v>2</v>
      </c>
      <c r="E205" s="12" t="s">
        <v>23</v>
      </c>
      <c r="F205" s="11" t="s">
        <v>13</v>
      </c>
      <c r="G205" s="12" t="s">
        <v>9</v>
      </c>
      <c r="H205" s="11" t="s">
        <v>77</v>
      </c>
      <c r="I205" s="12" t="s">
        <v>22</v>
      </c>
      <c r="J205" s="284">
        <v>50</v>
      </c>
      <c r="K205" s="270">
        <f t="shared" si="59"/>
        <v>100</v>
      </c>
      <c r="L205" s="272" t="s">
        <v>220</v>
      </c>
      <c r="M205" s="14">
        <f t="shared" si="60"/>
        <v>4</v>
      </c>
      <c r="N205" s="32">
        <f t="shared" si="61"/>
        <v>1</v>
      </c>
      <c r="O205" s="14">
        <f t="shared" si="62"/>
        <v>2.5</v>
      </c>
      <c r="P205" s="264">
        <v>0.2466666666666667</v>
      </c>
      <c r="Q205" s="32">
        <f t="shared" si="67"/>
        <v>1.2</v>
      </c>
      <c r="R205" s="14">
        <f t="shared" si="63"/>
        <v>0.4933333333333334</v>
      </c>
      <c r="S205" s="14">
        <f t="shared" si="64"/>
        <v>1.8311111111111111</v>
      </c>
      <c r="T205" s="33">
        <f t="shared" si="65"/>
        <v>1.6733333333333333</v>
      </c>
    </row>
    <row r="206" spans="1:20" ht="15.75" thickBot="1" x14ac:dyDescent="0.3">
      <c r="A206" s="10" t="s">
        <v>72</v>
      </c>
      <c r="B206" s="11" t="s">
        <v>63</v>
      </c>
      <c r="C206" s="12" t="s">
        <v>22</v>
      </c>
      <c r="D206" s="14">
        <v>2</v>
      </c>
      <c r="E206" s="12" t="s">
        <v>23</v>
      </c>
      <c r="F206" s="11" t="s">
        <v>22</v>
      </c>
      <c r="G206" s="12" t="s">
        <v>24</v>
      </c>
      <c r="H206" s="11" t="s">
        <v>13</v>
      </c>
      <c r="I206" s="12" t="s">
        <v>13</v>
      </c>
      <c r="J206" s="284">
        <v>20</v>
      </c>
      <c r="K206" s="270">
        <f t="shared" si="59"/>
        <v>40</v>
      </c>
      <c r="L206" s="272" t="s">
        <v>72</v>
      </c>
      <c r="M206" s="14">
        <f t="shared" si="60"/>
        <v>4</v>
      </c>
      <c r="N206" s="32">
        <f t="shared" si="61"/>
        <v>2</v>
      </c>
      <c r="O206" s="14">
        <f t="shared" si="62"/>
        <v>3</v>
      </c>
      <c r="P206" s="264">
        <v>8.2222222222222238E-2</v>
      </c>
      <c r="Q206" s="32">
        <f t="shared" si="67"/>
        <v>1.2</v>
      </c>
      <c r="R206" s="14">
        <f t="shared" si="63"/>
        <v>5.4814814814814823E-2</v>
      </c>
      <c r="S206" s="14">
        <f t="shared" si="64"/>
        <v>2.0182716049382718</v>
      </c>
      <c r="T206" s="33">
        <f t="shared" si="65"/>
        <v>1.8137037037037038</v>
      </c>
    </row>
    <row r="207" spans="1:20" ht="15.75" thickBot="1" x14ac:dyDescent="0.3">
      <c r="A207" s="10" t="s">
        <v>221</v>
      </c>
      <c r="B207" s="11" t="s">
        <v>63</v>
      </c>
      <c r="C207" s="12" t="s">
        <v>22</v>
      </c>
      <c r="D207" s="14">
        <v>0</v>
      </c>
      <c r="E207" s="12" t="s">
        <v>23</v>
      </c>
      <c r="F207" s="11" t="s">
        <v>23</v>
      </c>
      <c r="G207" s="12" t="s">
        <v>23</v>
      </c>
      <c r="H207" s="11" t="s">
        <v>22</v>
      </c>
      <c r="I207" s="12" t="s">
        <v>22</v>
      </c>
      <c r="J207" s="284">
        <v>1</v>
      </c>
      <c r="K207" s="270">
        <f t="shared" si="59"/>
        <v>0</v>
      </c>
      <c r="L207" s="272" t="s">
        <v>221</v>
      </c>
      <c r="M207" s="14">
        <f>D207/B207</f>
        <v>0</v>
      </c>
      <c r="N207" s="32">
        <f t="shared" si="61"/>
        <v>0</v>
      </c>
      <c r="O207" s="14">
        <f t="shared" si="62"/>
        <v>0</v>
      </c>
      <c r="P207" s="264">
        <v>1.6666666666666666E-2</v>
      </c>
      <c r="Q207" s="32">
        <f t="shared" si="67"/>
        <v>0.1</v>
      </c>
      <c r="R207" s="14">
        <f t="shared" si="63"/>
        <v>0</v>
      </c>
      <c r="S207" s="14">
        <f t="shared" si="64"/>
        <v>0</v>
      </c>
      <c r="T207" s="33">
        <f t="shared" si="65"/>
        <v>2.5000000000000001E-2</v>
      </c>
    </row>
    <row r="208" spans="1:20" ht="15.75" thickBot="1" x14ac:dyDescent="0.3">
      <c r="A208" s="10" t="s">
        <v>105</v>
      </c>
      <c r="B208" s="11" t="s">
        <v>63</v>
      </c>
      <c r="C208" s="12" t="s">
        <v>22</v>
      </c>
      <c r="D208" s="14">
        <v>1</v>
      </c>
      <c r="E208" s="12" t="s">
        <v>23</v>
      </c>
      <c r="F208" s="11" t="s">
        <v>24</v>
      </c>
      <c r="G208" s="12" t="s">
        <v>10</v>
      </c>
      <c r="H208" s="11" t="s">
        <v>9</v>
      </c>
      <c r="I208" s="12" t="s">
        <v>23</v>
      </c>
      <c r="J208" s="284">
        <v>200</v>
      </c>
      <c r="K208" s="270">
        <f t="shared" si="59"/>
        <v>200</v>
      </c>
      <c r="L208" s="272" t="s">
        <v>105</v>
      </c>
      <c r="M208" s="14">
        <f t="shared" si="60"/>
        <v>2</v>
      </c>
      <c r="N208" s="32">
        <f t="shared" si="61"/>
        <v>1</v>
      </c>
      <c r="O208" s="14">
        <f t="shared" si="62"/>
        <v>1.5</v>
      </c>
      <c r="P208" s="264">
        <v>0.16444444444444448</v>
      </c>
      <c r="Q208" s="32">
        <f t="shared" si="67"/>
        <v>1.2</v>
      </c>
      <c r="R208" s="14" t="s">
        <v>140</v>
      </c>
      <c r="S208" s="14">
        <f>(M208+N208)/2</f>
        <v>1.5</v>
      </c>
      <c r="T208" s="33">
        <f t="shared" si="65"/>
        <v>1.05</v>
      </c>
    </row>
    <row r="209" spans="1:21" ht="15.75" thickBot="1" x14ac:dyDescent="0.3">
      <c r="A209" s="10" t="s">
        <v>106</v>
      </c>
      <c r="B209" s="11" t="s">
        <v>63</v>
      </c>
      <c r="C209" s="12" t="s">
        <v>22</v>
      </c>
      <c r="D209" s="14">
        <v>2</v>
      </c>
      <c r="E209" s="12" t="s">
        <v>23</v>
      </c>
      <c r="F209" s="11" t="s">
        <v>22</v>
      </c>
      <c r="G209" s="12" t="s">
        <v>24</v>
      </c>
      <c r="H209" s="11" t="s">
        <v>13</v>
      </c>
      <c r="I209" s="12" t="s">
        <v>23</v>
      </c>
      <c r="J209" s="284">
        <v>200</v>
      </c>
      <c r="K209" s="270">
        <f t="shared" si="59"/>
        <v>400</v>
      </c>
      <c r="L209" s="272" t="s">
        <v>106</v>
      </c>
      <c r="M209" s="14">
        <f t="shared" si="60"/>
        <v>4</v>
      </c>
      <c r="N209" s="32">
        <f t="shared" si="61"/>
        <v>2</v>
      </c>
      <c r="O209" s="14">
        <f t="shared" si="62"/>
        <v>3</v>
      </c>
      <c r="P209" s="264">
        <v>8.2222222222222238E-2</v>
      </c>
      <c r="Q209" s="32">
        <f t="shared" si="67"/>
        <v>1.2</v>
      </c>
      <c r="R209" s="14" t="s">
        <v>140</v>
      </c>
      <c r="S209" s="14">
        <f>(M209+N209)/2</f>
        <v>3</v>
      </c>
      <c r="T209" s="33">
        <f t="shared" si="65"/>
        <v>1.8</v>
      </c>
    </row>
    <row r="210" spans="1:21" ht="15.75" thickBot="1" x14ac:dyDescent="0.3">
      <c r="A210" s="10" t="s">
        <v>107</v>
      </c>
      <c r="B210" s="11" t="s">
        <v>22</v>
      </c>
      <c r="C210" s="12" t="s">
        <v>22</v>
      </c>
      <c r="D210" s="14">
        <v>3</v>
      </c>
      <c r="E210" s="12" t="s">
        <v>23</v>
      </c>
      <c r="F210" s="11" t="s">
        <v>23</v>
      </c>
      <c r="G210" s="12" t="s">
        <v>22</v>
      </c>
      <c r="H210" s="11" t="s">
        <v>24</v>
      </c>
      <c r="I210" s="12" t="s">
        <v>23</v>
      </c>
      <c r="J210" s="284">
        <v>100</v>
      </c>
      <c r="K210" s="270">
        <f t="shared" si="59"/>
        <v>300</v>
      </c>
      <c r="L210" s="272" t="s">
        <v>107</v>
      </c>
      <c r="M210" s="14">
        <f t="shared" si="60"/>
        <v>3</v>
      </c>
      <c r="N210" s="32">
        <f t="shared" si="61"/>
        <v>3</v>
      </c>
      <c r="O210" s="14">
        <f t="shared" si="62"/>
        <v>3</v>
      </c>
      <c r="P210" s="264">
        <v>4.5555555555555551E-2</v>
      </c>
      <c r="Q210" s="32">
        <f t="shared" si="67"/>
        <v>1.2</v>
      </c>
      <c r="R210" s="14" t="s">
        <v>140</v>
      </c>
      <c r="S210" s="14">
        <f>(M210+N210)/2</f>
        <v>3</v>
      </c>
      <c r="T210" s="33">
        <f t="shared" si="65"/>
        <v>1.8</v>
      </c>
    </row>
    <row r="211" spans="1:21" ht="15.75" thickBot="1" x14ac:dyDescent="0.3">
      <c r="A211" s="10" t="s">
        <v>224</v>
      </c>
      <c r="B211" s="11" t="s">
        <v>13</v>
      </c>
      <c r="C211" s="12" t="s">
        <v>22</v>
      </c>
      <c r="D211" s="14">
        <v>0</v>
      </c>
      <c r="E211" s="12" t="s">
        <v>23</v>
      </c>
      <c r="F211" s="11" t="s">
        <v>10</v>
      </c>
      <c r="G211" s="12" t="s">
        <v>12</v>
      </c>
      <c r="H211" s="11" t="s">
        <v>14</v>
      </c>
      <c r="I211" s="12" t="s">
        <v>22</v>
      </c>
      <c r="J211" s="284">
        <v>18</v>
      </c>
      <c r="K211" s="270">
        <f t="shared" si="59"/>
        <v>0</v>
      </c>
      <c r="L211" s="272" t="s">
        <v>224</v>
      </c>
      <c r="M211" s="14">
        <f t="shared" si="60"/>
        <v>0</v>
      </c>
      <c r="N211" s="32">
        <f t="shared" si="61"/>
        <v>0</v>
      </c>
      <c r="O211" s="14">
        <f t="shared" si="62"/>
        <v>0</v>
      </c>
      <c r="P211" s="264">
        <v>0.3066666666666667</v>
      </c>
      <c r="Q211" s="32">
        <f t="shared" si="67"/>
        <v>1.2</v>
      </c>
      <c r="R211" s="14">
        <f t="shared" si="63"/>
        <v>0</v>
      </c>
      <c r="S211" s="14">
        <f t="shared" si="64"/>
        <v>0</v>
      </c>
      <c r="T211" s="33">
        <f t="shared" si="65"/>
        <v>0.3</v>
      </c>
    </row>
    <row r="212" spans="1:21" ht="15.75" thickBot="1" x14ac:dyDescent="0.3">
      <c r="A212" s="10" t="s">
        <v>225</v>
      </c>
      <c r="B212" s="11" t="s">
        <v>27</v>
      </c>
      <c r="C212" s="12" t="s">
        <v>24</v>
      </c>
      <c r="D212" s="14">
        <v>3</v>
      </c>
      <c r="E212" s="12" t="s">
        <v>22</v>
      </c>
      <c r="F212" s="11" t="s">
        <v>27</v>
      </c>
      <c r="G212" s="12" t="s">
        <v>7</v>
      </c>
      <c r="H212" s="11" t="s">
        <v>138</v>
      </c>
      <c r="I212" s="12" t="s">
        <v>24</v>
      </c>
      <c r="J212" s="284">
        <v>9</v>
      </c>
      <c r="K212" s="270">
        <f t="shared" si="59"/>
        <v>27</v>
      </c>
      <c r="L212" s="272" t="s">
        <v>225</v>
      </c>
      <c r="M212" s="14">
        <f t="shared" si="60"/>
        <v>0.6</v>
      </c>
      <c r="N212" s="32">
        <f t="shared" si="61"/>
        <v>1.5</v>
      </c>
      <c r="O212" s="14">
        <f t="shared" si="62"/>
        <v>1.05</v>
      </c>
      <c r="P212" s="264">
        <v>0.42444444444444435</v>
      </c>
      <c r="Q212" s="32">
        <f t="shared" si="67"/>
        <v>0.9</v>
      </c>
      <c r="R212" s="14">
        <f t="shared" si="63"/>
        <v>0.63666666666666649</v>
      </c>
      <c r="S212" s="14">
        <f t="shared" si="64"/>
        <v>0.91222222222222216</v>
      </c>
      <c r="T212" s="33">
        <f t="shared" si="65"/>
        <v>0.90916666666666668</v>
      </c>
    </row>
    <row r="213" spans="1:21" ht="15.75" thickBot="1" x14ac:dyDescent="0.3">
      <c r="A213" s="15" t="s">
        <v>226</v>
      </c>
      <c r="B213" s="16" t="s">
        <v>12</v>
      </c>
      <c r="C213" s="17" t="s">
        <v>13</v>
      </c>
      <c r="D213" s="20">
        <v>6</v>
      </c>
      <c r="E213" s="17" t="s">
        <v>24</v>
      </c>
      <c r="F213" s="16" t="s">
        <v>9</v>
      </c>
      <c r="G213" s="17" t="s">
        <v>14</v>
      </c>
      <c r="H213" s="16" t="s">
        <v>132</v>
      </c>
      <c r="I213" s="17" t="s">
        <v>10</v>
      </c>
      <c r="J213" s="285">
        <v>6</v>
      </c>
      <c r="K213" s="271">
        <f t="shared" si="59"/>
        <v>36</v>
      </c>
      <c r="L213" s="273" t="s">
        <v>226</v>
      </c>
      <c r="M213" s="20">
        <f t="shared" si="60"/>
        <v>0.75</v>
      </c>
      <c r="N213" s="259">
        <f t="shared" si="61"/>
        <v>2</v>
      </c>
      <c r="O213" s="20">
        <f t="shared" si="62"/>
        <v>1.375</v>
      </c>
      <c r="P213" s="265">
        <v>0.48222222222222216</v>
      </c>
      <c r="Q213" s="32">
        <f t="shared" si="67"/>
        <v>0.6</v>
      </c>
      <c r="R213" s="20">
        <f t="shared" si="63"/>
        <v>0.72333333333333327</v>
      </c>
      <c r="S213" s="20">
        <f t="shared" si="64"/>
        <v>1.1577777777777778</v>
      </c>
      <c r="T213" s="35">
        <f t="shared" si="65"/>
        <v>1.0183333333333333</v>
      </c>
    </row>
    <row r="214" spans="1:21" ht="24" thickTop="1" x14ac:dyDescent="0.35">
      <c r="A214" s="267" t="s">
        <v>21</v>
      </c>
      <c r="B214" s="49"/>
      <c r="C214" s="49"/>
      <c r="D214" s="50"/>
      <c r="E214" s="49"/>
      <c r="F214" s="49"/>
      <c r="G214" s="49"/>
      <c r="H214" s="8"/>
      <c r="I214" s="8"/>
      <c r="J214" s="327" t="s">
        <v>145</v>
      </c>
      <c r="K214" s="327"/>
      <c r="L214" s="266" t="s">
        <v>21</v>
      </c>
      <c r="M214" s="9"/>
      <c r="N214" s="9"/>
      <c r="O214" s="9"/>
      <c r="P214" s="249"/>
      <c r="Q214" s="9"/>
      <c r="R214" s="9"/>
      <c r="S214" s="329" t="s">
        <v>146</v>
      </c>
      <c r="T214" s="330"/>
      <c r="U214" s="236"/>
    </row>
    <row r="215" spans="1:21" ht="15.75" thickBot="1" x14ac:dyDescent="0.3">
      <c r="A215" s="268" t="s">
        <v>229</v>
      </c>
      <c r="B215" s="258"/>
      <c r="C215" s="258"/>
      <c r="D215" s="53"/>
      <c r="E215" s="258"/>
      <c r="F215" s="258"/>
      <c r="G215" s="258"/>
      <c r="H215" s="228"/>
      <c r="I215" s="228"/>
      <c r="J215" s="289"/>
      <c r="K215" s="21"/>
      <c r="L215" s="235" t="s">
        <v>229</v>
      </c>
      <c r="M215" s="21"/>
      <c r="N215" s="21"/>
      <c r="O215" s="21"/>
      <c r="P215" s="248"/>
      <c r="Q215" s="21"/>
      <c r="R215" s="21"/>
      <c r="S215" s="21"/>
      <c r="T215" s="22"/>
    </row>
    <row r="216" spans="1:21" ht="16.5" thickTop="1" thickBot="1" x14ac:dyDescent="0.3">
      <c r="A216" s="23" t="s">
        <v>143</v>
      </c>
      <c r="B216" s="24" t="s">
        <v>6</v>
      </c>
      <c r="C216" s="25" t="s">
        <v>8</v>
      </c>
      <c r="D216" s="26" t="s">
        <v>40</v>
      </c>
      <c r="E216" s="25" t="s">
        <v>5</v>
      </c>
      <c r="F216" s="24" t="s">
        <v>1</v>
      </c>
      <c r="G216" s="25" t="s">
        <v>0</v>
      </c>
      <c r="H216" s="24" t="s">
        <v>2</v>
      </c>
      <c r="I216" s="25" t="s">
        <v>3</v>
      </c>
      <c r="J216" s="243" t="s">
        <v>4</v>
      </c>
      <c r="K216" s="39" t="s">
        <v>147</v>
      </c>
      <c r="L216" s="57" t="s">
        <v>143</v>
      </c>
      <c r="M216" s="260" t="s">
        <v>251</v>
      </c>
      <c r="N216" s="261" t="s">
        <v>253</v>
      </c>
      <c r="O216" s="58" t="s">
        <v>142</v>
      </c>
      <c r="P216" s="263" t="s">
        <v>252</v>
      </c>
      <c r="Q216" s="261" t="s">
        <v>256</v>
      </c>
      <c r="R216" s="260" t="s">
        <v>254</v>
      </c>
      <c r="S216" s="260" t="s">
        <v>255</v>
      </c>
      <c r="T216" s="262" t="s">
        <v>141</v>
      </c>
    </row>
    <row r="217" spans="1:21" ht="15.75" thickBot="1" x14ac:dyDescent="0.3">
      <c r="A217" s="10" t="s">
        <v>230</v>
      </c>
      <c r="B217" s="11" t="s">
        <v>27</v>
      </c>
      <c r="C217" s="12" t="s">
        <v>24</v>
      </c>
      <c r="D217" s="14">
        <v>8</v>
      </c>
      <c r="E217" s="12" t="s">
        <v>23</v>
      </c>
      <c r="F217" s="11" t="s">
        <v>27</v>
      </c>
      <c r="G217" s="12" t="s">
        <v>7</v>
      </c>
      <c r="H217" s="11" t="s">
        <v>47</v>
      </c>
      <c r="I217" s="12" t="s">
        <v>12</v>
      </c>
      <c r="J217" s="284">
        <v>0</v>
      </c>
      <c r="K217" s="37">
        <f>D217*J217</f>
        <v>0</v>
      </c>
      <c r="L217" s="45" t="s">
        <v>230</v>
      </c>
      <c r="M217" s="14">
        <f t="shared" ref="M217:M240" si="68">D217/B217</f>
        <v>1.6</v>
      </c>
      <c r="N217" s="32">
        <f t="shared" ref="N217:N240" si="69">D217/C217</f>
        <v>4</v>
      </c>
      <c r="O217" s="14">
        <f t="shared" ref="O217:O240" si="70">(M217+N217)/2</f>
        <v>2.8</v>
      </c>
      <c r="P217" s="264">
        <v>0.41111111111111109</v>
      </c>
      <c r="Q217" s="32">
        <f t="shared" ref="Q217" si="71">J217/10</f>
        <v>0</v>
      </c>
      <c r="R217" s="14">
        <f t="shared" ref="R217" si="72">(D217*P217)/I217</f>
        <v>0.41111111111111109</v>
      </c>
      <c r="S217" s="14">
        <f t="shared" ref="S217" si="73">(M217+N217+R217)/3</f>
        <v>2.0037037037037035</v>
      </c>
      <c r="T217" s="33" t="s">
        <v>140</v>
      </c>
    </row>
    <row r="218" spans="1:21" ht="15.75" thickBot="1" x14ac:dyDescent="0.3">
      <c r="A218" s="10" t="s">
        <v>231</v>
      </c>
      <c r="B218" s="11" t="s">
        <v>22</v>
      </c>
      <c r="C218" s="12" t="s">
        <v>22</v>
      </c>
      <c r="D218" s="14">
        <v>5</v>
      </c>
      <c r="E218" s="12" t="s">
        <v>23</v>
      </c>
      <c r="F218" s="11" t="s">
        <v>13</v>
      </c>
      <c r="G218" s="12" t="s">
        <v>9</v>
      </c>
      <c r="H218" s="11" t="s">
        <v>77</v>
      </c>
      <c r="I218" s="12" t="s">
        <v>13</v>
      </c>
      <c r="J218" s="284">
        <v>0</v>
      </c>
      <c r="K218" s="37">
        <f t="shared" ref="K218:K242" si="74">D218*J218</f>
        <v>0</v>
      </c>
      <c r="L218" s="45" t="s">
        <v>231</v>
      </c>
      <c r="M218" s="14">
        <f t="shared" si="68"/>
        <v>5</v>
      </c>
      <c r="N218" s="32">
        <f t="shared" si="69"/>
        <v>5</v>
      </c>
      <c r="O218" s="14">
        <f t="shared" si="70"/>
        <v>5</v>
      </c>
      <c r="P218" s="264">
        <v>0.2466666666666667</v>
      </c>
      <c r="Q218" s="32">
        <f t="shared" ref="Q218:Q240" si="75">J218/10</f>
        <v>0</v>
      </c>
      <c r="R218" s="14">
        <f t="shared" ref="R218:R240" si="76">(D218*P218)/I218</f>
        <v>0.41111111111111115</v>
      </c>
      <c r="S218" s="14">
        <f t="shared" ref="S218:S240" si="77">(M218+N218+R218)/3</f>
        <v>3.4703703703703703</v>
      </c>
      <c r="T218" s="33" t="s">
        <v>140</v>
      </c>
    </row>
    <row r="219" spans="1:21" ht="15.75" thickBot="1" x14ac:dyDescent="0.3">
      <c r="A219" s="10" t="s">
        <v>232</v>
      </c>
      <c r="B219" s="11" t="s">
        <v>22</v>
      </c>
      <c r="C219" s="12" t="s">
        <v>22</v>
      </c>
      <c r="D219" s="14">
        <v>3</v>
      </c>
      <c r="E219" s="12" t="s">
        <v>23</v>
      </c>
      <c r="F219" s="11" t="s">
        <v>22</v>
      </c>
      <c r="G219" s="12" t="s">
        <v>24</v>
      </c>
      <c r="H219" s="11" t="s">
        <v>13</v>
      </c>
      <c r="I219" s="12" t="s">
        <v>22</v>
      </c>
      <c r="J219" s="284">
        <v>0</v>
      </c>
      <c r="K219" s="37">
        <f t="shared" si="74"/>
        <v>0</v>
      </c>
      <c r="L219" s="45" t="s">
        <v>232</v>
      </c>
      <c r="M219" s="14">
        <f t="shared" si="68"/>
        <v>3</v>
      </c>
      <c r="N219" s="32">
        <f t="shared" si="69"/>
        <v>3</v>
      </c>
      <c r="O219" s="14">
        <f t="shared" si="70"/>
        <v>3</v>
      </c>
      <c r="P219" s="264">
        <v>8.2222222222222238E-2</v>
      </c>
      <c r="Q219" s="32">
        <f t="shared" si="75"/>
        <v>0</v>
      </c>
      <c r="R219" s="14">
        <f t="shared" si="76"/>
        <v>0.2466666666666667</v>
      </c>
      <c r="S219" s="14">
        <f t="shared" si="77"/>
        <v>2.0822222222222222</v>
      </c>
      <c r="T219" s="33" t="s">
        <v>140</v>
      </c>
    </row>
    <row r="220" spans="1:21" ht="15.75" thickBot="1" x14ac:dyDescent="0.3">
      <c r="A220" s="10" t="s">
        <v>111</v>
      </c>
      <c r="B220" s="11" t="s">
        <v>27</v>
      </c>
      <c r="C220" s="12" t="s">
        <v>24</v>
      </c>
      <c r="D220" s="14">
        <v>8</v>
      </c>
      <c r="E220" s="12" t="s">
        <v>23</v>
      </c>
      <c r="F220" s="11" t="s">
        <v>25</v>
      </c>
      <c r="G220" s="12" t="s">
        <v>100</v>
      </c>
      <c r="H220" s="11" t="s">
        <v>227</v>
      </c>
      <c r="I220" s="12" t="s">
        <v>14</v>
      </c>
      <c r="J220" s="284">
        <v>0</v>
      </c>
      <c r="K220" s="37">
        <f t="shared" si="74"/>
        <v>0</v>
      </c>
      <c r="L220" s="45" t="s">
        <v>111</v>
      </c>
      <c r="M220" s="14">
        <f t="shared" si="68"/>
        <v>1.6</v>
      </c>
      <c r="N220" s="32">
        <f t="shared" si="69"/>
        <v>4</v>
      </c>
      <c r="O220" s="14">
        <f t="shared" si="70"/>
        <v>2.8</v>
      </c>
      <c r="P220" s="264">
        <v>0.54222222222222205</v>
      </c>
      <c r="Q220" s="32">
        <f t="shared" si="75"/>
        <v>0</v>
      </c>
      <c r="R220" s="14">
        <f t="shared" si="76"/>
        <v>0.36148148148148135</v>
      </c>
      <c r="S220" s="14">
        <f t="shared" si="77"/>
        <v>1.9871604938271605</v>
      </c>
      <c r="T220" s="33" t="s">
        <v>140</v>
      </c>
    </row>
    <row r="221" spans="1:21" ht="15.75" thickBot="1" x14ac:dyDescent="0.3">
      <c r="A221" s="10" t="s">
        <v>116</v>
      </c>
      <c r="B221" s="11" t="s">
        <v>22</v>
      </c>
      <c r="C221" s="12" t="s">
        <v>22</v>
      </c>
      <c r="D221" s="14">
        <v>5</v>
      </c>
      <c r="E221" s="12" t="s">
        <v>23</v>
      </c>
      <c r="F221" s="11" t="s">
        <v>10</v>
      </c>
      <c r="G221" s="12" t="s">
        <v>12</v>
      </c>
      <c r="H221" s="11" t="s">
        <v>14</v>
      </c>
      <c r="I221" s="12" t="s">
        <v>27</v>
      </c>
      <c r="J221" s="284">
        <v>0</v>
      </c>
      <c r="K221" s="37">
        <f t="shared" si="74"/>
        <v>0</v>
      </c>
      <c r="L221" s="45" t="s">
        <v>116</v>
      </c>
      <c r="M221" s="14">
        <f t="shared" si="68"/>
        <v>5</v>
      </c>
      <c r="N221" s="32">
        <f t="shared" si="69"/>
        <v>5</v>
      </c>
      <c r="O221" s="14">
        <f t="shared" si="70"/>
        <v>5</v>
      </c>
      <c r="P221" s="264">
        <v>0.32888888888888895</v>
      </c>
      <c r="Q221" s="32">
        <f t="shared" si="75"/>
        <v>0</v>
      </c>
      <c r="R221" s="14">
        <f t="shared" si="76"/>
        <v>0.32888888888888895</v>
      </c>
      <c r="S221" s="14">
        <f t="shared" si="77"/>
        <v>3.4429629629629628</v>
      </c>
      <c r="T221" s="33" t="s">
        <v>140</v>
      </c>
    </row>
    <row r="222" spans="1:21" ht="15.75" thickBot="1" x14ac:dyDescent="0.3">
      <c r="A222" s="10" t="s">
        <v>112</v>
      </c>
      <c r="B222" s="11" t="s">
        <v>63</v>
      </c>
      <c r="C222" s="12" t="s">
        <v>22</v>
      </c>
      <c r="D222" s="14">
        <v>3</v>
      </c>
      <c r="E222" s="12" t="s">
        <v>23</v>
      </c>
      <c r="F222" s="11" t="s">
        <v>24</v>
      </c>
      <c r="G222" s="12" t="s">
        <v>10</v>
      </c>
      <c r="H222" s="11" t="s">
        <v>27</v>
      </c>
      <c r="I222" s="12" t="s">
        <v>24</v>
      </c>
      <c r="J222" s="284">
        <v>0</v>
      </c>
      <c r="K222" s="37">
        <f t="shared" si="74"/>
        <v>0</v>
      </c>
      <c r="L222" s="45" t="s">
        <v>112</v>
      </c>
      <c r="M222" s="14">
        <f t="shared" si="68"/>
        <v>6</v>
      </c>
      <c r="N222" s="32">
        <f t="shared" si="69"/>
        <v>3</v>
      </c>
      <c r="O222" s="14">
        <f t="shared" si="70"/>
        <v>4.5</v>
      </c>
      <c r="P222" s="264">
        <v>0.14777777777777779</v>
      </c>
      <c r="Q222" s="32">
        <f t="shared" si="75"/>
        <v>0</v>
      </c>
      <c r="R222" s="14">
        <f t="shared" si="76"/>
        <v>0.22166666666666668</v>
      </c>
      <c r="S222" s="14">
        <f t="shared" si="77"/>
        <v>3.0738888888888893</v>
      </c>
      <c r="T222" s="33" t="s">
        <v>140</v>
      </c>
    </row>
    <row r="223" spans="1:21" ht="15.75" thickBot="1" x14ac:dyDescent="0.3">
      <c r="A223" s="10" t="s">
        <v>114</v>
      </c>
      <c r="B223" s="11" t="s">
        <v>25</v>
      </c>
      <c r="C223" s="12" t="s">
        <v>24</v>
      </c>
      <c r="D223" s="14">
        <v>9</v>
      </c>
      <c r="E223" s="12" t="s">
        <v>23</v>
      </c>
      <c r="F223" s="11" t="s">
        <v>13</v>
      </c>
      <c r="G223" s="12" t="s">
        <v>25</v>
      </c>
      <c r="H223" s="11" t="s">
        <v>7</v>
      </c>
      <c r="I223" s="12" t="s">
        <v>7</v>
      </c>
      <c r="J223" s="284">
        <v>0</v>
      </c>
      <c r="K223" s="37">
        <f t="shared" si="74"/>
        <v>0</v>
      </c>
      <c r="L223" s="45" t="s">
        <v>114</v>
      </c>
      <c r="M223" s="14">
        <f t="shared" si="68"/>
        <v>1.2857142857142858</v>
      </c>
      <c r="N223" s="32">
        <f t="shared" si="69"/>
        <v>4.5</v>
      </c>
      <c r="O223" s="14">
        <f t="shared" si="70"/>
        <v>2.8928571428571428</v>
      </c>
      <c r="P223" s="264">
        <v>0.35333333333333344</v>
      </c>
      <c r="Q223" s="32">
        <f t="shared" si="75"/>
        <v>0</v>
      </c>
      <c r="R223" s="14">
        <f t="shared" si="76"/>
        <v>0.31800000000000012</v>
      </c>
      <c r="S223" s="14">
        <f t="shared" si="77"/>
        <v>2.0345714285714287</v>
      </c>
      <c r="T223" s="33" t="s">
        <v>140</v>
      </c>
    </row>
    <row r="224" spans="1:21" ht="15.75" thickBot="1" x14ac:dyDescent="0.3">
      <c r="A224" s="10" t="s">
        <v>115</v>
      </c>
      <c r="B224" s="11" t="s">
        <v>24</v>
      </c>
      <c r="C224" s="12" t="s">
        <v>22</v>
      </c>
      <c r="D224" s="14">
        <v>6</v>
      </c>
      <c r="E224" s="12" t="s">
        <v>23</v>
      </c>
      <c r="F224" s="11" t="s">
        <v>24</v>
      </c>
      <c r="G224" s="12" t="s">
        <v>10</v>
      </c>
      <c r="H224" s="11" t="s">
        <v>9</v>
      </c>
      <c r="I224" s="12" t="s">
        <v>10</v>
      </c>
      <c r="J224" s="284">
        <v>0</v>
      </c>
      <c r="K224" s="37">
        <f t="shared" si="74"/>
        <v>0</v>
      </c>
      <c r="L224" s="45" t="s">
        <v>115</v>
      </c>
      <c r="M224" s="14">
        <f t="shared" si="68"/>
        <v>3</v>
      </c>
      <c r="N224" s="32">
        <f t="shared" si="69"/>
        <v>6</v>
      </c>
      <c r="O224" s="14">
        <f t="shared" si="70"/>
        <v>4.5</v>
      </c>
      <c r="P224" s="264">
        <v>0.21111111111111114</v>
      </c>
      <c r="Q224" s="32">
        <f t="shared" si="75"/>
        <v>0</v>
      </c>
      <c r="R224" s="14">
        <f t="shared" si="76"/>
        <v>0.31666666666666671</v>
      </c>
      <c r="S224" s="14">
        <f t="shared" si="77"/>
        <v>3.1055555555555556</v>
      </c>
      <c r="T224" s="33" t="s">
        <v>140</v>
      </c>
    </row>
    <row r="225" spans="1:20" ht="15.75" thickBot="1" x14ac:dyDescent="0.3">
      <c r="A225" s="10" t="s">
        <v>117</v>
      </c>
      <c r="B225" s="11" t="s">
        <v>22</v>
      </c>
      <c r="C225" s="12" t="s">
        <v>22</v>
      </c>
      <c r="D225" s="14">
        <v>3</v>
      </c>
      <c r="E225" s="12" t="s">
        <v>23</v>
      </c>
      <c r="F225" s="11" t="s">
        <v>22</v>
      </c>
      <c r="G225" s="12" t="s">
        <v>24</v>
      </c>
      <c r="H225" s="11" t="s">
        <v>13</v>
      </c>
      <c r="I225" s="12" t="s">
        <v>24</v>
      </c>
      <c r="J225" s="284">
        <v>0</v>
      </c>
      <c r="K225" s="37">
        <f t="shared" si="74"/>
        <v>0</v>
      </c>
      <c r="L225" s="45" t="s">
        <v>117</v>
      </c>
      <c r="M225" s="14">
        <f t="shared" si="68"/>
        <v>3</v>
      </c>
      <c r="N225" s="32">
        <f t="shared" si="69"/>
        <v>3</v>
      </c>
      <c r="O225" s="14">
        <f t="shared" si="70"/>
        <v>3</v>
      </c>
      <c r="P225" s="264">
        <v>0.10555555555555557</v>
      </c>
      <c r="Q225" s="32">
        <f t="shared" si="75"/>
        <v>0</v>
      </c>
      <c r="R225" s="14">
        <f t="shared" si="76"/>
        <v>0.15833333333333335</v>
      </c>
      <c r="S225" s="14">
        <f t="shared" si="77"/>
        <v>2.0527777777777776</v>
      </c>
      <c r="T225" s="33" t="s">
        <v>140</v>
      </c>
    </row>
    <row r="226" spans="1:20" ht="15.75" thickBot="1" x14ac:dyDescent="0.3">
      <c r="A226" s="10" t="s">
        <v>233</v>
      </c>
      <c r="B226" s="11" t="s">
        <v>25</v>
      </c>
      <c r="C226" s="12" t="s">
        <v>24</v>
      </c>
      <c r="D226" s="14">
        <v>9</v>
      </c>
      <c r="E226" s="12" t="s">
        <v>23</v>
      </c>
      <c r="F226" s="11" t="s">
        <v>27</v>
      </c>
      <c r="G226" s="12" t="s">
        <v>7</v>
      </c>
      <c r="H226" s="11" t="s">
        <v>47</v>
      </c>
      <c r="I226" s="12" t="s">
        <v>100</v>
      </c>
      <c r="J226" s="284">
        <v>0</v>
      </c>
      <c r="K226" s="37">
        <f t="shared" si="74"/>
        <v>0</v>
      </c>
      <c r="L226" s="45" t="s">
        <v>233</v>
      </c>
      <c r="M226" s="14">
        <f t="shared" si="68"/>
        <v>1.2857142857142858</v>
      </c>
      <c r="N226" s="32">
        <f t="shared" si="69"/>
        <v>4.5</v>
      </c>
      <c r="O226" s="14">
        <f t="shared" si="70"/>
        <v>2.8928571428571428</v>
      </c>
      <c r="P226" s="264">
        <v>0.52777777777777768</v>
      </c>
      <c r="Q226" s="32">
        <f t="shared" si="75"/>
        <v>0</v>
      </c>
      <c r="R226" s="14">
        <f t="shared" si="76"/>
        <v>0.33928571428571425</v>
      </c>
      <c r="S226" s="14">
        <f t="shared" si="77"/>
        <v>2.0416666666666665</v>
      </c>
      <c r="T226" s="33" t="s">
        <v>140</v>
      </c>
    </row>
    <row r="227" spans="1:20" ht="15.75" thickBot="1" x14ac:dyDescent="0.3">
      <c r="A227" s="10" t="s">
        <v>234</v>
      </c>
      <c r="B227" s="11" t="s">
        <v>24</v>
      </c>
      <c r="C227" s="12" t="s">
        <v>22</v>
      </c>
      <c r="D227" s="14">
        <v>6</v>
      </c>
      <c r="E227" s="12" t="s">
        <v>23</v>
      </c>
      <c r="F227" s="11" t="s">
        <v>13</v>
      </c>
      <c r="G227" s="12" t="s">
        <v>9</v>
      </c>
      <c r="H227" s="11" t="s">
        <v>77</v>
      </c>
      <c r="I227" s="12" t="s">
        <v>9</v>
      </c>
      <c r="J227" s="284">
        <v>0</v>
      </c>
      <c r="K227" s="37">
        <f t="shared" si="74"/>
        <v>0</v>
      </c>
      <c r="L227" s="45" t="s">
        <v>234</v>
      </c>
      <c r="M227" s="14">
        <f t="shared" si="68"/>
        <v>3</v>
      </c>
      <c r="N227" s="32">
        <f t="shared" si="69"/>
        <v>6</v>
      </c>
      <c r="O227" s="14">
        <f t="shared" si="70"/>
        <v>4.5</v>
      </c>
      <c r="P227" s="264">
        <v>0.31666666666666676</v>
      </c>
      <c r="Q227" s="32">
        <f t="shared" si="75"/>
        <v>0</v>
      </c>
      <c r="R227" s="14">
        <f t="shared" si="76"/>
        <v>0.31666666666666676</v>
      </c>
      <c r="S227" s="14">
        <f t="shared" si="77"/>
        <v>3.1055555555555556</v>
      </c>
      <c r="T227" s="33" t="s">
        <v>140</v>
      </c>
    </row>
    <row r="228" spans="1:20" ht="15.75" thickBot="1" x14ac:dyDescent="0.3">
      <c r="A228" s="10" t="s">
        <v>235</v>
      </c>
      <c r="B228" s="11" t="s">
        <v>22</v>
      </c>
      <c r="C228" s="12" t="s">
        <v>22</v>
      </c>
      <c r="D228" s="14">
        <v>3</v>
      </c>
      <c r="E228" s="12" t="s">
        <v>23</v>
      </c>
      <c r="F228" s="11" t="s">
        <v>24</v>
      </c>
      <c r="G228" s="12" t="s">
        <v>10</v>
      </c>
      <c r="H228" s="11" t="s">
        <v>27</v>
      </c>
      <c r="I228" s="12" t="s">
        <v>13</v>
      </c>
      <c r="J228" s="284">
        <v>0</v>
      </c>
      <c r="K228" s="37">
        <f t="shared" si="74"/>
        <v>0</v>
      </c>
      <c r="L228" s="45" t="s">
        <v>235</v>
      </c>
      <c r="M228" s="14">
        <f t="shared" si="68"/>
        <v>3</v>
      </c>
      <c r="N228" s="32">
        <f t="shared" si="69"/>
        <v>3</v>
      </c>
      <c r="O228" s="14">
        <f t="shared" si="70"/>
        <v>3</v>
      </c>
      <c r="P228" s="264">
        <v>0.18222222222222226</v>
      </c>
      <c r="Q228" s="32">
        <f t="shared" si="75"/>
        <v>0</v>
      </c>
      <c r="R228" s="14">
        <f t="shared" si="76"/>
        <v>0.18222222222222226</v>
      </c>
      <c r="S228" s="14">
        <f>(M228+N228+R228)/3</f>
        <v>2.0607407407407408</v>
      </c>
      <c r="T228" s="33" t="s">
        <v>140</v>
      </c>
    </row>
    <row r="229" spans="1:20" ht="15.75" thickBot="1" x14ac:dyDescent="0.3">
      <c r="A229" s="10" t="s">
        <v>236</v>
      </c>
      <c r="B229" s="11" t="s">
        <v>77</v>
      </c>
      <c r="C229" s="12" t="s">
        <v>10</v>
      </c>
      <c r="D229" s="14">
        <v>9</v>
      </c>
      <c r="E229" s="12" t="s">
        <v>23</v>
      </c>
      <c r="F229" s="11" t="s">
        <v>10</v>
      </c>
      <c r="G229" s="12" t="s">
        <v>12</v>
      </c>
      <c r="H229" s="11" t="s">
        <v>47</v>
      </c>
      <c r="I229" s="12" t="s">
        <v>7</v>
      </c>
      <c r="J229" s="284">
        <v>0</v>
      </c>
      <c r="K229" s="37">
        <f t="shared" si="74"/>
        <v>0</v>
      </c>
      <c r="L229" s="45" t="s">
        <v>236</v>
      </c>
      <c r="M229" s="14">
        <f t="shared" si="68"/>
        <v>1</v>
      </c>
      <c r="N229" s="32">
        <f t="shared" si="69"/>
        <v>2.25</v>
      </c>
      <c r="O229" s="14">
        <f t="shared" si="70"/>
        <v>1.625</v>
      </c>
      <c r="P229" s="264">
        <v>0.47444444444444467</v>
      </c>
      <c r="Q229" s="32">
        <f t="shared" si="75"/>
        <v>0</v>
      </c>
      <c r="R229" s="14">
        <f t="shared" si="76"/>
        <v>0.42700000000000021</v>
      </c>
      <c r="S229" s="14">
        <f t="shared" si="77"/>
        <v>1.2256666666666667</v>
      </c>
      <c r="T229" s="33" t="s">
        <v>140</v>
      </c>
    </row>
    <row r="230" spans="1:20" ht="15.75" thickBot="1" x14ac:dyDescent="0.3">
      <c r="A230" s="10" t="s">
        <v>237</v>
      </c>
      <c r="B230" s="11" t="s">
        <v>10</v>
      </c>
      <c r="C230" s="12" t="s">
        <v>24</v>
      </c>
      <c r="D230" s="14">
        <f>(9+7+5)/3</f>
        <v>7</v>
      </c>
      <c r="E230" s="12" t="s">
        <v>23</v>
      </c>
      <c r="F230" s="11" t="s">
        <v>24</v>
      </c>
      <c r="G230" s="12" t="s">
        <v>27</v>
      </c>
      <c r="H230" s="11" t="s">
        <v>77</v>
      </c>
      <c r="I230" s="12" t="s">
        <v>25</v>
      </c>
      <c r="J230" s="284">
        <v>0</v>
      </c>
      <c r="K230" s="37">
        <f t="shared" si="74"/>
        <v>0</v>
      </c>
      <c r="L230" s="45" t="s">
        <v>237</v>
      </c>
      <c r="M230" s="14">
        <f t="shared" si="68"/>
        <v>1.75</v>
      </c>
      <c r="N230" s="32">
        <f t="shared" si="69"/>
        <v>3.5</v>
      </c>
      <c r="O230" s="14">
        <f t="shared" si="70"/>
        <v>2.625</v>
      </c>
      <c r="P230" s="264">
        <v>0.32222222222222219</v>
      </c>
      <c r="Q230" s="32">
        <f t="shared" si="75"/>
        <v>0</v>
      </c>
      <c r="R230" s="14">
        <f t="shared" si="76"/>
        <v>0.32222222222222224</v>
      </c>
      <c r="S230" s="14">
        <f t="shared" si="77"/>
        <v>1.8574074074074074</v>
      </c>
      <c r="T230" s="33" t="s">
        <v>140</v>
      </c>
    </row>
    <row r="231" spans="1:20" ht="15.75" thickBot="1" x14ac:dyDescent="0.3">
      <c r="A231" s="10" t="s">
        <v>238</v>
      </c>
      <c r="B231" s="11" t="s">
        <v>24</v>
      </c>
      <c r="C231" s="12" t="s">
        <v>22</v>
      </c>
      <c r="D231" s="14">
        <f>(5+4+3)/3</f>
        <v>4</v>
      </c>
      <c r="E231" s="12" t="s">
        <v>23</v>
      </c>
      <c r="F231" s="11" t="s">
        <v>24</v>
      </c>
      <c r="G231" s="12" t="s">
        <v>10</v>
      </c>
      <c r="H231" s="11" t="s">
        <v>9</v>
      </c>
      <c r="I231" s="12" t="s">
        <v>13</v>
      </c>
      <c r="J231" s="284">
        <v>0</v>
      </c>
      <c r="K231" s="37">
        <f t="shared" si="74"/>
        <v>0</v>
      </c>
      <c r="L231" s="45" t="s">
        <v>238</v>
      </c>
      <c r="M231" s="14">
        <f t="shared" si="68"/>
        <v>2</v>
      </c>
      <c r="N231" s="32">
        <f t="shared" si="69"/>
        <v>4</v>
      </c>
      <c r="O231" s="14">
        <f t="shared" si="70"/>
        <v>3</v>
      </c>
      <c r="P231" s="264">
        <v>0.20222222222222222</v>
      </c>
      <c r="Q231" s="32">
        <f t="shared" si="75"/>
        <v>0</v>
      </c>
      <c r="R231" s="14">
        <f t="shared" si="76"/>
        <v>0.26962962962962961</v>
      </c>
      <c r="S231" s="14">
        <f t="shared" si="77"/>
        <v>2.0898765432098765</v>
      </c>
      <c r="T231" s="33" t="s">
        <v>140</v>
      </c>
    </row>
    <row r="232" spans="1:20" ht="15.75" thickBot="1" x14ac:dyDescent="0.3">
      <c r="A232" s="10" t="s">
        <v>131</v>
      </c>
      <c r="B232" s="11" t="s">
        <v>25</v>
      </c>
      <c r="C232" s="12" t="s">
        <v>13</v>
      </c>
      <c r="D232" s="14">
        <v>10</v>
      </c>
      <c r="E232" s="12" t="s">
        <v>23</v>
      </c>
      <c r="F232" s="11" t="s">
        <v>25</v>
      </c>
      <c r="G232" s="12" t="s">
        <v>100</v>
      </c>
      <c r="H232" s="11" t="s">
        <v>137</v>
      </c>
      <c r="I232" s="12" t="s">
        <v>47</v>
      </c>
      <c r="J232" s="284">
        <v>0</v>
      </c>
      <c r="K232" s="37">
        <f t="shared" si="74"/>
        <v>0</v>
      </c>
      <c r="L232" s="45" t="s">
        <v>131</v>
      </c>
      <c r="M232" s="14">
        <f t="shared" si="68"/>
        <v>1.4285714285714286</v>
      </c>
      <c r="N232" s="32">
        <f t="shared" si="69"/>
        <v>3.3333333333333335</v>
      </c>
      <c r="O232" s="14">
        <f t="shared" si="70"/>
        <v>2.3809523809523809</v>
      </c>
      <c r="P232" s="264">
        <v>0.57555555555555538</v>
      </c>
      <c r="Q232" s="32">
        <f t="shared" si="75"/>
        <v>0</v>
      </c>
      <c r="R232" s="14">
        <f t="shared" si="76"/>
        <v>0.3837037037037036</v>
      </c>
      <c r="S232" s="14">
        <f t="shared" si="77"/>
        <v>1.7152028218694886</v>
      </c>
      <c r="T232" s="33" t="s">
        <v>140</v>
      </c>
    </row>
    <row r="233" spans="1:20" ht="15.75" thickBot="1" x14ac:dyDescent="0.3">
      <c r="A233" s="10" t="s">
        <v>239</v>
      </c>
      <c r="B233" s="11" t="s">
        <v>7</v>
      </c>
      <c r="C233" s="12" t="s">
        <v>10</v>
      </c>
      <c r="D233" s="14">
        <v>15</v>
      </c>
      <c r="E233" s="12" t="s">
        <v>13</v>
      </c>
      <c r="F233" s="11" t="s">
        <v>9</v>
      </c>
      <c r="G233" s="12" t="s">
        <v>14</v>
      </c>
      <c r="H233" s="11" t="s">
        <v>132</v>
      </c>
      <c r="I233" s="12" t="s">
        <v>47</v>
      </c>
      <c r="J233" s="284">
        <v>0</v>
      </c>
      <c r="K233" s="37">
        <f t="shared" si="74"/>
        <v>0</v>
      </c>
      <c r="L233" s="45" t="s">
        <v>239</v>
      </c>
      <c r="M233" s="14">
        <f t="shared" si="68"/>
        <v>1.5</v>
      </c>
      <c r="N233" s="32">
        <f t="shared" si="69"/>
        <v>3.75</v>
      </c>
      <c r="O233" s="14">
        <f t="shared" si="70"/>
        <v>2.625</v>
      </c>
      <c r="P233" s="264">
        <v>0.46888888888888886</v>
      </c>
      <c r="Q233" s="32">
        <f t="shared" si="75"/>
        <v>0</v>
      </c>
      <c r="R233" s="14">
        <f t="shared" si="76"/>
        <v>0.46888888888888886</v>
      </c>
      <c r="S233" s="14">
        <f t="shared" si="77"/>
        <v>1.9062962962962962</v>
      </c>
      <c r="T233" s="33" t="s">
        <v>140</v>
      </c>
    </row>
    <row r="234" spans="1:20" ht="15.75" thickBot="1" x14ac:dyDescent="0.3">
      <c r="A234" s="10" t="s">
        <v>240</v>
      </c>
      <c r="B234" s="11" t="s">
        <v>25</v>
      </c>
      <c r="C234" s="12" t="s">
        <v>13</v>
      </c>
      <c r="D234" s="14">
        <v>10</v>
      </c>
      <c r="E234" s="12" t="s">
        <v>13</v>
      </c>
      <c r="F234" s="11" t="s">
        <v>9</v>
      </c>
      <c r="G234" s="12" t="s">
        <v>14</v>
      </c>
      <c r="H234" s="11" t="s">
        <v>132</v>
      </c>
      <c r="I234" s="12" t="s">
        <v>7</v>
      </c>
      <c r="J234" s="284">
        <v>0</v>
      </c>
      <c r="K234" s="37">
        <f t="shared" si="74"/>
        <v>0</v>
      </c>
      <c r="L234" s="45" t="s">
        <v>240</v>
      </c>
      <c r="M234" s="14">
        <f t="shared" si="68"/>
        <v>1.4285714285714286</v>
      </c>
      <c r="N234" s="32">
        <f t="shared" si="69"/>
        <v>3.3333333333333335</v>
      </c>
      <c r="O234" s="14">
        <f t="shared" si="70"/>
        <v>2.3809523809523809</v>
      </c>
      <c r="P234" s="264">
        <v>0.46888888888888886</v>
      </c>
      <c r="Q234" s="32">
        <f t="shared" si="75"/>
        <v>0</v>
      </c>
      <c r="R234" s="14">
        <f t="shared" si="76"/>
        <v>0.4688888888888888</v>
      </c>
      <c r="S234" s="14">
        <f t="shared" si="77"/>
        <v>1.7435978835978834</v>
      </c>
      <c r="T234" s="33" t="s">
        <v>140</v>
      </c>
    </row>
    <row r="235" spans="1:20" ht="15.75" thickBot="1" x14ac:dyDescent="0.3">
      <c r="A235" s="10" t="s">
        <v>241</v>
      </c>
      <c r="B235" s="11" t="s">
        <v>13</v>
      </c>
      <c r="C235" s="12" t="s">
        <v>24</v>
      </c>
      <c r="D235" s="14">
        <v>5</v>
      </c>
      <c r="E235" s="12" t="s">
        <v>13</v>
      </c>
      <c r="F235" s="11" t="s">
        <v>9</v>
      </c>
      <c r="G235" s="12" t="s">
        <v>14</v>
      </c>
      <c r="H235" s="11" t="s">
        <v>132</v>
      </c>
      <c r="I235" s="12" t="s">
        <v>27</v>
      </c>
      <c r="J235" s="284">
        <v>0</v>
      </c>
      <c r="K235" s="37">
        <f t="shared" si="74"/>
        <v>0</v>
      </c>
      <c r="L235" s="45" t="s">
        <v>241</v>
      </c>
      <c r="M235" s="14">
        <f t="shared" si="68"/>
        <v>1.6666666666666667</v>
      </c>
      <c r="N235" s="32">
        <f t="shared" si="69"/>
        <v>2.5</v>
      </c>
      <c r="O235" s="14">
        <f t="shared" si="70"/>
        <v>2.0833333333333335</v>
      </c>
      <c r="P235" s="264">
        <v>0.46888888888888886</v>
      </c>
      <c r="Q235" s="32">
        <f t="shared" si="75"/>
        <v>0</v>
      </c>
      <c r="R235" s="14">
        <f t="shared" si="76"/>
        <v>0.4688888888888888</v>
      </c>
      <c r="S235" s="14">
        <f t="shared" si="77"/>
        <v>1.5451851851851852</v>
      </c>
      <c r="T235" s="33" t="s">
        <v>140</v>
      </c>
    </row>
    <row r="236" spans="1:20" ht="15.75" thickBot="1" x14ac:dyDescent="0.3">
      <c r="A236" s="10" t="s">
        <v>242</v>
      </c>
      <c r="B236" s="11" t="s">
        <v>9</v>
      </c>
      <c r="C236" s="12" t="s">
        <v>24</v>
      </c>
      <c r="D236" s="14">
        <f>(10+8+5)/3</f>
        <v>7.666666666666667</v>
      </c>
      <c r="E236" s="12" t="s">
        <v>23</v>
      </c>
      <c r="F236" s="11" t="s">
        <v>77</v>
      </c>
      <c r="G236" s="12" t="s">
        <v>11</v>
      </c>
      <c r="H236" s="11" t="s">
        <v>47</v>
      </c>
      <c r="I236" s="12" t="s">
        <v>7</v>
      </c>
      <c r="J236" s="284">
        <v>0</v>
      </c>
      <c r="K236" s="37">
        <f t="shared" si="74"/>
        <v>0</v>
      </c>
      <c r="L236" s="45" t="s">
        <v>242</v>
      </c>
      <c r="M236" s="14">
        <f t="shared" si="68"/>
        <v>1.2777777777777779</v>
      </c>
      <c r="N236" s="32">
        <f t="shared" si="69"/>
        <v>3.8333333333333335</v>
      </c>
      <c r="O236" s="14">
        <f t="shared" si="70"/>
        <v>2.5555555555555558</v>
      </c>
      <c r="P236" s="264">
        <v>0.47888888888888886</v>
      </c>
      <c r="Q236" s="32">
        <f t="shared" si="75"/>
        <v>0</v>
      </c>
      <c r="R236" s="14">
        <f t="shared" si="76"/>
        <v>0.36714814814814811</v>
      </c>
      <c r="S236" s="14">
        <f t="shared" si="77"/>
        <v>1.8260864197530866</v>
      </c>
      <c r="T236" s="33" t="s">
        <v>140</v>
      </c>
    </row>
    <row r="237" spans="1:20" ht="15.75" thickBot="1" x14ac:dyDescent="0.3">
      <c r="A237" s="10" t="s">
        <v>130</v>
      </c>
      <c r="B237" s="11" t="s">
        <v>41</v>
      </c>
      <c r="C237" s="12" t="s">
        <v>22</v>
      </c>
      <c r="D237" s="14">
        <v>4</v>
      </c>
      <c r="E237" s="12" t="s">
        <v>23</v>
      </c>
      <c r="F237" s="11" t="s">
        <v>24</v>
      </c>
      <c r="G237" s="12" t="s">
        <v>13</v>
      </c>
      <c r="H237" s="11" t="s">
        <v>10</v>
      </c>
      <c r="I237" s="12" t="s">
        <v>27</v>
      </c>
      <c r="J237" s="284">
        <v>10</v>
      </c>
      <c r="K237" s="37">
        <f t="shared" si="74"/>
        <v>40</v>
      </c>
      <c r="L237" s="45" t="s">
        <v>130</v>
      </c>
      <c r="M237" s="14">
        <f t="shared" si="68"/>
        <v>2.6666666666666665</v>
      </c>
      <c r="N237" s="32">
        <f t="shared" si="69"/>
        <v>4</v>
      </c>
      <c r="O237" s="14">
        <f t="shared" si="70"/>
        <v>3.333333333333333</v>
      </c>
      <c r="P237" s="264">
        <v>0.11888888888888889</v>
      </c>
      <c r="Q237" s="32">
        <f t="shared" si="75"/>
        <v>1</v>
      </c>
      <c r="R237" s="14">
        <f t="shared" si="76"/>
        <v>9.5111111111111118E-2</v>
      </c>
      <c r="S237" s="14">
        <f t="shared" si="77"/>
        <v>2.2539259259259254</v>
      </c>
      <c r="T237" s="33" t="s">
        <v>140</v>
      </c>
    </row>
    <row r="238" spans="1:20" ht="15.75" thickBot="1" x14ac:dyDescent="0.3">
      <c r="A238" s="10" t="s">
        <v>129</v>
      </c>
      <c r="B238" s="11" t="s">
        <v>22</v>
      </c>
      <c r="C238" s="12" t="s">
        <v>22</v>
      </c>
      <c r="D238" s="14">
        <v>2</v>
      </c>
      <c r="E238" s="12" t="s">
        <v>23</v>
      </c>
      <c r="F238" s="11" t="s">
        <v>22</v>
      </c>
      <c r="G238" s="12" t="s">
        <v>24</v>
      </c>
      <c r="H238" s="11" t="s">
        <v>13</v>
      </c>
      <c r="I238" s="12" t="s">
        <v>13</v>
      </c>
      <c r="J238" s="284">
        <v>0</v>
      </c>
      <c r="K238" s="37">
        <f t="shared" si="74"/>
        <v>0</v>
      </c>
      <c r="L238" s="45" t="s">
        <v>129</v>
      </c>
      <c r="M238" s="14">
        <f t="shared" si="68"/>
        <v>2</v>
      </c>
      <c r="N238" s="32">
        <f t="shared" si="69"/>
        <v>2</v>
      </c>
      <c r="O238" s="14">
        <f t="shared" si="70"/>
        <v>2</v>
      </c>
      <c r="P238" s="264">
        <v>8.2222222222222238E-2</v>
      </c>
      <c r="Q238" s="32">
        <f t="shared" si="75"/>
        <v>0</v>
      </c>
      <c r="R238" s="14">
        <f t="shared" si="76"/>
        <v>5.4814814814814823E-2</v>
      </c>
      <c r="S238" s="14">
        <f t="shared" si="77"/>
        <v>1.3516049382716051</v>
      </c>
      <c r="T238" s="33" t="s">
        <v>140</v>
      </c>
    </row>
    <row r="239" spans="1:20" ht="15.75" thickBot="1" x14ac:dyDescent="0.3">
      <c r="A239" s="10" t="s">
        <v>128</v>
      </c>
      <c r="B239" s="11" t="s">
        <v>22</v>
      </c>
      <c r="C239" s="12" t="s">
        <v>22</v>
      </c>
      <c r="D239" s="14">
        <v>2</v>
      </c>
      <c r="E239" s="12" t="s">
        <v>23</v>
      </c>
      <c r="F239" s="11" t="s">
        <v>13</v>
      </c>
      <c r="G239" s="12" t="s">
        <v>27</v>
      </c>
      <c r="H239" s="11" t="s">
        <v>25</v>
      </c>
      <c r="I239" s="12" t="s">
        <v>10</v>
      </c>
      <c r="J239" s="284">
        <v>0</v>
      </c>
      <c r="K239" s="37">
        <f t="shared" si="74"/>
        <v>0</v>
      </c>
      <c r="L239" s="45" t="s">
        <v>128</v>
      </c>
      <c r="M239" s="14">
        <f t="shared" si="68"/>
        <v>2</v>
      </c>
      <c r="N239" s="32">
        <f t="shared" si="69"/>
        <v>2</v>
      </c>
      <c r="O239" s="14">
        <f t="shared" si="70"/>
        <v>2</v>
      </c>
      <c r="P239" s="264">
        <v>0.20111111111111113</v>
      </c>
      <c r="Q239" s="32">
        <f t="shared" si="75"/>
        <v>0</v>
      </c>
      <c r="R239" s="14">
        <f t="shared" si="76"/>
        <v>0.10055555555555556</v>
      </c>
      <c r="S239" s="14">
        <f t="shared" si="77"/>
        <v>1.3668518518518518</v>
      </c>
      <c r="T239" s="33" t="s">
        <v>140</v>
      </c>
    </row>
    <row r="240" spans="1:20" ht="15.75" thickBot="1" x14ac:dyDescent="0.3">
      <c r="A240" s="10" t="s">
        <v>243</v>
      </c>
      <c r="B240" s="11" t="s">
        <v>77</v>
      </c>
      <c r="C240" s="12" t="s">
        <v>10</v>
      </c>
      <c r="D240" s="14">
        <v>12</v>
      </c>
      <c r="E240" s="12" t="s">
        <v>23</v>
      </c>
      <c r="F240" s="11" t="s">
        <v>27</v>
      </c>
      <c r="G240" s="12" t="s">
        <v>7</v>
      </c>
      <c r="H240" s="11" t="s">
        <v>47</v>
      </c>
      <c r="I240" s="12" t="s">
        <v>138</v>
      </c>
      <c r="J240" s="284">
        <v>0</v>
      </c>
      <c r="K240" s="37">
        <f t="shared" si="74"/>
        <v>0</v>
      </c>
      <c r="L240" s="45" t="s">
        <v>243</v>
      </c>
      <c r="M240" s="14">
        <f t="shared" si="68"/>
        <v>1.3333333333333333</v>
      </c>
      <c r="N240" s="32">
        <f t="shared" si="69"/>
        <v>3</v>
      </c>
      <c r="O240" s="14">
        <f t="shared" si="70"/>
        <v>2.1666666666666665</v>
      </c>
      <c r="P240" s="264">
        <v>0.41111111111111109</v>
      </c>
      <c r="Q240" s="32">
        <f t="shared" si="75"/>
        <v>0</v>
      </c>
      <c r="R240" s="14">
        <f t="shared" si="76"/>
        <v>0.30833333333333335</v>
      </c>
      <c r="S240" s="14">
        <f t="shared" si="77"/>
        <v>1.5472222222222223</v>
      </c>
      <c r="T240" s="33" t="s">
        <v>140</v>
      </c>
    </row>
    <row r="241" spans="1:22" ht="15.75" thickBot="1" x14ac:dyDescent="0.3">
      <c r="A241" s="10" t="s">
        <v>244</v>
      </c>
      <c r="B241" s="324" t="s">
        <v>246</v>
      </c>
      <c r="C241" s="325"/>
      <c r="D241" s="325"/>
      <c r="E241" s="325"/>
      <c r="F241" s="325"/>
      <c r="G241" s="325"/>
      <c r="H241" s="325"/>
      <c r="I241" s="325"/>
      <c r="J241" s="325"/>
      <c r="K241" s="325"/>
      <c r="L241" s="45" t="s">
        <v>244</v>
      </c>
      <c r="M241" s="324" t="s">
        <v>246</v>
      </c>
      <c r="N241" s="325"/>
      <c r="O241" s="325"/>
      <c r="P241" s="325"/>
      <c r="Q241" s="325"/>
      <c r="R241" s="325"/>
      <c r="S241" s="325"/>
      <c r="T241" s="326"/>
      <c r="U241" s="233"/>
      <c r="V241" s="234"/>
    </row>
    <row r="242" spans="1:22" ht="15.75" thickBot="1" x14ac:dyDescent="0.3">
      <c r="A242" s="15" t="s">
        <v>245</v>
      </c>
      <c r="B242" s="16" t="s">
        <v>9</v>
      </c>
      <c r="C242" s="17" t="s">
        <v>24</v>
      </c>
      <c r="D242" s="20">
        <v>10</v>
      </c>
      <c r="E242" s="17" t="s">
        <v>23</v>
      </c>
      <c r="F242" s="16" t="s">
        <v>27</v>
      </c>
      <c r="G242" s="17" t="s">
        <v>7</v>
      </c>
      <c r="H242" s="16" t="s">
        <v>47</v>
      </c>
      <c r="I242" s="17" t="s">
        <v>7</v>
      </c>
      <c r="J242" s="285">
        <v>10</v>
      </c>
      <c r="K242" s="38">
        <f t="shared" si="74"/>
        <v>100</v>
      </c>
      <c r="L242" s="46" t="s">
        <v>245</v>
      </c>
      <c r="M242" s="20">
        <f t="shared" ref="M242" si="78">D242/B242</f>
        <v>1.6666666666666667</v>
      </c>
      <c r="N242" s="259">
        <f t="shared" ref="N242" si="79">D242/C242</f>
        <v>5</v>
      </c>
      <c r="O242" s="20">
        <f t="shared" ref="O242" si="80">(M242+N242)/2</f>
        <v>3.3333333333333335</v>
      </c>
      <c r="P242" s="251">
        <f t="shared" ref="P242" si="81">(H242-E242)/B242</f>
        <v>2.5</v>
      </c>
      <c r="Q242" s="259">
        <f t="shared" ref="Q242" si="82">J242/10</f>
        <v>1</v>
      </c>
      <c r="R242" s="20">
        <f t="shared" ref="R242" si="83">(D242*P242)/I242</f>
        <v>2.5</v>
      </c>
      <c r="S242" s="20">
        <f t="shared" ref="S242" si="84">(M242+N242+R242)/3</f>
        <v>3.0555555555555558</v>
      </c>
      <c r="T242" s="35" t="s">
        <v>140</v>
      </c>
    </row>
    <row r="243" spans="1:22" ht="15.75" thickTop="1" x14ac:dyDescent="0.25">
      <c r="A243" s="223"/>
      <c r="B243" s="224"/>
      <c r="C243" s="225"/>
      <c r="D243" s="156"/>
      <c r="E243" s="225"/>
      <c r="F243" s="224"/>
      <c r="G243" s="225"/>
      <c r="H243" s="224"/>
      <c r="I243" s="225"/>
      <c r="J243" s="290"/>
      <c r="K243" s="231"/>
      <c r="L243" s="229"/>
      <c r="M243" s="156"/>
      <c r="N243" s="170"/>
      <c r="O243" s="156"/>
      <c r="P243" s="252"/>
      <c r="Q243" s="156"/>
      <c r="R243" s="170"/>
      <c r="S243" s="156"/>
      <c r="T243" s="226"/>
    </row>
    <row r="244" spans="1:22" x14ac:dyDescent="0.25">
      <c r="A244" s="146"/>
      <c r="B244" s="147"/>
      <c r="C244" s="64"/>
      <c r="D244" s="148"/>
      <c r="E244" s="64"/>
      <c r="F244" s="147"/>
      <c r="G244" s="64"/>
      <c r="H244" s="147"/>
      <c r="I244" s="64"/>
      <c r="J244" s="291"/>
      <c r="K244" s="232"/>
      <c r="L244" s="230"/>
      <c r="M244" s="148"/>
      <c r="N244" s="149"/>
      <c r="O244" s="148"/>
      <c r="P244" s="253"/>
      <c r="Q244" s="148"/>
      <c r="R244" s="149"/>
      <c r="S244" s="148"/>
      <c r="T244" s="150"/>
    </row>
    <row r="245" spans="1:22" x14ac:dyDescent="0.25">
      <c r="A245" s="146"/>
      <c r="B245" s="147"/>
      <c r="C245" s="64"/>
      <c r="D245" s="148"/>
      <c r="E245" s="64"/>
      <c r="F245" s="147"/>
      <c r="G245" s="64"/>
      <c r="H245" s="147"/>
      <c r="I245" s="64"/>
      <c r="J245" s="291"/>
      <c r="K245" s="232"/>
      <c r="L245" s="230"/>
      <c r="M245" s="148"/>
      <c r="N245" s="149"/>
      <c r="O245" s="148"/>
      <c r="P245" s="253"/>
      <c r="Q245" s="148"/>
      <c r="R245" s="149"/>
      <c r="S245" s="148"/>
      <c r="T245" s="150"/>
    </row>
    <row r="246" spans="1:22" x14ac:dyDescent="0.25">
      <c r="A246" s="146"/>
      <c r="B246" s="147"/>
      <c r="C246" s="64"/>
      <c r="D246" s="148"/>
      <c r="E246" s="64"/>
      <c r="F246" s="147"/>
      <c r="G246" s="64"/>
      <c r="H246" s="147"/>
      <c r="I246" s="64"/>
      <c r="J246" s="291"/>
      <c r="K246" s="232"/>
      <c r="L246" s="230"/>
      <c r="M246" s="148"/>
      <c r="N246" s="149"/>
      <c r="O246" s="148"/>
      <c r="P246" s="253"/>
      <c r="Q246" s="148"/>
      <c r="R246" s="149"/>
      <c r="S246" s="148"/>
      <c r="T246" s="150"/>
    </row>
    <row r="247" spans="1:22" x14ac:dyDescent="0.25">
      <c r="A247" s="146"/>
      <c r="B247" s="147"/>
      <c r="C247" s="64"/>
      <c r="D247" s="148"/>
      <c r="E247" s="64"/>
      <c r="F247" s="147"/>
      <c r="G247" s="64"/>
      <c r="H247" s="147"/>
      <c r="I247" s="64"/>
      <c r="J247" s="291"/>
      <c r="K247" s="232"/>
      <c r="L247" s="230"/>
      <c r="M247" s="148"/>
      <c r="N247" s="149"/>
      <c r="O247" s="148"/>
      <c r="P247" s="253"/>
      <c r="Q247" s="148"/>
      <c r="R247" s="149"/>
      <c r="S247" s="148"/>
      <c r="T247" s="150"/>
    </row>
    <row r="248" spans="1:22" x14ac:dyDescent="0.25">
      <c r="A248" s="146"/>
      <c r="B248" s="147"/>
      <c r="C248" s="64"/>
      <c r="D248" s="148"/>
      <c r="E248" s="64"/>
      <c r="F248" s="147"/>
      <c r="G248" s="64"/>
      <c r="H248" s="147"/>
      <c r="I248" s="64"/>
      <c r="J248" s="291"/>
      <c r="K248" s="232"/>
      <c r="L248" s="230"/>
      <c r="M248" s="148"/>
      <c r="N248" s="149"/>
      <c r="O248" s="148"/>
      <c r="P248" s="253"/>
      <c r="Q248" s="148"/>
      <c r="R248" s="149"/>
      <c r="S248" s="148"/>
      <c r="T248" s="150"/>
    </row>
  </sheetData>
  <mergeCells count="32">
    <mergeCell ref="J97:K97"/>
    <mergeCell ref="U127:V127"/>
    <mergeCell ref="U138:V138"/>
    <mergeCell ref="A2:C2"/>
    <mergeCell ref="A49:C49"/>
    <mergeCell ref="A74:C74"/>
    <mergeCell ref="S97:T97"/>
    <mergeCell ref="AF1:AJ1"/>
    <mergeCell ref="S73:T73"/>
    <mergeCell ref="S48:T48"/>
    <mergeCell ref="S1:T1"/>
    <mergeCell ref="L2:N2"/>
    <mergeCell ref="L49:N49"/>
    <mergeCell ref="J1:K1"/>
    <mergeCell ref="J48:K48"/>
    <mergeCell ref="J73:K73"/>
    <mergeCell ref="U14:V14"/>
    <mergeCell ref="U26:V26"/>
    <mergeCell ref="U37:V37"/>
    <mergeCell ref="U139:W139"/>
    <mergeCell ref="U151:V151"/>
    <mergeCell ref="AF102:AJ102"/>
    <mergeCell ref="U115:V115"/>
    <mergeCell ref="L74:N74"/>
    <mergeCell ref="B241:K241"/>
    <mergeCell ref="M241:T241"/>
    <mergeCell ref="J144:K144"/>
    <mergeCell ref="S144:T144"/>
    <mergeCell ref="J178:K178"/>
    <mergeCell ref="S178:T178"/>
    <mergeCell ref="J214:K214"/>
    <mergeCell ref="S214:T214"/>
  </mergeCells>
  <pageMargins left="0.7" right="0.7" top="0.75" bottom="0.75" header="0.3" footer="0.3"/>
  <pageSetup scale="62" orientation="landscape" r:id="rId1"/>
  <rowBreaks count="5" manualBreakCount="5">
    <brk id="47" max="35" man="1"/>
    <brk id="96" max="35" man="1"/>
    <brk id="143" max="35" man="1"/>
    <brk id="177" max="35" man="1"/>
    <brk id="213" max="35" man="1"/>
  </rowBreaks>
  <colBreaks count="1" manualBreakCount="1">
    <brk id="2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Normal="100" workbookViewId="0">
      <selection activeCell="A2" sqref="A2:B13"/>
    </sheetView>
  </sheetViews>
  <sheetFormatPr defaultColWidth="2.85546875" defaultRowHeight="15" x14ac:dyDescent="0.25"/>
  <cols>
    <col min="1" max="1" width="4" style="1" bestFit="1" customWidth="1"/>
    <col min="2" max="2" width="6.42578125" style="185" customWidth="1"/>
    <col min="3" max="3" width="4.5703125" style="1" bestFit="1" customWidth="1"/>
    <col min="4" max="4" width="5.5703125" style="185" bestFit="1" customWidth="1"/>
    <col min="5" max="5" width="5.5703125" style="1" bestFit="1" customWidth="1"/>
    <col min="6" max="6" width="5.5703125" style="185" bestFit="1" customWidth="1"/>
    <col min="7" max="7" width="4.5703125" style="1" bestFit="1" customWidth="1"/>
    <col min="8" max="8" width="4.5703125" style="185" bestFit="1" customWidth="1"/>
    <col min="9" max="9" width="4.5703125" style="1" customWidth="1"/>
    <col min="10" max="10" width="4.5703125" style="185" bestFit="1" customWidth="1"/>
    <col min="11" max="11" width="5.5703125" style="1" bestFit="1" customWidth="1"/>
    <col min="12" max="12" width="5.5703125" style="185" bestFit="1" customWidth="1"/>
    <col min="13" max="13" width="5.5703125" style="1" bestFit="1" customWidth="1"/>
    <col min="14" max="14" width="5.5703125" style="185" bestFit="1" customWidth="1"/>
    <col min="15" max="16" width="5.5703125" style="1" bestFit="1" customWidth="1"/>
    <col min="17" max="20" width="2.85546875" style="1"/>
    <col min="21" max="21" width="3" style="1" bestFit="1" customWidth="1"/>
    <col min="22" max="16384" width="2.85546875" style="1"/>
  </cols>
  <sheetData>
    <row r="1" spans="1:16" s="173" customFormat="1" ht="20.25" customHeight="1" thickTop="1" thickBot="1" x14ac:dyDescent="0.35">
      <c r="A1" s="75" t="s">
        <v>148</v>
      </c>
      <c r="B1" s="76"/>
      <c r="C1" s="76"/>
      <c r="D1" s="76"/>
      <c r="E1" s="76"/>
      <c r="F1" s="76"/>
      <c r="G1" s="76"/>
      <c r="H1" s="8"/>
      <c r="I1" s="76"/>
      <c r="J1" s="76"/>
      <c r="K1" s="77"/>
      <c r="L1" s="344" t="s">
        <v>150</v>
      </c>
      <c r="M1" s="345"/>
      <c r="N1" s="345"/>
      <c r="O1" s="345"/>
      <c r="P1" s="346"/>
    </row>
    <row r="2" spans="1:16" ht="16.5" thickTop="1" thickBot="1" x14ac:dyDescent="0.3">
      <c r="A2" s="106" t="s">
        <v>36</v>
      </c>
      <c r="B2" s="26" t="s">
        <v>37</v>
      </c>
      <c r="C2" s="98">
        <v>2</v>
      </c>
      <c r="D2" s="158">
        <v>3</v>
      </c>
      <c r="E2" s="98">
        <v>4</v>
      </c>
      <c r="F2" s="158">
        <v>5</v>
      </c>
      <c r="G2" s="98">
        <v>6</v>
      </c>
      <c r="H2" s="24" t="s">
        <v>25</v>
      </c>
      <c r="I2" s="98">
        <v>8</v>
      </c>
      <c r="J2" s="158">
        <v>9</v>
      </c>
      <c r="K2" s="98">
        <v>10</v>
      </c>
      <c r="L2" s="158">
        <v>12</v>
      </c>
      <c r="M2" s="98">
        <v>15</v>
      </c>
      <c r="N2" s="158">
        <v>20</v>
      </c>
      <c r="O2" s="98">
        <v>30</v>
      </c>
      <c r="P2" s="162">
        <v>40</v>
      </c>
    </row>
    <row r="3" spans="1:16" x14ac:dyDescent="0.25">
      <c r="A3" s="66">
        <v>2</v>
      </c>
      <c r="B3" s="156">
        <f>1/36</f>
        <v>2.7777777777777776E-2</v>
      </c>
      <c r="C3" s="68">
        <v>1</v>
      </c>
      <c r="D3" s="159">
        <v>1</v>
      </c>
      <c r="E3" s="68">
        <v>1</v>
      </c>
      <c r="F3" s="159">
        <v>1</v>
      </c>
      <c r="G3" s="68">
        <v>2</v>
      </c>
      <c r="H3" s="159">
        <v>2</v>
      </c>
      <c r="I3" s="68">
        <v>3</v>
      </c>
      <c r="J3" s="159">
        <v>3</v>
      </c>
      <c r="K3" s="68">
        <v>3</v>
      </c>
      <c r="L3" s="159">
        <v>4</v>
      </c>
      <c r="M3" s="68">
        <v>5</v>
      </c>
      <c r="N3" s="159">
        <v>6</v>
      </c>
      <c r="O3" s="68">
        <v>10</v>
      </c>
      <c r="P3" s="163">
        <v>12</v>
      </c>
    </row>
    <row r="4" spans="1:16" x14ac:dyDescent="0.25">
      <c r="A4" s="60">
        <v>3</v>
      </c>
      <c r="B4" s="148">
        <f>2/36</f>
        <v>5.5555555555555552E-2</v>
      </c>
      <c r="C4" s="62">
        <v>1</v>
      </c>
      <c r="D4" s="160">
        <v>1</v>
      </c>
      <c r="E4" s="62">
        <v>2</v>
      </c>
      <c r="F4" s="160">
        <v>2</v>
      </c>
      <c r="G4" s="62">
        <v>2</v>
      </c>
      <c r="H4" s="160">
        <v>2</v>
      </c>
      <c r="I4" s="62">
        <v>3</v>
      </c>
      <c r="J4" s="160">
        <v>3</v>
      </c>
      <c r="K4" s="62">
        <v>3</v>
      </c>
      <c r="L4" s="160">
        <v>4</v>
      </c>
      <c r="M4" s="62">
        <v>5</v>
      </c>
      <c r="N4" s="160">
        <v>6</v>
      </c>
      <c r="O4" s="62">
        <v>10</v>
      </c>
      <c r="P4" s="164">
        <v>12</v>
      </c>
    </row>
    <row r="5" spans="1:16" x14ac:dyDescent="0.25">
      <c r="A5" s="60">
        <v>4</v>
      </c>
      <c r="B5" s="148">
        <f>3/36</f>
        <v>8.3333333333333329E-2</v>
      </c>
      <c r="C5" s="62">
        <v>1</v>
      </c>
      <c r="D5" s="160">
        <v>1</v>
      </c>
      <c r="E5" s="62">
        <v>2</v>
      </c>
      <c r="F5" s="160">
        <v>2</v>
      </c>
      <c r="G5" s="62">
        <v>3</v>
      </c>
      <c r="H5" s="160">
        <v>3</v>
      </c>
      <c r="I5" s="62">
        <v>4</v>
      </c>
      <c r="J5" s="160">
        <v>4</v>
      </c>
      <c r="K5" s="62">
        <v>4</v>
      </c>
      <c r="L5" s="160">
        <v>5</v>
      </c>
      <c r="M5" s="62">
        <v>6</v>
      </c>
      <c r="N5" s="160">
        <v>9</v>
      </c>
      <c r="O5" s="62">
        <v>12</v>
      </c>
      <c r="P5" s="164">
        <v>18</v>
      </c>
    </row>
    <row r="6" spans="1:16" x14ac:dyDescent="0.25">
      <c r="A6" s="60">
        <v>5</v>
      </c>
      <c r="B6" s="148">
        <f>4/36</f>
        <v>0.1111111111111111</v>
      </c>
      <c r="C6" s="62">
        <v>1</v>
      </c>
      <c r="D6" s="160">
        <v>2</v>
      </c>
      <c r="E6" s="62">
        <v>2</v>
      </c>
      <c r="F6" s="160">
        <v>3</v>
      </c>
      <c r="G6" s="62">
        <v>3</v>
      </c>
      <c r="H6" s="160">
        <v>4</v>
      </c>
      <c r="I6" s="62">
        <v>4</v>
      </c>
      <c r="J6" s="160">
        <v>5</v>
      </c>
      <c r="K6" s="62">
        <v>6</v>
      </c>
      <c r="L6" s="160">
        <v>8</v>
      </c>
      <c r="M6" s="62">
        <v>9</v>
      </c>
      <c r="N6" s="160">
        <v>12</v>
      </c>
      <c r="O6" s="62">
        <v>18</v>
      </c>
      <c r="P6" s="164">
        <v>24</v>
      </c>
    </row>
    <row r="7" spans="1:16" x14ac:dyDescent="0.25">
      <c r="A7" s="60">
        <v>6</v>
      </c>
      <c r="B7" s="148">
        <f>5/36</f>
        <v>0.1388888888888889</v>
      </c>
      <c r="C7" s="62">
        <v>1</v>
      </c>
      <c r="D7" s="160">
        <v>2</v>
      </c>
      <c r="E7" s="62">
        <v>2</v>
      </c>
      <c r="F7" s="160">
        <v>3</v>
      </c>
      <c r="G7" s="62">
        <v>4</v>
      </c>
      <c r="H7" s="160">
        <v>4</v>
      </c>
      <c r="I7" s="62">
        <v>5</v>
      </c>
      <c r="J7" s="160">
        <v>5</v>
      </c>
      <c r="K7" s="62">
        <v>6</v>
      </c>
      <c r="L7" s="160">
        <v>8</v>
      </c>
      <c r="M7" s="62">
        <v>9</v>
      </c>
      <c r="N7" s="160">
        <v>12</v>
      </c>
      <c r="O7" s="62">
        <v>18</v>
      </c>
      <c r="P7" s="164">
        <v>24</v>
      </c>
    </row>
    <row r="8" spans="1:16" x14ac:dyDescent="0.25">
      <c r="A8" s="60">
        <v>7</v>
      </c>
      <c r="B8" s="148">
        <f>6/36</f>
        <v>0.16666666666666666</v>
      </c>
      <c r="C8" s="62">
        <v>1</v>
      </c>
      <c r="D8" s="160">
        <v>2</v>
      </c>
      <c r="E8" s="62">
        <v>3</v>
      </c>
      <c r="F8" s="160">
        <v>3</v>
      </c>
      <c r="G8" s="62">
        <v>4</v>
      </c>
      <c r="H8" s="160">
        <v>4</v>
      </c>
      <c r="I8" s="62">
        <v>5</v>
      </c>
      <c r="J8" s="160">
        <v>5</v>
      </c>
      <c r="K8" s="62">
        <v>6</v>
      </c>
      <c r="L8" s="160">
        <v>8</v>
      </c>
      <c r="M8" s="62">
        <v>9</v>
      </c>
      <c r="N8" s="160">
        <v>12</v>
      </c>
      <c r="O8" s="62">
        <v>18</v>
      </c>
      <c r="P8" s="164">
        <v>24</v>
      </c>
    </row>
    <row r="9" spans="1:16" x14ac:dyDescent="0.25">
      <c r="A9" s="60">
        <v>8</v>
      </c>
      <c r="B9" s="148">
        <f>5/36</f>
        <v>0.1388888888888889</v>
      </c>
      <c r="C9" s="62">
        <v>2</v>
      </c>
      <c r="D9" s="160">
        <v>2</v>
      </c>
      <c r="E9" s="62">
        <v>3</v>
      </c>
      <c r="F9" s="160">
        <v>3</v>
      </c>
      <c r="G9" s="62">
        <v>4</v>
      </c>
      <c r="H9" s="160">
        <v>4</v>
      </c>
      <c r="I9" s="62">
        <v>5</v>
      </c>
      <c r="J9" s="160">
        <v>5</v>
      </c>
      <c r="K9" s="62">
        <v>6</v>
      </c>
      <c r="L9" s="160">
        <v>8</v>
      </c>
      <c r="M9" s="62">
        <v>9</v>
      </c>
      <c r="N9" s="160">
        <v>12</v>
      </c>
      <c r="O9" s="62">
        <v>18</v>
      </c>
      <c r="P9" s="164">
        <v>24</v>
      </c>
    </row>
    <row r="10" spans="1:16" x14ac:dyDescent="0.25">
      <c r="A10" s="60">
        <v>9</v>
      </c>
      <c r="B10" s="148">
        <f>4/36</f>
        <v>0.1111111111111111</v>
      </c>
      <c r="C10" s="62">
        <v>2</v>
      </c>
      <c r="D10" s="160">
        <v>2</v>
      </c>
      <c r="E10" s="62">
        <v>3</v>
      </c>
      <c r="F10" s="160">
        <v>4</v>
      </c>
      <c r="G10" s="62">
        <v>5</v>
      </c>
      <c r="H10" s="160">
        <v>6</v>
      </c>
      <c r="I10" s="62">
        <v>6</v>
      </c>
      <c r="J10" s="160">
        <v>7</v>
      </c>
      <c r="K10" s="62">
        <v>8</v>
      </c>
      <c r="L10" s="160">
        <v>10</v>
      </c>
      <c r="M10" s="62">
        <v>12</v>
      </c>
      <c r="N10" s="160">
        <v>16</v>
      </c>
      <c r="O10" s="62">
        <v>24</v>
      </c>
      <c r="P10" s="164">
        <v>32</v>
      </c>
    </row>
    <row r="11" spans="1:16" x14ac:dyDescent="0.25">
      <c r="A11" s="60">
        <v>10</v>
      </c>
      <c r="B11" s="148">
        <f>3/36</f>
        <v>8.3333333333333329E-2</v>
      </c>
      <c r="C11" s="62">
        <v>2</v>
      </c>
      <c r="D11" s="160">
        <v>3</v>
      </c>
      <c r="E11" s="62">
        <v>3</v>
      </c>
      <c r="F11" s="160">
        <v>4</v>
      </c>
      <c r="G11" s="62">
        <v>5</v>
      </c>
      <c r="H11" s="160">
        <v>6</v>
      </c>
      <c r="I11" s="62">
        <v>6</v>
      </c>
      <c r="J11" s="160">
        <v>7</v>
      </c>
      <c r="K11" s="62">
        <v>8</v>
      </c>
      <c r="L11" s="160">
        <v>10</v>
      </c>
      <c r="M11" s="62">
        <v>12</v>
      </c>
      <c r="N11" s="160">
        <v>16</v>
      </c>
      <c r="O11" s="62">
        <v>24</v>
      </c>
      <c r="P11" s="164">
        <v>32</v>
      </c>
    </row>
    <row r="12" spans="1:16" x14ac:dyDescent="0.25">
      <c r="A12" s="60">
        <v>11</v>
      </c>
      <c r="B12" s="148">
        <f>2/36</f>
        <v>5.5555555555555552E-2</v>
      </c>
      <c r="C12" s="62">
        <v>2</v>
      </c>
      <c r="D12" s="160">
        <v>3</v>
      </c>
      <c r="E12" s="62">
        <v>4</v>
      </c>
      <c r="F12" s="160">
        <v>5</v>
      </c>
      <c r="G12" s="62">
        <v>6</v>
      </c>
      <c r="H12" s="160">
        <v>7</v>
      </c>
      <c r="I12" s="62">
        <v>8</v>
      </c>
      <c r="J12" s="160">
        <v>9</v>
      </c>
      <c r="K12" s="62">
        <v>10</v>
      </c>
      <c r="L12" s="160">
        <v>12</v>
      </c>
      <c r="M12" s="62">
        <v>15</v>
      </c>
      <c r="N12" s="160">
        <v>20</v>
      </c>
      <c r="O12" s="62">
        <v>30</v>
      </c>
      <c r="P12" s="164">
        <v>40</v>
      </c>
    </row>
    <row r="13" spans="1:16" ht="15.75" thickBot="1" x14ac:dyDescent="0.3">
      <c r="A13" s="99">
        <v>12</v>
      </c>
      <c r="B13" s="157">
        <f>1/36</f>
        <v>2.7777777777777776E-2</v>
      </c>
      <c r="C13" s="100">
        <v>2</v>
      </c>
      <c r="D13" s="161">
        <v>3</v>
      </c>
      <c r="E13" s="100">
        <v>4</v>
      </c>
      <c r="F13" s="161">
        <v>5</v>
      </c>
      <c r="G13" s="100">
        <v>6</v>
      </c>
      <c r="H13" s="161">
        <v>7</v>
      </c>
      <c r="I13" s="100">
        <v>8</v>
      </c>
      <c r="J13" s="161">
        <v>9</v>
      </c>
      <c r="K13" s="100">
        <v>10</v>
      </c>
      <c r="L13" s="161">
        <v>12</v>
      </c>
      <c r="M13" s="100">
        <v>15</v>
      </c>
      <c r="N13" s="161">
        <v>20</v>
      </c>
      <c r="O13" s="100">
        <v>30</v>
      </c>
      <c r="P13" s="165">
        <v>40</v>
      </c>
    </row>
    <row r="14" spans="1:16" ht="15.75" thickBot="1" x14ac:dyDescent="0.3">
      <c r="A14" s="339" t="s">
        <v>38</v>
      </c>
      <c r="B14" s="333"/>
      <c r="C14" s="19">
        <f>C3*B3+C4*B4+C5*B5+C6*B6+C7*B7+C8*B8+C9*B9+C10*B10+C11*B11+C12*B12+C13*B13</f>
        <v>1.416666666666667</v>
      </c>
      <c r="D14" s="20">
        <f>D3*B3+D4*B4+D5*B5+D6*B6+D7*B7+D8*B8+D9*B9+D10*B10+D11*B11+D12*B12+D13*B13</f>
        <v>2</v>
      </c>
      <c r="E14" s="19">
        <f>E3*B3+E4*B4+E5*B5+E6*B6+E7*B7+E8*B8+E9*B9+E10*B10+E11*B11+E12*B12+E13*B13</f>
        <v>2.6388888888888893</v>
      </c>
      <c r="F14" s="20">
        <f>F3*B3+F4*B4+F5*B5+F6*B6+F7*B7+F8*B8+F9*B9+F10*B10+F11*B11+F12*B12+F13*B13</f>
        <v>3.166666666666667</v>
      </c>
      <c r="G14" s="19">
        <f>G3*B3+G4*B4+G5*B5+G6*B6+G7*B7+G8*B8+G9*B9+G10*B10+G11*B11+G12*B12+G13*B13</f>
        <v>3.9999999999999996</v>
      </c>
      <c r="H14" s="20">
        <f>H3*B3+H4*B4+H5*B5+H6*B6+H7*B7+H8*B8+H9*B9+H10*B10+H11*B11+H12*B12+H13*B13</f>
        <v>4.3888888888888884</v>
      </c>
      <c r="I14" s="19">
        <f>I3*B3+I4*B4+I5*B5+I6*B6+I7*B7+I8*B8+I9*B9+I10*B10+I11*B11+I12*B12+I13*B13</f>
        <v>5.083333333333333</v>
      </c>
      <c r="J14" s="20">
        <f>J3*B3+J4*B4+J5*B5+J6*B6+J7*B7+J8*B8+J9*B9+J10*B10+J11*B11+J12*B12+J13*B13</f>
        <v>5.4722222222222214</v>
      </c>
      <c r="K14" s="19">
        <f>K3*B3+K4*B4+K5*B5+K6*B6+K7*B7+K8*B8+K9*B9+K10*B10+K11*B11+K12*B12+K13*B13</f>
        <v>6.3055555555555554</v>
      </c>
      <c r="L14" s="20">
        <f>L3*B3+L4*B4+L5*B5+L6*B6+L7*B7+L8*B8+L9*B9+L10*B10+L11*B11+L12*B12+L13*B13</f>
        <v>8.1388888888888893</v>
      </c>
      <c r="M14" s="19">
        <f>M3*B3+M4*B4+M5*B5+M6*B6+M7*B7+M8*B8+M9*B9+M10*B10+M11*B11+M12*B12+M13*B13</f>
        <v>9.5</v>
      </c>
      <c r="N14" s="20">
        <f>N3*B3+N4*B4+N5*B5+N6*B6+N7*B7+N8*B8+N9*B9+N10*B10+N11*B11+N12*B12+N13*B13</f>
        <v>12.694444444444445</v>
      </c>
      <c r="O14" s="19">
        <f>O3*B3+O4*B4+O5*B5+O6*B6+O7*B7+O8*B8+O9*B9+O10*B10+O11*B11+O12*B12+O13*B13</f>
        <v>19</v>
      </c>
      <c r="P14" s="166">
        <f>P3*B3+P4*B4+P5*B5+P6*B6+P7*B7+P8*B8+P9*B9+P10*B10+P11*B11+P12*B12+P13*B13</f>
        <v>25.388888888888889</v>
      </c>
    </row>
    <row r="15" spans="1:16" s="173" customFormat="1" ht="17.25" thickTop="1" thickBot="1" x14ac:dyDescent="0.3">
      <c r="A15" s="194" t="s">
        <v>151</v>
      </c>
      <c r="B15" s="171"/>
      <c r="C15" s="171"/>
      <c r="D15" s="171"/>
      <c r="E15" s="171"/>
      <c r="F15" s="175"/>
      <c r="G15" s="175"/>
      <c r="H15" s="178"/>
      <c r="I15" s="175"/>
      <c r="J15" s="175"/>
      <c r="K15" s="175"/>
      <c r="L15" s="175"/>
      <c r="M15" s="175"/>
      <c r="N15" s="175"/>
      <c r="O15" s="175"/>
      <c r="P15" s="195"/>
    </row>
    <row r="16" spans="1:16" ht="16.5" thickTop="1" thickBot="1" x14ac:dyDescent="0.3">
      <c r="A16" s="106" t="s">
        <v>36</v>
      </c>
      <c r="B16" s="26" t="s">
        <v>37</v>
      </c>
      <c r="C16" s="97">
        <v>2</v>
      </c>
      <c r="D16" s="158">
        <v>3</v>
      </c>
      <c r="E16" s="97">
        <v>4</v>
      </c>
      <c r="F16" s="158">
        <v>5</v>
      </c>
      <c r="G16" s="97">
        <v>6</v>
      </c>
      <c r="H16" s="158">
        <v>7</v>
      </c>
      <c r="I16" s="97">
        <v>9</v>
      </c>
      <c r="J16" s="158">
        <v>10</v>
      </c>
      <c r="K16" s="3" t="s">
        <v>14</v>
      </c>
      <c r="L16" s="158">
        <v>15</v>
      </c>
      <c r="M16" s="97">
        <v>20</v>
      </c>
      <c r="N16" s="158">
        <v>30</v>
      </c>
      <c r="O16" s="116">
        <v>40</v>
      </c>
      <c r="P16" s="84"/>
    </row>
    <row r="17" spans="1:16" x14ac:dyDescent="0.25">
      <c r="A17" s="167">
        <v>4</v>
      </c>
      <c r="B17" s="156">
        <f>3/36</f>
        <v>8.3333333333333329E-2</v>
      </c>
      <c r="C17" s="68">
        <v>1</v>
      </c>
      <c r="D17" s="159">
        <v>1</v>
      </c>
      <c r="E17" s="68">
        <v>2</v>
      </c>
      <c r="F17" s="159">
        <v>2</v>
      </c>
      <c r="G17" s="68">
        <v>3</v>
      </c>
      <c r="H17" s="159">
        <v>3</v>
      </c>
      <c r="I17" s="68">
        <v>4</v>
      </c>
      <c r="J17" s="159">
        <v>4</v>
      </c>
      <c r="K17" s="114" t="s">
        <v>27</v>
      </c>
      <c r="L17" s="159">
        <v>6</v>
      </c>
      <c r="M17" s="68">
        <v>9</v>
      </c>
      <c r="N17" s="159">
        <v>12</v>
      </c>
      <c r="O17" s="117">
        <v>18</v>
      </c>
      <c r="P17" s="85"/>
    </row>
    <row r="18" spans="1:16" x14ac:dyDescent="0.25">
      <c r="A18" s="168">
        <v>5</v>
      </c>
      <c r="B18" s="148">
        <f>4/36</f>
        <v>0.1111111111111111</v>
      </c>
      <c r="C18" s="62">
        <v>1</v>
      </c>
      <c r="D18" s="160">
        <v>2</v>
      </c>
      <c r="E18" s="62">
        <v>2</v>
      </c>
      <c r="F18" s="160">
        <v>3</v>
      </c>
      <c r="G18" s="62">
        <v>3</v>
      </c>
      <c r="H18" s="160">
        <v>4</v>
      </c>
      <c r="I18" s="62">
        <v>5</v>
      </c>
      <c r="J18" s="160">
        <v>6</v>
      </c>
      <c r="K18" s="64" t="s">
        <v>12</v>
      </c>
      <c r="L18" s="160">
        <v>9</v>
      </c>
      <c r="M18" s="62">
        <v>12</v>
      </c>
      <c r="N18" s="160">
        <v>18</v>
      </c>
      <c r="O18" s="118">
        <v>24</v>
      </c>
      <c r="P18" s="85"/>
    </row>
    <row r="19" spans="1:16" x14ac:dyDescent="0.25">
      <c r="A19" s="168">
        <v>6</v>
      </c>
      <c r="B19" s="148">
        <f>5/36</f>
        <v>0.1388888888888889</v>
      </c>
      <c r="C19" s="62">
        <v>1</v>
      </c>
      <c r="D19" s="160">
        <v>2</v>
      </c>
      <c r="E19" s="62">
        <v>2</v>
      </c>
      <c r="F19" s="160">
        <v>3</v>
      </c>
      <c r="G19" s="62">
        <v>4</v>
      </c>
      <c r="H19" s="160">
        <v>4</v>
      </c>
      <c r="I19" s="62">
        <v>5</v>
      </c>
      <c r="J19" s="160">
        <v>6</v>
      </c>
      <c r="K19" s="64" t="s">
        <v>12</v>
      </c>
      <c r="L19" s="160">
        <v>9</v>
      </c>
      <c r="M19" s="62">
        <v>12</v>
      </c>
      <c r="N19" s="160">
        <v>18</v>
      </c>
      <c r="O19" s="118">
        <v>24</v>
      </c>
      <c r="P19" s="85"/>
    </row>
    <row r="20" spans="1:16" x14ac:dyDescent="0.25">
      <c r="A20" s="168">
        <v>7</v>
      </c>
      <c r="B20" s="148">
        <f>6/36</f>
        <v>0.16666666666666666</v>
      </c>
      <c r="C20" s="62">
        <v>1</v>
      </c>
      <c r="D20" s="160">
        <v>2</v>
      </c>
      <c r="E20" s="62">
        <v>3</v>
      </c>
      <c r="F20" s="160">
        <v>3</v>
      </c>
      <c r="G20" s="62">
        <v>4</v>
      </c>
      <c r="H20" s="160">
        <v>4</v>
      </c>
      <c r="I20" s="62">
        <v>5</v>
      </c>
      <c r="J20" s="160">
        <v>6</v>
      </c>
      <c r="K20" s="64" t="s">
        <v>12</v>
      </c>
      <c r="L20" s="160">
        <v>9</v>
      </c>
      <c r="M20" s="62">
        <v>12</v>
      </c>
      <c r="N20" s="160">
        <v>18</v>
      </c>
      <c r="O20" s="118">
        <v>24</v>
      </c>
      <c r="P20" s="85"/>
    </row>
    <row r="21" spans="1:16" x14ac:dyDescent="0.25">
      <c r="A21" s="168">
        <v>8</v>
      </c>
      <c r="B21" s="148">
        <f>5/36</f>
        <v>0.1388888888888889</v>
      </c>
      <c r="C21" s="62">
        <v>2</v>
      </c>
      <c r="D21" s="160">
        <v>2</v>
      </c>
      <c r="E21" s="62">
        <v>3</v>
      </c>
      <c r="F21" s="160">
        <v>3</v>
      </c>
      <c r="G21" s="62">
        <v>4</v>
      </c>
      <c r="H21" s="160">
        <v>4</v>
      </c>
      <c r="I21" s="62">
        <v>5</v>
      </c>
      <c r="J21" s="160">
        <v>6</v>
      </c>
      <c r="K21" s="64" t="s">
        <v>12</v>
      </c>
      <c r="L21" s="160">
        <v>9</v>
      </c>
      <c r="M21" s="62">
        <v>12</v>
      </c>
      <c r="N21" s="160">
        <v>18</v>
      </c>
      <c r="O21" s="118">
        <v>24</v>
      </c>
      <c r="P21" s="85"/>
    </row>
    <row r="22" spans="1:16" x14ac:dyDescent="0.25">
      <c r="A22" s="168">
        <v>9</v>
      </c>
      <c r="B22" s="148">
        <f>4/36</f>
        <v>0.1111111111111111</v>
      </c>
      <c r="C22" s="62">
        <v>2</v>
      </c>
      <c r="D22" s="160">
        <v>2</v>
      </c>
      <c r="E22" s="62">
        <v>3</v>
      </c>
      <c r="F22" s="160">
        <v>4</v>
      </c>
      <c r="G22" s="62">
        <v>5</v>
      </c>
      <c r="H22" s="160">
        <v>6</v>
      </c>
      <c r="I22" s="62">
        <v>7</v>
      </c>
      <c r="J22" s="160">
        <v>8</v>
      </c>
      <c r="K22" s="64" t="s">
        <v>7</v>
      </c>
      <c r="L22" s="160">
        <v>12</v>
      </c>
      <c r="M22" s="62">
        <v>16</v>
      </c>
      <c r="N22" s="160">
        <v>24</v>
      </c>
      <c r="O22" s="118">
        <v>32</v>
      </c>
      <c r="P22" s="85"/>
    </row>
    <row r="23" spans="1:16" x14ac:dyDescent="0.25">
      <c r="A23" s="168">
        <v>10</v>
      </c>
      <c r="B23" s="148">
        <f>3/36</f>
        <v>8.3333333333333329E-2</v>
      </c>
      <c r="C23" s="62">
        <v>2</v>
      </c>
      <c r="D23" s="160">
        <v>3</v>
      </c>
      <c r="E23" s="62">
        <v>3</v>
      </c>
      <c r="F23" s="160">
        <v>4</v>
      </c>
      <c r="G23" s="62">
        <v>5</v>
      </c>
      <c r="H23" s="160">
        <v>6</v>
      </c>
      <c r="I23" s="62">
        <v>7</v>
      </c>
      <c r="J23" s="160">
        <v>8</v>
      </c>
      <c r="K23" s="64" t="s">
        <v>7</v>
      </c>
      <c r="L23" s="160">
        <v>12</v>
      </c>
      <c r="M23" s="62">
        <v>16</v>
      </c>
      <c r="N23" s="160">
        <v>24</v>
      </c>
      <c r="O23" s="118">
        <v>32</v>
      </c>
      <c r="P23" s="85"/>
    </row>
    <row r="24" spans="1:16" x14ac:dyDescent="0.25">
      <c r="A24" s="168">
        <v>11</v>
      </c>
      <c r="B24" s="148">
        <f>2/36</f>
        <v>5.5555555555555552E-2</v>
      </c>
      <c r="C24" s="62">
        <v>2</v>
      </c>
      <c r="D24" s="160">
        <v>3</v>
      </c>
      <c r="E24" s="62">
        <v>4</v>
      </c>
      <c r="F24" s="160">
        <v>5</v>
      </c>
      <c r="G24" s="62">
        <v>6</v>
      </c>
      <c r="H24" s="160">
        <v>7</v>
      </c>
      <c r="I24" s="62">
        <v>9</v>
      </c>
      <c r="J24" s="160">
        <v>10</v>
      </c>
      <c r="K24" s="64" t="s">
        <v>14</v>
      </c>
      <c r="L24" s="160">
        <v>15</v>
      </c>
      <c r="M24" s="62">
        <v>20</v>
      </c>
      <c r="N24" s="160">
        <v>30</v>
      </c>
      <c r="O24" s="118">
        <v>40</v>
      </c>
      <c r="P24" s="85"/>
    </row>
    <row r="25" spans="1:16" ht="15.75" thickBot="1" x14ac:dyDescent="0.3">
      <c r="A25" s="169">
        <v>12</v>
      </c>
      <c r="B25" s="157">
        <f>4/36</f>
        <v>0.1111111111111111</v>
      </c>
      <c r="C25" s="100">
        <v>2</v>
      </c>
      <c r="D25" s="161">
        <v>3</v>
      </c>
      <c r="E25" s="100">
        <v>4</v>
      </c>
      <c r="F25" s="161">
        <v>5</v>
      </c>
      <c r="G25" s="100">
        <v>6</v>
      </c>
      <c r="H25" s="161">
        <v>7</v>
      </c>
      <c r="I25" s="100">
        <v>9</v>
      </c>
      <c r="J25" s="161">
        <v>10</v>
      </c>
      <c r="K25" s="115" t="s">
        <v>14</v>
      </c>
      <c r="L25" s="161">
        <v>15</v>
      </c>
      <c r="M25" s="100">
        <v>20</v>
      </c>
      <c r="N25" s="161">
        <v>30</v>
      </c>
      <c r="O25" s="119">
        <v>40</v>
      </c>
      <c r="P25" s="85"/>
    </row>
    <row r="26" spans="1:16" ht="15.75" thickBot="1" x14ac:dyDescent="0.3">
      <c r="A26" s="347" t="s">
        <v>38</v>
      </c>
      <c r="B26" s="348"/>
      <c r="C26" s="19">
        <f>C17*B17+C18*B18+C19*B19+C20*B20+C21*B21+C22*B22+C23*B23+C24*B24+C25*B25</f>
        <v>1.5</v>
      </c>
      <c r="D26" s="20">
        <f>D17*B17+D18*B18+D19*B19+D20*B20+D21*B21+D22*B22+D23*B23+D24*B24+D25*B25</f>
        <v>2.1666666666666665</v>
      </c>
      <c r="E26" s="19">
        <f>E17*B17+E18*B18+E19*B19+E20*B20+E21*B21+E22*B22+E23*B23+E24*B24+E25*B25</f>
        <v>2.833333333333333</v>
      </c>
      <c r="F26" s="20">
        <f>F17*B17+F18*B18+F19*B19+F20*B20+F21*B21+F22*B22+F23*B23+F24*B24+F25*B25</f>
        <v>3.4444444444444446</v>
      </c>
      <c r="G26" s="19">
        <f>G17*B17+G18*B18+G19*B19+G20*B20+G21*B21+G22*B22+G23*B23+G24*B24+G25*B25</f>
        <v>4.333333333333333</v>
      </c>
      <c r="H26" s="20">
        <f>H17*B17+H18*B18+H19*B19+H20*B20+H21*B21+H22*B22+H23*B23+H24*B24+H25*B25</f>
        <v>4.8055555555555554</v>
      </c>
      <c r="I26" s="19">
        <f>I17*B17+I18*B18+I19*B19+I20*B20+I21*B21+I22*B22+I23*B23+I24*B24+I25*B25</f>
        <v>5.9722222222222214</v>
      </c>
      <c r="J26" s="20">
        <f>J17*B17+J18*B18+J19*B19+J20*B20+J21*B21+J22*B22+J23*B23+J24*B24+J25*B25</f>
        <v>6.8888888888888893</v>
      </c>
      <c r="K26" s="19">
        <f>K17*B17+K18*B18+K19*B19+K20*B20+K21*B21+K22*B22+K23*B23+K24*B24+K25*B25</f>
        <v>8.8055555555555554</v>
      </c>
      <c r="L26" s="20">
        <f>L17*B17+L18*B18+L19*B19+L20*B20+L21*B21+L22*B22+L23*B23+L24*B24+L25*B25</f>
        <v>10.333333333333332</v>
      </c>
      <c r="M26" s="19">
        <f>M17*B17+M18*B18+M19*B19+M20*B20+M21*B21+M22*B22+M23*B23+M24*B24+M25*B25</f>
        <v>13.861111111111111</v>
      </c>
      <c r="N26" s="20">
        <f>N17*B17+N18*B18+N19*B19+N20*B20+N21*B21+N22*B22+N23*B23+N24*B24+N25*B25</f>
        <v>20.666666666666664</v>
      </c>
      <c r="O26" s="120">
        <f>O17*B17+O18*B18+O19*B19+O20*B20+O21*B21+O22*B22+O23*B23+O24*B24+O25*B25</f>
        <v>27.722222222222221</v>
      </c>
      <c r="P26" s="86"/>
    </row>
    <row r="27" spans="1:16" s="173" customFormat="1" ht="17.25" thickTop="1" thickBot="1" x14ac:dyDescent="0.3">
      <c r="A27" s="196" t="s">
        <v>149</v>
      </c>
      <c r="B27" s="172"/>
      <c r="C27" s="172"/>
      <c r="D27" s="172"/>
      <c r="E27" s="176"/>
      <c r="F27" s="176"/>
      <c r="G27" s="176"/>
      <c r="H27" s="178"/>
      <c r="I27" s="176"/>
      <c r="J27" s="176"/>
      <c r="K27" s="176"/>
      <c r="L27" s="176"/>
      <c r="M27" s="176"/>
      <c r="N27" s="176"/>
      <c r="O27" s="176"/>
      <c r="P27" s="197"/>
    </row>
    <row r="28" spans="1:16" ht="16.5" thickTop="1" thickBot="1" x14ac:dyDescent="0.3">
      <c r="A28" s="96" t="s">
        <v>36</v>
      </c>
      <c r="B28" s="26" t="s">
        <v>37</v>
      </c>
      <c r="C28" s="97">
        <v>2</v>
      </c>
      <c r="D28" s="158">
        <v>3</v>
      </c>
      <c r="E28" s="97">
        <v>4</v>
      </c>
      <c r="F28" s="158">
        <v>5</v>
      </c>
      <c r="G28" s="97">
        <v>6</v>
      </c>
      <c r="H28" s="158">
        <v>7</v>
      </c>
      <c r="I28" s="97">
        <v>9</v>
      </c>
      <c r="J28" s="158">
        <v>10</v>
      </c>
      <c r="K28" s="97">
        <v>15</v>
      </c>
      <c r="L28" s="192">
        <v>20</v>
      </c>
      <c r="M28" s="203"/>
      <c r="N28" s="181"/>
      <c r="O28" s="204"/>
      <c r="P28" s="205"/>
    </row>
    <row r="29" spans="1:16" x14ac:dyDescent="0.25">
      <c r="A29" s="66">
        <v>5</v>
      </c>
      <c r="B29" s="156">
        <f>4/36</f>
        <v>0.1111111111111111</v>
      </c>
      <c r="C29" s="68">
        <v>1</v>
      </c>
      <c r="D29" s="159">
        <v>2</v>
      </c>
      <c r="E29" s="68">
        <v>2</v>
      </c>
      <c r="F29" s="159">
        <v>3</v>
      </c>
      <c r="G29" s="68">
        <v>3</v>
      </c>
      <c r="H29" s="159">
        <v>4</v>
      </c>
      <c r="I29" s="68">
        <v>5</v>
      </c>
      <c r="J29" s="159">
        <v>6</v>
      </c>
      <c r="K29" s="68">
        <v>9</v>
      </c>
      <c r="L29" s="188">
        <v>12</v>
      </c>
      <c r="M29" s="206"/>
      <c r="N29" s="182"/>
      <c r="O29" s="207"/>
      <c r="P29" s="208"/>
    </row>
    <row r="30" spans="1:16" x14ac:dyDescent="0.25">
      <c r="A30" s="60">
        <v>6</v>
      </c>
      <c r="B30" s="148">
        <f>5/36</f>
        <v>0.1388888888888889</v>
      </c>
      <c r="C30" s="62">
        <v>1</v>
      </c>
      <c r="D30" s="160">
        <v>2</v>
      </c>
      <c r="E30" s="62">
        <v>2</v>
      </c>
      <c r="F30" s="160">
        <v>3</v>
      </c>
      <c r="G30" s="62">
        <v>4</v>
      </c>
      <c r="H30" s="160">
        <v>4</v>
      </c>
      <c r="I30" s="62">
        <v>5</v>
      </c>
      <c r="J30" s="160">
        <v>6</v>
      </c>
      <c r="K30" s="62">
        <v>9</v>
      </c>
      <c r="L30" s="189">
        <v>12</v>
      </c>
      <c r="M30" s="206"/>
      <c r="N30" s="182"/>
      <c r="O30" s="207"/>
      <c r="P30" s="208"/>
    </row>
    <row r="31" spans="1:16" x14ac:dyDescent="0.25">
      <c r="A31" s="60">
        <v>7</v>
      </c>
      <c r="B31" s="148">
        <f>6/36</f>
        <v>0.16666666666666666</v>
      </c>
      <c r="C31" s="62">
        <v>1</v>
      </c>
      <c r="D31" s="160">
        <v>2</v>
      </c>
      <c r="E31" s="62">
        <v>3</v>
      </c>
      <c r="F31" s="160">
        <v>3</v>
      </c>
      <c r="G31" s="62">
        <v>4</v>
      </c>
      <c r="H31" s="160">
        <v>4</v>
      </c>
      <c r="I31" s="62">
        <v>5</v>
      </c>
      <c r="J31" s="160">
        <v>6</v>
      </c>
      <c r="K31" s="62">
        <v>9</v>
      </c>
      <c r="L31" s="189">
        <v>12</v>
      </c>
      <c r="M31" s="206"/>
      <c r="N31" s="182"/>
      <c r="O31" s="207"/>
      <c r="P31" s="208"/>
    </row>
    <row r="32" spans="1:16" x14ac:dyDescent="0.25">
      <c r="A32" s="60">
        <v>8</v>
      </c>
      <c r="B32" s="148">
        <f>5/36</f>
        <v>0.1388888888888889</v>
      </c>
      <c r="C32" s="62">
        <v>2</v>
      </c>
      <c r="D32" s="160">
        <v>2</v>
      </c>
      <c r="E32" s="62">
        <v>3</v>
      </c>
      <c r="F32" s="160">
        <v>3</v>
      </c>
      <c r="G32" s="62">
        <v>4</v>
      </c>
      <c r="H32" s="160">
        <v>4</v>
      </c>
      <c r="I32" s="62">
        <v>5</v>
      </c>
      <c r="J32" s="160">
        <v>6</v>
      </c>
      <c r="K32" s="62">
        <v>9</v>
      </c>
      <c r="L32" s="189">
        <v>12</v>
      </c>
      <c r="M32" s="206"/>
      <c r="N32" s="182"/>
      <c r="O32" s="207"/>
      <c r="P32" s="208"/>
    </row>
    <row r="33" spans="1:16" x14ac:dyDescent="0.25">
      <c r="A33" s="60">
        <v>9</v>
      </c>
      <c r="B33" s="148">
        <f>4/36</f>
        <v>0.1111111111111111</v>
      </c>
      <c r="C33" s="62">
        <v>2</v>
      </c>
      <c r="D33" s="160">
        <v>2</v>
      </c>
      <c r="E33" s="62">
        <v>3</v>
      </c>
      <c r="F33" s="160">
        <v>4</v>
      </c>
      <c r="G33" s="62">
        <v>5</v>
      </c>
      <c r="H33" s="160">
        <v>6</v>
      </c>
      <c r="I33" s="62">
        <v>7</v>
      </c>
      <c r="J33" s="160">
        <v>8</v>
      </c>
      <c r="K33" s="62">
        <v>12</v>
      </c>
      <c r="L33" s="189">
        <v>16</v>
      </c>
      <c r="M33" s="206"/>
      <c r="N33" s="182"/>
      <c r="O33" s="207"/>
      <c r="P33" s="208"/>
    </row>
    <row r="34" spans="1:16" x14ac:dyDescent="0.25">
      <c r="A34" s="60">
        <v>10</v>
      </c>
      <c r="B34" s="148">
        <f>3/36</f>
        <v>8.3333333333333329E-2</v>
      </c>
      <c r="C34" s="62">
        <v>2</v>
      </c>
      <c r="D34" s="160">
        <v>3</v>
      </c>
      <c r="E34" s="62">
        <v>3</v>
      </c>
      <c r="F34" s="160">
        <v>4</v>
      </c>
      <c r="G34" s="62">
        <v>5</v>
      </c>
      <c r="H34" s="160">
        <v>6</v>
      </c>
      <c r="I34" s="62">
        <v>7</v>
      </c>
      <c r="J34" s="160">
        <v>8</v>
      </c>
      <c r="K34" s="62">
        <v>12</v>
      </c>
      <c r="L34" s="189">
        <v>16</v>
      </c>
      <c r="M34" s="206"/>
      <c r="N34" s="182"/>
      <c r="O34" s="207"/>
      <c r="P34" s="208"/>
    </row>
    <row r="35" spans="1:16" x14ac:dyDescent="0.25">
      <c r="A35" s="60">
        <v>11</v>
      </c>
      <c r="B35" s="148">
        <f>2/36</f>
        <v>5.5555555555555552E-2</v>
      </c>
      <c r="C35" s="62">
        <v>2</v>
      </c>
      <c r="D35" s="160">
        <v>3</v>
      </c>
      <c r="E35" s="62">
        <v>4</v>
      </c>
      <c r="F35" s="160">
        <v>5</v>
      </c>
      <c r="G35" s="62">
        <v>6</v>
      </c>
      <c r="H35" s="160">
        <v>7</v>
      </c>
      <c r="I35" s="62">
        <v>9</v>
      </c>
      <c r="J35" s="160">
        <v>10</v>
      </c>
      <c r="K35" s="62">
        <v>15</v>
      </c>
      <c r="L35" s="189">
        <v>20</v>
      </c>
      <c r="M35" s="206"/>
      <c r="N35" s="182"/>
      <c r="O35" s="207"/>
      <c r="P35" s="208"/>
    </row>
    <row r="36" spans="1:16" ht="15.75" thickBot="1" x14ac:dyDescent="0.3">
      <c r="A36" s="99">
        <v>12</v>
      </c>
      <c r="B36" s="157">
        <f>7/36</f>
        <v>0.19444444444444445</v>
      </c>
      <c r="C36" s="100">
        <v>2</v>
      </c>
      <c r="D36" s="161">
        <v>3</v>
      </c>
      <c r="E36" s="100">
        <v>4</v>
      </c>
      <c r="F36" s="161">
        <v>5</v>
      </c>
      <c r="G36" s="100">
        <v>6</v>
      </c>
      <c r="H36" s="161">
        <v>7</v>
      </c>
      <c r="I36" s="100">
        <v>9</v>
      </c>
      <c r="J36" s="161">
        <v>10</v>
      </c>
      <c r="K36" s="100">
        <v>15</v>
      </c>
      <c r="L36" s="190">
        <v>20</v>
      </c>
      <c r="M36" s="206"/>
      <c r="N36" s="182"/>
      <c r="O36" s="207"/>
      <c r="P36" s="208"/>
    </row>
    <row r="37" spans="1:16" ht="15.75" thickBot="1" x14ac:dyDescent="0.3">
      <c r="A37" s="339" t="s">
        <v>38</v>
      </c>
      <c r="B37" s="333"/>
      <c r="C37" s="19">
        <f>C29*B29+C30*B30+C31*B31+C32*B32+C33*B33+C34*B34+C35*B35+C36*B36</f>
        <v>1.5833333333333333</v>
      </c>
      <c r="D37" s="20">
        <f>D29*B29+D30*B30+D31*B31+D32*B32+D33*B33+D34*B34+D35*B35+D36*B36</f>
        <v>2.3333333333333335</v>
      </c>
      <c r="E37" s="19">
        <f>E29*B29+E30*B30+E31*B31+E32*B32+E33*B33+E34*B34+E35*B35+E36*B36</f>
        <v>3</v>
      </c>
      <c r="F37" s="20">
        <f>F29*B29+F30*B30+F31*B31+F32*B32+F33*B33+F34*B34+F35*B35+F36*B36</f>
        <v>3.6944444444444446</v>
      </c>
      <c r="G37" s="19">
        <f>G29*B29+G30*B30+G31*B31+G32*B32+G33*B33+G34*B34+G35*B35+G36*B36</f>
        <v>4.583333333333333</v>
      </c>
      <c r="H37" s="20">
        <f>H29*B29+H30*B30+H31*B31+H32*B32+H33*B33+H34*B34+H35*B35+H36*B36</f>
        <v>5.1388888888888893</v>
      </c>
      <c r="I37" s="19">
        <f>I29*B29+I30*B30+I31*B31+I32*B32+I33*B33+I34*B34+I35*B35+I36*B36</f>
        <v>6.3888888888888884</v>
      </c>
      <c r="J37" s="20">
        <f>J29*B29+J30*B30+J31*B31+J32*B32+J33*B33+J34*B34+J35*B35+J36*B36</f>
        <v>7.3888888888888893</v>
      </c>
      <c r="K37" s="19">
        <f>K29*B29+K30*B30+K31*B31+K32*B32+K33*B33+K34*B34+K35*B35+K36*B36</f>
        <v>11.083333333333332</v>
      </c>
      <c r="L37" s="193">
        <f>L29*B29+L30*B30+L31*B31+L32*B32+L33*B33+L34*B34+L35*B35+L36*B36</f>
        <v>14.777777777777779</v>
      </c>
      <c r="M37" s="209"/>
      <c r="N37" s="183"/>
      <c r="O37" s="210"/>
      <c r="P37" s="211"/>
    </row>
    <row r="38" spans="1:16" s="173" customFormat="1" ht="16.5" thickTop="1" thickBot="1" x14ac:dyDescent="0.3">
      <c r="A38" s="349" t="s">
        <v>206</v>
      </c>
      <c r="B38" s="350"/>
      <c r="C38" s="350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98"/>
    </row>
    <row r="39" spans="1:16" ht="16.5" thickTop="1" thickBot="1" x14ac:dyDescent="0.3">
      <c r="A39" s="212" t="s">
        <v>207</v>
      </c>
      <c r="B39" s="213" t="s">
        <v>37</v>
      </c>
      <c r="C39" s="214">
        <v>10</v>
      </c>
      <c r="D39" s="213">
        <v>20</v>
      </c>
      <c r="E39" s="214">
        <v>30</v>
      </c>
      <c r="F39" s="215">
        <v>40</v>
      </c>
      <c r="G39" s="199"/>
      <c r="H39" s="179"/>
      <c r="I39" s="179"/>
      <c r="J39" s="179"/>
      <c r="K39" s="179"/>
      <c r="L39" s="179"/>
      <c r="M39" s="179"/>
      <c r="N39" s="179"/>
      <c r="O39" s="179"/>
      <c r="P39" s="200"/>
    </row>
    <row r="40" spans="1:16" x14ac:dyDescent="0.25">
      <c r="A40" s="216">
        <v>2</v>
      </c>
      <c r="B40" s="217">
        <f>2/36</f>
        <v>5.5555555555555552E-2</v>
      </c>
      <c r="C40" s="218">
        <v>3</v>
      </c>
      <c r="D40" s="219">
        <v>6</v>
      </c>
      <c r="E40" s="218">
        <v>10</v>
      </c>
      <c r="F40" s="220">
        <v>12</v>
      </c>
      <c r="G40" s="199"/>
      <c r="H40" s="179"/>
      <c r="I40" s="179"/>
      <c r="J40" s="179"/>
      <c r="K40" s="179"/>
      <c r="L40" s="179"/>
      <c r="M40" s="179"/>
      <c r="N40" s="179"/>
      <c r="O40" s="179"/>
      <c r="P40" s="200"/>
    </row>
    <row r="41" spans="1:16" x14ac:dyDescent="0.25">
      <c r="A41" s="122">
        <v>3</v>
      </c>
      <c r="B41" s="148">
        <f>2/36</f>
        <v>5.5555555555555552E-2</v>
      </c>
      <c r="C41" s="62">
        <v>3</v>
      </c>
      <c r="D41" s="160">
        <v>6</v>
      </c>
      <c r="E41" s="62">
        <v>10</v>
      </c>
      <c r="F41" s="221">
        <v>12</v>
      </c>
      <c r="G41" s="199"/>
      <c r="H41" s="179"/>
      <c r="I41" s="179"/>
      <c r="J41" s="179"/>
      <c r="K41" s="179"/>
      <c r="L41" s="179"/>
      <c r="M41" s="179"/>
      <c r="N41" s="179"/>
      <c r="O41" s="179"/>
      <c r="P41" s="200"/>
    </row>
    <row r="42" spans="1:16" x14ac:dyDescent="0.25">
      <c r="A42" s="122">
        <v>4</v>
      </c>
      <c r="B42" s="148">
        <f>3/36</f>
        <v>8.3333333333333329E-2</v>
      </c>
      <c r="C42" s="62">
        <v>4</v>
      </c>
      <c r="D42" s="160">
        <v>9</v>
      </c>
      <c r="E42" s="62">
        <v>12</v>
      </c>
      <c r="F42" s="221">
        <v>18</v>
      </c>
      <c r="G42" s="199"/>
      <c r="H42" s="179"/>
      <c r="I42" s="179"/>
      <c r="J42" s="179"/>
      <c r="K42" s="179"/>
      <c r="L42" s="179"/>
      <c r="M42" s="179"/>
      <c r="N42" s="179"/>
      <c r="O42" s="179"/>
      <c r="P42" s="200"/>
    </row>
    <row r="43" spans="1:16" x14ac:dyDescent="0.25">
      <c r="A43" s="122">
        <v>5</v>
      </c>
      <c r="B43" s="148">
        <f>4/36</f>
        <v>0.1111111111111111</v>
      </c>
      <c r="C43" s="62">
        <v>6</v>
      </c>
      <c r="D43" s="160">
        <v>12</v>
      </c>
      <c r="E43" s="62">
        <v>18</v>
      </c>
      <c r="F43" s="221">
        <v>24</v>
      </c>
      <c r="G43" s="199"/>
      <c r="H43" s="179"/>
      <c r="I43" s="179"/>
      <c r="J43" s="179"/>
      <c r="K43" s="179"/>
      <c r="L43" s="179"/>
      <c r="M43" s="179"/>
      <c r="N43" s="179"/>
      <c r="O43" s="179"/>
      <c r="P43" s="200"/>
    </row>
    <row r="44" spans="1:16" x14ac:dyDescent="0.25">
      <c r="A44" s="122">
        <v>6</v>
      </c>
      <c r="B44" s="148">
        <f>5/36</f>
        <v>0.1388888888888889</v>
      </c>
      <c r="C44" s="62">
        <v>6</v>
      </c>
      <c r="D44" s="160">
        <v>12</v>
      </c>
      <c r="E44" s="62">
        <v>18</v>
      </c>
      <c r="F44" s="221">
        <v>24</v>
      </c>
      <c r="G44" s="199"/>
      <c r="H44" s="179"/>
      <c r="I44" s="179"/>
      <c r="J44" s="179"/>
      <c r="K44" s="179"/>
      <c r="L44" s="179"/>
      <c r="M44" s="179"/>
      <c r="N44" s="179"/>
      <c r="O44" s="179"/>
      <c r="P44" s="200"/>
    </row>
    <row r="45" spans="1:16" x14ac:dyDescent="0.25">
      <c r="A45" s="122">
        <v>7</v>
      </c>
      <c r="B45" s="148">
        <f>6/36</f>
        <v>0.16666666666666666</v>
      </c>
      <c r="C45" s="62">
        <v>6</v>
      </c>
      <c r="D45" s="160">
        <v>12</v>
      </c>
      <c r="E45" s="62">
        <v>18</v>
      </c>
      <c r="F45" s="221">
        <v>24</v>
      </c>
      <c r="G45" s="199"/>
      <c r="H45" s="179"/>
      <c r="I45" s="179"/>
      <c r="J45" s="179"/>
      <c r="K45" s="179"/>
      <c r="L45" s="179"/>
      <c r="M45" s="179"/>
      <c r="N45" s="179"/>
      <c r="O45" s="179"/>
      <c r="P45" s="200"/>
    </row>
    <row r="46" spans="1:16" x14ac:dyDescent="0.25">
      <c r="A46" s="122">
        <v>8</v>
      </c>
      <c r="B46" s="148">
        <f>5/36</f>
        <v>0.1388888888888889</v>
      </c>
      <c r="C46" s="62">
        <v>6</v>
      </c>
      <c r="D46" s="160">
        <v>12</v>
      </c>
      <c r="E46" s="62">
        <v>18</v>
      </c>
      <c r="F46" s="221">
        <v>24</v>
      </c>
      <c r="G46" s="199"/>
      <c r="H46" s="179"/>
      <c r="I46" s="179"/>
      <c r="J46" s="179"/>
      <c r="K46" s="179"/>
      <c r="L46" s="179"/>
      <c r="M46" s="179"/>
      <c r="N46" s="179"/>
      <c r="O46" s="179"/>
      <c r="P46" s="200"/>
    </row>
    <row r="47" spans="1:16" x14ac:dyDescent="0.25">
      <c r="A47" s="122">
        <v>9</v>
      </c>
      <c r="B47" s="148">
        <f>4/36</f>
        <v>0.1111111111111111</v>
      </c>
      <c r="C47" s="62">
        <v>8</v>
      </c>
      <c r="D47" s="160">
        <v>16</v>
      </c>
      <c r="E47" s="62">
        <v>24</v>
      </c>
      <c r="F47" s="221">
        <v>32</v>
      </c>
      <c r="G47" s="199"/>
      <c r="H47" s="179"/>
      <c r="I47" s="179"/>
      <c r="J47" s="179"/>
      <c r="K47" s="179"/>
      <c r="L47" s="179"/>
      <c r="M47" s="179"/>
      <c r="N47" s="179"/>
      <c r="O47" s="179"/>
      <c r="P47" s="200"/>
    </row>
    <row r="48" spans="1:16" x14ac:dyDescent="0.25">
      <c r="A48" s="122">
        <v>10</v>
      </c>
      <c r="B48" s="148">
        <f>3/36</f>
        <v>8.3333333333333329E-2</v>
      </c>
      <c r="C48" s="62">
        <v>8</v>
      </c>
      <c r="D48" s="160">
        <v>16</v>
      </c>
      <c r="E48" s="62">
        <v>24</v>
      </c>
      <c r="F48" s="221">
        <v>32</v>
      </c>
      <c r="G48" s="199"/>
      <c r="H48" s="179"/>
      <c r="I48" s="179"/>
      <c r="J48" s="179"/>
      <c r="K48" s="179"/>
      <c r="L48" s="179"/>
      <c r="M48" s="179"/>
      <c r="N48" s="179"/>
      <c r="O48" s="179"/>
      <c r="P48" s="200"/>
    </row>
    <row r="49" spans="1:16" ht="15.75" thickBot="1" x14ac:dyDescent="0.3">
      <c r="A49" s="133">
        <v>11</v>
      </c>
      <c r="B49" s="184">
        <f>2/36</f>
        <v>5.5555555555555552E-2</v>
      </c>
      <c r="C49" s="135">
        <v>10</v>
      </c>
      <c r="D49" s="186">
        <v>20</v>
      </c>
      <c r="E49" s="135">
        <v>30</v>
      </c>
      <c r="F49" s="187">
        <v>40</v>
      </c>
      <c r="G49" s="199"/>
      <c r="H49" s="179"/>
      <c r="I49" s="179"/>
      <c r="J49" s="179"/>
      <c r="K49" s="179"/>
      <c r="L49" s="179"/>
      <c r="M49" s="179"/>
      <c r="N49" s="179"/>
      <c r="O49" s="179"/>
      <c r="P49" s="200"/>
    </row>
    <row r="50" spans="1:16" ht="15.75" thickBot="1" x14ac:dyDescent="0.3">
      <c r="A50" s="339" t="s">
        <v>38</v>
      </c>
      <c r="B50" s="333"/>
      <c r="C50" s="121">
        <f>C40*B40+C41*B41+C42*B42+C43*B43+C44*B44+C45*B45+C46*B46+C47*B47+C48*B48+C49*B49</f>
        <v>6.1111111111111116</v>
      </c>
      <c r="D50" s="20">
        <f>D40*B40+D41*B41+D42*B42+D43*B43+D44*B44+D45*B45+D46*B46+D47*B47+D48*B48+D49*B49</f>
        <v>12.305555555555555</v>
      </c>
      <c r="E50" s="121">
        <f>E40*B40+E41*B41+E42*B42+E43*B43+E44*B44+E45*B45+E46*B46+E47*B47+E48*B48+E49*B49</f>
        <v>18.444444444444446</v>
      </c>
      <c r="F50" s="191">
        <f>F40*B40+F41*B41+F42*B42+F43*B43+F44*B44+F45*B45+F46*B46+F47*B47+F48*B48+F49*B49</f>
        <v>24.611111111111111</v>
      </c>
      <c r="G50" s="201"/>
      <c r="H50" s="180"/>
      <c r="I50" s="180"/>
      <c r="J50" s="180"/>
      <c r="K50" s="180"/>
      <c r="L50" s="180"/>
      <c r="M50" s="180"/>
      <c r="N50" s="180"/>
      <c r="O50" s="180"/>
      <c r="P50" s="202"/>
    </row>
    <row r="51" spans="1:16" ht="15.75" thickTop="1" x14ac:dyDescent="0.25">
      <c r="G51" s="173"/>
      <c r="H51" s="173"/>
      <c r="I51" s="173"/>
      <c r="J51" s="173"/>
      <c r="K51" s="173"/>
      <c r="L51" s="173"/>
      <c r="M51" s="173"/>
      <c r="N51" s="173"/>
      <c r="O51" s="173"/>
      <c r="P51" s="173"/>
    </row>
    <row r="52" spans="1:16" x14ac:dyDescent="0.25">
      <c r="G52" s="173"/>
      <c r="H52" s="173"/>
      <c r="I52" s="173"/>
      <c r="J52" s="173"/>
      <c r="K52" s="173"/>
      <c r="L52" s="173"/>
      <c r="M52" s="173"/>
      <c r="N52" s="173"/>
      <c r="O52" s="173"/>
      <c r="P52" s="173"/>
    </row>
  </sheetData>
  <mergeCells count="6">
    <mergeCell ref="A50:B50"/>
    <mergeCell ref="A37:B37"/>
    <mergeCell ref="L1:P1"/>
    <mergeCell ref="A14:B14"/>
    <mergeCell ref="A26:B26"/>
    <mergeCell ref="A38:C38"/>
  </mergeCells>
  <pageMargins left="0.7" right="0.7" top="0.75" bottom="0.75" header="0.3" footer="0.3"/>
  <pageSetup scale="89" orientation="portrait" r:id="rId1"/>
  <rowBreaks count="1" manualBreakCount="1">
    <brk id="5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2"/>
  <sheetViews>
    <sheetView topLeftCell="A184" zoomScale="85" zoomScaleNormal="85" workbookViewId="0">
      <selection activeCell="G210" sqref="G210"/>
    </sheetView>
  </sheetViews>
  <sheetFormatPr defaultRowHeight="15" x14ac:dyDescent="0.25"/>
  <cols>
    <col min="1" max="1" width="17.28515625" style="237" bestFit="1" customWidth="1"/>
    <col min="2" max="5" width="4.5703125" style="237" bestFit="1" customWidth="1"/>
    <col min="6" max="6" width="5.5703125" style="237" bestFit="1" customWidth="1"/>
    <col min="7" max="7" width="5.85546875" style="237" bestFit="1" customWidth="1"/>
    <col min="8" max="31" width="4.5703125" style="237" bestFit="1" customWidth="1"/>
    <col min="32" max="32" width="5.5703125" style="237" bestFit="1" customWidth="1"/>
    <col min="33" max="33" width="8.28515625" style="237" bestFit="1" customWidth="1"/>
    <col min="34" max="34" width="5.7109375" style="237" bestFit="1" customWidth="1"/>
    <col min="35" max="41" width="4.5703125" style="237" bestFit="1" customWidth="1"/>
    <col min="42" max="16384" width="9.140625" style="237"/>
  </cols>
  <sheetData>
    <row r="1" spans="1:41" s="241" customFormat="1" ht="16.5" thickTop="1" thickBot="1" x14ac:dyDescent="0.3">
      <c r="A1" s="241" t="s">
        <v>143</v>
      </c>
      <c r="B1" s="25" t="s">
        <v>144</v>
      </c>
      <c r="C1" s="24" t="s">
        <v>1</v>
      </c>
      <c r="D1" s="25" t="s">
        <v>0</v>
      </c>
      <c r="E1" s="24" t="s">
        <v>2</v>
      </c>
      <c r="F1" s="241" t="s">
        <v>249</v>
      </c>
      <c r="G1" s="241" t="s">
        <v>250</v>
      </c>
      <c r="H1" s="241">
        <v>1</v>
      </c>
      <c r="I1" s="241">
        <v>2</v>
      </c>
      <c r="J1" s="241">
        <v>3</v>
      </c>
      <c r="K1" s="241">
        <v>4</v>
      </c>
      <c r="L1" s="241">
        <v>5</v>
      </c>
      <c r="M1" s="241">
        <v>6</v>
      </c>
      <c r="N1" s="241">
        <v>7</v>
      </c>
      <c r="O1" s="241">
        <v>8</v>
      </c>
      <c r="P1" s="241">
        <v>9</v>
      </c>
      <c r="Q1" s="241">
        <v>10</v>
      </c>
      <c r="R1" s="241">
        <v>11</v>
      </c>
      <c r="S1" s="241">
        <v>12</v>
      </c>
      <c r="T1" s="241">
        <v>13</v>
      </c>
      <c r="U1" s="241">
        <v>14</v>
      </c>
      <c r="V1" s="241">
        <v>15</v>
      </c>
      <c r="W1" s="241">
        <v>16</v>
      </c>
      <c r="X1" s="241">
        <v>17</v>
      </c>
      <c r="Y1" s="241">
        <v>18</v>
      </c>
      <c r="Z1" s="241">
        <v>19</v>
      </c>
      <c r="AA1" s="241">
        <v>20</v>
      </c>
      <c r="AB1" s="241">
        <v>21</v>
      </c>
      <c r="AC1" s="241">
        <v>22</v>
      </c>
      <c r="AD1" s="241">
        <v>23</v>
      </c>
      <c r="AE1" s="241">
        <v>24</v>
      </c>
      <c r="AF1" s="241">
        <v>25</v>
      </c>
      <c r="AG1" s="242" t="s">
        <v>36</v>
      </c>
      <c r="AH1" s="243" t="s">
        <v>247</v>
      </c>
      <c r="AI1" s="245" t="s">
        <v>248</v>
      </c>
      <c r="AJ1" s="244"/>
    </row>
    <row r="2" spans="1:41" ht="15.75" thickBot="1" x14ac:dyDescent="0.3">
      <c r="A2" s="10" t="s">
        <v>16</v>
      </c>
      <c r="B2" s="12" t="s">
        <v>23</v>
      </c>
      <c r="C2" s="11" t="s">
        <v>25</v>
      </c>
      <c r="D2" s="12" t="s">
        <v>100</v>
      </c>
      <c r="E2" s="11" t="s">
        <v>133</v>
      </c>
      <c r="F2" s="14">
        <v>3.166666666666667</v>
      </c>
      <c r="G2" s="237">
        <f>(SUM(H2:AF2)/25)</f>
        <v>0.57555555555555538</v>
      </c>
      <c r="H2" s="237">
        <v>0.91666666666666674</v>
      </c>
      <c r="I2" s="237">
        <v>0.91666666666666674</v>
      </c>
      <c r="J2" s="237">
        <v>0.91666666666666674</v>
      </c>
      <c r="K2" s="237">
        <v>0.91666666666666674</v>
      </c>
      <c r="L2" s="237">
        <v>0.91666666666666674</v>
      </c>
      <c r="M2" s="237">
        <v>0.91666666666666674</v>
      </c>
      <c r="N2" s="237">
        <v>0.91666666666666674</v>
      </c>
      <c r="O2" s="237">
        <v>0.72222222222222232</v>
      </c>
      <c r="P2" s="237">
        <v>0.72222222222222232</v>
      </c>
      <c r="Q2" s="237">
        <v>0.72222222222222232</v>
      </c>
      <c r="R2" s="237">
        <v>0.72222222222222232</v>
      </c>
      <c r="S2" s="237">
        <v>0.72222222222222232</v>
      </c>
      <c r="T2" s="237">
        <v>0.72222222222222232</v>
      </c>
      <c r="U2" s="237">
        <v>0.72222222222222232</v>
      </c>
      <c r="V2" s="237">
        <v>0.41666666666666663</v>
      </c>
      <c r="W2" s="237">
        <v>0.41666666666666663</v>
      </c>
      <c r="X2" s="237">
        <v>0.41666666666666663</v>
      </c>
      <c r="Y2" s="237">
        <v>0.41666666666666663</v>
      </c>
      <c r="Z2" s="237">
        <v>0.41666666666666663</v>
      </c>
      <c r="AA2" s="237">
        <v>0.41666666666666663</v>
      </c>
      <c r="AB2" s="237">
        <v>0.41666666666666663</v>
      </c>
      <c r="AC2" s="246">
        <v>0</v>
      </c>
      <c r="AD2" s="246">
        <v>0</v>
      </c>
      <c r="AE2" s="246">
        <v>0</v>
      </c>
      <c r="AF2" s="246">
        <v>0</v>
      </c>
      <c r="AG2" s="238">
        <v>2</v>
      </c>
      <c r="AH2" s="156">
        <f>1/36</f>
        <v>2.7777777777777776E-2</v>
      </c>
      <c r="AI2" s="237">
        <v>1.0000000000000002</v>
      </c>
      <c r="AJ2" s="237">
        <v>1.0000000000000002</v>
      </c>
      <c r="AK2" s="237">
        <v>1.0000000000000002</v>
      </c>
      <c r="AL2" s="237">
        <v>1.0000000000000002</v>
      </c>
      <c r="AM2" s="237">
        <v>1.0000000000000002</v>
      </c>
      <c r="AN2" s="237">
        <v>1.0000000000000002</v>
      </c>
      <c r="AO2" s="237">
        <v>1.0000000000000002</v>
      </c>
    </row>
    <row r="3" spans="1:41" ht="15.75" thickBot="1" x14ac:dyDescent="0.3">
      <c r="A3" s="10" t="s">
        <v>17</v>
      </c>
      <c r="B3" s="12" t="s">
        <v>23</v>
      </c>
      <c r="C3" s="11" t="s">
        <v>25</v>
      </c>
      <c r="D3" s="12" t="s">
        <v>100</v>
      </c>
      <c r="E3" s="11" t="s">
        <v>133</v>
      </c>
      <c r="F3" s="14">
        <v>6.3055555555555554</v>
      </c>
      <c r="G3" s="237">
        <f t="shared" ref="G3:G66" si="0">(SUM(H3:AF3)/25)</f>
        <v>0.57555555555555538</v>
      </c>
      <c r="H3" s="237">
        <v>0.91666666666666674</v>
      </c>
      <c r="I3" s="237">
        <v>0.91666666666666674</v>
      </c>
      <c r="J3" s="237">
        <v>0.91666666666666674</v>
      </c>
      <c r="K3" s="237">
        <v>0.91666666666666674</v>
      </c>
      <c r="L3" s="237">
        <v>0.91666666666666674</v>
      </c>
      <c r="M3" s="237">
        <v>0.91666666666666674</v>
      </c>
      <c r="N3" s="237">
        <v>0.91666666666666674</v>
      </c>
      <c r="O3" s="237">
        <v>0.72222222222222232</v>
      </c>
      <c r="P3" s="237">
        <v>0.72222222222222232</v>
      </c>
      <c r="Q3" s="237">
        <v>0.72222222222222232</v>
      </c>
      <c r="R3" s="237">
        <v>0.72222222222222232</v>
      </c>
      <c r="S3" s="237">
        <v>0.72222222222222232</v>
      </c>
      <c r="T3" s="237">
        <v>0.72222222222222232</v>
      </c>
      <c r="U3" s="237">
        <v>0.72222222222222232</v>
      </c>
      <c r="V3" s="237">
        <v>0.41666666666666663</v>
      </c>
      <c r="W3" s="237">
        <v>0.41666666666666663</v>
      </c>
      <c r="X3" s="237">
        <v>0.41666666666666663</v>
      </c>
      <c r="Y3" s="237">
        <v>0.41666666666666663</v>
      </c>
      <c r="Z3" s="237">
        <v>0.41666666666666663</v>
      </c>
      <c r="AA3" s="237">
        <v>0.41666666666666663</v>
      </c>
      <c r="AB3" s="237">
        <v>0.41666666666666663</v>
      </c>
      <c r="AC3" s="246">
        <v>0</v>
      </c>
      <c r="AD3" s="246">
        <v>0</v>
      </c>
      <c r="AE3" s="246">
        <v>0</v>
      </c>
      <c r="AF3" s="246">
        <v>0</v>
      </c>
      <c r="AG3" s="239">
        <v>3</v>
      </c>
      <c r="AH3" s="148">
        <f>2/36</f>
        <v>5.5555555555555552E-2</v>
      </c>
      <c r="AI3" s="237">
        <v>0.97222222222222232</v>
      </c>
      <c r="AJ3" s="237">
        <v>0.97222222222222232</v>
      </c>
      <c r="AK3" s="237">
        <v>0.97222222222222232</v>
      </c>
      <c r="AL3" s="237">
        <v>0.97222222222222232</v>
      </c>
      <c r="AM3" s="237">
        <v>0.97222222222222232</v>
      </c>
      <c r="AN3" s="237">
        <v>0.97222222222222232</v>
      </c>
      <c r="AO3" s="237">
        <v>0.97222222222222232</v>
      </c>
    </row>
    <row r="4" spans="1:41" ht="15.75" thickBot="1" x14ac:dyDescent="0.3">
      <c r="A4" s="10" t="s">
        <v>18</v>
      </c>
      <c r="B4" s="12" t="s">
        <v>23</v>
      </c>
      <c r="C4" s="11" t="s">
        <v>25</v>
      </c>
      <c r="D4" s="12" t="s">
        <v>100</v>
      </c>
      <c r="E4" s="11" t="s">
        <v>133</v>
      </c>
      <c r="F4" s="14">
        <v>9.5</v>
      </c>
      <c r="G4" s="237">
        <f t="shared" si="0"/>
        <v>0.57555555555555538</v>
      </c>
      <c r="H4" s="237">
        <v>0.91666666666666674</v>
      </c>
      <c r="I4" s="237">
        <v>0.91666666666666674</v>
      </c>
      <c r="J4" s="237">
        <v>0.91666666666666674</v>
      </c>
      <c r="K4" s="237">
        <v>0.91666666666666674</v>
      </c>
      <c r="L4" s="237">
        <v>0.91666666666666674</v>
      </c>
      <c r="M4" s="237">
        <v>0.91666666666666674</v>
      </c>
      <c r="N4" s="237">
        <v>0.91666666666666674</v>
      </c>
      <c r="O4" s="237">
        <v>0.72222222222222232</v>
      </c>
      <c r="P4" s="237">
        <v>0.72222222222222232</v>
      </c>
      <c r="Q4" s="237">
        <v>0.72222222222222232</v>
      </c>
      <c r="R4" s="237">
        <v>0.72222222222222232</v>
      </c>
      <c r="S4" s="237">
        <v>0.72222222222222232</v>
      </c>
      <c r="T4" s="237">
        <v>0.72222222222222232</v>
      </c>
      <c r="U4" s="237">
        <v>0.72222222222222232</v>
      </c>
      <c r="V4" s="237">
        <v>0.41666666666666663</v>
      </c>
      <c r="W4" s="237">
        <v>0.41666666666666663</v>
      </c>
      <c r="X4" s="237">
        <v>0.41666666666666663</v>
      </c>
      <c r="Y4" s="237">
        <v>0.41666666666666663</v>
      </c>
      <c r="Z4" s="237">
        <v>0.41666666666666663</v>
      </c>
      <c r="AA4" s="237">
        <v>0.41666666666666663</v>
      </c>
      <c r="AB4" s="237">
        <v>0.41666666666666663</v>
      </c>
      <c r="AC4" s="246">
        <v>0</v>
      </c>
      <c r="AD4" s="246">
        <v>0</v>
      </c>
      <c r="AE4" s="246">
        <v>0</v>
      </c>
      <c r="AF4" s="246">
        <v>0</v>
      </c>
      <c r="AG4" s="239">
        <v>4</v>
      </c>
      <c r="AH4" s="148">
        <f>3/36</f>
        <v>8.3333333333333329E-2</v>
      </c>
      <c r="AI4" s="237">
        <v>0.91666666666666674</v>
      </c>
      <c r="AJ4" s="237">
        <v>0.91666666666666674</v>
      </c>
      <c r="AK4" s="237">
        <v>0.91666666666666674</v>
      </c>
      <c r="AL4" s="237">
        <v>0.91666666666666674</v>
      </c>
      <c r="AM4" s="237">
        <v>0.91666666666666674</v>
      </c>
      <c r="AN4" s="237">
        <v>0.91666666666666674</v>
      </c>
      <c r="AO4" s="237">
        <v>0.91666666666666674</v>
      </c>
    </row>
    <row r="5" spans="1:41" ht="15.75" thickBot="1" x14ac:dyDescent="0.3">
      <c r="A5" s="10" t="s">
        <v>19</v>
      </c>
      <c r="B5" s="12" t="s">
        <v>23</v>
      </c>
      <c r="C5" s="11" t="s">
        <v>25</v>
      </c>
      <c r="D5" s="12" t="s">
        <v>100</v>
      </c>
      <c r="E5" s="11" t="s">
        <v>133</v>
      </c>
      <c r="F5" s="14">
        <v>12.694444444444445</v>
      </c>
      <c r="G5" s="237">
        <f t="shared" si="0"/>
        <v>0.57555555555555538</v>
      </c>
      <c r="H5" s="237">
        <v>0.91666666666666674</v>
      </c>
      <c r="I5" s="237">
        <v>0.91666666666666674</v>
      </c>
      <c r="J5" s="237">
        <v>0.91666666666666674</v>
      </c>
      <c r="K5" s="237">
        <v>0.91666666666666674</v>
      </c>
      <c r="L5" s="237">
        <v>0.91666666666666674</v>
      </c>
      <c r="M5" s="237">
        <v>0.91666666666666674</v>
      </c>
      <c r="N5" s="237">
        <v>0.91666666666666674</v>
      </c>
      <c r="O5" s="237">
        <v>0.72222222222222232</v>
      </c>
      <c r="P5" s="237">
        <v>0.72222222222222232</v>
      </c>
      <c r="Q5" s="237">
        <v>0.72222222222222232</v>
      </c>
      <c r="R5" s="237">
        <v>0.72222222222222232</v>
      </c>
      <c r="S5" s="237">
        <v>0.72222222222222232</v>
      </c>
      <c r="T5" s="237">
        <v>0.72222222222222232</v>
      </c>
      <c r="U5" s="237">
        <v>0.72222222222222232</v>
      </c>
      <c r="V5" s="237">
        <v>0.41666666666666663</v>
      </c>
      <c r="W5" s="237">
        <v>0.41666666666666663</v>
      </c>
      <c r="X5" s="237">
        <v>0.41666666666666663</v>
      </c>
      <c r="Y5" s="237">
        <v>0.41666666666666663</v>
      </c>
      <c r="Z5" s="237">
        <v>0.41666666666666663</v>
      </c>
      <c r="AA5" s="237">
        <v>0.41666666666666663</v>
      </c>
      <c r="AB5" s="237">
        <v>0.41666666666666663</v>
      </c>
      <c r="AC5" s="246">
        <v>0</v>
      </c>
      <c r="AD5" s="246">
        <v>0</v>
      </c>
      <c r="AE5" s="246">
        <v>0</v>
      </c>
      <c r="AF5" s="246">
        <v>0</v>
      </c>
      <c r="AG5" s="239">
        <v>5</v>
      </c>
      <c r="AH5" s="148">
        <f>4/36</f>
        <v>0.1111111111111111</v>
      </c>
      <c r="AI5" s="237">
        <v>0.83333333333333348</v>
      </c>
      <c r="AJ5" s="237">
        <v>0.83333333333333348</v>
      </c>
      <c r="AK5" s="237">
        <v>0.83333333333333348</v>
      </c>
      <c r="AL5" s="237">
        <v>0.83333333333333348</v>
      </c>
      <c r="AM5" s="237">
        <v>0.83333333333333348</v>
      </c>
      <c r="AN5" s="237">
        <v>0.83333333333333348</v>
      </c>
      <c r="AO5" s="237">
        <v>0.83333333333333348</v>
      </c>
    </row>
    <row r="6" spans="1:41" ht="15.75" thickBot="1" x14ac:dyDescent="0.3">
      <c r="A6" s="10" t="s">
        <v>78</v>
      </c>
      <c r="B6" s="12" t="s">
        <v>23</v>
      </c>
      <c r="C6" s="11" t="s">
        <v>25</v>
      </c>
      <c r="D6" s="12" t="s">
        <v>100</v>
      </c>
      <c r="E6" s="11" t="s">
        <v>133</v>
      </c>
      <c r="F6" s="14">
        <v>3.4444444444444446</v>
      </c>
      <c r="G6" s="237">
        <f t="shared" si="0"/>
        <v>0.57555555555555538</v>
      </c>
      <c r="H6" s="237">
        <v>0.91666666666666674</v>
      </c>
      <c r="I6" s="237">
        <v>0.91666666666666674</v>
      </c>
      <c r="J6" s="237">
        <v>0.91666666666666674</v>
      </c>
      <c r="K6" s="237">
        <v>0.91666666666666674</v>
      </c>
      <c r="L6" s="237">
        <v>0.91666666666666674</v>
      </c>
      <c r="M6" s="237">
        <v>0.91666666666666674</v>
      </c>
      <c r="N6" s="237">
        <v>0.91666666666666674</v>
      </c>
      <c r="O6" s="237">
        <v>0.72222222222222232</v>
      </c>
      <c r="P6" s="237">
        <v>0.72222222222222232</v>
      </c>
      <c r="Q6" s="237">
        <v>0.72222222222222232</v>
      </c>
      <c r="R6" s="237">
        <v>0.72222222222222232</v>
      </c>
      <c r="S6" s="237">
        <v>0.72222222222222232</v>
      </c>
      <c r="T6" s="237">
        <v>0.72222222222222232</v>
      </c>
      <c r="U6" s="237">
        <v>0.72222222222222232</v>
      </c>
      <c r="V6" s="237">
        <v>0.41666666666666663</v>
      </c>
      <c r="W6" s="237">
        <v>0.41666666666666663</v>
      </c>
      <c r="X6" s="237">
        <v>0.41666666666666663</v>
      </c>
      <c r="Y6" s="237">
        <v>0.41666666666666663</v>
      </c>
      <c r="Z6" s="237">
        <v>0.41666666666666663</v>
      </c>
      <c r="AA6" s="237">
        <v>0.41666666666666663</v>
      </c>
      <c r="AB6" s="237">
        <v>0.41666666666666663</v>
      </c>
      <c r="AC6" s="246">
        <v>0</v>
      </c>
      <c r="AD6" s="246">
        <v>0</v>
      </c>
      <c r="AE6" s="246">
        <v>0</v>
      </c>
      <c r="AF6" s="246">
        <v>0</v>
      </c>
      <c r="AG6" s="239">
        <v>6</v>
      </c>
      <c r="AH6" s="148">
        <f>5/36</f>
        <v>0.1388888888888889</v>
      </c>
      <c r="AI6" s="237">
        <v>0.72222222222222232</v>
      </c>
      <c r="AJ6" s="237">
        <v>0.72222222222222232</v>
      </c>
      <c r="AK6" s="237">
        <v>0.72222222222222232</v>
      </c>
      <c r="AL6" s="237">
        <v>0.72222222222222232</v>
      </c>
      <c r="AM6" s="237">
        <v>0.72222222222222232</v>
      </c>
      <c r="AN6" s="237">
        <v>0.72222222222222232</v>
      </c>
      <c r="AO6" s="237">
        <v>0.72222222222222232</v>
      </c>
    </row>
    <row r="7" spans="1:41" ht="15.75" thickBot="1" x14ac:dyDescent="0.3">
      <c r="A7" s="10" t="s">
        <v>79</v>
      </c>
      <c r="B7" s="12" t="s">
        <v>23</v>
      </c>
      <c r="C7" s="11" t="s">
        <v>25</v>
      </c>
      <c r="D7" s="12" t="s">
        <v>100</v>
      </c>
      <c r="E7" s="11" t="s">
        <v>133</v>
      </c>
      <c r="F7" s="14">
        <v>6.8888888888888893</v>
      </c>
      <c r="G7" s="237">
        <f t="shared" si="0"/>
        <v>0.57555555555555538</v>
      </c>
      <c r="H7" s="237">
        <v>0.91666666666666674</v>
      </c>
      <c r="I7" s="237">
        <v>0.91666666666666674</v>
      </c>
      <c r="J7" s="237">
        <v>0.91666666666666674</v>
      </c>
      <c r="K7" s="237">
        <v>0.91666666666666674</v>
      </c>
      <c r="L7" s="237">
        <v>0.91666666666666674</v>
      </c>
      <c r="M7" s="237">
        <v>0.91666666666666674</v>
      </c>
      <c r="N7" s="237">
        <v>0.91666666666666674</v>
      </c>
      <c r="O7" s="237">
        <v>0.72222222222222232</v>
      </c>
      <c r="P7" s="237">
        <v>0.72222222222222232</v>
      </c>
      <c r="Q7" s="237">
        <v>0.72222222222222232</v>
      </c>
      <c r="R7" s="237">
        <v>0.72222222222222232</v>
      </c>
      <c r="S7" s="237">
        <v>0.72222222222222232</v>
      </c>
      <c r="T7" s="237">
        <v>0.72222222222222232</v>
      </c>
      <c r="U7" s="237">
        <v>0.72222222222222232</v>
      </c>
      <c r="V7" s="237">
        <v>0.41666666666666663</v>
      </c>
      <c r="W7" s="237">
        <v>0.41666666666666663</v>
      </c>
      <c r="X7" s="237">
        <v>0.41666666666666663</v>
      </c>
      <c r="Y7" s="237">
        <v>0.41666666666666663</v>
      </c>
      <c r="Z7" s="237">
        <v>0.41666666666666663</v>
      </c>
      <c r="AA7" s="237">
        <v>0.41666666666666663</v>
      </c>
      <c r="AB7" s="237">
        <v>0.41666666666666663</v>
      </c>
      <c r="AC7" s="246">
        <v>0</v>
      </c>
      <c r="AD7" s="246">
        <v>0</v>
      </c>
      <c r="AE7" s="246">
        <v>0</v>
      </c>
      <c r="AF7" s="246">
        <v>0</v>
      </c>
      <c r="AG7" s="239">
        <v>7</v>
      </c>
      <c r="AH7" s="148">
        <f>6/36</f>
        <v>0.16666666666666666</v>
      </c>
      <c r="AI7" s="237">
        <v>0.58333333333333337</v>
      </c>
      <c r="AJ7" s="237">
        <v>0.58333333333333337</v>
      </c>
      <c r="AK7" s="237">
        <v>0.58333333333333337</v>
      </c>
      <c r="AL7" s="237">
        <v>0.58333333333333337</v>
      </c>
      <c r="AM7" s="237">
        <v>0.58333333333333337</v>
      </c>
      <c r="AN7" s="237">
        <v>0.58333333333333337</v>
      </c>
      <c r="AO7" s="237">
        <v>0.58333333333333337</v>
      </c>
    </row>
    <row r="8" spans="1:41" ht="15.75" thickBot="1" x14ac:dyDescent="0.3">
      <c r="A8" s="10" t="s">
        <v>80</v>
      </c>
      <c r="B8" s="12" t="s">
        <v>23</v>
      </c>
      <c r="C8" s="11" t="s">
        <v>25</v>
      </c>
      <c r="D8" s="12" t="s">
        <v>100</v>
      </c>
      <c r="E8" s="11" t="s">
        <v>133</v>
      </c>
      <c r="F8" s="14">
        <v>10.333333333333332</v>
      </c>
      <c r="G8" s="237">
        <f t="shared" si="0"/>
        <v>0.57555555555555538</v>
      </c>
      <c r="H8" s="237">
        <v>0.91666666666666674</v>
      </c>
      <c r="I8" s="237">
        <v>0.91666666666666674</v>
      </c>
      <c r="J8" s="237">
        <v>0.91666666666666674</v>
      </c>
      <c r="K8" s="237">
        <v>0.91666666666666674</v>
      </c>
      <c r="L8" s="237">
        <v>0.91666666666666674</v>
      </c>
      <c r="M8" s="237">
        <v>0.91666666666666674</v>
      </c>
      <c r="N8" s="237">
        <v>0.91666666666666674</v>
      </c>
      <c r="O8" s="237">
        <v>0.72222222222222232</v>
      </c>
      <c r="P8" s="237">
        <v>0.72222222222222232</v>
      </c>
      <c r="Q8" s="237">
        <v>0.72222222222222232</v>
      </c>
      <c r="R8" s="237">
        <v>0.72222222222222232</v>
      </c>
      <c r="S8" s="237">
        <v>0.72222222222222232</v>
      </c>
      <c r="T8" s="237">
        <v>0.72222222222222232</v>
      </c>
      <c r="U8" s="237">
        <v>0.72222222222222232</v>
      </c>
      <c r="V8" s="237">
        <v>0.41666666666666663</v>
      </c>
      <c r="W8" s="237">
        <v>0.41666666666666663</v>
      </c>
      <c r="X8" s="237">
        <v>0.41666666666666663</v>
      </c>
      <c r="Y8" s="237">
        <v>0.41666666666666663</v>
      </c>
      <c r="Z8" s="237">
        <v>0.41666666666666663</v>
      </c>
      <c r="AA8" s="237">
        <v>0.41666666666666663</v>
      </c>
      <c r="AB8" s="237">
        <v>0.41666666666666663</v>
      </c>
      <c r="AC8" s="246">
        <v>0</v>
      </c>
      <c r="AD8" s="246">
        <v>0</v>
      </c>
      <c r="AE8" s="246">
        <v>0</v>
      </c>
      <c r="AF8" s="246">
        <v>0</v>
      </c>
      <c r="AG8" s="239">
        <v>8</v>
      </c>
      <c r="AH8" s="148">
        <f>5/36</f>
        <v>0.1388888888888889</v>
      </c>
      <c r="AI8" s="237">
        <v>0.41666666666666663</v>
      </c>
      <c r="AJ8" s="237">
        <v>0.41666666666666663</v>
      </c>
      <c r="AK8" s="237">
        <v>0.41666666666666663</v>
      </c>
      <c r="AL8" s="237">
        <v>0.41666666666666663</v>
      </c>
      <c r="AM8" s="237">
        <v>0.41666666666666663</v>
      </c>
      <c r="AN8" s="237">
        <v>0.41666666666666663</v>
      </c>
      <c r="AO8" s="237">
        <v>0.41666666666666663</v>
      </c>
    </row>
    <row r="9" spans="1:41" ht="15.75" thickBot="1" x14ac:dyDescent="0.3">
      <c r="A9" s="10" t="s">
        <v>81</v>
      </c>
      <c r="B9" s="12" t="s">
        <v>23</v>
      </c>
      <c r="C9" s="11" t="s">
        <v>25</v>
      </c>
      <c r="D9" s="12" t="s">
        <v>100</v>
      </c>
      <c r="E9" s="11" t="s">
        <v>133</v>
      </c>
      <c r="F9" s="14">
        <v>13.861111111111111</v>
      </c>
      <c r="G9" s="237">
        <f t="shared" si="0"/>
        <v>0.57555555555555538</v>
      </c>
      <c r="H9" s="237">
        <v>0.91666666666666674</v>
      </c>
      <c r="I9" s="237">
        <v>0.91666666666666674</v>
      </c>
      <c r="J9" s="237">
        <v>0.91666666666666674</v>
      </c>
      <c r="K9" s="237">
        <v>0.91666666666666674</v>
      </c>
      <c r="L9" s="237">
        <v>0.91666666666666674</v>
      </c>
      <c r="M9" s="237">
        <v>0.91666666666666674</v>
      </c>
      <c r="N9" s="237">
        <v>0.91666666666666674</v>
      </c>
      <c r="O9" s="237">
        <v>0.72222222222222232</v>
      </c>
      <c r="P9" s="237">
        <v>0.72222222222222232</v>
      </c>
      <c r="Q9" s="237">
        <v>0.72222222222222232</v>
      </c>
      <c r="R9" s="237">
        <v>0.72222222222222232</v>
      </c>
      <c r="S9" s="237">
        <v>0.72222222222222232</v>
      </c>
      <c r="T9" s="237">
        <v>0.72222222222222232</v>
      </c>
      <c r="U9" s="237">
        <v>0.72222222222222232</v>
      </c>
      <c r="V9" s="237">
        <v>0.41666666666666663</v>
      </c>
      <c r="W9" s="237">
        <v>0.41666666666666663</v>
      </c>
      <c r="X9" s="237">
        <v>0.41666666666666663</v>
      </c>
      <c r="Y9" s="237">
        <v>0.41666666666666663</v>
      </c>
      <c r="Z9" s="237">
        <v>0.41666666666666663</v>
      </c>
      <c r="AA9" s="237">
        <v>0.41666666666666663</v>
      </c>
      <c r="AB9" s="237">
        <v>0.41666666666666663</v>
      </c>
      <c r="AC9" s="246">
        <v>0</v>
      </c>
      <c r="AD9" s="246">
        <v>0</v>
      </c>
      <c r="AE9" s="246">
        <v>0</v>
      </c>
      <c r="AF9" s="246">
        <v>0</v>
      </c>
      <c r="AG9" s="239">
        <v>9</v>
      </c>
      <c r="AH9" s="148">
        <f>4/36</f>
        <v>0.1111111111111111</v>
      </c>
      <c r="AI9" s="237">
        <v>0.27777777777777773</v>
      </c>
      <c r="AJ9" s="237">
        <v>0.27777777777777773</v>
      </c>
      <c r="AK9" s="237">
        <v>0.27777777777777773</v>
      </c>
      <c r="AL9" s="237">
        <v>0.27777777777777773</v>
      </c>
      <c r="AM9" s="237">
        <v>0.27777777777777773</v>
      </c>
      <c r="AN9" s="237">
        <v>0.27777777777777773</v>
      </c>
      <c r="AO9" s="237">
        <v>0.27777777777777773</v>
      </c>
    </row>
    <row r="10" spans="1:41" ht="15.75" thickBot="1" x14ac:dyDescent="0.3">
      <c r="A10" s="10" t="s">
        <v>82</v>
      </c>
      <c r="B10" s="12" t="s">
        <v>23</v>
      </c>
      <c r="C10" s="11" t="s">
        <v>25</v>
      </c>
      <c r="D10" s="12" t="s">
        <v>100</v>
      </c>
      <c r="E10" s="11" t="s">
        <v>133</v>
      </c>
      <c r="F10" s="14">
        <v>3.6944444444444446</v>
      </c>
      <c r="G10" s="237">
        <f t="shared" si="0"/>
        <v>0.66888888888888909</v>
      </c>
      <c r="H10" s="237">
        <v>0.97222222222222232</v>
      </c>
      <c r="I10" s="237">
        <v>0.97222222222222232</v>
      </c>
      <c r="J10" s="237">
        <v>0.97222222222222232</v>
      </c>
      <c r="K10" s="237">
        <v>0.97222222222222232</v>
      </c>
      <c r="L10" s="237">
        <v>0.97222222222222232</v>
      </c>
      <c r="M10" s="237">
        <v>0.97222222222222232</v>
      </c>
      <c r="N10" s="237">
        <v>0.97222222222222232</v>
      </c>
      <c r="O10" s="237">
        <v>0.83333333333333348</v>
      </c>
      <c r="P10" s="237">
        <v>0.83333333333333348</v>
      </c>
      <c r="Q10" s="237">
        <v>0.83333333333333348</v>
      </c>
      <c r="R10" s="237">
        <v>0.83333333333333348</v>
      </c>
      <c r="S10" s="237">
        <v>0.83333333333333348</v>
      </c>
      <c r="T10" s="237">
        <v>0.83333333333333348</v>
      </c>
      <c r="U10" s="237">
        <v>0.83333333333333348</v>
      </c>
      <c r="V10" s="237">
        <v>0.58333333333333337</v>
      </c>
      <c r="W10" s="237">
        <v>0.58333333333333337</v>
      </c>
      <c r="X10" s="237">
        <v>0.58333333333333337</v>
      </c>
      <c r="Y10" s="237">
        <v>0.58333333333333337</v>
      </c>
      <c r="Z10" s="237">
        <v>0.58333333333333337</v>
      </c>
      <c r="AA10" s="237">
        <v>0.58333333333333337</v>
      </c>
      <c r="AB10" s="237">
        <v>0.58333333333333337</v>
      </c>
      <c r="AC10" s="246">
        <v>0</v>
      </c>
      <c r="AD10" s="246">
        <v>0</v>
      </c>
      <c r="AE10" s="246">
        <v>0</v>
      </c>
      <c r="AF10" s="246">
        <v>0</v>
      </c>
      <c r="AG10" s="239">
        <v>10</v>
      </c>
      <c r="AH10" s="148">
        <f>3/36</f>
        <v>8.3333333333333329E-2</v>
      </c>
      <c r="AI10" s="237">
        <v>0.16666666666666669</v>
      </c>
      <c r="AJ10" s="237">
        <v>0.16666666666666669</v>
      </c>
      <c r="AK10" s="237">
        <v>0.16666666666666669</v>
      </c>
      <c r="AL10" s="237">
        <v>0.16666666666666669</v>
      </c>
      <c r="AM10" s="237">
        <v>0.16666666666666669</v>
      </c>
      <c r="AN10" s="237">
        <v>0.16666666666666669</v>
      </c>
      <c r="AO10" s="237">
        <v>0.16666666666666669</v>
      </c>
    </row>
    <row r="11" spans="1:41" ht="15.75" thickBot="1" x14ac:dyDescent="0.3">
      <c r="A11" s="10" t="s">
        <v>83</v>
      </c>
      <c r="B11" s="12" t="s">
        <v>23</v>
      </c>
      <c r="C11" s="11" t="s">
        <v>25</v>
      </c>
      <c r="D11" s="12" t="s">
        <v>100</v>
      </c>
      <c r="E11" s="11" t="s">
        <v>133</v>
      </c>
      <c r="F11" s="14">
        <v>7.3888888888888893</v>
      </c>
      <c r="G11" s="237">
        <f t="shared" si="0"/>
        <v>0.66888888888888909</v>
      </c>
      <c r="H11" s="237">
        <v>0.97222222222222232</v>
      </c>
      <c r="I11" s="237">
        <v>0.97222222222222232</v>
      </c>
      <c r="J11" s="237">
        <v>0.97222222222222232</v>
      </c>
      <c r="K11" s="237">
        <v>0.97222222222222232</v>
      </c>
      <c r="L11" s="237">
        <v>0.97222222222222232</v>
      </c>
      <c r="M11" s="237">
        <v>0.97222222222222232</v>
      </c>
      <c r="N11" s="237">
        <v>0.97222222222222232</v>
      </c>
      <c r="O11" s="237">
        <v>0.83333333333333348</v>
      </c>
      <c r="P11" s="237">
        <v>0.83333333333333348</v>
      </c>
      <c r="Q11" s="237">
        <v>0.83333333333333348</v>
      </c>
      <c r="R11" s="237">
        <v>0.83333333333333348</v>
      </c>
      <c r="S11" s="237">
        <v>0.83333333333333348</v>
      </c>
      <c r="T11" s="237">
        <v>0.83333333333333348</v>
      </c>
      <c r="U11" s="237">
        <v>0.83333333333333348</v>
      </c>
      <c r="V11" s="237">
        <v>0.58333333333333337</v>
      </c>
      <c r="W11" s="237">
        <v>0.58333333333333337</v>
      </c>
      <c r="X11" s="237">
        <v>0.58333333333333337</v>
      </c>
      <c r="Y11" s="237">
        <v>0.58333333333333337</v>
      </c>
      <c r="Z11" s="237">
        <v>0.58333333333333337</v>
      </c>
      <c r="AA11" s="237">
        <v>0.58333333333333337</v>
      </c>
      <c r="AB11" s="237">
        <v>0.58333333333333337</v>
      </c>
      <c r="AC11" s="246">
        <v>0</v>
      </c>
      <c r="AD11" s="246">
        <v>0</v>
      </c>
      <c r="AE11" s="246">
        <v>0</v>
      </c>
      <c r="AF11" s="246">
        <v>0</v>
      </c>
      <c r="AG11" s="239">
        <v>11</v>
      </c>
      <c r="AH11" s="148">
        <f>2/36</f>
        <v>5.5555555555555552E-2</v>
      </c>
      <c r="AI11" s="237">
        <v>8.3333333333333329E-2</v>
      </c>
      <c r="AJ11" s="237">
        <v>8.3333333333333329E-2</v>
      </c>
      <c r="AK11" s="237">
        <v>8.3333333333333329E-2</v>
      </c>
      <c r="AL11" s="237">
        <v>8.3333333333333329E-2</v>
      </c>
      <c r="AM11" s="237">
        <v>8.3333333333333329E-2</v>
      </c>
      <c r="AN11" s="237">
        <v>8.3333333333333329E-2</v>
      </c>
      <c r="AO11" s="237">
        <v>8.3333333333333329E-2</v>
      </c>
    </row>
    <row r="12" spans="1:41" ht="15.75" thickBot="1" x14ac:dyDescent="0.3">
      <c r="A12" s="10" t="s">
        <v>84</v>
      </c>
      <c r="B12" s="12" t="s">
        <v>23</v>
      </c>
      <c r="C12" s="11" t="s">
        <v>25</v>
      </c>
      <c r="D12" s="12" t="s">
        <v>100</v>
      </c>
      <c r="E12" s="11" t="s">
        <v>133</v>
      </c>
      <c r="F12" s="14">
        <v>11.083333333333332</v>
      </c>
      <c r="G12" s="237">
        <f t="shared" si="0"/>
        <v>0.66888888888888909</v>
      </c>
      <c r="H12" s="237">
        <v>0.97222222222222232</v>
      </c>
      <c r="I12" s="237">
        <v>0.97222222222222232</v>
      </c>
      <c r="J12" s="237">
        <v>0.97222222222222232</v>
      </c>
      <c r="K12" s="237">
        <v>0.97222222222222232</v>
      </c>
      <c r="L12" s="237">
        <v>0.97222222222222232</v>
      </c>
      <c r="M12" s="237">
        <v>0.97222222222222232</v>
      </c>
      <c r="N12" s="237">
        <v>0.97222222222222232</v>
      </c>
      <c r="O12" s="237">
        <v>0.83333333333333348</v>
      </c>
      <c r="P12" s="237">
        <v>0.83333333333333348</v>
      </c>
      <c r="Q12" s="237">
        <v>0.83333333333333348</v>
      </c>
      <c r="R12" s="237">
        <v>0.83333333333333348</v>
      </c>
      <c r="S12" s="237">
        <v>0.83333333333333348</v>
      </c>
      <c r="T12" s="237">
        <v>0.83333333333333348</v>
      </c>
      <c r="U12" s="237">
        <v>0.83333333333333348</v>
      </c>
      <c r="V12" s="237">
        <v>0.58333333333333337</v>
      </c>
      <c r="W12" s="237">
        <v>0.58333333333333337</v>
      </c>
      <c r="X12" s="237">
        <v>0.58333333333333337</v>
      </c>
      <c r="Y12" s="237">
        <v>0.58333333333333337</v>
      </c>
      <c r="Z12" s="237">
        <v>0.58333333333333337</v>
      </c>
      <c r="AA12" s="237">
        <v>0.58333333333333337</v>
      </c>
      <c r="AB12" s="237">
        <v>0.58333333333333337</v>
      </c>
      <c r="AC12" s="246">
        <v>0</v>
      </c>
      <c r="AD12" s="246">
        <v>0</v>
      </c>
      <c r="AE12" s="246">
        <v>0</v>
      </c>
      <c r="AF12" s="246">
        <v>0</v>
      </c>
      <c r="AG12" s="240">
        <v>12</v>
      </c>
      <c r="AH12" s="157">
        <f>1/36</f>
        <v>2.7777777777777776E-2</v>
      </c>
      <c r="AI12" s="237">
        <v>2.7777777777777776E-2</v>
      </c>
      <c r="AJ12" s="237">
        <v>2.7777777777777776E-2</v>
      </c>
      <c r="AK12" s="237">
        <v>2.7777777777777776E-2</v>
      </c>
      <c r="AL12" s="237">
        <v>2.7777777777777776E-2</v>
      </c>
      <c r="AM12" s="237">
        <v>2.7777777777777776E-2</v>
      </c>
      <c r="AN12" s="237">
        <v>2.7777777777777776E-2</v>
      </c>
      <c r="AO12" s="237">
        <v>2.7777777777777776E-2</v>
      </c>
    </row>
    <row r="13" spans="1:41" ht="16.5" thickTop="1" thickBot="1" x14ac:dyDescent="0.3">
      <c r="A13" s="10" t="s">
        <v>85</v>
      </c>
      <c r="B13" s="12" t="s">
        <v>23</v>
      </c>
      <c r="C13" s="11" t="s">
        <v>25</v>
      </c>
      <c r="D13" s="12" t="s">
        <v>100</v>
      </c>
      <c r="E13" s="11" t="s">
        <v>133</v>
      </c>
      <c r="F13" s="14">
        <v>14.777777777777779</v>
      </c>
      <c r="G13" s="237">
        <f t="shared" si="0"/>
        <v>0.66888888888888909</v>
      </c>
      <c r="H13" s="237">
        <v>0.97222222222222232</v>
      </c>
      <c r="I13" s="237">
        <v>0.97222222222222232</v>
      </c>
      <c r="J13" s="237">
        <v>0.97222222222222232</v>
      </c>
      <c r="K13" s="237">
        <v>0.97222222222222232</v>
      </c>
      <c r="L13" s="237">
        <v>0.97222222222222232</v>
      </c>
      <c r="M13" s="237">
        <v>0.97222222222222232</v>
      </c>
      <c r="N13" s="237">
        <v>0.97222222222222232</v>
      </c>
      <c r="O13" s="237">
        <v>0.83333333333333348</v>
      </c>
      <c r="P13" s="237">
        <v>0.83333333333333348</v>
      </c>
      <c r="Q13" s="237">
        <v>0.83333333333333348</v>
      </c>
      <c r="R13" s="237">
        <v>0.83333333333333348</v>
      </c>
      <c r="S13" s="237">
        <v>0.83333333333333348</v>
      </c>
      <c r="T13" s="237">
        <v>0.83333333333333348</v>
      </c>
      <c r="U13" s="237">
        <v>0.83333333333333348</v>
      </c>
      <c r="V13" s="237">
        <v>0.58333333333333337</v>
      </c>
      <c r="W13" s="237">
        <v>0.58333333333333337</v>
      </c>
      <c r="X13" s="237">
        <v>0.58333333333333337</v>
      </c>
      <c r="Y13" s="237">
        <v>0.58333333333333337</v>
      </c>
      <c r="Z13" s="237">
        <v>0.58333333333333337</v>
      </c>
      <c r="AA13" s="237">
        <v>0.58333333333333337</v>
      </c>
      <c r="AB13" s="237">
        <v>0.58333333333333337</v>
      </c>
      <c r="AC13" s="246">
        <v>0</v>
      </c>
      <c r="AD13" s="246">
        <v>0</v>
      </c>
      <c r="AE13" s="246">
        <v>0</v>
      </c>
      <c r="AF13" s="246">
        <v>0</v>
      </c>
      <c r="AG13" s="242" t="s">
        <v>36</v>
      </c>
      <c r="AH13" s="243" t="s">
        <v>247</v>
      </c>
      <c r="AI13" s="245" t="s">
        <v>248</v>
      </c>
      <c r="AJ13" s="244"/>
      <c r="AK13" s="241"/>
      <c r="AL13" s="241"/>
      <c r="AM13" s="241"/>
      <c r="AN13" s="241"/>
      <c r="AO13" s="241"/>
    </row>
    <row r="14" spans="1:41" ht="15.75" thickBot="1" x14ac:dyDescent="0.3">
      <c r="A14" s="10" t="s">
        <v>43</v>
      </c>
      <c r="B14" s="12" t="s">
        <v>23</v>
      </c>
      <c r="C14" s="11" t="s">
        <v>25</v>
      </c>
      <c r="D14" s="12" t="s">
        <v>100</v>
      </c>
      <c r="E14" s="11" t="s">
        <v>133</v>
      </c>
      <c r="F14" s="14" t="s">
        <v>27</v>
      </c>
      <c r="G14" s="237">
        <f t="shared" si="0"/>
        <v>0.57555555555555538</v>
      </c>
      <c r="H14" s="237">
        <v>0.91666666666666674</v>
      </c>
      <c r="I14" s="237">
        <v>0.91666666666666674</v>
      </c>
      <c r="J14" s="237">
        <v>0.91666666666666674</v>
      </c>
      <c r="K14" s="237">
        <v>0.91666666666666674</v>
      </c>
      <c r="L14" s="237">
        <v>0.91666666666666674</v>
      </c>
      <c r="M14" s="237">
        <v>0.91666666666666674</v>
      </c>
      <c r="N14" s="237">
        <v>0.91666666666666674</v>
      </c>
      <c r="O14" s="237">
        <v>0.72222222222222232</v>
      </c>
      <c r="P14" s="237">
        <v>0.72222222222222232</v>
      </c>
      <c r="Q14" s="237">
        <v>0.72222222222222232</v>
      </c>
      <c r="R14" s="237">
        <v>0.72222222222222232</v>
      </c>
      <c r="S14" s="237">
        <v>0.72222222222222232</v>
      </c>
      <c r="T14" s="237">
        <v>0.72222222222222232</v>
      </c>
      <c r="U14" s="237">
        <v>0.72222222222222232</v>
      </c>
      <c r="V14" s="237">
        <v>0.41666666666666663</v>
      </c>
      <c r="W14" s="237">
        <v>0.41666666666666663</v>
      </c>
      <c r="X14" s="237">
        <v>0.41666666666666663</v>
      </c>
      <c r="Y14" s="237">
        <v>0.41666666666666663</v>
      </c>
      <c r="Z14" s="237">
        <v>0.41666666666666663</v>
      </c>
      <c r="AA14" s="237">
        <v>0.41666666666666663</v>
      </c>
      <c r="AB14" s="237">
        <v>0.41666666666666663</v>
      </c>
      <c r="AC14" s="246">
        <v>0</v>
      </c>
      <c r="AD14" s="246">
        <v>0</v>
      </c>
      <c r="AE14" s="246">
        <v>0</v>
      </c>
      <c r="AF14" s="246">
        <v>0</v>
      </c>
      <c r="AG14" s="238">
        <v>2</v>
      </c>
      <c r="AH14" s="156">
        <f>1/36</f>
        <v>2.7777777777777776E-2</v>
      </c>
      <c r="AI14" s="237">
        <v>1.0000000000000002</v>
      </c>
      <c r="AJ14" s="237">
        <v>1.0000000000000002</v>
      </c>
      <c r="AK14" s="237">
        <v>1.0000000000000002</v>
      </c>
      <c r="AL14" s="237">
        <v>1.0000000000000002</v>
      </c>
      <c r="AM14" s="237">
        <v>1.0000000000000002</v>
      </c>
      <c r="AN14" s="237">
        <v>1.0000000000000002</v>
      </c>
      <c r="AO14" s="237">
        <v>1.0000000000000002</v>
      </c>
    </row>
    <row r="15" spans="1:41" ht="15.75" thickBot="1" x14ac:dyDescent="0.3">
      <c r="A15" s="10" t="s">
        <v>44</v>
      </c>
      <c r="B15" s="12" t="s">
        <v>23</v>
      </c>
      <c r="C15" s="11" t="s">
        <v>25</v>
      </c>
      <c r="D15" s="12" t="s">
        <v>100</v>
      </c>
      <c r="E15" s="11" t="s">
        <v>133</v>
      </c>
      <c r="F15" s="14" t="s">
        <v>7</v>
      </c>
      <c r="G15" s="237">
        <f t="shared" si="0"/>
        <v>0.57555555555555538</v>
      </c>
      <c r="H15" s="237">
        <v>0.91666666666666674</v>
      </c>
      <c r="I15" s="237">
        <v>0.91666666666666674</v>
      </c>
      <c r="J15" s="237">
        <v>0.91666666666666674</v>
      </c>
      <c r="K15" s="237">
        <v>0.91666666666666674</v>
      </c>
      <c r="L15" s="237">
        <v>0.91666666666666674</v>
      </c>
      <c r="M15" s="237">
        <v>0.91666666666666674</v>
      </c>
      <c r="N15" s="237">
        <v>0.91666666666666674</v>
      </c>
      <c r="O15" s="237">
        <v>0.72222222222222232</v>
      </c>
      <c r="P15" s="237">
        <v>0.72222222222222232</v>
      </c>
      <c r="Q15" s="237">
        <v>0.72222222222222232</v>
      </c>
      <c r="R15" s="237">
        <v>0.72222222222222232</v>
      </c>
      <c r="S15" s="237">
        <v>0.72222222222222232</v>
      </c>
      <c r="T15" s="237">
        <v>0.72222222222222232</v>
      </c>
      <c r="U15" s="237">
        <v>0.72222222222222232</v>
      </c>
      <c r="V15" s="237">
        <v>0.41666666666666663</v>
      </c>
      <c r="W15" s="237">
        <v>0.41666666666666663</v>
      </c>
      <c r="X15" s="237">
        <v>0.41666666666666663</v>
      </c>
      <c r="Y15" s="237">
        <v>0.41666666666666663</v>
      </c>
      <c r="Z15" s="237">
        <v>0.41666666666666663</v>
      </c>
      <c r="AA15" s="237">
        <v>0.41666666666666663</v>
      </c>
      <c r="AB15" s="237">
        <v>0.41666666666666663</v>
      </c>
      <c r="AC15" s="246">
        <v>0</v>
      </c>
      <c r="AD15" s="246">
        <v>0</v>
      </c>
      <c r="AE15" s="246">
        <v>0</v>
      </c>
      <c r="AF15" s="246">
        <v>0</v>
      </c>
      <c r="AG15" s="239">
        <v>3</v>
      </c>
      <c r="AH15" s="148">
        <f>2/36</f>
        <v>5.5555555555555552E-2</v>
      </c>
      <c r="AI15" s="237">
        <v>0.97222222222222232</v>
      </c>
      <c r="AJ15" s="237">
        <v>0.97222222222222232</v>
      </c>
      <c r="AK15" s="237">
        <v>0.97222222222222232</v>
      </c>
      <c r="AL15" s="237">
        <v>0.97222222222222232</v>
      </c>
      <c r="AM15" s="237">
        <v>0.97222222222222232</v>
      </c>
      <c r="AN15" s="237">
        <v>0.97222222222222232</v>
      </c>
      <c r="AO15" s="237">
        <v>0.97222222222222232</v>
      </c>
    </row>
    <row r="16" spans="1:41" ht="15.75" thickBot="1" x14ac:dyDescent="0.3">
      <c r="A16" s="10" t="s">
        <v>45</v>
      </c>
      <c r="B16" s="12" t="s">
        <v>23</v>
      </c>
      <c r="C16" s="11" t="s">
        <v>25</v>
      </c>
      <c r="D16" s="12" t="s">
        <v>100</v>
      </c>
      <c r="E16" s="11" t="s">
        <v>133</v>
      </c>
      <c r="F16" s="14" t="s">
        <v>47</v>
      </c>
      <c r="G16" s="237">
        <f t="shared" si="0"/>
        <v>0.57555555555555538</v>
      </c>
      <c r="H16" s="237">
        <v>0.91666666666666674</v>
      </c>
      <c r="I16" s="237">
        <v>0.91666666666666674</v>
      </c>
      <c r="J16" s="237">
        <v>0.91666666666666674</v>
      </c>
      <c r="K16" s="237">
        <v>0.91666666666666674</v>
      </c>
      <c r="L16" s="237">
        <v>0.91666666666666674</v>
      </c>
      <c r="M16" s="237">
        <v>0.91666666666666674</v>
      </c>
      <c r="N16" s="237">
        <v>0.91666666666666674</v>
      </c>
      <c r="O16" s="237">
        <v>0.72222222222222232</v>
      </c>
      <c r="P16" s="237">
        <v>0.72222222222222232</v>
      </c>
      <c r="Q16" s="237">
        <v>0.72222222222222232</v>
      </c>
      <c r="R16" s="237">
        <v>0.72222222222222232</v>
      </c>
      <c r="S16" s="237">
        <v>0.72222222222222232</v>
      </c>
      <c r="T16" s="237">
        <v>0.72222222222222232</v>
      </c>
      <c r="U16" s="237">
        <v>0.72222222222222232</v>
      </c>
      <c r="V16" s="237">
        <v>0.41666666666666663</v>
      </c>
      <c r="W16" s="237">
        <v>0.41666666666666663</v>
      </c>
      <c r="X16" s="237">
        <v>0.41666666666666663</v>
      </c>
      <c r="Y16" s="237">
        <v>0.41666666666666663</v>
      </c>
      <c r="Z16" s="237">
        <v>0.41666666666666663</v>
      </c>
      <c r="AA16" s="237">
        <v>0.41666666666666663</v>
      </c>
      <c r="AB16" s="237">
        <v>0.41666666666666663</v>
      </c>
      <c r="AC16" s="246">
        <v>0</v>
      </c>
      <c r="AD16" s="246">
        <v>0</v>
      </c>
      <c r="AE16" s="246">
        <v>0</v>
      </c>
      <c r="AF16" s="246">
        <v>0</v>
      </c>
      <c r="AG16" s="239">
        <v>4</v>
      </c>
      <c r="AH16" s="148">
        <f>3/36</f>
        <v>8.3333333333333329E-2</v>
      </c>
      <c r="AI16" s="237">
        <v>0.91666666666666674</v>
      </c>
      <c r="AJ16" s="237">
        <v>0.91666666666666674</v>
      </c>
      <c r="AK16" s="237">
        <v>0.91666666666666674</v>
      </c>
      <c r="AL16" s="237">
        <v>0.91666666666666674</v>
      </c>
      <c r="AM16" s="237">
        <v>0.91666666666666674</v>
      </c>
      <c r="AN16" s="237">
        <v>0.91666666666666674</v>
      </c>
      <c r="AO16" s="237">
        <v>0.91666666666666674</v>
      </c>
    </row>
    <row r="17" spans="1:41" ht="15.75" thickBot="1" x14ac:dyDescent="0.3">
      <c r="A17" s="10" t="s">
        <v>46</v>
      </c>
      <c r="B17" s="12" t="s">
        <v>23</v>
      </c>
      <c r="C17" s="11" t="s">
        <v>25</v>
      </c>
      <c r="D17" s="12" t="s">
        <v>100</v>
      </c>
      <c r="E17" s="11" t="s">
        <v>133</v>
      </c>
      <c r="F17" s="14" t="s">
        <v>42</v>
      </c>
      <c r="G17" s="237">
        <f t="shared" si="0"/>
        <v>0.57555555555555538</v>
      </c>
      <c r="H17" s="237">
        <v>0.91666666666666674</v>
      </c>
      <c r="I17" s="237">
        <v>0.91666666666666674</v>
      </c>
      <c r="J17" s="237">
        <v>0.91666666666666674</v>
      </c>
      <c r="K17" s="237">
        <v>0.91666666666666674</v>
      </c>
      <c r="L17" s="237">
        <v>0.91666666666666674</v>
      </c>
      <c r="M17" s="237">
        <v>0.91666666666666674</v>
      </c>
      <c r="N17" s="237">
        <v>0.91666666666666674</v>
      </c>
      <c r="O17" s="237">
        <v>0.72222222222222232</v>
      </c>
      <c r="P17" s="237">
        <v>0.72222222222222232</v>
      </c>
      <c r="Q17" s="237">
        <v>0.72222222222222232</v>
      </c>
      <c r="R17" s="237">
        <v>0.72222222222222232</v>
      </c>
      <c r="S17" s="237">
        <v>0.72222222222222232</v>
      </c>
      <c r="T17" s="237">
        <v>0.72222222222222232</v>
      </c>
      <c r="U17" s="237">
        <v>0.72222222222222232</v>
      </c>
      <c r="V17" s="237">
        <v>0.41666666666666663</v>
      </c>
      <c r="W17" s="237">
        <v>0.41666666666666663</v>
      </c>
      <c r="X17" s="237">
        <v>0.41666666666666663</v>
      </c>
      <c r="Y17" s="237">
        <v>0.41666666666666663</v>
      </c>
      <c r="Z17" s="237">
        <v>0.41666666666666663</v>
      </c>
      <c r="AA17" s="237">
        <v>0.41666666666666663</v>
      </c>
      <c r="AB17" s="237">
        <v>0.41666666666666663</v>
      </c>
      <c r="AC17" s="246">
        <v>0</v>
      </c>
      <c r="AD17" s="246">
        <v>0</v>
      </c>
      <c r="AE17" s="246">
        <v>0</v>
      </c>
      <c r="AF17" s="246">
        <v>0</v>
      </c>
      <c r="AG17" s="239">
        <v>5</v>
      </c>
      <c r="AH17" s="148">
        <f>4/36</f>
        <v>0.1111111111111111</v>
      </c>
      <c r="AI17" s="237">
        <v>0.83333333333333348</v>
      </c>
      <c r="AJ17" s="237">
        <v>0.83333333333333348</v>
      </c>
      <c r="AK17" s="237">
        <v>0.83333333333333348</v>
      </c>
      <c r="AL17" s="237">
        <v>0.83333333333333348</v>
      </c>
      <c r="AM17" s="237">
        <v>0.83333333333333348</v>
      </c>
      <c r="AN17" s="237">
        <v>0.83333333333333348</v>
      </c>
      <c r="AO17" s="237">
        <v>0.83333333333333348</v>
      </c>
    </row>
    <row r="18" spans="1:41" ht="15.75" thickBot="1" x14ac:dyDescent="0.3">
      <c r="A18" s="10" t="s">
        <v>32</v>
      </c>
      <c r="B18" s="12" t="s">
        <v>9</v>
      </c>
      <c r="C18" s="11" t="s">
        <v>25</v>
      </c>
      <c r="D18" s="12" t="s">
        <v>100</v>
      </c>
      <c r="E18" s="11" t="s">
        <v>133</v>
      </c>
      <c r="F18" s="14" t="s">
        <v>24</v>
      </c>
      <c r="G18" s="237">
        <f t="shared" si="0"/>
        <v>0</v>
      </c>
      <c r="H18" s="247">
        <v>0</v>
      </c>
      <c r="I18" s="247">
        <v>0</v>
      </c>
      <c r="J18" s="247">
        <v>0</v>
      </c>
      <c r="K18" s="247">
        <v>0</v>
      </c>
      <c r="L18" s="247">
        <v>0</v>
      </c>
      <c r="M18" s="247">
        <v>0</v>
      </c>
      <c r="N18" s="247">
        <v>0</v>
      </c>
      <c r="O18" s="247">
        <v>0</v>
      </c>
      <c r="P18" s="247">
        <v>0</v>
      </c>
      <c r="Q18" s="247">
        <v>0</v>
      </c>
      <c r="R18" s="247">
        <v>0</v>
      </c>
      <c r="S18" s="247">
        <v>0</v>
      </c>
      <c r="T18" s="247">
        <v>0</v>
      </c>
      <c r="U18" s="247">
        <v>0</v>
      </c>
      <c r="V18" s="247">
        <v>0</v>
      </c>
      <c r="W18" s="247">
        <v>0</v>
      </c>
      <c r="X18" s="247">
        <v>0</v>
      </c>
      <c r="Y18" s="247">
        <v>0</v>
      </c>
      <c r="Z18" s="247">
        <v>0</v>
      </c>
      <c r="AA18" s="247">
        <v>0</v>
      </c>
      <c r="AB18" s="247">
        <v>0</v>
      </c>
      <c r="AC18" s="247">
        <v>0</v>
      </c>
      <c r="AD18" s="247">
        <v>0</v>
      </c>
      <c r="AE18" s="247">
        <v>0</v>
      </c>
      <c r="AF18" s="247">
        <v>0</v>
      </c>
      <c r="AG18" s="239">
        <v>6</v>
      </c>
      <c r="AH18" s="148">
        <f>5/36</f>
        <v>0.1388888888888889</v>
      </c>
      <c r="AI18" s="237">
        <v>0.72222222222222232</v>
      </c>
      <c r="AJ18" s="237">
        <v>0.72222222222222232</v>
      </c>
      <c r="AK18" s="237">
        <v>0.72222222222222232</v>
      </c>
      <c r="AL18" s="237">
        <v>0.72222222222222232</v>
      </c>
      <c r="AM18" s="237">
        <v>0.72222222222222232</v>
      </c>
      <c r="AN18" s="237">
        <v>0.72222222222222232</v>
      </c>
      <c r="AO18" s="237">
        <v>0.72222222222222232</v>
      </c>
    </row>
    <row r="19" spans="1:41" ht="15.75" thickBot="1" x14ac:dyDescent="0.3">
      <c r="A19" s="10" t="s">
        <v>33</v>
      </c>
      <c r="B19" s="12" t="s">
        <v>9</v>
      </c>
      <c r="C19" s="11" t="s">
        <v>25</v>
      </c>
      <c r="D19" s="12" t="s">
        <v>100</v>
      </c>
      <c r="E19" s="11" t="s">
        <v>133</v>
      </c>
      <c r="F19" s="14">
        <v>2.8333333333333339</v>
      </c>
      <c r="G19" s="237">
        <f t="shared" si="0"/>
        <v>0</v>
      </c>
      <c r="H19" s="247">
        <v>0</v>
      </c>
      <c r="I19" s="247">
        <v>0</v>
      </c>
      <c r="J19" s="247">
        <v>0</v>
      </c>
      <c r="K19" s="247">
        <v>0</v>
      </c>
      <c r="L19" s="247">
        <v>0</v>
      </c>
      <c r="M19" s="247">
        <v>0</v>
      </c>
      <c r="N19" s="247">
        <v>0</v>
      </c>
      <c r="O19" s="247">
        <v>0</v>
      </c>
      <c r="P19" s="247">
        <v>0</v>
      </c>
      <c r="Q19" s="247">
        <v>0</v>
      </c>
      <c r="R19" s="247">
        <v>0</v>
      </c>
      <c r="S19" s="247">
        <v>0</v>
      </c>
      <c r="T19" s="247">
        <v>0</v>
      </c>
      <c r="U19" s="247">
        <v>0</v>
      </c>
      <c r="V19" s="247">
        <v>0</v>
      </c>
      <c r="W19" s="247">
        <v>0</v>
      </c>
      <c r="X19" s="247">
        <v>0</v>
      </c>
      <c r="Y19" s="247">
        <v>0</v>
      </c>
      <c r="Z19" s="247">
        <v>0</v>
      </c>
      <c r="AA19" s="247">
        <v>0</v>
      </c>
      <c r="AB19" s="247">
        <v>0</v>
      </c>
      <c r="AC19" s="247">
        <v>0</v>
      </c>
      <c r="AD19" s="247">
        <v>0</v>
      </c>
      <c r="AE19" s="247">
        <v>0</v>
      </c>
      <c r="AF19" s="247">
        <v>0</v>
      </c>
      <c r="AG19" s="239">
        <v>7</v>
      </c>
      <c r="AH19" s="148">
        <f>6/36</f>
        <v>0.16666666666666666</v>
      </c>
      <c r="AI19" s="237">
        <v>0.58333333333333337</v>
      </c>
      <c r="AJ19" s="237">
        <v>0.58333333333333337</v>
      </c>
      <c r="AK19" s="237">
        <v>0.58333333333333337</v>
      </c>
      <c r="AL19" s="237">
        <v>0.58333333333333337</v>
      </c>
      <c r="AM19" s="237">
        <v>0.58333333333333337</v>
      </c>
      <c r="AN19" s="237">
        <v>0.58333333333333337</v>
      </c>
      <c r="AO19" s="237">
        <v>0.58333333333333337</v>
      </c>
    </row>
    <row r="20" spans="1:41" ht="15.75" thickBot="1" x14ac:dyDescent="0.3">
      <c r="A20" s="10" t="s">
        <v>34</v>
      </c>
      <c r="B20" s="12" t="s">
        <v>9</v>
      </c>
      <c r="C20" s="11" t="s">
        <v>25</v>
      </c>
      <c r="D20" s="12" t="s">
        <v>100</v>
      </c>
      <c r="E20" s="11" t="s">
        <v>133</v>
      </c>
      <c r="F20" s="14">
        <v>5.2777777777777786</v>
      </c>
      <c r="G20" s="237">
        <f t="shared" si="0"/>
        <v>0</v>
      </c>
      <c r="H20" s="247">
        <v>0</v>
      </c>
      <c r="I20" s="247">
        <v>0</v>
      </c>
      <c r="J20" s="247">
        <v>0</v>
      </c>
      <c r="K20" s="247">
        <v>0</v>
      </c>
      <c r="L20" s="247">
        <v>0</v>
      </c>
      <c r="M20" s="247">
        <v>0</v>
      </c>
      <c r="N20" s="247">
        <v>0</v>
      </c>
      <c r="O20" s="247">
        <v>0</v>
      </c>
      <c r="P20" s="247">
        <v>0</v>
      </c>
      <c r="Q20" s="247">
        <v>0</v>
      </c>
      <c r="R20" s="247">
        <v>0</v>
      </c>
      <c r="S20" s="247">
        <v>0</v>
      </c>
      <c r="T20" s="247">
        <v>0</v>
      </c>
      <c r="U20" s="247">
        <v>0</v>
      </c>
      <c r="V20" s="247">
        <v>0</v>
      </c>
      <c r="W20" s="247">
        <v>0</v>
      </c>
      <c r="X20" s="247">
        <v>0</v>
      </c>
      <c r="Y20" s="247">
        <v>0</v>
      </c>
      <c r="Z20" s="247">
        <v>0</v>
      </c>
      <c r="AA20" s="247">
        <v>0</v>
      </c>
      <c r="AB20" s="247">
        <v>0</v>
      </c>
      <c r="AC20" s="247">
        <v>0</v>
      </c>
      <c r="AD20" s="247">
        <v>0</v>
      </c>
      <c r="AE20" s="247">
        <v>0</v>
      </c>
      <c r="AF20" s="247">
        <v>0</v>
      </c>
      <c r="AG20" s="239">
        <v>8</v>
      </c>
      <c r="AH20" s="148">
        <f>5/36</f>
        <v>0.1388888888888889</v>
      </c>
      <c r="AI20" s="237">
        <v>0.41666666666666663</v>
      </c>
      <c r="AJ20" s="237">
        <v>0.41666666666666663</v>
      </c>
      <c r="AK20" s="237">
        <v>0.41666666666666663</v>
      </c>
      <c r="AL20" s="237">
        <v>0.41666666666666663</v>
      </c>
      <c r="AM20" s="237">
        <v>0.41666666666666663</v>
      </c>
      <c r="AN20" s="237">
        <v>0.41666666666666663</v>
      </c>
      <c r="AO20" s="237">
        <v>0.41666666666666663</v>
      </c>
    </row>
    <row r="21" spans="1:41" ht="15.75" thickBot="1" x14ac:dyDescent="0.3">
      <c r="A21" s="10" t="s">
        <v>35</v>
      </c>
      <c r="B21" s="12" t="s">
        <v>9</v>
      </c>
      <c r="C21" s="11" t="s">
        <v>25</v>
      </c>
      <c r="D21" s="12" t="s">
        <v>100</v>
      </c>
      <c r="E21" s="11" t="s">
        <v>133</v>
      </c>
      <c r="F21" s="14">
        <v>10.166666666666666</v>
      </c>
      <c r="G21" s="237">
        <f t="shared" si="0"/>
        <v>0</v>
      </c>
      <c r="H21" s="247">
        <v>0</v>
      </c>
      <c r="I21" s="247">
        <v>0</v>
      </c>
      <c r="J21" s="247">
        <v>0</v>
      </c>
      <c r="K21" s="247">
        <v>0</v>
      </c>
      <c r="L21" s="247">
        <v>0</v>
      </c>
      <c r="M21" s="247">
        <v>0</v>
      </c>
      <c r="N21" s="247">
        <v>0</v>
      </c>
      <c r="O21" s="247">
        <v>0</v>
      </c>
      <c r="P21" s="247">
        <v>0</v>
      </c>
      <c r="Q21" s="247">
        <v>0</v>
      </c>
      <c r="R21" s="247">
        <v>0</v>
      </c>
      <c r="S21" s="247">
        <v>0</v>
      </c>
      <c r="T21" s="247">
        <v>0</v>
      </c>
      <c r="U21" s="247">
        <v>0</v>
      </c>
      <c r="V21" s="247">
        <v>0</v>
      </c>
      <c r="W21" s="247">
        <v>0</v>
      </c>
      <c r="X21" s="247">
        <v>0</v>
      </c>
      <c r="Y21" s="247">
        <v>0</v>
      </c>
      <c r="Z21" s="247">
        <v>0</v>
      </c>
      <c r="AA21" s="247">
        <v>0</v>
      </c>
      <c r="AB21" s="247">
        <v>0</v>
      </c>
      <c r="AC21" s="247">
        <v>0</v>
      </c>
      <c r="AD21" s="247">
        <v>0</v>
      </c>
      <c r="AE21" s="247">
        <v>0</v>
      </c>
      <c r="AF21" s="247">
        <v>0</v>
      </c>
      <c r="AG21" s="239">
        <v>9</v>
      </c>
      <c r="AH21" s="148">
        <f>4/36</f>
        <v>0.1111111111111111</v>
      </c>
      <c r="AI21" s="237">
        <v>0.27777777777777773</v>
      </c>
      <c r="AJ21" s="237">
        <v>0.27777777777777773</v>
      </c>
      <c r="AK21" s="237">
        <v>0.27777777777777773</v>
      </c>
      <c r="AL21" s="237">
        <v>0.27777777777777773</v>
      </c>
      <c r="AM21" s="237">
        <v>0.27777777777777773</v>
      </c>
      <c r="AN21" s="237">
        <v>0.27777777777777773</v>
      </c>
      <c r="AO21" s="237">
        <v>0.27777777777777773</v>
      </c>
    </row>
    <row r="22" spans="1:41" ht="15.75" thickBot="1" x14ac:dyDescent="0.3">
      <c r="A22" s="10" t="s">
        <v>60</v>
      </c>
      <c r="B22" s="12" t="s">
        <v>10</v>
      </c>
      <c r="C22" s="11" t="s">
        <v>77</v>
      </c>
      <c r="D22" s="12" t="s">
        <v>132</v>
      </c>
      <c r="E22" s="11" t="s">
        <v>134</v>
      </c>
      <c r="F22" s="14">
        <v>2.1666666666666665</v>
      </c>
      <c r="G22" s="237">
        <f t="shared" si="0"/>
        <v>0.66222222222222205</v>
      </c>
      <c r="H22" s="237">
        <v>0.41666666666666663</v>
      </c>
      <c r="I22" s="237">
        <v>0.58333333333333337</v>
      </c>
      <c r="J22" s="237">
        <v>0.72222222222222232</v>
      </c>
      <c r="K22" s="237">
        <v>0.83333333333333348</v>
      </c>
      <c r="L22" s="237">
        <v>0.91666666666666674</v>
      </c>
      <c r="M22" s="237">
        <v>0.91666666666666674</v>
      </c>
      <c r="N22" s="237">
        <v>0.91666666666666674</v>
      </c>
      <c r="O22" s="237">
        <v>0.91666666666666674</v>
      </c>
      <c r="P22" s="237">
        <v>0.91666666666666674</v>
      </c>
      <c r="Q22" s="237">
        <v>0.72222222222222232</v>
      </c>
      <c r="R22" s="237">
        <v>0.72222222222222232</v>
      </c>
      <c r="S22" s="237">
        <v>0.72222222222222232</v>
      </c>
      <c r="T22" s="237">
        <v>0.72222222222222232</v>
      </c>
      <c r="U22" s="237">
        <v>0.72222222222222232</v>
      </c>
      <c r="V22" s="237">
        <v>0.72222222222222232</v>
      </c>
      <c r="W22" s="237">
        <v>0.72222222222222232</v>
      </c>
      <c r="X22" s="237">
        <v>0.72222222222222232</v>
      </c>
      <c r="Y22" s="237">
        <v>0.72222222222222232</v>
      </c>
      <c r="Z22" s="237">
        <v>0.41666666666666663</v>
      </c>
      <c r="AA22" s="237">
        <v>0.41666666666666663</v>
      </c>
      <c r="AB22" s="237">
        <v>0.41666666666666663</v>
      </c>
      <c r="AC22" s="237">
        <v>0.41666666666666663</v>
      </c>
      <c r="AD22" s="237">
        <v>0.41666666666666663</v>
      </c>
      <c r="AE22" s="237">
        <v>0.41666666666666663</v>
      </c>
      <c r="AF22" s="237">
        <v>0.41666666666666663</v>
      </c>
      <c r="AG22" s="239">
        <v>10</v>
      </c>
      <c r="AH22" s="148">
        <f>3/36</f>
        <v>8.3333333333333329E-2</v>
      </c>
      <c r="AI22" s="237">
        <v>0.16666666666666669</v>
      </c>
      <c r="AJ22" s="237">
        <v>0.16666666666666669</v>
      </c>
      <c r="AK22" s="237">
        <v>0.16666666666666669</v>
      </c>
      <c r="AL22" s="237">
        <v>0.16666666666666669</v>
      </c>
      <c r="AM22" s="237">
        <v>0.16666666666666669</v>
      </c>
      <c r="AN22" s="237">
        <v>0.16666666666666669</v>
      </c>
      <c r="AO22" s="237">
        <v>0.16666666666666669</v>
      </c>
    </row>
    <row r="23" spans="1:41" ht="15.75" thickBot="1" x14ac:dyDescent="0.3">
      <c r="A23" s="10" t="s">
        <v>59</v>
      </c>
      <c r="B23" s="12" t="s">
        <v>10</v>
      </c>
      <c r="C23" s="11" t="s">
        <v>27</v>
      </c>
      <c r="D23" s="12" t="s">
        <v>7</v>
      </c>
      <c r="E23" s="11" t="s">
        <v>47</v>
      </c>
      <c r="F23" s="14">
        <v>4.333333333333333</v>
      </c>
      <c r="G23" s="237">
        <f t="shared" si="0"/>
        <v>0.36666666666666664</v>
      </c>
      <c r="H23" s="237">
        <v>0.41666666666666663</v>
      </c>
      <c r="I23" s="237">
        <v>0.58333333333333337</v>
      </c>
      <c r="J23" s="237">
        <v>0.72222222222222232</v>
      </c>
      <c r="K23" s="237">
        <v>0.83333333333333348</v>
      </c>
      <c r="L23" s="237">
        <v>0.91666666666666674</v>
      </c>
      <c r="M23" s="237">
        <v>0.72222222222222232</v>
      </c>
      <c r="N23" s="237">
        <v>0.72222222222222232</v>
      </c>
      <c r="O23" s="237">
        <v>0.72222222222222232</v>
      </c>
      <c r="P23" s="237">
        <v>0.72222222222222232</v>
      </c>
      <c r="Q23" s="237">
        <v>0.72222222222222232</v>
      </c>
      <c r="R23" s="237">
        <v>0.41666666666666663</v>
      </c>
      <c r="S23" s="237">
        <v>0.41666666666666663</v>
      </c>
      <c r="T23" s="237">
        <v>0.41666666666666663</v>
      </c>
      <c r="U23" s="237">
        <v>0.41666666666666663</v>
      </c>
      <c r="V23" s="237">
        <v>0.41666666666666663</v>
      </c>
      <c r="W23" s="246">
        <v>0</v>
      </c>
      <c r="X23" s="246">
        <v>0</v>
      </c>
      <c r="Y23" s="246">
        <v>0</v>
      </c>
      <c r="Z23" s="246">
        <v>0</v>
      </c>
      <c r="AA23" s="246">
        <v>0</v>
      </c>
      <c r="AB23" s="246">
        <v>0</v>
      </c>
      <c r="AC23" s="246">
        <v>0</v>
      </c>
      <c r="AD23" s="246">
        <v>0</v>
      </c>
      <c r="AE23" s="246">
        <v>0</v>
      </c>
      <c r="AF23" s="246">
        <v>0</v>
      </c>
      <c r="AG23" s="239">
        <v>11</v>
      </c>
      <c r="AH23" s="148">
        <f>2/36</f>
        <v>5.5555555555555552E-2</v>
      </c>
      <c r="AI23" s="237">
        <v>8.3333333333333329E-2</v>
      </c>
      <c r="AJ23" s="237">
        <v>8.3333333333333329E-2</v>
      </c>
      <c r="AK23" s="237">
        <v>8.3333333333333329E-2</v>
      </c>
      <c r="AL23" s="237">
        <v>8.3333333333333329E-2</v>
      </c>
      <c r="AM23" s="237">
        <v>8.3333333333333329E-2</v>
      </c>
      <c r="AN23" s="237">
        <v>8.3333333333333329E-2</v>
      </c>
      <c r="AO23" s="237">
        <v>8.3333333333333329E-2</v>
      </c>
    </row>
    <row r="24" spans="1:41" ht="15.75" thickBot="1" x14ac:dyDescent="0.3">
      <c r="A24" s="10" t="s">
        <v>58</v>
      </c>
      <c r="B24" s="12" t="s">
        <v>23</v>
      </c>
      <c r="C24" s="11" t="s">
        <v>13</v>
      </c>
      <c r="D24" s="12" t="s">
        <v>9</v>
      </c>
      <c r="E24" s="11" t="s">
        <v>77</v>
      </c>
      <c r="F24" s="14">
        <v>6.5</v>
      </c>
      <c r="G24" s="237">
        <f t="shared" si="0"/>
        <v>0.11</v>
      </c>
      <c r="H24" s="237">
        <v>0.91666666666666674</v>
      </c>
      <c r="I24" s="237">
        <v>0.91666666666666674</v>
      </c>
      <c r="J24" s="237">
        <v>0.91666666666666674</v>
      </c>
      <c r="K24" s="246">
        <v>0</v>
      </c>
      <c r="L24" s="246">
        <v>0</v>
      </c>
      <c r="M24" s="246">
        <v>0</v>
      </c>
      <c r="N24" s="246">
        <v>0</v>
      </c>
      <c r="O24" s="246">
        <v>0</v>
      </c>
      <c r="P24" s="246">
        <v>0</v>
      </c>
      <c r="Q24" s="246">
        <v>0</v>
      </c>
      <c r="R24" s="246">
        <v>0</v>
      </c>
      <c r="S24" s="246">
        <v>0</v>
      </c>
      <c r="T24" s="246">
        <v>0</v>
      </c>
      <c r="U24" s="246">
        <v>0</v>
      </c>
      <c r="V24" s="246">
        <v>0</v>
      </c>
      <c r="W24" s="246">
        <v>0</v>
      </c>
      <c r="X24" s="246">
        <v>0</v>
      </c>
      <c r="Y24" s="246">
        <v>0</v>
      </c>
      <c r="Z24" s="246">
        <v>0</v>
      </c>
      <c r="AA24" s="246">
        <v>0</v>
      </c>
      <c r="AB24" s="246">
        <v>0</v>
      </c>
      <c r="AC24" s="246">
        <v>0</v>
      </c>
      <c r="AD24" s="246">
        <v>0</v>
      </c>
      <c r="AE24" s="246">
        <v>0</v>
      </c>
      <c r="AF24" s="246">
        <v>0</v>
      </c>
      <c r="AG24" s="240">
        <v>12</v>
      </c>
      <c r="AH24" s="157">
        <f>1/36</f>
        <v>2.7777777777777776E-2</v>
      </c>
      <c r="AI24" s="237">
        <v>2.7777777777777776E-2</v>
      </c>
      <c r="AJ24" s="237">
        <v>2.7777777777777776E-2</v>
      </c>
      <c r="AK24" s="237">
        <v>2.7777777777777776E-2</v>
      </c>
      <c r="AL24" s="237">
        <v>2.7777777777777776E-2</v>
      </c>
      <c r="AM24" s="237">
        <v>2.7777777777777776E-2</v>
      </c>
      <c r="AN24" s="237">
        <v>2.7777777777777776E-2</v>
      </c>
      <c r="AO24" s="237">
        <v>2.7777777777777776E-2</v>
      </c>
    </row>
    <row r="25" spans="1:41" ht="16.5" thickTop="1" thickBot="1" x14ac:dyDescent="0.3">
      <c r="A25" s="10" t="s">
        <v>57</v>
      </c>
      <c r="B25" s="12" t="s">
        <v>10</v>
      </c>
      <c r="C25" s="11" t="s">
        <v>27</v>
      </c>
      <c r="D25" s="12" t="s">
        <v>132</v>
      </c>
      <c r="E25" s="11" t="s">
        <v>134</v>
      </c>
      <c r="F25" s="14">
        <v>4.333333333333333</v>
      </c>
      <c r="G25" s="237">
        <f t="shared" si="0"/>
        <v>0.66222222222222205</v>
      </c>
      <c r="H25" s="237">
        <v>0.41666666666666663</v>
      </c>
      <c r="I25" s="237">
        <v>0.58333333333333337</v>
      </c>
      <c r="J25" s="237">
        <v>0.72222222222222232</v>
      </c>
      <c r="K25" s="237">
        <v>0.83333333333333348</v>
      </c>
      <c r="L25" s="237">
        <v>0.91666666666666674</v>
      </c>
      <c r="M25" s="237">
        <v>0.91666666666666674</v>
      </c>
      <c r="N25" s="237">
        <v>0.91666666666666674</v>
      </c>
      <c r="O25" s="237">
        <v>0.91666666666666674</v>
      </c>
      <c r="P25" s="237">
        <v>0.91666666666666674</v>
      </c>
      <c r="Q25" s="237">
        <v>0.72222222222222232</v>
      </c>
      <c r="R25" s="237">
        <v>0.72222222222222232</v>
      </c>
      <c r="S25" s="237">
        <v>0.72222222222222232</v>
      </c>
      <c r="T25" s="237">
        <v>0.72222222222222232</v>
      </c>
      <c r="U25" s="237">
        <v>0.72222222222222232</v>
      </c>
      <c r="V25" s="237">
        <v>0.72222222222222232</v>
      </c>
      <c r="W25" s="237">
        <v>0.72222222222222232</v>
      </c>
      <c r="X25" s="237">
        <v>0.72222222222222232</v>
      </c>
      <c r="Y25" s="237">
        <v>0.72222222222222232</v>
      </c>
      <c r="Z25" s="237">
        <v>0.41666666666666663</v>
      </c>
      <c r="AA25" s="237">
        <v>0.41666666666666663</v>
      </c>
      <c r="AB25" s="237">
        <v>0.41666666666666663</v>
      </c>
      <c r="AC25" s="237">
        <v>0.41666666666666663</v>
      </c>
      <c r="AD25" s="237">
        <v>0.41666666666666663</v>
      </c>
      <c r="AE25" s="237">
        <v>0.41666666666666663</v>
      </c>
      <c r="AF25" s="237">
        <v>0.41666666666666663</v>
      </c>
      <c r="AG25" s="242" t="s">
        <v>36</v>
      </c>
      <c r="AH25" s="243" t="s">
        <v>247</v>
      </c>
      <c r="AI25" s="245" t="s">
        <v>248</v>
      </c>
      <c r="AJ25" s="244"/>
      <c r="AK25" s="241"/>
      <c r="AL25" s="241"/>
      <c r="AM25" s="241"/>
      <c r="AN25" s="241"/>
      <c r="AO25" s="241"/>
    </row>
    <row r="26" spans="1:41" ht="15.75" thickBot="1" x14ac:dyDescent="0.3">
      <c r="A26" s="10" t="s">
        <v>56</v>
      </c>
      <c r="B26" s="12" t="s">
        <v>10</v>
      </c>
      <c r="C26" s="11" t="s">
        <v>27</v>
      </c>
      <c r="D26" s="12" t="s">
        <v>7</v>
      </c>
      <c r="E26" s="11" t="s">
        <v>47</v>
      </c>
      <c r="F26" s="14">
        <v>8.6666666666666661</v>
      </c>
      <c r="G26" s="237">
        <f t="shared" si="0"/>
        <v>0.36666666666666664</v>
      </c>
      <c r="H26" s="237">
        <v>0.41666666666666663</v>
      </c>
      <c r="I26" s="237">
        <v>0.58333333333333337</v>
      </c>
      <c r="J26" s="237">
        <v>0.72222222222222232</v>
      </c>
      <c r="K26" s="237">
        <v>0.83333333333333348</v>
      </c>
      <c r="L26" s="237">
        <v>0.91666666666666674</v>
      </c>
      <c r="M26" s="237">
        <v>0.72222222222222232</v>
      </c>
      <c r="N26" s="237">
        <v>0.72222222222222232</v>
      </c>
      <c r="O26" s="237">
        <v>0.72222222222222232</v>
      </c>
      <c r="P26" s="237">
        <v>0.72222222222222232</v>
      </c>
      <c r="Q26" s="237">
        <v>0.72222222222222232</v>
      </c>
      <c r="R26" s="237">
        <v>0.41666666666666663</v>
      </c>
      <c r="S26" s="237">
        <v>0.41666666666666663</v>
      </c>
      <c r="T26" s="237">
        <v>0.41666666666666663</v>
      </c>
      <c r="U26" s="237">
        <v>0.41666666666666663</v>
      </c>
      <c r="V26" s="237">
        <v>0.41666666666666663</v>
      </c>
      <c r="W26" s="246">
        <v>0</v>
      </c>
      <c r="X26" s="246">
        <v>0</v>
      </c>
      <c r="Y26" s="246">
        <v>0</v>
      </c>
      <c r="Z26" s="246">
        <v>0</v>
      </c>
      <c r="AA26" s="246">
        <v>0</v>
      </c>
      <c r="AB26" s="246">
        <v>0</v>
      </c>
      <c r="AC26" s="246">
        <v>0</v>
      </c>
      <c r="AD26" s="246">
        <v>0</v>
      </c>
      <c r="AE26" s="246">
        <v>0</v>
      </c>
      <c r="AF26" s="246">
        <v>0</v>
      </c>
      <c r="AG26" s="238">
        <v>2</v>
      </c>
      <c r="AH26" s="156">
        <f>1/36</f>
        <v>2.7777777777777776E-2</v>
      </c>
      <c r="AI26" s="237">
        <v>1.0000000000000002</v>
      </c>
      <c r="AJ26" s="237">
        <v>1.0000000000000002</v>
      </c>
      <c r="AK26" s="237">
        <v>1.0000000000000002</v>
      </c>
      <c r="AL26" s="237">
        <v>1.0000000000000002</v>
      </c>
      <c r="AM26" s="237">
        <v>1.0000000000000002</v>
      </c>
      <c r="AN26" s="237">
        <v>1.0000000000000002</v>
      </c>
      <c r="AO26" s="237">
        <v>1.0000000000000002</v>
      </c>
    </row>
    <row r="27" spans="1:41" ht="15.75" thickBot="1" x14ac:dyDescent="0.3">
      <c r="A27" s="10" t="s">
        <v>55</v>
      </c>
      <c r="B27" s="12" t="s">
        <v>23</v>
      </c>
      <c r="C27" s="11" t="s">
        <v>13</v>
      </c>
      <c r="D27" s="12" t="s">
        <v>9</v>
      </c>
      <c r="E27" s="11" t="s">
        <v>77</v>
      </c>
      <c r="F27" s="14">
        <v>13</v>
      </c>
      <c r="G27" s="237">
        <f t="shared" si="0"/>
        <v>0.2466666666666667</v>
      </c>
      <c r="H27" s="237">
        <v>0.91666666666666674</v>
      </c>
      <c r="I27" s="237">
        <v>0.91666666666666674</v>
      </c>
      <c r="J27" s="237">
        <v>0.91666666666666674</v>
      </c>
      <c r="K27" s="237">
        <v>0.72222222222222232</v>
      </c>
      <c r="L27" s="237">
        <v>0.72222222222222232</v>
      </c>
      <c r="M27" s="237">
        <v>0.72222222222222232</v>
      </c>
      <c r="N27" s="237">
        <v>0.41666666666666663</v>
      </c>
      <c r="O27" s="237">
        <v>0.41666666666666663</v>
      </c>
      <c r="P27" s="237">
        <v>0.41666666666666663</v>
      </c>
      <c r="Q27" s="246">
        <v>0</v>
      </c>
      <c r="R27" s="246">
        <v>0</v>
      </c>
      <c r="S27" s="246">
        <v>0</v>
      </c>
      <c r="T27" s="246">
        <v>0</v>
      </c>
      <c r="U27" s="246">
        <v>0</v>
      </c>
      <c r="V27" s="246">
        <v>0</v>
      </c>
      <c r="W27" s="246">
        <v>0</v>
      </c>
      <c r="X27" s="246">
        <v>0</v>
      </c>
      <c r="Y27" s="246">
        <v>0</v>
      </c>
      <c r="Z27" s="246">
        <v>0</v>
      </c>
      <c r="AA27" s="246">
        <v>0</v>
      </c>
      <c r="AB27" s="246">
        <v>0</v>
      </c>
      <c r="AC27" s="246">
        <v>0</v>
      </c>
      <c r="AD27" s="246">
        <v>0</v>
      </c>
      <c r="AE27" s="246">
        <v>0</v>
      </c>
      <c r="AF27" s="246">
        <v>0</v>
      </c>
      <c r="AG27" s="239">
        <v>3</v>
      </c>
      <c r="AH27" s="148">
        <f>2/36</f>
        <v>5.5555555555555552E-2</v>
      </c>
      <c r="AI27" s="237">
        <v>0.97222222222222232</v>
      </c>
      <c r="AJ27" s="237">
        <v>0.97222222222222232</v>
      </c>
      <c r="AK27" s="237">
        <v>0.97222222222222232</v>
      </c>
      <c r="AL27" s="237">
        <v>0.97222222222222232</v>
      </c>
      <c r="AM27" s="237">
        <v>0.97222222222222232</v>
      </c>
      <c r="AN27" s="237">
        <v>0.97222222222222232</v>
      </c>
      <c r="AO27" s="237">
        <v>0.97222222222222232</v>
      </c>
    </row>
    <row r="28" spans="1:41" ht="15.75" thickBot="1" x14ac:dyDescent="0.3">
      <c r="A28" s="10" t="s">
        <v>54</v>
      </c>
      <c r="B28" s="12" t="s">
        <v>10</v>
      </c>
      <c r="C28" s="11" t="s">
        <v>77</v>
      </c>
      <c r="D28" s="12" t="s">
        <v>132</v>
      </c>
      <c r="E28" s="11" t="s">
        <v>134</v>
      </c>
      <c r="F28" s="14">
        <v>5.9722222222222214</v>
      </c>
      <c r="G28" s="237">
        <f t="shared" si="0"/>
        <v>0.66222222222222205</v>
      </c>
      <c r="H28" s="237">
        <v>0.41666666666666663</v>
      </c>
      <c r="I28" s="237">
        <v>0.58333333333333337</v>
      </c>
      <c r="J28" s="237">
        <v>0.72222222222222232</v>
      </c>
      <c r="K28" s="237">
        <v>0.83333333333333348</v>
      </c>
      <c r="L28" s="237">
        <v>0.91666666666666674</v>
      </c>
      <c r="M28" s="237">
        <v>0.91666666666666674</v>
      </c>
      <c r="N28" s="237">
        <v>0.91666666666666674</v>
      </c>
      <c r="O28" s="237">
        <v>0.91666666666666674</v>
      </c>
      <c r="P28" s="237">
        <v>0.91666666666666674</v>
      </c>
      <c r="Q28" s="237">
        <v>0.72222222222222232</v>
      </c>
      <c r="R28" s="237">
        <v>0.72222222222222232</v>
      </c>
      <c r="S28" s="237">
        <v>0.72222222222222232</v>
      </c>
      <c r="T28" s="237">
        <v>0.72222222222222232</v>
      </c>
      <c r="U28" s="237">
        <v>0.72222222222222232</v>
      </c>
      <c r="V28" s="237">
        <v>0.72222222222222232</v>
      </c>
      <c r="W28" s="237">
        <v>0.72222222222222232</v>
      </c>
      <c r="X28" s="237">
        <v>0.72222222222222232</v>
      </c>
      <c r="Y28" s="237">
        <v>0.72222222222222232</v>
      </c>
      <c r="Z28" s="237">
        <v>0.41666666666666663</v>
      </c>
      <c r="AA28" s="237">
        <v>0.41666666666666663</v>
      </c>
      <c r="AB28" s="237">
        <v>0.41666666666666663</v>
      </c>
      <c r="AC28" s="237">
        <v>0.41666666666666663</v>
      </c>
      <c r="AD28" s="237">
        <v>0.41666666666666663</v>
      </c>
      <c r="AE28" s="237">
        <v>0.41666666666666663</v>
      </c>
      <c r="AF28" s="237">
        <v>0.41666666666666663</v>
      </c>
      <c r="AG28" s="239">
        <v>4</v>
      </c>
      <c r="AH28" s="148">
        <f>3/36</f>
        <v>8.3333333333333329E-2</v>
      </c>
      <c r="AI28" s="237">
        <v>0.91666666666666674</v>
      </c>
      <c r="AJ28" s="237">
        <v>0.91666666666666674</v>
      </c>
      <c r="AK28" s="237">
        <v>0.91666666666666674</v>
      </c>
      <c r="AL28" s="237">
        <v>0.91666666666666674</v>
      </c>
      <c r="AM28" s="237">
        <v>0.91666666666666674</v>
      </c>
      <c r="AN28" s="237">
        <v>0.91666666666666674</v>
      </c>
      <c r="AO28" s="237">
        <v>0.91666666666666674</v>
      </c>
    </row>
    <row r="29" spans="1:41" ht="15.75" thickBot="1" x14ac:dyDescent="0.3">
      <c r="A29" s="10" t="s">
        <v>53</v>
      </c>
      <c r="B29" s="12" t="s">
        <v>10</v>
      </c>
      <c r="C29" s="11" t="s">
        <v>27</v>
      </c>
      <c r="D29" s="12" t="s">
        <v>7</v>
      </c>
      <c r="E29" s="11" t="s">
        <v>47</v>
      </c>
      <c r="F29" s="14">
        <v>11.944444444444443</v>
      </c>
      <c r="G29" s="237">
        <f t="shared" si="0"/>
        <v>0.36666666666666664</v>
      </c>
      <c r="H29" s="237">
        <v>0.41666666666666663</v>
      </c>
      <c r="I29" s="237">
        <v>0.58333333333333337</v>
      </c>
      <c r="J29" s="237">
        <v>0.72222222222222232</v>
      </c>
      <c r="K29" s="237">
        <v>0.83333333333333348</v>
      </c>
      <c r="L29" s="237">
        <v>0.91666666666666674</v>
      </c>
      <c r="M29" s="237">
        <v>0.72222222222222232</v>
      </c>
      <c r="N29" s="237">
        <v>0.72222222222222232</v>
      </c>
      <c r="O29" s="237">
        <v>0.72222222222222232</v>
      </c>
      <c r="P29" s="237">
        <v>0.72222222222222232</v>
      </c>
      <c r="Q29" s="237">
        <v>0.72222222222222232</v>
      </c>
      <c r="R29" s="237">
        <v>0.41666666666666663</v>
      </c>
      <c r="S29" s="237">
        <v>0.41666666666666663</v>
      </c>
      <c r="T29" s="237">
        <v>0.41666666666666663</v>
      </c>
      <c r="U29" s="237">
        <v>0.41666666666666663</v>
      </c>
      <c r="V29" s="237">
        <v>0.41666666666666663</v>
      </c>
      <c r="W29" s="246">
        <v>0</v>
      </c>
      <c r="X29" s="246">
        <v>0</v>
      </c>
      <c r="Y29" s="246">
        <v>0</v>
      </c>
      <c r="Z29" s="246">
        <v>0</v>
      </c>
      <c r="AA29" s="246">
        <v>0</v>
      </c>
      <c r="AB29" s="246">
        <v>0</v>
      </c>
      <c r="AC29" s="246">
        <v>0</v>
      </c>
      <c r="AD29" s="246">
        <v>0</v>
      </c>
      <c r="AE29" s="246">
        <v>0</v>
      </c>
      <c r="AF29" s="246">
        <v>0</v>
      </c>
      <c r="AG29" s="239">
        <v>5</v>
      </c>
      <c r="AH29" s="148">
        <f>4/36</f>
        <v>0.1111111111111111</v>
      </c>
      <c r="AI29" s="237">
        <v>0.83333333333333348</v>
      </c>
      <c r="AJ29" s="237">
        <v>0.83333333333333348</v>
      </c>
      <c r="AK29" s="237">
        <v>0.83333333333333348</v>
      </c>
      <c r="AL29" s="237">
        <v>0.83333333333333348</v>
      </c>
      <c r="AM29" s="237">
        <v>0.83333333333333348</v>
      </c>
      <c r="AN29" s="237">
        <v>0.83333333333333348</v>
      </c>
      <c r="AO29" s="237">
        <v>0.83333333333333348</v>
      </c>
    </row>
    <row r="30" spans="1:41" ht="15.75" thickBot="1" x14ac:dyDescent="0.3">
      <c r="A30" s="10" t="s">
        <v>52</v>
      </c>
      <c r="B30" s="12" t="s">
        <v>23</v>
      </c>
      <c r="C30" s="11" t="s">
        <v>13</v>
      </c>
      <c r="D30" s="12" t="s">
        <v>9</v>
      </c>
      <c r="E30" s="11" t="s">
        <v>77</v>
      </c>
      <c r="F30" s="14">
        <v>17.916666666666664</v>
      </c>
      <c r="G30" s="237">
        <f t="shared" si="0"/>
        <v>0.2466666666666667</v>
      </c>
      <c r="H30" s="237">
        <v>0.91666666666666674</v>
      </c>
      <c r="I30" s="237">
        <v>0.91666666666666674</v>
      </c>
      <c r="J30" s="237">
        <v>0.91666666666666674</v>
      </c>
      <c r="K30" s="237">
        <v>0.72222222222222232</v>
      </c>
      <c r="L30" s="237">
        <v>0.72222222222222232</v>
      </c>
      <c r="M30" s="237">
        <v>0.72222222222222232</v>
      </c>
      <c r="N30" s="237">
        <v>0.41666666666666663</v>
      </c>
      <c r="O30" s="237">
        <v>0.41666666666666663</v>
      </c>
      <c r="P30" s="237">
        <v>0.41666666666666663</v>
      </c>
      <c r="Q30" s="246">
        <v>0</v>
      </c>
      <c r="R30" s="246">
        <v>0</v>
      </c>
      <c r="S30" s="246">
        <v>0</v>
      </c>
      <c r="T30" s="246">
        <v>0</v>
      </c>
      <c r="U30" s="246">
        <v>0</v>
      </c>
      <c r="V30" s="246">
        <v>0</v>
      </c>
      <c r="W30" s="246">
        <v>0</v>
      </c>
      <c r="X30" s="246">
        <v>0</v>
      </c>
      <c r="Y30" s="246">
        <v>0</v>
      </c>
      <c r="Z30" s="246">
        <v>0</v>
      </c>
      <c r="AA30" s="246">
        <v>0</v>
      </c>
      <c r="AB30" s="246">
        <v>0</v>
      </c>
      <c r="AC30" s="246">
        <v>0</v>
      </c>
      <c r="AD30" s="246">
        <v>0</v>
      </c>
      <c r="AE30" s="246">
        <v>0</v>
      </c>
      <c r="AF30" s="246">
        <v>0</v>
      </c>
      <c r="AG30" s="239">
        <v>6</v>
      </c>
      <c r="AH30" s="148">
        <f>5/36</f>
        <v>0.1388888888888889</v>
      </c>
      <c r="AI30" s="237">
        <v>0.72222222222222232</v>
      </c>
      <c r="AJ30" s="237">
        <v>0.72222222222222232</v>
      </c>
      <c r="AK30" s="237">
        <v>0.72222222222222232</v>
      </c>
      <c r="AL30" s="237">
        <v>0.72222222222222232</v>
      </c>
      <c r="AM30" s="237">
        <v>0.72222222222222232</v>
      </c>
      <c r="AN30" s="237">
        <v>0.72222222222222232</v>
      </c>
      <c r="AO30" s="237">
        <v>0.72222222222222232</v>
      </c>
    </row>
    <row r="31" spans="1:41" ht="15.75" thickBot="1" x14ac:dyDescent="0.3">
      <c r="A31" s="10" t="s">
        <v>51</v>
      </c>
      <c r="B31" s="12" t="s">
        <v>10</v>
      </c>
      <c r="C31" s="11" t="s">
        <v>77</v>
      </c>
      <c r="D31" s="12" t="s">
        <v>132</v>
      </c>
      <c r="E31" s="11" t="s">
        <v>134</v>
      </c>
      <c r="F31" s="14">
        <v>8.8055555555555554</v>
      </c>
      <c r="G31" s="237">
        <f t="shared" si="0"/>
        <v>0.66222222222222205</v>
      </c>
      <c r="H31" s="237">
        <v>0.41666666666666663</v>
      </c>
      <c r="I31" s="237">
        <v>0.58333333333333337</v>
      </c>
      <c r="J31" s="237">
        <v>0.72222222222222232</v>
      </c>
      <c r="K31" s="237">
        <v>0.83333333333333348</v>
      </c>
      <c r="L31" s="237">
        <v>0.91666666666666674</v>
      </c>
      <c r="M31" s="237">
        <v>0.91666666666666674</v>
      </c>
      <c r="N31" s="237">
        <v>0.91666666666666674</v>
      </c>
      <c r="O31" s="237">
        <v>0.91666666666666674</v>
      </c>
      <c r="P31" s="237">
        <v>0.91666666666666674</v>
      </c>
      <c r="Q31" s="237">
        <v>0.72222222222222232</v>
      </c>
      <c r="R31" s="237">
        <v>0.72222222222222232</v>
      </c>
      <c r="S31" s="237">
        <v>0.72222222222222232</v>
      </c>
      <c r="T31" s="237">
        <v>0.72222222222222232</v>
      </c>
      <c r="U31" s="237">
        <v>0.72222222222222232</v>
      </c>
      <c r="V31" s="237">
        <v>0.72222222222222232</v>
      </c>
      <c r="W31" s="237">
        <v>0.72222222222222232</v>
      </c>
      <c r="X31" s="237">
        <v>0.72222222222222232</v>
      </c>
      <c r="Y31" s="237">
        <v>0.72222222222222232</v>
      </c>
      <c r="Z31" s="237">
        <v>0.41666666666666663</v>
      </c>
      <c r="AA31" s="237">
        <v>0.41666666666666663</v>
      </c>
      <c r="AB31" s="237">
        <v>0.41666666666666663</v>
      </c>
      <c r="AC31" s="237">
        <v>0.41666666666666663</v>
      </c>
      <c r="AD31" s="237">
        <v>0.41666666666666663</v>
      </c>
      <c r="AE31" s="237">
        <v>0.41666666666666663</v>
      </c>
      <c r="AF31" s="237">
        <v>0.41666666666666663</v>
      </c>
      <c r="AG31" s="239">
        <v>7</v>
      </c>
      <c r="AH31" s="148">
        <f>6/36</f>
        <v>0.16666666666666666</v>
      </c>
      <c r="AI31" s="237">
        <v>0.58333333333333337</v>
      </c>
      <c r="AJ31" s="237">
        <v>0.58333333333333337</v>
      </c>
      <c r="AK31" s="237">
        <v>0.58333333333333337</v>
      </c>
      <c r="AL31" s="237">
        <v>0.58333333333333337</v>
      </c>
      <c r="AM31" s="237">
        <v>0.58333333333333337</v>
      </c>
      <c r="AN31" s="237">
        <v>0.58333333333333337</v>
      </c>
      <c r="AO31" s="237">
        <v>0.58333333333333337</v>
      </c>
    </row>
    <row r="32" spans="1:41" ht="15.75" thickBot="1" x14ac:dyDescent="0.3">
      <c r="A32" s="10" t="s">
        <v>50</v>
      </c>
      <c r="B32" s="12" t="s">
        <v>10</v>
      </c>
      <c r="C32" s="11" t="s">
        <v>27</v>
      </c>
      <c r="D32" s="12" t="s">
        <v>7</v>
      </c>
      <c r="E32" s="11" t="s">
        <v>47</v>
      </c>
      <c r="F32" s="14">
        <v>17.611111111111111</v>
      </c>
      <c r="G32" s="237">
        <f t="shared" si="0"/>
        <v>0.36666666666666664</v>
      </c>
      <c r="H32" s="237">
        <v>0.41666666666666663</v>
      </c>
      <c r="I32" s="237">
        <v>0.58333333333333337</v>
      </c>
      <c r="J32" s="237">
        <v>0.72222222222222232</v>
      </c>
      <c r="K32" s="237">
        <v>0.83333333333333348</v>
      </c>
      <c r="L32" s="237">
        <v>0.91666666666666674</v>
      </c>
      <c r="M32" s="237">
        <v>0.72222222222222232</v>
      </c>
      <c r="N32" s="237">
        <v>0.72222222222222232</v>
      </c>
      <c r="O32" s="237">
        <v>0.72222222222222232</v>
      </c>
      <c r="P32" s="237">
        <v>0.72222222222222232</v>
      </c>
      <c r="Q32" s="237">
        <v>0.72222222222222232</v>
      </c>
      <c r="R32" s="237">
        <v>0.41666666666666663</v>
      </c>
      <c r="S32" s="237">
        <v>0.41666666666666663</v>
      </c>
      <c r="T32" s="237">
        <v>0.41666666666666663</v>
      </c>
      <c r="U32" s="237">
        <v>0.41666666666666663</v>
      </c>
      <c r="V32" s="237">
        <v>0.41666666666666663</v>
      </c>
      <c r="W32" s="246">
        <v>0</v>
      </c>
      <c r="X32" s="246">
        <v>0</v>
      </c>
      <c r="Y32" s="246">
        <v>0</v>
      </c>
      <c r="Z32" s="246">
        <v>0</v>
      </c>
      <c r="AA32" s="246">
        <v>0</v>
      </c>
      <c r="AB32" s="246">
        <v>0</v>
      </c>
      <c r="AC32" s="246">
        <v>0</v>
      </c>
      <c r="AD32" s="246">
        <v>0</v>
      </c>
      <c r="AE32" s="246">
        <v>0</v>
      </c>
      <c r="AF32" s="246">
        <v>0</v>
      </c>
      <c r="AG32" s="239">
        <v>8</v>
      </c>
      <c r="AH32" s="148">
        <f>5/36</f>
        <v>0.1388888888888889</v>
      </c>
      <c r="AI32" s="237">
        <v>0.41666666666666663</v>
      </c>
      <c r="AJ32" s="237">
        <v>0.41666666666666663</v>
      </c>
      <c r="AK32" s="237">
        <v>0.41666666666666663</v>
      </c>
      <c r="AL32" s="237">
        <v>0.41666666666666663</v>
      </c>
      <c r="AM32" s="237">
        <v>0.41666666666666663</v>
      </c>
      <c r="AN32" s="237">
        <v>0.41666666666666663</v>
      </c>
      <c r="AO32" s="237">
        <v>0.41666666666666663</v>
      </c>
    </row>
    <row r="33" spans="1:41" ht="15.75" thickBot="1" x14ac:dyDescent="0.3">
      <c r="A33" s="10" t="s">
        <v>49</v>
      </c>
      <c r="B33" s="12" t="s">
        <v>23</v>
      </c>
      <c r="C33" s="11" t="s">
        <v>13</v>
      </c>
      <c r="D33" s="12" t="s">
        <v>9</v>
      </c>
      <c r="E33" s="11" t="s">
        <v>77</v>
      </c>
      <c r="F33" s="14">
        <v>26.416666666666664</v>
      </c>
      <c r="G33" s="237">
        <f t="shared" si="0"/>
        <v>0.2466666666666667</v>
      </c>
      <c r="H33" s="237">
        <v>0.91666666666666674</v>
      </c>
      <c r="I33" s="237">
        <v>0.91666666666666674</v>
      </c>
      <c r="J33" s="237">
        <v>0.91666666666666674</v>
      </c>
      <c r="K33" s="237">
        <v>0.72222222222222232</v>
      </c>
      <c r="L33" s="237">
        <v>0.72222222222222232</v>
      </c>
      <c r="M33" s="237">
        <v>0.72222222222222232</v>
      </c>
      <c r="N33" s="237">
        <v>0.41666666666666663</v>
      </c>
      <c r="O33" s="237">
        <v>0.41666666666666663</v>
      </c>
      <c r="P33" s="237">
        <v>0.41666666666666663</v>
      </c>
      <c r="Q33" s="246">
        <v>0</v>
      </c>
      <c r="R33" s="246">
        <v>0</v>
      </c>
      <c r="S33" s="246">
        <v>0</v>
      </c>
      <c r="T33" s="246">
        <v>0</v>
      </c>
      <c r="U33" s="246">
        <v>0</v>
      </c>
      <c r="V33" s="246">
        <v>0</v>
      </c>
      <c r="W33" s="246">
        <v>0</v>
      </c>
      <c r="X33" s="246">
        <v>0</v>
      </c>
      <c r="Y33" s="246">
        <v>0</v>
      </c>
      <c r="Z33" s="246">
        <v>0</v>
      </c>
      <c r="AA33" s="246">
        <v>0</v>
      </c>
      <c r="AB33" s="246">
        <v>0</v>
      </c>
      <c r="AC33" s="246">
        <v>0</v>
      </c>
      <c r="AD33" s="246">
        <v>0</v>
      </c>
      <c r="AE33" s="246">
        <v>0</v>
      </c>
      <c r="AF33" s="246">
        <v>0</v>
      </c>
      <c r="AG33" s="239">
        <v>9</v>
      </c>
      <c r="AH33" s="148">
        <f>4/36</f>
        <v>0.1111111111111111</v>
      </c>
      <c r="AI33" s="237">
        <v>0.27777777777777773</v>
      </c>
      <c r="AJ33" s="237">
        <v>0.27777777777777773</v>
      </c>
      <c r="AK33" s="237">
        <v>0.27777777777777773</v>
      </c>
      <c r="AL33" s="237">
        <v>0.27777777777777773</v>
      </c>
      <c r="AM33" s="237">
        <v>0.27777777777777773</v>
      </c>
      <c r="AN33" s="237">
        <v>0.27777777777777773</v>
      </c>
      <c r="AO33" s="237">
        <v>0.27777777777777773</v>
      </c>
    </row>
    <row r="34" spans="1:41" ht="15.75" thickBot="1" x14ac:dyDescent="0.3">
      <c r="A34" s="10" t="s">
        <v>48</v>
      </c>
      <c r="B34" s="12" t="s">
        <v>23</v>
      </c>
      <c r="C34" s="11" t="s">
        <v>13</v>
      </c>
      <c r="D34" s="12" t="s">
        <v>9</v>
      </c>
      <c r="E34" s="11" t="s">
        <v>77</v>
      </c>
      <c r="F34" s="14">
        <v>2.8333333333333339</v>
      </c>
      <c r="G34" s="237">
        <f t="shared" si="0"/>
        <v>0.2466666666666667</v>
      </c>
      <c r="H34" s="237">
        <v>0.91666666666666674</v>
      </c>
      <c r="I34" s="237">
        <v>0.91666666666666674</v>
      </c>
      <c r="J34" s="237">
        <v>0.91666666666666674</v>
      </c>
      <c r="K34" s="237">
        <v>0.72222222222222232</v>
      </c>
      <c r="L34" s="237">
        <v>0.72222222222222232</v>
      </c>
      <c r="M34" s="237">
        <v>0.72222222222222232</v>
      </c>
      <c r="N34" s="237">
        <v>0.41666666666666663</v>
      </c>
      <c r="O34" s="237">
        <v>0.41666666666666663</v>
      </c>
      <c r="P34" s="237">
        <v>0.41666666666666663</v>
      </c>
      <c r="Q34" s="246">
        <v>0</v>
      </c>
      <c r="R34" s="246">
        <v>0</v>
      </c>
      <c r="S34" s="246">
        <v>0</v>
      </c>
      <c r="T34" s="246">
        <v>0</v>
      </c>
      <c r="U34" s="246">
        <v>0</v>
      </c>
      <c r="V34" s="246">
        <v>0</v>
      </c>
      <c r="W34" s="246">
        <v>0</v>
      </c>
      <c r="X34" s="246">
        <v>0</v>
      </c>
      <c r="Y34" s="246">
        <v>0</v>
      </c>
      <c r="Z34" s="246">
        <v>0</v>
      </c>
      <c r="AA34" s="246">
        <v>0</v>
      </c>
      <c r="AB34" s="246">
        <v>0</v>
      </c>
      <c r="AC34" s="246">
        <v>0</v>
      </c>
      <c r="AD34" s="246">
        <v>0</v>
      </c>
      <c r="AE34" s="246">
        <v>0</v>
      </c>
      <c r="AF34" s="246">
        <v>0</v>
      </c>
      <c r="AG34" s="239">
        <v>10</v>
      </c>
      <c r="AH34" s="148">
        <f>3/36</f>
        <v>8.3333333333333329E-2</v>
      </c>
      <c r="AI34" s="237">
        <v>0.16666666666666669</v>
      </c>
      <c r="AJ34" s="237">
        <v>0.16666666666666669</v>
      </c>
      <c r="AK34" s="237">
        <v>0.16666666666666669</v>
      </c>
      <c r="AL34" s="237">
        <v>0.16666666666666669</v>
      </c>
      <c r="AM34" s="237">
        <v>0.16666666666666669</v>
      </c>
      <c r="AN34" s="237">
        <v>0.16666666666666669</v>
      </c>
      <c r="AO34" s="237">
        <v>0.16666666666666669</v>
      </c>
    </row>
    <row r="35" spans="1:41" ht="15.75" thickBot="1" x14ac:dyDescent="0.3">
      <c r="A35" s="10" t="s">
        <v>61</v>
      </c>
      <c r="B35" s="12" t="s">
        <v>23</v>
      </c>
      <c r="C35" s="11" t="s">
        <v>13</v>
      </c>
      <c r="D35" s="12" t="s">
        <v>9</v>
      </c>
      <c r="E35" s="11" t="s">
        <v>77</v>
      </c>
      <c r="F35" s="14">
        <v>5.2777777777777786</v>
      </c>
      <c r="G35" s="237">
        <f t="shared" si="0"/>
        <v>0.2466666666666667</v>
      </c>
      <c r="H35" s="237">
        <v>0.91666666666666674</v>
      </c>
      <c r="I35" s="237">
        <v>0.91666666666666674</v>
      </c>
      <c r="J35" s="237">
        <v>0.91666666666666674</v>
      </c>
      <c r="K35" s="237">
        <v>0.72222222222222232</v>
      </c>
      <c r="L35" s="237">
        <v>0.72222222222222232</v>
      </c>
      <c r="M35" s="237">
        <v>0.72222222222222232</v>
      </c>
      <c r="N35" s="237">
        <v>0.41666666666666663</v>
      </c>
      <c r="O35" s="237">
        <v>0.41666666666666663</v>
      </c>
      <c r="P35" s="237">
        <v>0.41666666666666663</v>
      </c>
      <c r="Q35" s="246">
        <v>0</v>
      </c>
      <c r="R35" s="246">
        <v>0</v>
      </c>
      <c r="S35" s="246">
        <v>0</v>
      </c>
      <c r="T35" s="246">
        <v>0</v>
      </c>
      <c r="U35" s="246">
        <v>0</v>
      </c>
      <c r="V35" s="246">
        <v>0</v>
      </c>
      <c r="W35" s="246">
        <v>0</v>
      </c>
      <c r="X35" s="246">
        <v>0</v>
      </c>
      <c r="Y35" s="246">
        <v>0</v>
      </c>
      <c r="Z35" s="246">
        <v>0</v>
      </c>
      <c r="AA35" s="246">
        <v>0</v>
      </c>
      <c r="AB35" s="246">
        <v>0</v>
      </c>
      <c r="AC35" s="246">
        <v>0</v>
      </c>
      <c r="AD35" s="246">
        <v>0</v>
      </c>
      <c r="AE35" s="246">
        <v>0</v>
      </c>
      <c r="AF35" s="246">
        <v>0</v>
      </c>
      <c r="AG35" s="239">
        <v>11</v>
      </c>
      <c r="AH35" s="148">
        <f>2/36</f>
        <v>5.5555555555555552E-2</v>
      </c>
      <c r="AI35" s="237">
        <v>8.3333333333333329E-2</v>
      </c>
      <c r="AJ35" s="237">
        <v>8.3333333333333329E-2</v>
      </c>
      <c r="AK35" s="237">
        <v>8.3333333333333329E-2</v>
      </c>
      <c r="AL35" s="237">
        <v>8.3333333333333329E-2</v>
      </c>
      <c r="AM35" s="237">
        <v>8.3333333333333329E-2</v>
      </c>
      <c r="AN35" s="237">
        <v>8.3333333333333329E-2</v>
      </c>
      <c r="AO35" s="237">
        <v>8.3333333333333329E-2</v>
      </c>
    </row>
    <row r="36" spans="1:41" ht="15.75" thickBot="1" x14ac:dyDescent="0.3">
      <c r="A36" s="10" t="s">
        <v>62</v>
      </c>
      <c r="B36" s="12" t="s">
        <v>23</v>
      </c>
      <c r="C36" s="11" t="s">
        <v>13</v>
      </c>
      <c r="D36" s="12" t="s">
        <v>9</v>
      </c>
      <c r="E36" s="11" t="s">
        <v>77</v>
      </c>
      <c r="F36" s="14">
        <v>7.9999999999999991</v>
      </c>
      <c r="G36" s="237">
        <f t="shared" si="0"/>
        <v>0.2466666666666667</v>
      </c>
      <c r="H36" s="237">
        <v>0.91666666666666674</v>
      </c>
      <c r="I36" s="237">
        <v>0.91666666666666674</v>
      </c>
      <c r="J36" s="237">
        <v>0.91666666666666674</v>
      </c>
      <c r="K36" s="237">
        <v>0.72222222222222232</v>
      </c>
      <c r="L36" s="237">
        <v>0.72222222222222232</v>
      </c>
      <c r="M36" s="237">
        <v>0.72222222222222232</v>
      </c>
      <c r="N36" s="237">
        <v>0.41666666666666663</v>
      </c>
      <c r="O36" s="237">
        <v>0.41666666666666663</v>
      </c>
      <c r="P36" s="237">
        <v>0.41666666666666663</v>
      </c>
      <c r="Q36" s="246">
        <v>0</v>
      </c>
      <c r="R36" s="246">
        <v>0</v>
      </c>
      <c r="S36" s="246">
        <v>0</v>
      </c>
      <c r="T36" s="246">
        <v>0</v>
      </c>
      <c r="U36" s="246">
        <v>0</v>
      </c>
      <c r="V36" s="246">
        <v>0</v>
      </c>
      <c r="W36" s="246">
        <v>0</v>
      </c>
      <c r="X36" s="246">
        <v>0</v>
      </c>
      <c r="Y36" s="246">
        <v>0</v>
      </c>
      <c r="Z36" s="246">
        <v>0</v>
      </c>
      <c r="AA36" s="246">
        <v>0</v>
      </c>
      <c r="AB36" s="246">
        <v>0</v>
      </c>
      <c r="AC36" s="246">
        <v>0</v>
      </c>
      <c r="AD36" s="246">
        <v>0</v>
      </c>
      <c r="AE36" s="246">
        <v>0</v>
      </c>
      <c r="AF36" s="246">
        <v>0</v>
      </c>
      <c r="AG36" s="240">
        <v>12</v>
      </c>
      <c r="AH36" s="157">
        <f>1/36</f>
        <v>2.7777777777777776E-2</v>
      </c>
      <c r="AI36" s="237">
        <v>2.7777777777777776E-2</v>
      </c>
      <c r="AJ36" s="237">
        <v>2.7777777777777776E-2</v>
      </c>
      <c r="AK36" s="237">
        <v>2.7777777777777776E-2</v>
      </c>
      <c r="AL36" s="237">
        <v>2.7777777777777776E-2</v>
      </c>
      <c r="AM36" s="237">
        <v>2.7777777777777776E-2</v>
      </c>
      <c r="AN36" s="237">
        <v>2.7777777777777776E-2</v>
      </c>
      <c r="AO36" s="237">
        <v>2.7777777777777776E-2</v>
      </c>
    </row>
    <row r="37" spans="1:41" ht="16.5" thickTop="1" thickBot="1" x14ac:dyDescent="0.3">
      <c r="A37" s="10" t="s">
        <v>66</v>
      </c>
      <c r="B37" s="12" t="s">
        <v>23</v>
      </c>
      <c r="C37" s="11" t="s">
        <v>10</v>
      </c>
      <c r="D37" s="12" t="s">
        <v>12</v>
      </c>
      <c r="E37" s="11" t="s">
        <v>14</v>
      </c>
      <c r="F37" s="14">
        <v>4</v>
      </c>
      <c r="G37" s="237">
        <f t="shared" si="0"/>
        <v>0.32888888888888895</v>
      </c>
      <c r="H37" s="237">
        <v>0.91666666666666674</v>
      </c>
      <c r="I37" s="237">
        <v>0.91666666666666674</v>
      </c>
      <c r="J37" s="237">
        <v>0.91666666666666674</v>
      </c>
      <c r="K37" s="237">
        <v>0.91666666666666674</v>
      </c>
      <c r="L37" s="237">
        <v>0.72222222222222232</v>
      </c>
      <c r="M37" s="237">
        <v>0.72222222222222232</v>
      </c>
      <c r="N37" s="237">
        <v>0.72222222222222232</v>
      </c>
      <c r="O37" s="237">
        <v>0.72222222222222232</v>
      </c>
      <c r="P37" s="237">
        <v>0.41666666666666663</v>
      </c>
      <c r="Q37" s="237">
        <v>0.41666666666666663</v>
      </c>
      <c r="R37" s="237">
        <v>0.41666666666666663</v>
      </c>
      <c r="S37" s="237">
        <v>0.41666666666666663</v>
      </c>
      <c r="T37" s="246">
        <v>0</v>
      </c>
      <c r="U37" s="246">
        <v>0</v>
      </c>
      <c r="V37" s="246">
        <v>0</v>
      </c>
      <c r="W37" s="246">
        <v>0</v>
      </c>
      <c r="X37" s="246">
        <v>0</v>
      </c>
      <c r="Y37" s="246">
        <v>0</v>
      </c>
      <c r="Z37" s="246">
        <v>0</v>
      </c>
      <c r="AA37" s="246">
        <v>0</v>
      </c>
      <c r="AB37" s="246">
        <v>0</v>
      </c>
      <c r="AC37" s="246">
        <v>0</v>
      </c>
      <c r="AD37" s="246">
        <v>0</v>
      </c>
      <c r="AE37" s="246">
        <v>0</v>
      </c>
      <c r="AF37" s="246">
        <v>0</v>
      </c>
      <c r="AG37" s="242" t="s">
        <v>36</v>
      </c>
      <c r="AH37" s="243" t="s">
        <v>247</v>
      </c>
      <c r="AI37" s="245" t="s">
        <v>248</v>
      </c>
      <c r="AJ37" s="244"/>
      <c r="AK37" s="241"/>
      <c r="AL37" s="241"/>
      <c r="AM37" s="241"/>
      <c r="AN37" s="241"/>
      <c r="AO37" s="241"/>
    </row>
    <row r="38" spans="1:41" ht="15.75" thickBot="1" x14ac:dyDescent="0.3">
      <c r="A38" s="10" t="s">
        <v>67</v>
      </c>
      <c r="B38" s="12" t="s">
        <v>23</v>
      </c>
      <c r="C38" s="11" t="s">
        <v>10</v>
      </c>
      <c r="D38" s="12" t="s">
        <v>12</v>
      </c>
      <c r="E38" s="11" t="s">
        <v>14</v>
      </c>
      <c r="F38" s="14">
        <v>8</v>
      </c>
      <c r="G38" s="237">
        <f t="shared" si="0"/>
        <v>0.32888888888888895</v>
      </c>
      <c r="H38" s="237">
        <v>0.91666666666666674</v>
      </c>
      <c r="I38" s="237">
        <v>0.91666666666666674</v>
      </c>
      <c r="J38" s="237">
        <v>0.91666666666666674</v>
      </c>
      <c r="K38" s="237">
        <v>0.91666666666666674</v>
      </c>
      <c r="L38" s="237">
        <v>0.72222222222222232</v>
      </c>
      <c r="M38" s="237">
        <v>0.72222222222222232</v>
      </c>
      <c r="N38" s="237">
        <v>0.72222222222222232</v>
      </c>
      <c r="O38" s="237">
        <v>0.72222222222222232</v>
      </c>
      <c r="P38" s="237">
        <v>0.41666666666666663</v>
      </c>
      <c r="Q38" s="237">
        <v>0.41666666666666663</v>
      </c>
      <c r="R38" s="237">
        <v>0.41666666666666663</v>
      </c>
      <c r="S38" s="237">
        <v>0.41666666666666663</v>
      </c>
      <c r="T38" s="246">
        <v>0</v>
      </c>
      <c r="U38" s="246">
        <v>0</v>
      </c>
      <c r="V38" s="246">
        <v>0</v>
      </c>
      <c r="W38" s="246">
        <v>0</v>
      </c>
      <c r="X38" s="246">
        <v>0</v>
      </c>
      <c r="Y38" s="246">
        <v>0</v>
      </c>
      <c r="Z38" s="246">
        <v>0</v>
      </c>
      <c r="AA38" s="246">
        <v>0</v>
      </c>
      <c r="AB38" s="246">
        <v>0</v>
      </c>
      <c r="AC38" s="246">
        <v>0</v>
      </c>
      <c r="AD38" s="246">
        <v>0</v>
      </c>
      <c r="AE38" s="246">
        <v>0</v>
      </c>
      <c r="AF38" s="246">
        <v>0</v>
      </c>
      <c r="AG38" s="238">
        <v>2</v>
      </c>
      <c r="AH38" s="156">
        <f>1/36</f>
        <v>2.7777777777777776E-2</v>
      </c>
      <c r="AI38" s="237">
        <v>1.0000000000000002</v>
      </c>
      <c r="AJ38" s="237">
        <v>1.0000000000000002</v>
      </c>
      <c r="AK38" s="237">
        <v>1.0000000000000002</v>
      </c>
      <c r="AL38" s="237">
        <v>1.0000000000000002</v>
      </c>
      <c r="AM38" s="237">
        <v>1.0000000000000002</v>
      </c>
      <c r="AN38" s="237">
        <v>1.0000000000000002</v>
      </c>
      <c r="AO38" s="237">
        <v>1.0000000000000002</v>
      </c>
    </row>
    <row r="39" spans="1:41" ht="15.75" thickBot="1" x14ac:dyDescent="0.3">
      <c r="A39" s="10" t="s">
        <v>68</v>
      </c>
      <c r="B39" s="12" t="s">
        <v>23</v>
      </c>
      <c r="C39" s="11" t="s">
        <v>10</v>
      </c>
      <c r="D39" s="12" t="s">
        <v>12</v>
      </c>
      <c r="E39" s="11" t="s">
        <v>14</v>
      </c>
      <c r="F39" s="14">
        <v>12</v>
      </c>
      <c r="G39" s="237">
        <f t="shared" si="0"/>
        <v>0.32888888888888895</v>
      </c>
      <c r="H39" s="237">
        <v>0.91666666666666674</v>
      </c>
      <c r="I39" s="237">
        <v>0.91666666666666674</v>
      </c>
      <c r="J39" s="237">
        <v>0.91666666666666674</v>
      </c>
      <c r="K39" s="237">
        <v>0.91666666666666674</v>
      </c>
      <c r="L39" s="237">
        <v>0.72222222222222232</v>
      </c>
      <c r="M39" s="237">
        <v>0.72222222222222232</v>
      </c>
      <c r="N39" s="237">
        <v>0.72222222222222232</v>
      </c>
      <c r="O39" s="237">
        <v>0.72222222222222232</v>
      </c>
      <c r="P39" s="237">
        <v>0.41666666666666663</v>
      </c>
      <c r="Q39" s="237">
        <v>0.41666666666666663</v>
      </c>
      <c r="R39" s="237">
        <v>0.41666666666666663</v>
      </c>
      <c r="S39" s="237">
        <v>0.41666666666666663</v>
      </c>
      <c r="T39" s="246">
        <v>0</v>
      </c>
      <c r="U39" s="246">
        <v>0</v>
      </c>
      <c r="V39" s="246">
        <v>0</v>
      </c>
      <c r="W39" s="246">
        <v>0</v>
      </c>
      <c r="X39" s="246">
        <v>0</v>
      </c>
      <c r="Y39" s="246">
        <v>0</v>
      </c>
      <c r="Z39" s="246">
        <v>0</v>
      </c>
      <c r="AA39" s="246">
        <v>0</v>
      </c>
      <c r="AB39" s="246">
        <v>0</v>
      </c>
      <c r="AC39" s="246">
        <v>0</v>
      </c>
      <c r="AD39" s="246">
        <v>0</v>
      </c>
      <c r="AE39" s="246">
        <v>0</v>
      </c>
      <c r="AF39" s="246">
        <v>0</v>
      </c>
      <c r="AG39" s="239">
        <v>3</v>
      </c>
      <c r="AH39" s="148">
        <f>2/36</f>
        <v>5.5555555555555552E-2</v>
      </c>
      <c r="AI39" s="237">
        <v>0.97222222222222232</v>
      </c>
      <c r="AJ39" s="237">
        <v>0.97222222222222232</v>
      </c>
      <c r="AK39" s="237">
        <v>0.97222222222222232</v>
      </c>
      <c r="AL39" s="237">
        <v>0.97222222222222232</v>
      </c>
      <c r="AM39" s="237">
        <v>0.97222222222222232</v>
      </c>
      <c r="AN39" s="237">
        <v>0.97222222222222232</v>
      </c>
      <c r="AO39" s="237">
        <v>0.97222222222222232</v>
      </c>
    </row>
    <row r="40" spans="1:41" ht="15.75" thickBot="1" x14ac:dyDescent="0.3">
      <c r="A40" s="10" t="s">
        <v>86</v>
      </c>
      <c r="B40" s="12" t="s">
        <v>23</v>
      </c>
      <c r="C40" s="11" t="s">
        <v>13</v>
      </c>
      <c r="D40" s="12" t="s">
        <v>9</v>
      </c>
      <c r="E40" s="11" t="s">
        <v>77</v>
      </c>
      <c r="F40" s="14">
        <v>3</v>
      </c>
      <c r="G40" s="237">
        <f t="shared" si="0"/>
        <v>0.2466666666666667</v>
      </c>
      <c r="H40" s="237">
        <v>0.91666666666666674</v>
      </c>
      <c r="I40" s="237">
        <v>0.91666666666666674</v>
      </c>
      <c r="J40" s="237">
        <v>0.91666666666666674</v>
      </c>
      <c r="K40" s="237">
        <v>0.72222222222222232</v>
      </c>
      <c r="L40" s="237">
        <v>0.72222222222222232</v>
      </c>
      <c r="M40" s="237">
        <v>0.72222222222222232</v>
      </c>
      <c r="N40" s="237">
        <v>0.41666666666666663</v>
      </c>
      <c r="O40" s="237">
        <v>0.41666666666666663</v>
      </c>
      <c r="P40" s="237">
        <v>0.41666666666666663</v>
      </c>
      <c r="Q40" s="246">
        <v>0</v>
      </c>
      <c r="R40" s="246">
        <v>0</v>
      </c>
      <c r="S40" s="246">
        <v>0</v>
      </c>
      <c r="T40" s="246">
        <v>0</v>
      </c>
      <c r="U40" s="246">
        <v>0</v>
      </c>
      <c r="V40" s="246">
        <v>0</v>
      </c>
      <c r="W40" s="246">
        <v>0</v>
      </c>
      <c r="X40" s="246">
        <v>0</v>
      </c>
      <c r="Y40" s="246">
        <v>0</v>
      </c>
      <c r="Z40" s="246">
        <v>0</v>
      </c>
      <c r="AA40" s="246">
        <v>0</v>
      </c>
      <c r="AB40" s="246">
        <v>0</v>
      </c>
      <c r="AC40" s="246">
        <v>0</v>
      </c>
      <c r="AD40" s="246">
        <v>0</v>
      </c>
      <c r="AE40" s="246">
        <v>0</v>
      </c>
      <c r="AF40" s="246">
        <v>0</v>
      </c>
      <c r="AG40" s="239">
        <v>4</v>
      </c>
      <c r="AH40" s="148">
        <f>3/36</f>
        <v>8.3333333333333329E-2</v>
      </c>
      <c r="AI40" s="237">
        <v>0.91666666666666674</v>
      </c>
      <c r="AJ40" s="237">
        <v>0.91666666666666674</v>
      </c>
      <c r="AK40" s="237">
        <v>0.91666666666666674</v>
      </c>
      <c r="AL40" s="237">
        <v>0.91666666666666674</v>
      </c>
      <c r="AM40" s="237">
        <v>0.91666666666666674</v>
      </c>
      <c r="AN40" s="237">
        <v>0.91666666666666674</v>
      </c>
      <c r="AO40" s="237">
        <v>0.91666666666666674</v>
      </c>
    </row>
    <row r="41" spans="1:41" ht="15.75" thickBot="1" x14ac:dyDescent="0.3">
      <c r="A41" s="10" t="s">
        <v>87</v>
      </c>
      <c r="B41" s="12" t="s">
        <v>23</v>
      </c>
      <c r="C41" s="11" t="s">
        <v>13</v>
      </c>
      <c r="D41" s="12" t="s">
        <v>9</v>
      </c>
      <c r="E41" s="11" t="s">
        <v>77</v>
      </c>
      <c r="F41" s="14">
        <v>5.6666666666666661</v>
      </c>
      <c r="G41" s="237">
        <f t="shared" si="0"/>
        <v>0.2466666666666667</v>
      </c>
      <c r="H41" s="237">
        <v>0.91666666666666674</v>
      </c>
      <c r="I41" s="237">
        <v>0.91666666666666674</v>
      </c>
      <c r="J41" s="237">
        <v>0.91666666666666674</v>
      </c>
      <c r="K41" s="237">
        <v>0.72222222222222232</v>
      </c>
      <c r="L41" s="237">
        <v>0.72222222222222232</v>
      </c>
      <c r="M41" s="237">
        <v>0.72222222222222232</v>
      </c>
      <c r="N41" s="237">
        <v>0.41666666666666663</v>
      </c>
      <c r="O41" s="237">
        <v>0.41666666666666663</v>
      </c>
      <c r="P41" s="237">
        <v>0.41666666666666663</v>
      </c>
      <c r="Q41" s="246">
        <v>0</v>
      </c>
      <c r="R41" s="246">
        <v>0</v>
      </c>
      <c r="S41" s="246">
        <v>0</v>
      </c>
      <c r="T41" s="246">
        <v>0</v>
      </c>
      <c r="U41" s="246">
        <v>0</v>
      </c>
      <c r="V41" s="246">
        <v>0</v>
      </c>
      <c r="W41" s="246">
        <v>0</v>
      </c>
      <c r="X41" s="246">
        <v>0</v>
      </c>
      <c r="Y41" s="246">
        <v>0</v>
      </c>
      <c r="Z41" s="246">
        <v>0</v>
      </c>
      <c r="AA41" s="246">
        <v>0</v>
      </c>
      <c r="AB41" s="246">
        <v>0</v>
      </c>
      <c r="AC41" s="246">
        <v>0</v>
      </c>
      <c r="AD41" s="246">
        <v>0</v>
      </c>
      <c r="AE41" s="246">
        <v>0</v>
      </c>
      <c r="AF41" s="246">
        <v>0</v>
      </c>
      <c r="AG41" s="239">
        <v>5</v>
      </c>
      <c r="AH41" s="148">
        <f>4/36</f>
        <v>0.1111111111111111</v>
      </c>
      <c r="AI41" s="237">
        <v>0.83333333333333348</v>
      </c>
      <c r="AJ41" s="237">
        <v>0.83333333333333348</v>
      </c>
      <c r="AK41" s="237">
        <v>0.83333333333333348</v>
      </c>
      <c r="AL41" s="237">
        <v>0.83333333333333348</v>
      </c>
      <c r="AM41" s="237">
        <v>0.83333333333333348</v>
      </c>
      <c r="AN41" s="237">
        <v>0.83333333333333348</v>
      </c>
      <c r="AO41" s="237">
        <v>0.83333333333333348</v>
      </c>
    </row>
    <row r="42" spans="1:41" ht="15.75" thickBot="1" x14ac:dyDescent="0.3">
      <c r="A42" s="10" t="s">
        <v>88</v>
      </c>
      <c r="B42" s="12" t="s">
        <v>23</v>
      </c>
      <c r="C42" s="11" t="s">
        <v>13</v>
      </c>
      <c r="D42" s="12" t="s">
        <v>9</v>
      </c>
      <c r="E42" s="11" t="s">
        <v>77</v>
      </c>
      <c r="F42" s="14">
        <v>8.6666666666666661</v>
      </c>
      <c r="G42" s="237">
        <f t="shared" si="0"/>
        <v>0.2466666666666667</v>
      </c>
      <c r="H42" s="237">
        <v>0.91666666666666674</v>
      </c>
      <c r="I42" s="237">
        <v>0.91666666666666674</v>
      </c>
      <c r="J42" s="237">
        <v>0.91666666666666674</v>
      </c>
      <c r="K42" s="237">
        <v>0.72222222222222232</v>
      </c>
      <c r="L42" s="237">
        <v>0.72222222222222232</v>
      </c>
      <c r="M42" s="237">
        <v>0.72222222222222232</v>
      </c>
      <c r="N42" s="237">
        <v>0.41666666666666663</v>
      </c>
      <c r="O42" s="237">
        <v>0.41666666666666663</v>
      </c>
      <c r="P42" s="237">
        <v>0.41666666666666663</v>
      </c>
      <c r="Q42" s="246">
        <v>0</v>
      </c>
      <c r="R42" s="246">
        <v>0</v>
      </c>
      <c r="S42" s="246">
        <v>0</v>
      </c>
      <c r="T42" s="246">
        <v>0</v>
      </c>
      <c r="U42" s="246">
        <v>0</v>
      </c>
      <c r="V42" s="246">
        <v>0</v>
      </c>
      <c r="W42" s="246">
        <v>0</v>
      </c>
      <c r="X42" s="246">
        <v>0</v>
      </c>
      <c r="Y42" s="246">
        <v>0</v>
      </c>
      <c r="Z42" s="246">
        <v>0</v>
      </c>
      <c r="AA42" s="246">
        <v>0</v>
      </c>
      <c r="AB42" s="246">
        <v>0</v>
      </c>
      <c r="AC42" s="246">
        <v>0</v>
      </c>
      <c r="AD42" s="246">
        <v>0</v>
      </c>
      <c r="AE42" s="246">
        <v>0</v>
      </c>
      <c r="AF42" s="246">
        <v>0</v>
      </c>
      <c r="AG42" s="239">
        <v>6</v>
      </c>
      <c r="AH42" s="148">
        <f>5/36</f>
        <v>0.1388888888888889</v>
      </c>
      <c r="AI42" s="237">
        <v>0.72222222222222232</v>
      </c>
      <c r="AJ42" s="237">
        <v>0.72222222222222232</v>
      </c>
      <c r="AK42" s="237">
        <v>0.72222222222222232</v>
      </c>
      <c r="AL42" s="237">
        <v>0.72222222222222232</v>
      </c>
      <c r="AM42" s="237">
        <v>0.72222222222222232</v>
      </c>
      <c r="AN42" s="237">
        <v>0.72222222222222232</v>
      </c>
      <c r="AO42" s="237">
        <v>0.72222222222222232</v>
      </c>
    </row>
    <row r="43" spans="1:41" ht="15.75" thickBot="1" x14ac:dyDescent="0.3">
      <c r="A43" s="10" t="s">
        <v>89</v>
      </c>
      <c r="B43" s="12" t="s">
        <v>23</v>
      </c>
      <c r="C43" s="11" t="s">
        <v>13</v>
      </c>
      <c r="D43" s="12" t="s">
        <v>9</v>
      </c>
      <c r="E43" s="11" t="s">
        <v>77</v>
      </c>
      <c r="F43" s="14">
        <v>3.1666666666666665</v>
      </c>
      <c r="G43" s="237">
        <f t="shared" si="0"/>
        <v>0.28666666666666668</v>
      </c>
      <c r="H43" s="237">
        <v>0.97222222222222232</v>
      </c>
      <c r="I43" s="237">
        <v>0.97222222222222232</v>
      </c>
      <c r="J43" s="237">
        <v>0.97222222222222232</v>
      </c>
      <c r="K43" s="237">
        <v>0.83333333333333348</v>
      </c>
      <c r="L43" s="237">
        <v>0.83333333333333348</v>
      </c>
      <c r="M43" s="237">
        <v>0.83333333333333348</v>
      </c>
      <c r="N43" s="237">
        <v>0.58333333333333337</v>
      </c>
      <c r="O43" s="237">
        <v>0.58333333333333337</v>
      </c>
      <c r="P43" s="237">
        <v>0.58333333333333337</v>
      </c>
      <c r="Q43" s="246">
        <v>0</v>
      </c>
      <c r="R43" s="246">
        <v>0</v>
      </c>
      <c r="S43" s="246">
        <v>0</v>
      </c>
      <c r="T43" s="246">
        <v>0</v>
      </c>
      <c r="U43" s="246">
        <v>0</v>
      </c>
      <c r="V43" s="246">
        <v>0</v>
      </c>
      <c r="W43" s="246">
        <v>0</v>
      </c>
      <c r="X43" s="246">
        <v>0</v>
      </c>
      <c r="Y43" s="246">
        <v>0</v>
      </c>
      <c r="Z43" s="246">
        <v>0</v>
      </c>
      <c r="AA43" s="246">
        <v>0</v>
      </c>
      <c r="AB43" s="246">
        <v>0</v>
      </c>
      <c r="AC43" s="246">
        <v>0</v>
      </c>
      <c r="AD43" s="246">
        <v>0</v>
      </c>
      <c r="AE43" s="246">
        <v>0</v>
      </c>
      <c r="AF43" s="246">
        <v>0</v>
      </c>
      <c r="AG43" s="239">
        <v>7</v>
      </c>
      <c r="AH43" s="148">
        <f>6/36</f>
        <v>0.16666666666666666</v>
      </c>
      <c r="AI43" s="237">
        <v>0.58333333333333337</v>
      </c>
      <c r="AJ43" s="237">
        <v>0.58333333333333337</v>
      </c>
      <c r="AK43" s="237">
        <v>0.58333333333333337</v>
      </c>
      <c r="AL43" s="237">
        <v>0.58333333333333337</v>
      </c>
      <c r="AM43" s="237">
        <v>0.58333333333333337</v>
      </c>
      <c r="AN43" s="237">
        <v>0.58333333333333337</v>
      </c>
      <c r="AO43" s="237">
        <v>0.58333333333333337</v>
      </c>
    </row>
    <row r="44" spans="1:41" ht="15.75" thickBot="1" x14ac:dyDescent="0.3">
      <c r="A44" s="10" t="s">
        <v>90</v>
      </c>
      <c r="B44" s="12" t="s">
        <v>23</v>
      </c>
      <c r="C44" s="11" t="s">
        <v>13</v>
      </c>
      <c r="D44" s="12" t="s">
        <v>9</v>
      </c>
      <c r="E44" s="11" t="s">
        <v>77</v>
      </c>
      <c r="F44" s="14">
        <v>6</v>
      </c>
      <c r="G44" s="237">
        <f t="shared" si="0"/>
        <v>0.28666666666666668</v>
      </c>
      <c r="H44" s="237">
        <v>0.97222222222222232</v>
      </c>
      <c r="I44" s="237">
        <v>0.97222222222222232</v>
      </c>
      <c r="J44" s="237">
        <v>0.97222222222222232</v>
      </c>
      <c r="K44" s="237">
        <v>0.83333333333333348</v>
      </c>
      <c r="L44" s="237">
        <v>0.83333333333333348</v>
      </c>
      <c r="M44" s="237">
        <v>0.83333333333333348</v>
      </c>
      <c r="N44" s="237">
        <v>0.58333333333333337</v>
      </c>
      <c r="O44" s="237">
        <v>0.58333333333333337</v>
      </c>
      <c r="P44" s="237">
        <v>0.58333333333333337</v>
      </c>
      <c r="Q44" s="246">
        <v>0</v>
      </c>
      <c r="R44" s="246">
        <v>0</v>
      </c>
      <c r="S44" s="246">
        <v>0</v>
      </c>
      <c r="T44" s="246">
        <v>0</v>
      </c>
      <c r="U44" s="246">
        <v>0</v>
      </c>
      <c r="V44" s="246">
        <v>0</v>
      </c>
      <c r="W44" s="246">
        <v>0</v>
      </c>
      <c r="X44" s="246">
        <v>0</v>
      </c>
      <c r="Y44" s="246">
        <v>0</v>
      </c>
      <c r="Z44" s="246">
        <v>0</v>
      </c>
      <c r="AA44" s="246">
        <v>0</v>
      </c>
      <c r="AB44" s="246">
        <v>0</v>
      </c>
      <c r="AC44" s="246">
        <v>0</v>
      </c>
      <c r="AD44" s="246">
        <v>0</v>
      </c>
      <c r="AE44" s="246">
        <v>0</v>
      </c>
      <c r="AF44" s="246">
        <v>0</v>
      </c>
      <c r="AG44" s="239">
        <v>8</v>
      </c>
      <c r="AH44" s="148">
        <f>5/36</f>
        <v>0.1388888888888889</v>
      </c>
      <c r="AI44" s="237">
        <v>0.41666666666666663</v>
      </c>
      <c r="AJ44" s="237">
        <v>0.41666666666666663</v>
      </c>
      <c r="AK44" s="237">
        <v>0.41666666666666663</v>
      </c>
      <c r="AL44" s="237">
        <v>0.41666666666666663</v>
      </c>
      <c r="AM44" s="237">
        <v>0.41666666666666663</v>
      </c>
      <c r="AN44" s="237">
        <v>0.41666666666666663</v>
      </c>
      <c r="AO44" s="237">
        <v>0.41666666666666663</v>
      </c>
    </row>
    <row r="45" spans="1:41" ht="15.75" thickBot="1" x14ac:dyDescent="0.3">
      <c r="A45" s="15" t="s">
        <v>91</v>
      </c>
      <c r="B45" s="17" t="s">
        <v>23</v>
      </c>
      <c r="C45" s="16" t="s">
        <v>13</v>
      </c>
      <c r="D45" s="17" t="s">
        <v>9</v>
      </c>
      <c r="E45" s="16" t="s">
        <v>77</v>
      </c>
      <c r="F45" s="20">
        <v>9.1666666666666661</v>
      </c>
      <c r="G45" s="237">
        <f t="shared" si="0"/>
        <v>0.28666666666666668</v>
      </c>
      <c r="H45" s="237">
        <v>0.97222222222222232</v>
      </c>
      <c r="I45" s="237">
        <v>0.97222222222222232</v>
      </c>
      <c r="J45" s="237">
        <v>0.97222222222222232</v>
      </c>
      <c r="K45" s="237">
        <v>0.83333333333333348</v>
      </c>
      <c r="L45" s="237">
        <v>0.83333333333333348</v>
      </c>
      <c r="M45" s="237">
        <v>0.83333333333333348</v>
      </c>
      <c r="N45" s="237">
        <v>0.58333333333333337</v>
      </c>
      <c r="O45" s="237">
        <v>0.58333333333333337</v>
      </c>
      <c r="P45" s="237">
        <v>0.58333333333333337</v>
      </c>
      <c r="Q45" s="246">
        <v>0</v>
      </c>
      <c r="R45" s="246">
        <v>0</v>
      </c>
      <c r="S45" s="246">
        <v>0</v>
      </c>
      <c r="T45" s="246">
        <v>0</v>
      </c>
      <c r="U45" s="246">
        <v>0</v>
      </c>
      <c r="V45" s="246">
        <v>0</v>
      </c>
      <c r="W45" s="246">
        <v>0</v>
      </c>
      <c r="X45" s="246">
        <v>0</v>
      </c>
      <c r="Y45" s="246">
        <v>0</v>
      </c>
      <c r="Z45" s="246">
        <v>0</v>
      </c>
      <c r="AA45" s="246">
        <v>0</v>
      </c>
      <c r="AB45" s="246">
        <v>0</v>
      </c>
      <c r="AC45" s="246">
        <v>0</v>
      </c>
      <c r="AD45" s="246">
        <v>0</v>
      </c>
      <c r="AE45" s="246">
        <v>0</v>
      </c>
      <c r="AF45" s="246">
        <v>0</v>
      </c>
      <c r="AG45" s="239">
        <v>9</v>
      </c>
      <c r="AH45" s="148">
        <f>4/36</f>
        <v>0.1111111111111111</v>
      </c>
      <c r="AI45" s="237">
        <v>0.27777777777777773</v>
      </c>
      <c r="AJ45" s="237">
        <v>0.27777777777777773</v>
      </c>
      <c r="AK45" s="237">
        <v>0.27777777777777773</v>
      </c>
      <c r="AL45" s="237">
        <v>0.27777777777777773</v>
      </c>
      <c r="AM45" s="237">
        <v>0.27777777777777773</v>
      </c>
      <c r="AN45" s="237">
        <v>0.27777777777777773</v>
      </c>
      <c r="AO45" s="237">
        <v>0.27777777777777773</v>
      </c>
    </row>
    <row r="46" spans="1:41" ht="16.5" thickTop="1" thickBot="1" x14ac:dyDescent="0.3">
      <c r="G46" s="237">
        <f t="shared" si="0"/>
        <v>0</v>
      </c>
      <c r="AG46" s="239">
        <v>10</v>
      </c>
      <c r="AH46" s="148">
        <f>3/36</f>
        <v>8.3333333333333329E-2</v>
      </c>
      <c r="AI46" s="237">
        <v>0.16666666666666669</v>
      </c>
      <c r="AJ46" s="237">
        <v>0.16666666666666669</v>
      </c>
      <c r="AK46" s="237">
        <v>0.16666666666666669</v>
      </c>
      <c r="AL46" s="237">
        <v>0.16666666666666669</v>
      </c>
      <c r="AM46" s="237">
        <v>0.16666666666666669</v>
      </c>
      <c r="AN46" s="237">
        <v>0.16666666666666669</v>
      </c>
      <c r="AO46" s="237">
        <v>0.16666666666666669</v>
      </c>
    </row>
    <row r="47" spans="1:41" ht="16.5" thickTop="1" thickBot="1" x14ac:dyDescent="0.3">
      <c r="A47" s="241" t="s">
        <v>143</v>
      </c>
      <c r="B47" s="25" t="s">
        <v>144</v>
      </c>
      <c r="C47" s="24" t="s">
        <v>1</v>
      </c>
      <c r="D47" s="25" t="s">
        <v>0</v>
      </c>
      <c r="E47" s="24" t="s">
        <v>2</v>
      </c>
      <c r="F47" s="241" t="s">
        <v>249</v>
      </c>
      <c r="G47" s="237">
        <f t="shared" si="0"/>
        <v>13</v>
      </c>
      <c r="H47" s="241">
        <v>1</v>
      </c>
      <c r="I47" s="241">
        <v>2</v>
      </c>
      <c r="J47" s="241">
        <v>3</v>
      </c>
      <c r="K47" s="241">
        <v>4</v>
      </c>
      <c r="L47" s="241">
        <v>5</v>
      </c>
      <c r="M47" s="241">
        <v>6</v>
      </c>
      <c r="N47" s="241">
        <v>7</v>
      </c>
      <c r="O47" s="241">
        <v>8</v>
      </c>
      <c r="P47" s="241">
        <v>9</v>
      </c>
      <c r="Q47" s="241">
        <v>10</v>
      </c>
      <c r="R47" s="241">
        <v>11</v>
      </c>
      <c r="S47" s="241">
        <v>12</v>
      </c>
      <c r="T47" s="241">
        <v>13</v>
      </c>
      <c r="U47" s="241">
        <v>14</v>
      </c>
      <c r="V47" s="241">
        <v>15</v>
      </c>
      <c r="W47" s="241">
        <v>16</v>
      </c>
      <c r="X47" s="241">
        <v>17</v>
      </c>
      <c r="Y47" s="241">
        <v>18</v>
      </c>
      <c r="Z47" s="241">
        <v>19</v>
      </c>
      <c r="AA47" s="241">
        <v>20</v>
      </c>
      <c r="AB47" s="241">
        <v>21</v>
      </c>
      <c r="AC47" s="241">
        <v>22</v>
      </c>
      <c r="AD47" s="241">
        <v>23</v>
      </c>
      <c r="AE47" s="241">
        <v>24</v>
      </c>
      <c r="AF47" s="241">
        <v>25</v>
      </c>
      <c r="AG47" s="239">
        <v>11</v>
      </c>
      <c r="AH47" s="148">
        <f>2/36</f>
        <v>5.5555555555555552E-2</v>
      </c>
      <c r="AI47" s="237">
        <v>8.3333333333333329E-2</v>
      </c>
      <c r="AJ47" s="237">
        <v>8.3333333333333329E-2</v>
      </c>
      <c r="AK47" s="237">
        <v>8.3333333333333329E-2</v>
      </c>
      <c r="AL47" s="237">
        <v>8.3333333333333329E-2</v>
      </c>
      <c r="AM47" s="237">
        <v>8.3333333333333329E-2</v>
      </c>
      <c r="AN47" s="237">
        <v>8.3333333333333329E-2</v>
      </c>
      <c r="AO47" s="237">
        <v>8.3333333333333329E-2</v>
      </c>
    </row>
    <row r="48" spans="1:41" ht="15.75" thickBot="1" x14ac:dyDescent="0.3">
      <c r="A48" s="10" t="s">
        <v>29</v>
      </c>
      <c r="B48" s="12" t="s">
        <v>24</v>
      </c>
      <c r="C48" s="11" t="s">
        <v>12</v>
      </c>
      <c r="D48" s="12" t="s">
        <v>138</v>
      </c>
      <c r="E48" s="11" t="s">
        <v>15</v>
      </c>
      <c r="F48" s="14">
        <v>13.083333333333334</v>
      </c>
      <c r="G48" s="237">
        <f t="shared" si="0"/>
        <v>0.64666666666666639</v>
      </c>
      <c r="H48" s="237">
        <v>0.72222222222222232</v>
      </c>
      <c r="I48" s="237">
        <v>0.83333333333333348</v>
      </c>
      <c r="J48" s="237">
        <v>0.91666666666666674</v>
      </c>
      <c r="K48" s="237">
        <v>0.91666666666666674</v>
      </c>
      <c r="L48" s="237">
        <v>0.91666666666666674</v>
      </c>
      <c r="M48" s="237">
        <v>0.91666666666666674</v>
      </c>
      <c r="N48" s="237">
        <v>0.91666666666666674</v>
      </c>
      <c r="O48" s="237">
        <v>0.91666666666666674</v>
      </c>
      <c r="P48" s="237">
        <v>0.72222222222222232</v>
      </c>
      <c r="Q48" s="237">
        <v>0.72222222222222232</v>
      </c>
      <c r="R48" s="237">
        <v>0.72222222222222232</v>
      </c>
      <c r="S48" s="237">
        <v>0.72222222222222232</v>
      </c>
      <c r="T48" s="237">
        <v>0.72222222222222232</v>
      </c>
      <c r="U48" s="237">
        <v>0.72222222222222232</v>
      </c>
      <c r="V48" s="237">
        <v>0.72222222222222232</v>
      </c>
      <c r="W48" s="237">
        <v>0.72222222222222232</v>
      </c>
      <c r="X48" s="237">
        <v>0.41666666666666663</v>
      </c>
      <c r="Y48" s="237">
        <v>0.41666666666666663</v>
      </c>
      <c r="Z48" s="237">
        <v>0.41666666666666663</v>
      </c>
      <c r="AA48" s="237">
        <v>0.41666666666666663</v>
      </c>
      <c r="AB48" s="237">
        <v>0.41666666666666663</v>
      </c>
      <c r="AC48" s="237">
        <v>0.41666666666666663</v>
      </c>
      <c r="AD48" s="237">
        <v>0.41666666666666663</v>
      </c>
      <c r="AE48" s="237">
        <v>0.41666666666666663</v>
      </c>
      <c r="AF48" s="246">
        <v>0</v>
      </c>
      <c r="AG48" s="240">
        <v>12</v>
      </c>
      <c r="AH48" s="157">
        <f>1/36</f>
        <v>2.7777777777777776E-2</v>
      </c>
      <c r="AI48" s="237">
        <v>2.7777777777777776E-2</v>
      </c>
      <c r="AJ48" s="237">
        <v>2.7777777777777776E-2</v>
      </c>
      <c r="AK48" s="237">
        <v>2.7777777777777776E-2</v>
      </c>
      <c r="AL48" s="237">
        <v>2.7777777777777776E-2</v>
      </c>
      <c r="AM48" s="237">
        <v>2.7777777777777776E-2</v>
      </c>
      <c r="AN48" s="237">
        <v>2.7777777777777776E-2</v>
      </c>
      <c r="AO48" s="237">
        <v>2.7777777777777776E-2</v>
      </c>
    </row>
    <row r="49" spans="1:41" ht="16.5" thickTop="1" thickBot="1" x14ac:dyDescent="0.3">
      <c r="A49" s="10" t="s">
        <v>30</v>
      </c>
      <c r="B49" s="12" t="s">
        <v>24</v>
      </c>
      <c r="C49" s="11" t="s">
        <v>12</v>
      </c>
      <c r="D49" s="12" t="s">
        <v>138</v>
      </c>
      <c r="E49" s="11" t="s">
        <v>15</v>
      </c>
      <c r="F49" s="14">
        <v>19.555555555555554</v>
      </c>
      <c r="G49" s="237">
        <f t="shared" si="0"/>
        <v>0.64666666666666639</v>
      </c>
      <c r="H49" s="237">
        <v>0.72222222222222232</v>
      </c>
      <c r="I49" s="237">
        <v>0.83333333333333348</v>
      </c>
      <c r="J49" s="237">
        <v>0.91666666666666674</v>
      </c>
      <c r="K49" s="237">
        <v>0.91666666666666674</v>
      </c>
      <c r="L49" s="237">
        <v>0.91666666666666674</v>
      </c>
      <c r="M49" s="237">
        <v>0.91666666666666674</v>
      </c>
      <c r="N49" s="237">
        <v>0.91666666666666674</v>
      </c>
      <c r="O49" s="237">
        <v>0.91666666666666674</v>
      </c>
      <c r="P49" s="237">
        <v>0.72222222222222232</v>
      </c>
      <c r="Q49" s="237">
        <v>0.72222222222222232</v>
      </c>
      <c r="R49" s="237">
        <v>0.72222222222222232</v>
      </c>
      <c r="S49" s="237">
        <v>0.72222222222222232</v>
      </c>
      <c r="T49" s="237">
        <v>0.72222222222222232</v>
      </c>
      <c r="U49" s="237">
        <v>0.72222222222222232</v>
      </c>
      <c r="V49" s="237">
        <v>0.72222222222222232</v>
      </c>
      <c r="W49" s="237">
        <v>0.72222222222222232</v>
      </c>
      <c r="X49" s="237">
        <v>0.41666666666666663</v>
      </c>
      <c r="Y49" s="237">
        <v>0.41666666666666663</v>
      </c>
      <c r="Z49" s="237">
        <v>0.41666666666666663</v>
      </c>
      <c r="AA49" s="237">
        <v>0.41666666666666663</v>
      </c>
      <c r="AB49" s="237">
        <v>0.41666666666666663</v>
      </c>
      <c r="AC49" s="237">
        <v>0.41666666666666663</v>
      </c>
      <c r="AD49" s="237">
        <v>0.41666666666666663</v>
      </c>
      <c r="AE49" s="237">
        <v>0.41666666666666663</v>
      </c>
      <c r="AF49" s="246">
        <v>0</v>
      </c>
      <c r="AG49" s="242" t="s">
        <v>36</v>
      </c>
      <c r="AH49" s="243" t="s">
        <v>247</v>
      </c>
      <c r="AI49" s="245" t="s">
        <v>248</v>
      </c>
      <c r="AJ49" s="244"/>
      <c r="AK49" s="241"/>
      <c r="AL49" s="241"/>
      <c r="AM49" s="241"/>
      <c r="AN49" s="241"/>
      <c r="AO49" s="241"/>
    </row>
    <row r="50" spans="1:41" ht="15.75" thickBot="1" x14ac:dyDescent="0.3">
      <c r="A50" s="10" t="s">
        <v>31</v>
      </c>
      <c r="B50" s="12" t="s">
        <v>24</v>
      </c>
      <c r="C50" s="11" t="s">
        <v>12</v>
      </c>
      <c r="D50" s="12" t="s">
        <v>138</v>
      </c>
      <c r="E50" s="11" t="s">
        <v>15</v>
      </c>
      <c r="F50" s="14">
        <v>26.166666666666668</v>
      </c>
      <c r="G50" s="237">
        <f t="shared" si="0"/>
        <v>0.64666666666666639</v>
      </c>
      <c r="H50" s="237">
        <v>0.72222222222222232</v>
      </c>
      <c r="I50" s="237">
        <v>0.83333333333333348</v>
      </c>
      <c r="J50" s="237">
        <v>0.91666666666666674</v>
      </c>
      <c r="K50" s="237">
        <v>0.91666666666666674</v>
      </c>
      <c r="L50" s="237">
        <v>0.91666666666666674</v>
      </c>
      <c r="M50" s="237">
        <v>0.91666666666666674</v>
      </c>
      <c r="N50" s="237">
        <v>0.91666666666666674</v>
      </c>
      <c r="O50" s="237">
        <v>0.91666666666666674</v>
      </c>
      <c r="P50" s="237">
        <v>0.72222222222222232</v>
      </c>
      <c r="Q50" s="237">
        <v>0.72222222222222232</v>
      </c>
      <c r="R50" s="237">
        <v>0.72222222222222232</v>
      </c>
      <c r="S50" s="237">
        <v>0.72222222222222232</v>
      </c>
      <c r="T50" s="237">
        <v>0.72222222222222232</v>
      </c>
      <c r="U50" s="237">
        <v>0.72222222222222232</v>
      </c>
      <c r="V50" s="237">
        <v>0.72222222222222232</v>
      </c>
      <c r="W50" s="237">
        <v>0.72222222222222232</v>
      </c>
      <c r="X50" s="237">
        <v>0.41666666666666663</v>
      </c>
      <c r="Y50" s="237">
        <v>0.41666666666666663</v>
      </c>
      <c r="Z50" s="237">
        <v>0.41666666666666663</v>
      </c>
      <c r="AA50" s="237">
        <v>0.41666666666666663</v>
      </c>
      <c r="AB50" s="237">
        <v>0.41666666666666663</v>
      </c>
      <c r="AC50" s="237">
        <v>0.41666666666666663</v>
      </c>
      <c r="AD50" s="237">
        <v>0.41666666666666663</v>
      </c>
      <c r="AE50" s="237">
        <v>0.41666666666666663</v>
      </c>
      <c r="AF50" s="246">
        <v>0</v>
      </c>
      <c r="AG50" s="238">
        <v>2</v>
      </c>
      <c r="AH50" s="156">
        <f>1/36</f>
        <v>2.7777777777777776E-2</v>
      </c>
      <c r="AI50" s="237">
        <v>1.0000000000000002</v>
      </c>
      <c r="AJ50" s="237">
        <v>1.0000000000000002</v>
      </c>
      <c r="AK50" s="237">
        <v>1.0000000000000002</v>
      </c>
      <c r="AL50" s="237">
        <v>1.0000000000000002</v>
      </c>
      <c r="AM50" s="237">
        <v>1.0000000000000002</v>
      </c>
      <c r="AN50" s="237">
        <v>1.0000000000000002</v>
      </c>
      <c r="AO50" s="237">
        <v>1.0000000000000002</v>
      </c>
    </row>
    <row r="51" spans="1:41" ht="15.75" thickBot="1" x14ac:dyDescent="0.3">
      <c r="A51" s="10" t="s">
        <v>70</v>
      </c>
      <c r="B51" s="12" t="s">
        <v>24</v>
      </c>
      <c r="C51" s="11" t="s">
        <v>25</v>
      </c>
      <c r="D51" s="12" t="s">
        <v>47</v>
      </c>
      <c r="E51" s="11" t="s">
        <v>135</v>
      </c>
      <c r="F51" s="14">
        <v>15</v>
      </c>
      <c r="G51" s="237">
        <f t="shared" si="0"/>
        <v>0.59333333333333305</v>
      </c>
      <c r="H51" s="237">
        <v>0.72222222222222232</v>
      </c>
      <c r="I51" s="237">
        <v>0.83333333333333348</v>
      </c>
      <c r="J51" s="237">
        <v>0.91666666666666674</v>
      </c>
      <c r="K51" s="237">
        <v>0.91666666666666674</v>
      </c>
      <c r="L51" s="237">
        <v>0.91666666666666674</v>
      </c>
      <c r="M51" s="237">
        <v>0.91666666666666674</v>
      </c>
      <c r="N51" s="237">
        <v>0.91666666666666674</v>
      </c>
      <c r="O51" s="237">
        <v>0.72222222222222232</v>
      </c>
      <c r="P51" s="237">
        <v>0.72222222222222232</v>
      </c>
      <c r="Q51" s="237">
        <v>0.72222222222222232</v>
      </c>
      <c r="R51" s="237">
        <v>0.72222222222222232</v>
      </c>
      <c r="S51" s="237">
        <v>0.72222222222222232</v>
      </c>
      <c r="T51" s="237">
        <v>0.72222222222222232</v>
      </c>
      <c r="U51" s="237">
        <v>0.72222222222222232</v>
      </c>
      <c r="V51" s="237">
        <v>0.72222222222222232</v>
      </c>
      <c r="W51" s="237">
        <v>0.41666666666666663</v>
      </c>
      <c r="X51" s="237">
        <v>0.41666666666666663</v>
      </c>
      <c r="Y51" s="237">
        <v>0.41666666666666663</v>
      </c>
      <c r="Z51" s="237">
        <v>0.41666666666666663</v>
      </c>
      <c r="AA51" s="237">
        <v>0.41666666666666663</v>
      </c>
      <c r="AB51" s="237">
        <v>0.41666666666666663</v>
      </c>
      <c r="AC51" s="237">
        <v>0.41666666666666663</v>
      </c>
      <c r="AD51" s="246">
        <v>0</v>
      </c>
      <c r="AE51" s="246">
        <v>0</v>
      </c>
      <c r="AF51" s="246">
        <v>0</v>
      </c>
      <c r="AG51" s="239">
        <v>3</v>
      </c>
      <c r="AH51" s="148">
        <f>2/36</f>
        <v>5.5555555555555552E-2</v>
      </c>
      <c r="AI51" s="237">
        <v>0.97222222222222232</v>
      </c>
      <c r="AJ51" s="237">
        <v>0.97222222222222232</v>
      </c>
      <c r="AK51" s="237">
        <v>0.97222222222222232</v>
      </c>
      <c r="AL51" s="237">
        <v>0.97222222222222232</v>
      </c>
      <c r="AM51" s="237">
        <v>0.97222222222222232</v>
      </c>
      <c r="AN51" s="237">
        <v>0.97222222222222232</v>
      </c>
      <c r="AO51" s="237">
        <v>0.97222222222222232</v>
      </c>
    </row>
    <row r="52" spans="1:41" ht="15.75" thickBot="1" x14ac:dyDescent="0.3">
      <c r="A52" s="10" t="s">
        <v>71</v>
      </c>
      <c r="B52" s="12" t="s">
        <v>23</v>
      </c>
      <c r="C52" s="11" t="s">
        <v>13</v>
      </c>
      <c r="D52" s="12" t="s">
        <v>9</v>
      </c>
      <c r="E52" s="11" t="s">
        <v>77</v>
      </c>
      <c r="F52" s="14">
        <v>3</v>
      </c>
      <c r="G52" s="237">
        <f t="shared" si="0"/>
        <v>0.2466666666666667</v>
      </c>
      <c r="H52" s="237">
        <v>0.91666666666666674</v>
      </c>
      <c r="I52" s="237">
        <v>0.91666666666666674</v>
      </c>
      <c r="J52" s="237">
        <v>0.91666666666666674</v>
      </c>
      <c r="K52" s="237">
        <v>0.72222222222222232</v>
      </c>
      <c r="L52" s="237">
        <v>0.72222222222222232</v>
      </c>
      <c r="M52" s="237">
        <v>0.72222222222222232</v>
      </c>
      <c r="N52" s="237">
        <v>0.41666666666666663</v>
      </c>
      <c r="O52" s="237">
        <v>0.41666666666666663</v>
      </c>
      <c r="P52" s="237">
        <v>0.41666666666666663</v>
      </c>
      <c r="Q52" s="246">
        <v>0</v>
      </c>
      <c r="R52" s="246">
        <v>0</v>
      </c>
      <c r="S52" s="246">
        <v>0</v>
      </c>
      <c r="T52" s="246">
        <v>0</v>
      </c>
      <c r="U52" s="246">
        <v>0</v>
      </c>
      <c r="V52" s="246">
        <v>0</v>
      </c>
      <c r="W52" s="246">
        <v>0</v>
      </c>
      <c r="X52" s="246">
        <v>0</v>
      </c>
      <c r="Y52" s="246">
        <v>0</v>
      </c>
      <c r="Z52" s="246">
        <v>0</v>
      </c>
      <c r="AA52" s="246">
        <v>0</v>
      </c>
      <c r="AB52" s="246">
        <v>0</v>
      </c>
      <c r="AC52" s="246">
        <v>0</v>
      </c>
      <c r="AD52" s="246">
        <v>0</v>
      </c>
      <c r="AE52" s="246">
        <v>0</v>
      </c>
      <c r="AF52" s="246">
        <v>0</v>
      </c>
      <c r="AG52" s="239">
        <v>4</v>
      </c>
      <c r="AH52" s="148">
        <f>3/36</f>
        <v>8.3333333333333329E-2</v>
      </c>
      <c r="AI52" s="237">
        <v>0.91666666666666674</v>
      </c>
      <c r="AJ52" s="237">
        <v>0.91666666666666674</v>
      </c>
      <c r="AK52" s="237">
        <v>0.91666666666666674</v>
      </c>
      <c r="AL52" s="237">
        <v>0.91666666666666674</v>
      </c>
      <c r="AM52" s="237">
        <v>0.91666666666666674</v>
      </c>
      <c r="AN52" s="237">
        <v>0.91666666666666674</v>
      </c>
      <c r="AO52" s="237">
        <v>0.91666666666666674</v>
      </c>
    </row>
    <row r="53" spans="1:41" ht="15.75" thickBot="1" x14ac:dyDescent="0.3">
      <c r="A53" s="10" t="s">
        <v>72</v>
      </c>
      <c r="B53" s="12" t="s">
        <v>23</v>
      </c>
      <c r="C53" s="11" t="s">
        <v>22</v>
      </c>
      <c r="D53" s="12" t="s">
        <v>24</v>
      </c>
      <c r="E53" s="11" t="s">
        <v>13</v>
      </c>
      <c r="F53" s="14">
        <v>2</v>
      </c>
      <c r="G53" s="237">
        <f t="shared" si="0"/>
        <v>9.444444444444447E-2</v>
      </c>
      <c r="H53" s="237">
        <v>0.91666666666666674</v>
      </c>
      <c r="I53" s="237">
        <v>0.72222222222222232</v>
      </c>
      <c r="J53" s="237">
        <v>0.72222222222222232</v>
      </c>
      <c r="K53" s="246">
        <v>0</v>
      </c>
      <c r="L53" s="246">
        <v>0</v>
      </c>
      <c r="M53" s="246">
        <v>0</v>
      </c>
      <c r="N53" s="246">
        <v>0</v>
      </c>
      <c r="O53" s="246">
        <v>0</v>
      </c>
      <c r="P53" s="246">
        <v>0</v>
      </c>
      <c r="Q53" s="246">
        <v>0</v>
      </c>
      <c r="R53" s="246">
        <v>0</v>
      </c>
      <c r="S53" s="246">
        <v>0</v>
      </c>
      <c r="T53" s="246">
        <v>0</v>
      </c>
      <c r="U53" s="246">
        <v>0</v>
      </c>
      <c r="V53" s="246">
        <v>0</v>
      </c>
      <c r="W53" s="246">
        <v>0</v>
      </c>
      <c r="X53" s="246">
        <v>0</v>
      </c>
      <c r="Y53" s="246">
        <v>0</v>
      </c>
      <c r="Z53" s="246">
        <v>0</v>
      </c>
      <c r="AA53" s="246">
        <v>0</v>
      </c>
      <c r="AB53" s="246">
        <v>0</v>
      </c>
      <c r="AC53" s="246">
        <v>0</v>
      </c>
      <c r="AD53" s="246">
        <v>0</v>
      </c>
      <c r="AE53" s="246">
        <v>0</v>
      </c>
      <c r="AF53" s="246">
        <v>0</v>
      </c>
      <c r="AG53" s="239">
        <v>5</v>
      </c>
      <c r="AH53" s="148">
        <f>4/36</f>
        <v>0.1111111111111111</v>
      </c>
      <c r="AI53" s="237">
        <v>0.83333333333333348</v>
      </c>
      <c r="AJ53" s="237">
        <v>0.83333333333333348</v>
      </c>
      <c r="AK53" s="237">
        <v>0.83333333333333348</v>
      </c>
      <c r="AL53" s="237">
        <v>0.83333333333333348</v>
      </c>
      <c r="AM53" s="237">
        <v>0.83333333333333348</v>
      </c>
      <c r="AN53" s="237">
        <v>0.83333333333333348</v>
      </c>
      <c r="AO53" s="237">
        <v>0.83333333333333348</v>
      </c>
    </row>
    <row r="54" spans="1:41" ht="15.75" thickBot="1" x14ac:dyDescent="0.3">
      <c r="A54" s="10" t="s">
        <v>73</v>
      </c>
      <c r="B54" s="12" t="s">
        <v>10</v>
      </c>
      <c r="C54" s="11" t="s">
        <v>7</v>
      </c>
      <c r="D54" s="12" t="s">
        <v>42</v>
      </c>
      <c r="E54" s="11" t="s">
        <v>136</v>
      </c>
      <c r="F54" s="14">
        <v>1.416666666666667</v>
      </c>
      <c r="G54" s="237">
        <f t="shared" si="0"/>
        <v>0.80555555555555547</v>
      </c>
      <c r="H54" s="237">
        <v>0.58333333333333337</v>
      </c>
      <c r="I54" s="237">
        <v>0.72222222222222232</v>
      </c>
      <c r="J54" s="237">
        <v>0.83333333333333348</v>
      </c>
      <c r="K54" s="237">
        <v>0.91666666666666674</v>
      </c>
      <c r="L54" s="237">
        <v>0.97222222222222232</v>
      </c>
      <c r="M54" s="237">
        <v>0.97222222222222232</v>
      </c>
      <c r="N54" s="237">
        <v>0.97222222222222232</v>
      </c>
      <c r="O54" s="237">
        <v>0.97222222222222232</v>
      </c>
      <c r="P54" s="237">
        <v>0.97222222222222232</v>
      </c>
      <c r="Q54" s="237">
        <v>0.97222222222222232</v>
      </c>
      <c r="R54" s="237">
        <v>0.83333333333333348</v>
      </c>
      <c r="S54" s="237">
        <v>0.83333333333333348</v>
      </c>
      <c r="T54" s="237">
        <v>0.83333333333333348</v>
      </c>
      <c r="U54" s="237">
        <v>0.83333333333333348</v>
      </c>
      <c r="V54" s="237">
        <v>0.83333333333333348</v>
      </c>
      <c r="W54" s="237">
        <v>0.83333333333333348</v>
      </c>
      <c r="X54" s="237">
        <v>0.83333333333333348</v>
      </c>
      <c r="Y54" s="237">
        <v>0.83333333333333348</v>
      </c>
      <c r="Z54" s="237">
        <v>0.83333333333333348</v>
      </c>
      <c r="AA54" s="237">
        <v>0.83333333333333348</v>
      </c>
      <c r="AB54" s="237">
        <v>0.58333333333333337</v>
      </c>
      <c r="AC54" s="237">
        <v>0.58333333333333337</v>
      </c>
      <c r="AD54" s="237">
        <v>0.58333333333333337</v>
      </c>
      <c r="AE54" s="237">
        <v>0.58333333333333337</v>
      </c>
      <c r="AF54" s="237">
        <v>0.58333333333333337</v>
      </c>
      <c r="AG54" s="239">
        <v>6</v>
      </c>
      <c r="AH54" s="148">
        <f>5/36</f>
        <v>0.1388888888888889</v>
      </c>
      <c r="AI54" s="237">
        <v>0.72222222222222232</v>
      </c>
      <c r="AJ54" s="237">
        <v>0.72222222222222232</v>
      </c>
      <c r="AK54" s="237">
        <v>0.72222222222222232</v>
      </c>
      <c r="AL54" s="237">
        <v>0.72222222222222232</v>
      </c>
      <c r="AM54" s="237">
        <v>0.72222222222222232</v>
      </c>
      <c r="AN54" s="237">
        <v>0.72222222222222232</v>
      </c>
      <c r="AO54" s="237">
        <v>0.72222222222222232</v>
      </c>
    </row>
    <row r="55" spans="1:41" ht="15.75" thickBot="1" x14ac:dyDescent="0.3">
      <c r="A55" s="10" t="s">
        <v>74</v>
      </c>
      <c r="B55" s="12" t="s">
        <v>13</v>
      </c>
      <c r="C55" s="11" t="s">
        <v>12</v>
      </c>
      <c r="D55" s="12" t="s">
        <v>47</v>
      </c>
      <c r="E55" s="11" t="s">
        <v>15</v>
      </c>
      <c r="F55" s="14">
        <v>3.166666666666667</v>
      </c>
      <c r="G55" s="237">
        <f t="shared" si="0"/>
        <v>0.73666666666666669</v>
      </c>
      <c r="H55" s="237">
        <v>0.72222222222222232</v>
      </c>
      <c r="I55" s="237">
        <v>0.83333333333333348</v>
      </c>
      <c r="J55" s="237">
        <v>0.91666666666666674</v>
      </c>
      <c r="K55" s="237">
        <v>0.97222222222222232</v>
      </c>
      <c r="L55" s="237">
        <v>0.97222222222222232</v>
      </c>
      <c r="M55" s="237">
        <v>0.97222222222222232</v>
      </c>
      <c r="N55" s="237">
        <v>0.97222222222222232</v>
      </c>
      <c r="O55" s="237">
        <v>0.97222222222222232</v>
      </c>
      <c r="P55" s="237">
        <v>0.83333333333333348</v>
      </c>
      <c r="Q55" s="237">
        <v>0.83333333333333348</v>
      </c>
      <c r="R55" s="237">
        <v>0.83333333333333348</v>
      </c>
      <c r="S55" s="237">
        <v>0.83333333333333348</v>
      </c>
      <c r="T55" s="237">
        <v>0.83333333333333348</v>
      </c>
      <c r="U55" s="237">
        <v>0.83333333333333348</v>
      </c>
      <c r="V55" s="237">
        <v>0.83333333333333348</v>
      </c>
      <c r="W55" s="237">
        <v>0.58333333333333337</v>
      </c>
      <c r="X55" s="237">
        <v>0.58333333333333337</v>
      </c>
      <c r="Y55" s="237">
        <v>0.58333333333333337</v>
      </c>
      <c r="Z55" s="237">
        <v>0.58333333333333337</v>
      </c>
      <c r="AA55" s="237">
        <v>0.58333333333333337</v>
      </c>
      <c r="AB55" s="237">
        <v>0.58333333333333337</v>
      </c>
      <c r="AC55" s="237">
        <v>0.58333333333333337</v>
      </c>
      <c r="AD55" s="237">
        <v>0.58333333333333337</v>
      </c>
      <c r="AE55" s="237">
        <v>0.58333333333333337</v>
      </c>
      <c r="AF55" s="246">
        <v>0</v>
      </c>
      <c r="AG55" s="239">
        <v>7</v>
      </c>
      <c r="AH55" s="148">
        <f>6/36</f>
        <v>0.16666666666666666</v>
      </c>
      <c r="AI55" s="237">
        <v>0.58333333333333337</v>
      </c>
      <c r="AJ55" s="237">
        <v>0.58333333333333337</v>
      </c>
      <c r="AK55" s="237">
        <v>0.58333333333333337</v>
      </c>
      <c r="AL55" s="237">
        <v>0.58333333333333337</v>
      </c>
      <c r="AM55" s="237">
        <v>0.58333333333333337</v>
      </c>
      <c r="AN55" s="237">
        <v>0.58333333333333337</v>
      </c>
      <c r="AO55" s="237">
        <v>0.58333333333333337</v>
      </c>
    </row>
    <row r="56" spans="1:41" ht="15.75" thickBot="1" x14ac:dyDescent="0.3">
      <c r="A56" s="10" t="s">
        <v>75</v>
      </c>
      <c r="B56" s="12" t="s">
        <v>23</v>
      </c>
      <c r="C56" s="11" t="s">
        <v>9</v>
      </c>
      <c r="D56" s="12" t="s">
        <v>14</v>
      </c>
      <c r="E56" s="11" t="s">
        <v>132</v>
      </c>
      <c r="F56" s="14">
        <v>6.3055555555555554</v>
      </c>
      <c r="G56" s="237">
        <f t="shared" si="0"/>
        <v>0.57333333333333369</v>
      </c>
      <c r="H56" s="237">
        <v>0.97222222222222232</v>
      </c>
      <c r="I56" s="237">
        <v>0.97222222222222232</v>
      </c>
      <c r="J56" s="237">
        <v>0.97222222222222232</v>
      </c>
      <c r="K56" s="237">
        <v>0.97222222222222232</v>
      </c>
      <c r="L56" s="237">
        <v>0.97222222222222232</v>
      </c>
      <c r="M56" s="237">
        <v>0.97222222222222232</v>
      </c>
      <c r="N56" s="237">
        <v>0.83333333333333348</v>
      </c>
      <c r="O56" s="237">
        <v>0.83333333333333348</v>
      </c>
      <c r="P56" s="237">
        <v>0.83333333333333348</v>
      </c>
      <c r="Q56" s="237">
        <v>0.83333333333333348</v>
      </c>
      <c r="R56" s="237">
        <v>0.83333333333333348</v>
      </c>
      <c r="S56" s="237">
        <v>0.83333333333333348</v>
      </c>
      <c r="T56" s="237">
        <v>0.58333333333333337</v>
      </c>
      <c r="U56" s="237">
        <v>0.58333333333333337</v>
      </c>
      <c r="V56" s="237">
        <v>0.58333333333333337</v>
      </c>
      <c r="W56" s="237">
        <v>0.58333333333333337</v>
      </c>
      <c r="X56" s="237">
        <v>0.58333333333333337</v>
      </c>
      <c r="Y56" s="237">
        <v>0.58333333333333337</v>
      </c>
      <c r="Z56" s="246">
        <v>0</v>
      </c>
      <c r="AA56" s="246">
        <v>0</v>
      </c>
      <c r="AB56" s="246">
        <v>0</v>
      </c>
      <c r="AC56" s="246">
        <v>0</v>
      </c>
      <c r="AD56" s="246">
        <v>0</v>
      </c>
      <c r="AE56" s="246">
        <v>0</v>
      </c>
      <c r="AF56" s="246">
        <v>0</v>
      </c>
      <c r="AG56" s="239">
        <v>8</v>
      </c>
      <c r="AH56" s="148">
        <f>5/36</f>
        <v>0.1388888888888889</v>
      </c>
      <c r="AI56" s="237">
        <v>0.41666666666666663</v>
      </c>
      <c r="AJ56" s="237">
        <v>0.41666666666666663</v>
      </c>
      <c r="AK56" s="237">
        <v>0.41666666666666663</v>
      </c>
      <c r="AL56" s="237">
        <v>0.41666666666666663</v>
      </c>
      <c r="AM56" s="237">
        <v>0.41666666666666663</v>
      </c>
      <c r="AN56" s="237">
        <v>0.41666666666666663</v>
      </c>
      <c r="AO56" s="237">
        <v>0.41666666666666663</v>
      </c>
    </row>
    <row r="57" spans="1:41" ht="15.75" thickBot="1" x14ac:dyDescent="0.3">
      <c r="A57" s="10" t="s">
        <v>76</v>
      </c>
      <c r="B57" s="12" t="s">
        <v>23</v>
      </c>
      <c r="C57" s="11" t="s">
        <v>10</v>
      </c>
      <c r="D57" s="12" t="s">
        <v>12</v>
      </c>
      <c r="E57" s="11" t="s">
        <v>14</v>
      </c>
      <c r="F57" s="14">
        <v>12.694444444444445</v>
      </c>
      <c r="G57" s="237">
        <f t="shared" si="0"/>
        <v>0.38222222222222235</v>
      </c>
      <c r="H57" s="237">
        <v>0.97222222222222232</v>
      </c>
      <c r="I57" s="237">
        <v>0.97222222222222232</v>
      </c>
      <c r="J57" s="237">
        <v>0.97222222222222232</v>
      </c>
      <c r="K57" s="237">
        <v>0.97222222222222232</v>
      </c>
      <c r="L57" s="237">
        <v>0.83333333333333348</v>
      </c>
      <c r="M57" s="237">
        <v>0.83333333333333348</v>
      </c>
      <c r="N57" s="237">
        <v>0.83333333333333348</v>
      </c>
      <c r="O57" s="237">
        <v>0.83333333333333348</v>
      </c>
      <c r="P57" s="237">
        <v>0.58333333333333337</v>
      </c>
      <c r="Q57" s="237">
        <v>0.58333333333333337</v>
      </c>
      <c r="R57" s="237">
        <v>0.58333333333333337</v>
      </c>
      <c r="S57" s="237">
        <v>0.58333333333333337</v>
      </c>
      <c r="T57" s="246">
        <v>0</v>
      </c>
      <c r="U57" s="246">
        <v>0</v>
      </c>
      <c r="V57" s="246">
        <v>0</v>
      </c>
      <c r="W57" s="246">
        <v>0</v>
      </c>
      <c r="X57" s="246">
        <v>0</v>
      </c>
      <c r="Y57" s="246">
        <v>0</v>
      </c>
      <c r="Z57" s="246">
        <v>0</v>
      </c>
      <c r="AA57" s="246">
        <v>0</v>
      </c>
      <c r="AB57" s="246">
        <v>0</v>
      </c>
      <c r="AC57" s="246">
        <v>0</v>
      </c>
      <c r="AD57" s="246">
        <v>0</v>
      </c>
      <c r="AE57" s="246">
        <v>0</v>
      </c>
      <c r="AF57" s="246">
        <v>0</v>
      </c>
      <c r="AG57" s="239">
        <v>9</v>
      </c>
      <c r="AH57" s="148">
        <f>4/36</f>
        <v>0.1111111111111111</v>
      </c>
      <c r="AI57" s="237">
        <v>0.27777777777777773</v>
      </c>
      <c r="AJ57" s="237">
        <v>0.27777777777777773</v>
      </c>
      <c r="AK57" s="237">
        <v>0.27777777777777773</v>
      </c>
      <c r="AL57" s="237">
        <v>0.27777777777777773</v>
      </c>
      <c r="AM57" s="237">
        <v>0.27777777777777773</v>
      </c>
      <c r="AN57" s="237">
        <v>0.27777777777777773</v>
      </c>
      <c r="AO57" s="237">
        <v>0.27777777777777773</v>
      </c>
    </row>
    <row r="58" spans="1:41" ht="15.75" thickBot="1" x14ac:dyDescent="0.3">
      <c r="A58" s="10" t="s">
        <v>94</v>
      </c>
      <c r="B58" s="12" t="s">
        <v>23</v>
      </c>
      <c r="C58" s="11" t="s">
        <v>12</v>
      </c>
      <c r="D58" s="12" t="s">
        <v>139</v>
      </c>
      <c r="E58" s="11" t="s">
        <v>65</v>
      </c>
      <c r="F58" s="14">
        <v>6.3333333333333339</v>
      </c>
      <c r="G58" s="237">
        <f t="shared" si="0"/>
        <v>0.68666666666666643</v>
      </c>
      <c r="H58" s="237">
        <v>0.91666666666666674</v>
      </c>
      <c r="I58" s="237">
        <v>0.91666666666666674</v>
      </c>
      <c r="J58" s="237">
        <v>0.91666666666666674</v>
      </c>
      <c r="K58" s="237">
        <v>0.91666666666666674</v>
      </c>
      <c r="L58" s="237">
        <v>0.91666666666666674</v>
      </c>
      <c r="M58" s="237">
        <v>0.91666666666666674</v>
      </c>
      <c r="N58" s="237">
        <v>0.91666666666666674</v>
      </c>
      <c r="O58" s="237">
        <v>0.91666666666666674</v>
      </c>
      <c r="P58" s="237">
        <v>0.72222222222222232</v>
      </c>
      <c r="Q58" s="237">
        <v>0.72222222222222232</v>
      </c>
      <c r="R58" s="237">
        <v>0.72222222222222232</v>
      </c>
      <c r="S58" s="237">
        <v>0.72222222222222232</v>
      </c>
      <c r="T58" s="237">
        <v>0.72222222222222232</v>
      </c>
      <c r="U58" s="237">
        <v>0.72222222222222232</v>
      </c>
      <c r="V58" s="237">
        <v>0.72222222222222232</v>
      </c>
      <c r="W58" s="237">
        <v>0.72222222222222232</v>
      </c>
      <c r="X58" s="237">
        <v>0.72222222222222232</v>
      </c>
      <c r="Y58" s="237">
        <v>0.41666666666666663</v>
      </c>
      <c r="Z58" s="237">
        <v>0.41666666666666663</v>
      </c>
      <c r="AA58" s="237">
        <v>0.41666666666666663</v>
      </c>
      <c r="AB58" s="237">
        <v>0.41666666666666663</v>
      </c>
      <c r="AC58" s="237">
        <v>0.41666666666666663</v>
      </c>
      <c r="AD58" s="237">
        <v>0.41666666666666663</v>
      </c>
      <c r="AE58" s="237">
        <v>0.41666666666666663</v>
      </c>
      <c r="AF58" s="237">
        <v>0.41666666666666663</v>
      </c>
      <c r="AG58" s="239">
        <v>10</v>
      </c>
      <c r="AH58" s="148">
        <f>3/36</f>
        <v>8.3333333333333329E-2</v>
      </c>
      <c r="AI58" s="237">
        <v>0.16666666666666669</v>
      </c>
      <c r="AJ58" s="237">
        <v>0.16666666666666669</v>
      </c>
      <c r="AK58" s="237">
        <v>0.16666666666666669</v>
      </c>
      <c r="AL58" s="237">
        <v>0.16666666666666669</v>
      </c>
      <c r="AM58" s="237">
        <v>0.16666666666666669</v>
      </c>
      <c r="AN58" s="237">
        <v>0.16666666666666669</v>
      </c>
      <c r="AO58" s="237">
        <v>0.16666666666666669</v>
      </c>
    </row>
    <row r="59" spans="1:41" ht="15.75" thickBot="1" x14ac:dyDescent="0.3">
      <c r="A59" s="10" t="s">
        <v>95</v>
      </c>
      <c r="B59" s="12" t="s">
        <v>23</v>
      </c>
      <c r="C59" s="11" t="s">
        <v>25</v>
      </c>
      <c r="D59" s="12" t="s">
        <v>100</v>
      </c>
      <c r="E59" s="11" t="s">
        <v>133</v>
      </c>
      <c r="F59" s="14">
        <v>15.833333333333336</v>
      </c>
      <c r="G59" s="237">
        <f t="shared" si="0"/>
        <v>0.57555555555555538</v>
      </c>
      <c r="H59" s="237">
        <v>0.91666666666666674</v>
      </c>
      <c r="I59" s="237">
        <v>0.91666666666666674</v>
      </c>
      <c r="J59" s="237">
        <v>0.91666666666666674</v>
      </c>
      <c r="K59" s="237">
        <v>0.91666666666666674</v>
      </c>
      <c r="L59" s="237">
        <v>0.91666666666666674</v>
      </c>
      <c r="M59" s="237">
        <v>0.91666666666666674</v>
      </c>
      <c r="N59" s="237">
        <v>0.91666666666666674</v>
      </c>
      <c r="O59" s="237">
        <v>0.72222222222222232</v>
      </c>
      <c r="P59" s="237">
        <v>0.72222222222222232</v>
      </c>
      <c r="Q59" s="237">
        <v>0.72222222222222232</v>
      </c>
      <c r="R59" s="237">
        <v>0.72222222222222232</v>
      </c>
      <c r="S59" s="237">
        <v>0.72222222222222232</v>
      </c>
      <c r="T59" s="237">
        <v>0.72222222222222232</v>
      </c>
      <c r="U59" s="237">
        <v>0.72222222222222232</v>
      </c>
      <c r="V59" s="237">
        <v>0.41666666666666663</v>
      </c>
      <c r="W59" s="237">
        <v>0.41666666666666663</v>
      </c>
      <c r="X59" s="237">
        <v>0.41666666666666663</v>
      </c>
      <c r="Y59" s="237">
        <v>0.41666666666666663</v>
      </c>
      <c r="Z59" s="237">
        <v>0.41666666666666663</v>
      </c>
      <c r="AA59" s="237">
        <v>0.41666666666666663</v>
      </c>
      <c r="AB59" s="237">
        <v>0.41666666666666663</v>
      </c>
      <c r="AC59" s="246">
        <v>0</v>
      </c>
      <c r="AD59" s="246">
        <v>0</v>
      </c>
      <c r="AE59" s="246">
        <v>0</v>
      </c>
      <c r="AF59" s="246">
        <v>0</v>
      </c>
      <c r="AG59" s="239">
        <v>11</v>
      </c>
      <c r="AH59" s="148">
        <f>2/36</f>
        <v>5.5555555555555552E-2</v>
      </c>
      <c r="AI59" s="237">
        <v>8.3333333333333329E-2</v>
      </c>
      <c r="AJ59" s="237">
        <v>8.3333333333333329E-2</v>
      </c>
      <c r="AK59" s="237">
        <v>8.3333333333333329E-2</v>
      </c>
      <c r="AL59" s="237">
        <v>8.3333333333333329E-2</v>
      </c>
      <c r="AM59" s="237">
        <v>8.3333333333333329E-2</v>
      </c>
      <c r="AN59" s="237">
        <v>8.3333333333333329E-2</v>
      </c>
      <c r="AO59" s="237">
        <v>8.3333333333333329E-2</v>
      </c>
    </row>
    <row r="60" spans="1:41" ht="15.75" thickBot="1" x14ac:dyDescent="0.3">
      <c r="A60" s="10" t="s">
        <v>96</v>
      </c>
      <c r="B60" s="12" t="s">
        <v>24</v>
      </c>
      <c r="C60" s="11" t="s">
        <v>77</v>
      </c>
      <c r="D60" s="12" t="s">
        <v>132</v>
      </c>
      <c r="E60" s="11" t="s">
        <v>134</v>
      </c>
      <c r="F60" s="14">
        <v>2.8333333333333339</v>
      </c>
      <c r="G60" s="237">
        <f t="shared" si="0"/>
        <v>0.69555555555555548</v>
      </c>
      <c r="H60" s="237">
        <v>0.72222222222222232</v>
      </c>
      <c r="I60" s="237">
        <v>0.83333333333333348</v>
      </c>
      <c r="J60" s="237">
        <v>0.91666666666666674</v>
      </c>
      <c r="K60" s="237">
        <v>0.91666666666666674</v>
      </c>
      <c r="L60" s="237">
        <v>0.91666666666666674</v>
      </c>
      <c r="M60" s="237">
        <v>0.91666666666666674</v>
      </c>
      <c r="N60" s="237">
        <v>0.91666666666666674</v>
      </c>
      <c r="O60" s="237">
        <v>0.91666666666666674</v>
      </c>
      <c r="P60" s="237">
        <v>0.91666666666666674</v>
      </c>
      <c r="Q60" s="237">
        <v>0.72222222222222232</v>
      </c>
      <c r="R60" s="237">
        <v>0.72222222222222232</v>
      </c>
      <c r="S60" s="237">
        <v>0.72222222222222232</v>
      </c>
      <c r="T60" s="237">
        <v>0.72222222222222232</v>
      </c>
      <c r="U60" s="237">
        <v>0.72222222222222232</v>
      </c>
      <c r="V60" s="237">
        <v>0.72222222222222232</v>
      </c>
      <c r="W60" s="237">
        <v>0.72222222222222232</v>
      </c>
      <c r="X60" s="237">
        <v>0.72222222222222232</v>
      </c>
      <c r="Y60" s="237">
        <v>0.72222222222222232</v>
      </c>
      <c r="Z60" s="237">
        <v>0.41666666666666663</v>
      </c>
      <c r="AA60" s="237">
        <v>0.41666666666666663</v>
      </c>
      <c r="AB60" s="237">
        <v>0.41666666666666663</v>
      </c>
      <c r="AC60" s="237">
        <v>0.41666666666666663</v>
      </c>
      <c r="AD60" s="237">
        <v>0.41666666666666663</v>
      </c>
      <c r="AE60" s="237">
        <v>0.41666666666666663</v>
      </c>
      <c r="AF60" s="237">
        <v>0.41666666666666663</v>
      </c>
      <c r="AG60" s="240">
        <v>12</v>
      </c>
      <c r="AH60" s="157">
        <f>1/36</f>
        <v>2.7777777777777776E-2</v>
      </c>
      <c r="AI60" s="237">
        <v>2.7777777777777776E-2</v>
      </c>
      <c r="AJ60" s="237">
        <v>2.7777777777777776E-2</v>
      </c>
      <c r="AK60" s="237">
        <v>2.7777777777777776E-2</v>
      </c>
      <c r="AL60" s="237">
        <v>2.7777777777777776E-2</v>
      </c>
      <c r="AM60" s="237">
        <v>2.7777777777777776E-2</v>
      </c>
      <c r="AN60" s="237">
        <v>2.7777777777777776E-2</v>
      </c>
      <c r="AO60" s="237">
        <v>2.7777777777777776E-2</v>
      </c>
    </row>
    <row r="61" spans="1:41" ht="16.5" thickTop="1" thickBot="1" x14ac:dyDescent="0.3">
      <c r="A61" s="10" t="s">
        <v>97</v>
      </c>
      <c r="B61" s="12" t="s">
        <v>24</v>
      </c>
      <c r="C61" s="11" t="s">
        <v>25</v>
      </c>
      <c r="D61" s="12" t="s">
        <v>100</v>
      </c>
      <c r="E61" s="11" t="s">
        <v>133</v>
      </c>
      <c r="F61" s="14">
        <v>7.0833333333333348</v>
      </c>
      <c r="G61" s="237">
        <f t="shared" si="0"/>
        <v>0.56444444444444419</v>
      </c>
      <c r="H61" s="237">
        <v>0.72222222222222232</v>
      </c>
      <c r="I61" s="237">
        <v>0.83333333333333348</v>
      </c>
      <c r="J61" s="237">
        <v>0.91666666666666674</v>
      </c>
      <c r="K61" s="237">
        <v>0.91666666666666674</v>
      </c>
      <c r="L61" s="237">
        <v>0.91666666666666674</v>
      </c>
      <c r="M61" s="237">
        <v>0.91666666666666674</v>
      </c>
      <c r="N61" s="237">
        <v>0.91666666666666674</v>
      </c>
      <c r="O61" s="237">
        <v>0.72222222222222232</v>
      </c>
      <c r="P61" s="237">
        <v>0.72222222222222232</v>
      </c>
      <c r="Q61" s="237">
        <v>0.72222222222222232</v>
      </c>
      <c r="R61" s="237">
        <v>0.72222222222222232</v>
      </c>
      <c r="S61" s="237">
        <v>0.72222222222222232</v>
      </c>
      <c r="T61" s="237">
        <v>0.72222222222222232</v>
      </c>
      <c r="U61" s="237">
        <v>0.72222222222222232</v>
      </c>
      <c r="V61" s="237">
        <v>0.41666666666666663</v>
      </c>
      <c r="W61" s="237">
        <v>0.41666666666666663</v>
      </c>
      <c r="X61" s="237">
        <v>0.41666666666666663</v>
      </c>
      <c r="Y61" s="237">
        <v>0.41666666666666663</v>
      </c>
      <c r="Z61" s="237">
        <v>0.41666666666666663</v>
      </c>
      <c r="AA61" s="237">
        <v>0.41666666666666663</v>
      </c>
      <c r="AB61" s="237">
        <v>0.41666666666666663</v>
      </c>
      <c r="AC61" s="246">
        <v>0</v>
      </c>
      <c r="AD61" s="246">
        <v>0</v>
      </c>
      <c r="AE61" s="246">
        <v>0</v>
      </c>
      <c r="AF61" s="246">
        <v>0</v>
      </c>
      <c r="AG61" s="242" t="s">
        <v>36</v>
      </c>
      <c r="AH61" s="243" t="s">
        <v>247</v>
      </c>
      <c r="AI61" s="245" t="s">
        <v>248</v>
      </c>
      <c r="AJ61" s="244"/>
      <c r="AK61" s="241"/>
      <c r="AL61" s="241"/>
      <c r="AM61" s="241"/>
      <c r="AN61" s="241"/>
      <c r="AO61" s="241"/>
    </row>
    <row r="62" spans="1:41" ht="15.75" thickBot="1" x14ac:dyDescent="0.3">
      <c r="A62" s="10" t="s">
        <v>98</v>
      </c>
      <c r="B62" s="12" t="s">
        <v>23</v>
      </c>
      <c r="C62" s="11" t="s">
        <v>9</v>
      </c>
      <c r="D62" s="12" t="s">
        <v>14</v>
      </c>
      <c r="E62" s="11" t="s">
        <v>132</v>
      </c>
      <c r="F62" s="14">
        <v>14.16666666666667</v>
      </c>
      <c r="G62" s="237">
        <f t="shared" si="0"/>
        <v>0.49333333333333312</v>
      </c>
      <c r="H62" s="237">
        <v>0.91666666666666674</v>
      </c>
      <c r="I62" s="237">
        <v>0.91666666666666674</v>
      </c>
      <c r="J62" s="237">
        <v>0.91666666666666674</v>
      </c>
      <c r="K62" s="237">
        <v>0.91666666666666674</v>
      </c>
      <c r="L62" s="237">
        <v>0.91666666666666674</v>
      </c>
      <c r="M62" s="237">
        <v>0.91666666666666674</v>
      </c>
      <c r="N62" s="237">
        <v>0.72222222222222232</v>
      </c>
      <c r="O62" s="237">
        <v>0.72222222222222232</v>
      </c>
      <c r="P62" s="237">
        <v>0.72222222222222232</v>
      </c>
      <c r="Q62" s="237">
        <v>0.72222222222222232</v>
      </c>
      <c r="R62" s="237">
        <v>0.72222222222222232</v>
      </c>
      <c r="S62" s="237">
        <v>0.72222222222222232</v>
      </c>
      <c r="T62" s="237">
        <v>0.41666666666666663</v>
      </c>
      <c r="U62" s="237">
        <v>0.41666666666666663</v>
      </c>
      <c r="V62" s="237">
        <v>0.41666666666666663</v>
      </c>
      <c r="W62" s="237">
        <v>0.41666666666666663</v>
      </c>
      <c r="X62" s="237">
        <v>0.41666666666666663</v>
      </c>
      <c r="Y62" s="237">
        <v>0.41666666666666663</v>
      </c>
      <c r="Z62" s="246">
        <v>0</v>
      </c>
      <c r="AA62" s="246">
        <v>0</v>
      </c>
      <c r="AB62" s="246">
        <v>0</v>
      </c>
      <c r="AC62" s="246">
        <v>0</v>
      </c>
      <c r="AD62" s="246">
        <v>0</v>
      </c>
      <c r="AE62" s="246">
        <v>0</v>
      </c>
      <c r="AF62" s="246">
        <v>0</v>
      </c>
      <c r="AG62" s="238">
        <v>2</v>
      </c>
      <c r="AH62" s="156">
        <f>1/36</f>
        <v>2.7777777777777776E-2</v>
      </c>
      <c r="AI62" s="237">
        <v>1.0000000000000002</v>
      </c>
      <c r="AJ62" s="237">
        <v>1.0000000000000002</v>
      </c>
      <c r="AK62" s="237">
        <v>1.0000000000000002</v>
      </c>
      <c r="AL62" s="237">
        <v>1.0000000000000002</v>
      </c>
      <c r="AM62" s="237">
        <v>1.0000000000000002</v>
      </c>
      <c r="AN62" s="237">
        <v>1.0000000000000002</v>
      </c>
      <c r="AO62" s="237">
        <v>1.0000000000000002</v>
      </c>
    </row>
    <row r="63" spans="1:41" ht="15.75" thickBot="1" x14ac:dyDescent="0.3">
      <c r="A63" s="10" t="s">
        <v>99</v>
      </c>
      <c r="B63" s="12" t="s">
        <v>23</v>
      </c>
      <c r="C63" s="11" t="s">
        <v>10</v>
      </c>
      <c r="D63" s="12" t="s">
        <v>12</v>
      </c>
      <c r="E63" s="11" t="s">
        <v>14</v>
      </c>
      <c r="F63" s="14">
        <v>28.333333333333339</v>
      </c>
      <c r="G63" s="237">
        <f t="shared" si="0"/>
        <v>0.32888888888888895</v>
      </c>
      <c r="H63" s="237">
        <v>0.91666666666666674</v>
      </c>
      <c r="I63" s="237">
        <v>0.91666666666666674</v>
      </c>
      <c r="J63" s="237">
        <v>0.91666666666666674</v>
      </c>
      <c r="K63" s="237">
        <v>0.91666666666666674</v>
      </c>
      <c r="L63" s="237">
        <v>0.72222222222222232</v>
      </c>
      <c r="M63" s="237">
        <v>0.72222222222222232</v>
      </c>
      <c r="N63" s="237">
        <v>0.72222222222222232</v>
      </c>
      <c r="O63" s="237">
        <v>0.72222222222222232</v>
      </c>
      <c r="P63" s="237">
        <v>0.41666666666666663</v>
      </c>
      <c r="Q63" s="237">
        <v>0.41666666666666663</v>
      </c>
      <c r="R63" s="237">
        <v>0.41666666666666663</v>
      </c>
      <c r="S63" s="237">
        <v>0.41666666666666663</v>
      </c>
      <c r="T63" s="246">
        <v>0</v>
      </c>
      <c r="U63" s="246">
        <v>0</v>
      </c>
      <c r="V63" s="246">
        <v>0</v>
      </c>
      <c r="W63" s="246">
        <v>0</v>
      </c>
      <c r="X63" s="246">
        <v>0</v>
      </c>
      <c r="Y63" s="246">
        <v>0</v>
      </c>
      <c r="Z63" s="246">
        <v>0</v>
      </c>
      <c r="AA63" s="246">
        <v>0</v>
      </c>
      <c r="AB63" s="246">
        <v>0</v>
      </c>
      <c r="AC63" s="246">
        <v>0</v>
      </c>
      <c r="AD63" s="246">
        <v>0</v>
      </c>
      <c r="AE63" s="246">
        <v>0</v>
      </c>
      <c r="AF63" s="246">
        <v>0</v>
      </c>
      <c r="AG63" s="239">
        <v>3</v>
      </c>
      <c r="AH63" s="148">
        <f>2/36</f>
        <v>5.5555555555555552E-2</v>
      </c>
      <c r="AI63" s="237">
        <v>0.97222222222222232</v>
      </c>
      <c r="AJ63" s="237">
        <v>0.97222222222222232</v>
      </c>
      <c r="AK63" s="237">
        <v>0.97222222222222232</v>
      </c>
      <c r="AL63" s="237">
        <v>0.97222222222222232</v>
      </c>
      <c r="AM63" s="237">
        <v>0.97222222222222232</v>
      </c>
      <c r="AN63" s="237">
        <v>0.97222222222222232</v>
      </c>
      <c r="AO63" s="237">
        <v>0.97222222222222232</v>
      </c>
    </row>
    <row r="64" spans="1:41" ht="15.75" thickBot="1" x14ac:dyDescent="0.3">
      <c r="A64" s="10" t="s">
        <v>101</v>
      </c>
      <c r="B64" s="12" t="s">
        <v>23</v>
      </c>
      <c r="C64" s="11" t="s">
        <v>25</v>
      </c>
      <c r="D64" s="12" t="s">
        <v>100</v>
      </c>
      <c r="E64" s="11" t="s">
        <v>42</v>
      </c>
      <c r="F64" s="14">
        <v>2</v>
      </c>
      <c r="G64" s="237">
        <f t="shared" si="0"/>
        <v>0.55888888888888877</v>
      </c>
      <c r="H64" s="237">
        <v>0.91666666666666674</v>
      </c>
      <c r="I64" s="237">
        <v>0.91666666666666674</v>
      </c>
      <c r="J64" s="237">
        <v>0.91666666666666674</v>
      </c>
      <c r="K64" s="237">
        <v>0.91666666666666674</v>
      </c>
      <c r="L64" s="237">
        <v>0.91666666666666674</v>
      </c>
      <c r="M64" s="237">
        <v>0.91666666666666674</v>
      </c>
      <c r="N64" s="237">
        <v>0.91666666666666674</v>
      </c>
      <c r="O64" s="237">
        <v>0.72222222222222232</v>
      </c>
      <c r="P64" s="237">
        <v>0.72222222222222232</v>
      </c>
      <c r="Q64" s="237">
        <v>0.72222222222222232</v>
      </c>
      <c r="R64" s="237">
        <v>0.72222222222222232</v>
      </c>
      <c r="S64" s="237">
        <v>0.72222222222222232</v>
      </c>
      <c r="T64" s="237">
        <v>0.72222222222222232</v>
      </c>
      <c r="U64" s="237">
        <v>0.72222222222222232</v>
      </c>
      <c r="V64" s="237">
        <v>0.41666666666666663</v>
      </c>
      <c r="W64" s="237">
        <v>0.41666666666666663</v>
      </c>
      <c r="X64" s="237">
        <v>0.41666666666666663</v>
      </c>
      <c r="Y64" s="237">
        <v>0.41666666666666663</v>
      </c>
      <c r="Z64" s="237">
        <v>0.41666666666666663</v>
      </c>
      <c r="AA64" s="237">
        <v>0.41666666666666663</v>
      </c>
      <c r="AB64" s="246">
        <v>0</v>
      </c>
      <c r="AC64" s="246">
        <v>0</v>
      </c>
      <c r="AD64" s="246">
        <v>0</v>
      </c>
      <c r="AE64" s="246">
        <v>0</v>
      </c>
      <c r="AF64" s="246">
        <v>0</v>
      </c>
      <c r="AG64" s="239">
        <v>4</v>
      </c>
      <c r="AH64" s="148">
        <f>3/36</f>
        <v>8.3333333333333329E-2</v>
      </c>
      <c r="AI64" s="237">
        <v>0.91666666666666674</v>
      </c>
      <c r="AJ64" s="237">
        <v>0.91666666666666674</v>
      </c>
      <c r="AK64" s="237">
        <v>0.91666666666666674</v>
      </c>
      <c r="AL64" s="237">
        <v>0.91666666666666674</v>
      </c>
      <c r="AM64" s="237">
        <v>0.91666666666666674</v>
      </c>
      <c r="AN64" s="237">
        <v>0.91666666666666674</v>
      </c>
      <c r="AO64" s="237">
        <v>0.91666666666666674</v>
      </c>
    </row>
    <row r="65" spans="1:41" ht="15.75" thickBot="1" x14ac:dyDescent="0.3">
      <c r="A65" s="10" t="s">
        <v>102</v>
      </c>
      <c r="B65" s="12" t="s">
        <v>23</v>
      </c>
      <c r="C65" s="11" t="s">
        <v>27</v>
      </c>
      <c r="D65" s="12" t="s">
        <v>7</v>
      </c>
      <c r="E65" s="11" t="s">
        <v>47</v>
      </c>
      <c r="F65" s="14">
        <v>4</v>
      </c>
      <c r="G65" s="237">
        <f t="shared" si="0"/>
        <v>0.36666666666666664</v>
      </c>
      <c r="H65" s="237">
        <v>0.41666666666666663</v>
      </c>
      <c r="I65" s="237">
        <v>0.58333333333333337</v>
      </c>
      <c r="J65" s="237">
        <v>0.72222222222222232</v>
      </c>
      <c r="K65" s="237">
        <v>0.83333333333333348</v>
      </c>
      <c r="L65" s="237">
        <v>0.91666666666666674</v>
      </c>
      <c r="M65" s="237">
        <v>0.72222222222222232</v>
      </c>
      <c r="N65" s="237">
        <v>0.72222222222222232</v>
      </c>
      <c r="O65" s="237">
        <v>0.72222222222222232</v>
      </c>
      <c r="P65" s="237">
        <v>0.72222222222222232</v>
      </c>
      <c r="Q65" s="237">
        <v>0.72222222222222232</v>
      </c>
      <c r="R65" s="237">
        <v>0.41666666666666663</v>
      </c>
      <c r="S65" s="237">
        <v>0.41666666666666663</v>
      </c>
      <c r="T65" s="237">
        <v>0.41666666666666663</v>
      </c>
      <c r="U65" s="237">
        <v>0.41666666666666663</v>
      </c>
      <c r="V65" s="237">
        <v>0.41666666666666663</v>
      </c>
      <c r="W65" s="246">
        <v>0</v>
      </c>
      <c r="X65" s="246">
        <v>0</v>
      </c>
      <c r="Y65" s="246">
        <v>0</v>
      </c>
      <c r="Z65" s="246">
        <v>0</v>
      </c>
      <c r="AA65" s="246">
        <v>0</v>
      </c>
      <c r="AB65" s="246">
        <v>0</v>
      </c>
      <c r="AC65" s="246">
        <v>0</v>
      </c>
      <c r="AD65" s="246">
        <v>0</v>
      </c>
      <c r="AE65" s="246">
        <v>0</v>
      </c>
      <c r="AF65" s="246">
        <v>0</v>
      </c>
      <c r="AG65" s="239">
        <v>5</v>
      </c>
      <c r="AH65" s="148">
        <f>4/36</f>
        <v>0.1111111111111111</v>
      </c>
      <c r="AI65" s="237">
        <v>0.83333333333333348</v>
      </c>
      <c r="AJ65" s="237">
        <v>0.83333333333333348</v>
      </c>
      <c r="AK65" s="237">
        <v>0.83333333333333348</v>
      </c>
      <c r="AL65" s="237">
        <v>0.83333333333333348</v>
      </c>
      <c r="AM65" s="237">
        <v>0.83333333333333348</v>
      </c>
      <c r="AN65" s="237">
        <v>0.83333333333333348</v>
      </c>
      <c r="AO65" s="237">
        <v>0.83333333333333348</v>
      </c>
    </row>
    <row r="66" spans="1:41" ht="15.75" thickBot="1" x14ac:dyDescent="0.3">
      <c r="A66" s="10" t="s">
        <v>103</v>
      </c>
      <c r="B66" s="12" t="s">
        <v>23</v>
      </c>
      <c r="C66" s="11" t="s">
        <v>13</v>
      </c>
      <c r="D66" s="12" t="s">
        <v>25</v>
      </c>
      <c r="E66" s="11" t="s">
        <v>7</v>
      </c>
      <c r="F66" s="14">
        <v>8</v>
      </c>
      <c r="G66" s="237">
        <f t="shared" si="0"/>
        <v>0.27555555555555561</v>
      </c>
      <c r="H66" s="237">
        <v>0.91666666666666674</v>
      </c>
      <c r="I66" s="237">
        <v>0.91666666666666674</v>
      </c>
      <c r="J66" s="237">
        <v>0.91666666666666674</v>
      </c>
      <c r="K66" s="237">
        <v>0.72222222222222232</v>
      </c>
      <c r="L66" s="237">
        <v>0.72222222222222232</v>
      </c>
      <c r="M66" s="237">
        <v>0.72222222222222232</v>
      </c>
      <c r="N66" s="237">
        <v>0.72222222222222232</v>
      </c>
      <c r="O66" s="237">
        <v>0.41666666666666663</v>
      </c>
      <c r="P66" s="237">
        <v>0.41666666666666663</v>
      </c>
      <c r="Q66" s="237">
        <v>0.41666666666666663</v>
      </c>
      <c r="R66" s="246">
        <v>0</v>
      </c>
      <c r="S66" s="246">
        <v>0</v>
      </c>
      <c r="T66" s="246">
        <v>0</v>
      </c>
      <c r="U66" s="246">
        <v>0</v>
      </c>
      <c r="V66" s="246">
        <v>0</v>
      </c>
      <c r="W66" s="246">
        <v>0</v>
      </c>
      <c r="X66" s="246">
        <v>0</v>
      </c>
      <c r="Y66" s="246">
        <v>0</v>
      </c>
      <c r="Z66" s="246">
        <v>0</v>
      </c>
      <c r="AA66" s="246">
        <v>0</v>
      </c>
      <c r="AB66" s="246">
        <v>0</v>
      </c>
      <c r="AC66" s="246">
        <v>0</v>
      </c>
      <c r="AD66" s="246">
        <v>0</v>
      </c>
      <c r="AE66" s="246">
        <v>0</v>
      </c>
      <c r="AF66" s="246">
        <v>0</v>
      </c>
      <c r="AG66" s="239">
        <v>6</v>
      </c>
      <c r="AH66" s="148">
        <f>5/36</f>
        <v>0.1388888888888889</v>
      </c>
      <c r="AI66" s="237">
        <v>0.72222222222222232</v>
      </c>
      <c r="AJ66" s="237">
        <v>0.72222222222222232</v>
      </c>
      <c r="AK66" s="237">
        <v>0.72222222222222232</v>
      </c>
      <c r="AL66" s="237">
        <v>0.72222222222222232</v>
      </c>
      <c r="AM66" s="237">
        <v>0.72222222222222232</v>
      </c>
      <c r="AN66" s="237">
        <v>0.72222222222222232</v>
      </c>
      <c r="AO66" s="237">
        <v>0.72222222222222232</v>
      </c>
    </row>
    <row r="67" spans="1:41" ht="15.75" thickBot="1" x14ac:dyDescent="0.3">
      <c r="A67" s="10" t="s">
        <v>105</v>
      </c>
      <c r="B67" s="12" t="s">
        <v>23</v>
      </c>
      <c r="C67" s="11" t="s">
        <v>24</v>
      </c>
      <c r="D67" s="12" t="s">
        <v>10</v>
      </c>
      <c r="E67" s="11" t="s">
        <v>9</v>
      </c>
      <c r="F67" s="14">
        <v>1</v>
      </c>
      <c r="G67" s="237">
        <f t="shared" ref="G67:G130" si="1">(SUM(H67:AF67)/25)</f>
        <v>0.16444444444444448</v>
      </c>
      <c r="H67" s="237">
        <v>0.91666666666666674</v>
      </c>
      <c r="I67" s="237">
        <v>0.91666666666666674</v>
      </c>
      <c r="J67" s="237">
        <v>0.72222222222222232</v>
      </c>
      <c r="K67" s="237">
        <v>0.72222222222222232</v>
      </c>
      <c r="L67" s="237">
        <v>0.41666666666666663</v>
      </c>
      <c r="M67" s="237">
        <v>0.41666666666666663</v>
      </c>
      <c r="N67" s="246">
        <v>0</v>
      </c>
      <c r="O67" s="246">
        <v>0</v>
      </c>
      <c r="P67" s="246">
        <v>0</v>
      </c>
      <c r="Q67" s="246">
        <v>0</v>
      </c>
      <c r="R67" s="246">
        <v>0</v>
      </c>
      <c r="S67" s="246">
        <v>0</v>
      </c>
      <c r="T67" s="246">
        <v>0</v>
      </c>
      <c r="U67" s="246">
        <v>0</v>
      </c>
      <c r="V67" s="246">
        <v>0</v>
      </c>
      <c r="W67" s="246">
        <v>0</v>
      </c>
      <c r="X67" s="246">
        <v>0</v>
      </c>
      <c r="Y67" s="246">
        <v>0</v>
      </c>
      <c r="Z67" s="246">
        <v>0</v>
      </c>
      <c r="AA67" s="246">
        <v>0</v>
      </c>
      <c r="AB67" s="246">
        <v>0</v>
      </c>
      <c r="AC67" s="246">
        <v>0</v>
      </c>
      <c r="AD67" s="246">
        <v>0</v>
      </c>
      <c r="AE67" s="246">
        <v>0</v>
      </c>
      <c r="AF67" s="246">
        <v>0</v>
      </c>
      <c r="AG67" s="239">
        <v>7</v>
      </c>
      <c r="AH67" s="148">
        <f>6/36</f>
        <v>0.16666666666666666</v>
      </c>
      <c r="AI67" s="237">
        <v>0.58333333333333337</v>
      </c>
      <c r="AJ67" s="237">
        <v>0.58333333333333337</v>
      </c>
      <c r="AK67" s="237">
        <v>0.58333333333333337</v>
      </c>
      <c r="AL67" s="237">
        <v>0.58333333333333337</v>
      </c>
      <c r="AM67" s="237">
        <v>0.58333333333333337</v>
      </c>
      <c r="AN67" s="237">
        <v>0.58333333333333337</v>
      </c>
      <c r="AO67" s="237">
        <v>0.58333333333333337</v>
      </c>
    </row>
    <row r="68" spans="1:41" ht="15.75" thickBot="1" x14ac:dyDescent="0.3">
      <c r="A68" s="10" t="s">
        <v>106</v>
      </c>
      <c r="B68" s="12" t="s">
        <v>23</v>
      </c>
      <c r="C68" s="11" t="s">
        <v>22</v>
      </c>
      <c r="D68" s="12" t="s">
        <v>24</v>
      </c>
      <c r="E68" s="11" t="s">
        <v>13</v>
      </c>
      <c r="F68" s="14">
        <v>2</v>
      </c>
      <c r="G68" s="237">
        <f t="shared" si="1"/>
        <v>9.444444444444447E-2</v>
      </c>
      <c r="H68" s="237">
        <v>0.91666666666666674</v>
      </c>
      <c r="I68" s="237">
        <v>0.72222222222222232</v>
      </c>
      <c r="J68" s="237">
        <v>0.72222222222222232</v>
      </c>
      <c r="K68" s="246">
        <v>0</v>
      </c>
      <c r="L68" s="246">
        <v>0</v>
      </c>
      <c r="M68" s="246">
        <v>0</v>
      </c>
      <c r="N68" s="246">
        <v>0</v>
      </c>
      <c r="O68" s="246">
        <v>0</v>
      </c>
      <c r="P68" s="246">
        <v>0</v>
      </c>
      <c r="Q68" s="246">
        <v>0</v>
      </c>
      <c r="R68" s="246">
        <v>0</v>
      </c>
      <c r="S68" s="246">
        <v>0</v>
      </c>
      <c r="T68" s="246">
        <v>0</v>
      </c>
      <c r="U68" s="246">
        <v>0</v>
      </c>
      <c r="V68" s="246">
        <v>0</v>
      </c>
      <c r="W68" s="246">
        <v>0</v>
      </c>
      <c r="X68" s="246">
        <v>0</v>
      </c>
      <c r="Y68" s="246">
        <v>0</v>
      </c>
      <c r="Z68" s="246">
        <v>0</v>
      </c>
      <c r="AA68" s="246">
        <v>0</v>
      </c>
      <c r="AB68" s="246">
        <v>0</v>
      </c>
      <c r="AC68" s="246">
        <v>0</v>
      </c>
      <c r="AD68" s="246">
        <v>0</v>
      </c>
      <c r="AE68" s="246">
        <v>0</v>
      </c>
      <c r="AF68" s="246">
        <v>0</v>
      </c>
      <c r="AG68" s="239">
        <v>8</v>
      </c>
      <c r="AH68" s="148">
        <f>5/36</f>
        <v>0.1388888888888889</v>
      </c>
      <c r="AI68" s="237">
        <v>0.41666666666666663</v>
      </c>
      <c r="AJ68" s="237">
        <v>0.41666666666666663</v>
      </c>
      <c r="AK68" s="237">
        <v>0.41666666666666663</v>
      </c>
      <c r="AL68" s="237">
        <v>0.41666666666666663</v>
      </c>
      <c r="AM68" s="237">
        <v>0.41666666666666663</v>
      </c>
      <c r="AN68" s="237">
        <v>0.41666666666666663</v>
      </c>
      <c r="AO68" s="237">
        <v>0.41666666666666663</v>
      </c>
    </row>
    <row r="69" spans="1:41" ht="15.75" thickBot="1" x14ac:dyDescent="0.3">
      <c r="A69" s="15" t="s">
        <v>107</v>
      </c>
      <c r="B69" s="17" t="s">
        <v>23</v>
      </c>
      <c r="C69" s="16" t="s">
        <v>22</v>
      </c>
      <c r="D69" s="17" t="s">
        <v>24</v>
      </c>
      <c r="E69" s="16" t="s">
        <v>109</v>
      </c>
      <c r="F69" s="20">
        <v>3</v>
      </c>
      <c r="G69" s="237">
        <f t="shared" si="1"/>
        <v>6.5555555555555561E-2</v>
      </c>
      <c r="H69" s="237">
        <v>0.91666666666666674</v>
      </c>
      <c r="I69" s="237">
        <v>0.72222222222222232</v>
      </c>
      <c r="J69" s="246">
        <v>0</v>
      </c>
      <c r="K69" s="246">
        <v>0</v>
      </c>
      <c r="L69" s="246">
        <v>0</v>
      </c>
      <c r="M69" s="246">
        <v>0</v>
      </c>
      <c r="N69" s="246">
        <v>0</v>
      </c>
      <c r="O69" s="246">
        <v>0</v>
      </c>
      <c r="P69" s="246">
        <v>0</v>
      </c>
      <c r="Q69" s="246">
        <v>0</v>
      </c>
      <c r="R69" s="246">
        <v>0</v>
      </c>
      <c r="S69" s="246">
        <v>0</v>
      </c>
      <c r="T69" s="246">
        <v>0</v>
      </c>
      <c r="U69" s="246">
        <v>0</v>
      </c>
      <c r="V69" s="246">
        <v>0</v>
      </c>
      <c r="W69" s="246">
        <v>0</v>
      </c>
      <c r="X69" s="246">
        <v>0</v>
      </c>
      <c r="Y69" s="246">
        <v>0</v>
      </c>
      <c r="Z69" s="246">
        <v>0</v>
      </c>
      <c r="AA69" s="246">
        <v>0</v>
      </c>
      <c r="AB69" s="246">
        <v>0</v>
      </c>
      <c r="AC69" s="246">
        <v>0</v>
      </c>
      <c r="AD69" s="246">
        <v>0</v>
      </c>
      <c r="AE69" s="246">
        <v>0</v>
      </c>
      <c r="AF69" s="246">
        <v>0</v>
      </c>
      <c r="AG69" s="239">
        <v>9</v>
      </c>
      <c r="AH69" s="148">
        <f>4/36</f>
        <v>0.1111111111111111</v>
      </c>
      <c r="AI69" s="237">
        <v>0.27777777777777773</v>
      </c>
      <c r="AJ69" s="237">
        <v>0.27777777777777773</v>
      </c>
      <c r="AK69" s="237">
        <v>0.27777777777777773</v>
      </c>
      <c r="AL69" s="237">
        <v>0.27777777777777773</v>
      </c>
      <c r="AM69" s="237">
        <v>0.27777777777777773</v>
      </c>
      <c r="AN69" s="237">
        <v>0.27777777777777773</v>
      </c>
      <c r="AO69" s="237">
        <v>0.27777777777777773</v>
      </c>
    </row>
    <row r="70" spans="1:41" ht="16.5" thickTop="1" thickBot="1" x14ac:dyDescent="0.3">
      <c r="G70" s="237">
        <f t="shared" si="1"/>
        <v>0</v>
      </c>
      <c r="H70" s="246">
        <v>0</v>
      </c>
      <c r="I70" s="246">
        <v>0</v>
      </c>
      <c r="J70" s="246">
        <v>0</v>
      </c>
      <c r="K70" s="246">
        <v>0</v>
      </c>
      <c r="L70" s="246">
        <v>0</v>
      </c>
      <c r="M70" s="246">
        <v>0</v>
      </c>
      <c r="N70" s="246">
        <v>0</v>
      </c>
      <c r="O70" s="246">
        <v>0</v>
      </c>
      <c r="P70" s="246">
        <v>0</v>
      </c>
      <c r="Q70" s="246">
        <v>0</v>
      </c>
      <c r="R70" s="246">
        <v>0</v>
      </c>
      <c r="S70" s="246">
        <v>0</v>
      </c>
      <c r="T70" s="246">
        <v>0</v>
      </c>
      <c r="U70" s="246">
        <v>0</v>
      </c>
      <c r="V70" s="246">
        <v>0</v>
      </c>
      <c r="W70" s="246">
        <v>0</v>
      </c>
      <c r="X70" s="246">
        <v>0</v>
      </c>
      <c r="Y70" s="246">
        <v>0</v>
      </c>
      <c r="Z70" s="246">
        <v>0</v>
      </c>
      <c r="AA70" s="246">
        <v>0</v>
      </c>
      <c r="AB70" s="246">
        <v>0</v>
      </c>
      <c r="AC70" s="246">
        <v>0</v>
      </c>
      <c r="AD70" s="246">
        <v>0</v>
      </c>
      <c r="AE70" s="246">
        <v>0</v>
      </c>
      <c r="AF70" s="246">
        <v>0</v>
      </c>
      <c r="AG70" s="239">
        <v>10</v>
      </c>
      <c r="AH70" s="148">
        <f>3/36</f>
        <v>8.3333333333333329E-2</v>
      </c>
      <c r="AI70" s="237">
        <v>0.16666666666666669</v>
      </c>
      <c r="AJ70" s="237">
        <v>0.16666666666666669</v>
      </c>
      <c r="AK70" s="237">
        <v>0.16666666666666669</v>
      </c>
      <c r="AL70" s="237">
        <v>0.16666666666666669</v>
      </c>
      <c r="AM70" s="237">
        <v>0.16666666666666669</v>
      </c>
      <c r="AN70" s="237">
        <v>0.16666666666666669</v>
      </c>
      <c r="AO70" s="237">
        <v>0.16666666666666669</v>
      </c>
    </row>
    <row r="71" spans="1:41" ht="16.5" thickTop="1" thickBot="1" x14ac:dyDescent="0.3">
      <c r="A71" s="241" t="s">
        <v>143</v>
      </c>
      <c r="B71" s="25" t="s">
        <v>144</v>
      </c>
      <c r="C71" s="24" t="s">
        <v>1</v>
      </c>
      <c r="D71" s="25" t="s">
        <v>0</v>
      </c>
      <c r="E71" s="24" t="s">
        <v>2</v>
      </c>
      <c r="F71" s="241" t="s">
        <v>249</v>
      </c>
      <c r="G71" s="237">
        <f t="shared" si="1"/>
        <v>13</v>
      </c>
      <c r="H71" s="241">
        <v>1</v>
      </c>
      <c r="I71" s="241">
        <v>2</v>
      </c>
      <c r="J71" s="241">
        <v>3</v>
      </c>
      <c r="K71" s="241">
        <v>4</v>
      </c>
      <c r="L71" s="241">
        <v>5</v>
      </c>
      <c r="M71" s="241">
        <v>6</v>
      </c>
      <c r="N71" s="241">
        <v>7</v>
      </c>
      <c r="O71" s="241">
        <v>8</v>
      </c>
      <c r="P71" s="241">
        <v>9</v>
      </c>
      <c r="Q71" s="241">
        <v>10</v>
      </c>
      <c r="R71" s="241">
        <v>11</v>
      </c>
      <c r="S71" s="241">
        <v>12</v>
      </c>
      <c r="T71" s="241">
        <v>13</v>
      </c>
      <c r="U71" s="241">
        <v>14</v>
      </c>
      <c r="V71" s="241">
        <v>15</v>
      </c>
      <c r="W71" s="241">
        <v>16</v>
      </c>
      <c r="X71" s="241">
        <v>17</v>
      </c>
      <c r="Y71" s="241">
        <v>18</v>
      </c>
      <c r="Z71" s="241">
        <v>19</v>
      </c>
      <c r="AA71" s="241">
        <v>20</v>
      </c>
      <c r="AB71" s="241">
        <v>21</v>
      </c>
      <c r="AC71" s="241">
        <v>22</v>
      </c>
      <c r="AD71" s="241">
        <v>23</v>
      </c>
      <c r="AE71" s="241">
        <v>24</v>
      </c>
      <c r="AF71" s="241">
        <v>25</v>
      </c>
      <c r="AG71" s="239">
        <v>11</v>
      </c>
      <c r="AH71" s="148">
        <f>2/36</f>
        <v>5.5555555555555552E-2</v>
      </c>
      <c r="AI71" s="237">
        <v>8.3333333333333329E-2</v>
      </c>
      <c r="AJ71" s="237">
        <v>8.3333333333333329E-2</v>
      </c>
      <c r="AK71" s="237">
        <v>8.3333333333333329E-2</v>
      </c>
      <c r="AL71" s="237">
        <v>8.3333333333333329E-2</v>
      </c>
      <c r="AM71" s="237">
        <v>8.3333333333333329E-2</v>
      </c>
      <c r="AN71" s="237">
        <v>8.3333333333333329E-2</v>
      </c>
      <c r="AO71" s="237">
        <v>8.3333333333333329E-2</v>
      </c>
    </row>
    <row r="72" spans="1:41" ht="15.75" thickBot="1" x14ac:dyDescent="0.3">
      <c r="A72" s="28" t="s">
        <v>111</v>
      </c>
      <c r="B72" s="30" t="s">
        <v>23</v>
      </c>
      <c r="C72" s="29" t="s">
        <v>12</v>
      </c>
      <c r="D72" s="30" t="s">
        <v>47</v>
      </c>
      <c r="E72" s="29" t="s">
        <v>65</v>
      </c>
      <c r="F72" s="31">
        <v>10</v>
      </c>
      <c r="G72" s="237">
        <f t="shared" si="1"/>
        <v>0.66222222222222205</v>
      </c>
      <c r="H72" s="237">
        <v>0.91666666666666674</v>
      </c>
      <c r="I72" s="237">
        <v>0.91666666666666674</v>
      </c>
      <c r="J72" s="237">
        <v>0.91666666666666674</v>
      </c>
      <c r="K72" s="237">
        <v>0.91666666666666674</v>
      </c>
      <c r="L72" s="237">
        <v>0.91666666666666674</v>
      </c>
      <c r="M72" s="237">
        <v>0.91666666666666674</v>
      </c>
      <c r="N72" s="237">
        <v>0.91666666666666674</v>
      </c>
      <c r="O72" s="237">
        <v>0.91666666666666674</v>
      </c>
      <c r="P72" s="237">
        <v>0.72222222222222232</v>
      </c>
      <c r="Q72" s="237">
        <v>0.72222222222222232</v>
      </c>
      <c r="R72" s="237">
        <v>0.72222222222222232</v>
      </c>
      <c r="S72" s="237">
        <v>0.72222222222222232</v>
      </c>
      <c r="T72" s="237">
        <v>0.72222222222222232</v>
      </c>
      <c r="U72" s="237">
        <v>0.72222222222222232</v>
      </c>
      <c r="V72" s="237">
        <v>0.72222222222222232</v>
      </c>
      <c r="W72" s="237">
        <v>0.41666666666666663</v>
      </c>
      <c r="X72" s="237">
        <v>0.41666666666666663</v>
      </c>
      <c r="Y72" s="237">
        <v>0.41666666666666663</v>
      </c>
      <c r="Z72" s="237">
        <v>0.41666666666666663</v>
      </c>
      <c r="AA72" s="237">
        <v>0.41666666666666663</v>
      </c>
      <c r="AB72" s="237">
        <v>0.41666666666666663</v>
      </c>
      <c r="AC72" s="237">
        <v>0.41666666666666663</v>
      </c>
      <c r="AD72" s="237">
        <v>0.41666666666666663</v>
      </c>
      <c r="AE72" s="237">
        <v>0.41666666666666663</v>
      </c>
      <c r="AF72" s="237">
        <v>0.41666666666666663</v>
      </c>
      <c r="AG72" s="240">
        <v>12</v>
      </c>
      <c r="AH72" s="157">
        <f>1/36</f>
        <v>2.7777777777777776E-2</v>
      </c>
      <c r="AI72" s="237">
        <v>2.7777777777777776E-2</v>
      </c>
      <c r="AJ72" s="237">
        <v>2.7777777777777776E-2</v>
      </c>
      <c r="AK72" s="237">
        <v>2.7777777777777776E-2</v>
      </c>
      <c r="AL72" s="237">
        <v>2.7777777777777776E-2</v>
      </c>
      <c r="AM72" s="237">
        <v>2.7777777777777776E-2</v>
      </c>
      <c r="AN72" s="237">
        <v>2.7777777777777776E-2</v>
      </c>
      <c r="AO72" s="237">
        <v>2.7777777777777776E-2</v>
      </c>
    </row>
    <row r="73" spans="1:41" ht="16.5" thickTop="1" thickBot="1" x14ac:dyDescent="0.3">
      <c r="A73" s="10" t="s">
        <v>116</v>
      </c>
      <c r="B73" s="12" t="s">
        <v>23</v>
      </c>
      <c r="C73" s="11" t="s">
        <v>27</v>
      </c>
      <c r="D73" s="12" t="s">
        <v>7</v>
      </c>
      <c r="E73" s="11" t="s">
        <v>47</v>
      </c>
      <c r="F73" s="14">
        <v>7</v>
      </c>
      <c r="G73" s="237">
        <f t="shared" si="1"/>
        <v>0.41111111111111109</v>
      </c>
      <c r="H73" s="237">
        <v>0.91666666666666674</v>
      </c>
      <c r="I73" s="237">
        <v>0.91666666666666674</v>
      </c>
      <c r="J73" s="237">
        <v>0.91666666666666674</v>
      </c>
      <c r="K73" s="237">
        <v>0.91666666666666674</v>
      </c>
      <c r="L73" s="237">
        <v>0.91666666666666674</v>
      </c>
      <c r="M73" s="237">
        <v>0.72222222222222232</v>
      </c>
      <c r="N73" s="237">
        <v>0.72222222222222232</v>
      </c>
      <c r="O73" s="237">
        <v>0.72222222222222232</v>
      </c>
      <c r="P73" s="237">
        <v>0.72222222222222232</v>
      </c>
      <c r="Q73" s="237">
        <v>0.72222222222222232</v>
      </c>
      <c r="R73" s="237">
        <v>0.41666666666666663</v>
      </c>
      <c r="S73" s="237">
        <v>0.41666666666666663</v>
      </c>
      <c r="T73" s="237">
        <v>0.41666666666666663</v>
      </c>
      <c r="U73" s="237">
        <v>0.41666666666666663</v>
      </c>
      <c r="V73" s="237">
        <v>0.41666666666666663</v>
      </c>
      <c r="W73" s="246">
        <v>0</v>
      </c>
      <c r="X73" s="246">
        <v>0</v>
      </c>
      <c r="Y73" s="246">
        <v>0</v>
      </c>
      <c r="Z73" s="246">
        <v>0</v>
      </c>
      <c r="AA73" s="246">
        <v>0</v>
      </c>
      <c r="AB73" s="246">
        <v>0</v>
      </c>
      <c r="AC73" s="246">
        <v>0</v>
      </c>
      <c r="AD73" s="246">
        <v>0</v>
      </c>
      <c r="AE73" s="246">
        <v>0</v>
      </c>
      <c r="AF73" s="246">
        <v>0</v>
      </c>
      <c r="AG73" s="242" t="s">
        <v>36</v>
      </c>
      <c r="AH73" s="243" t="s">
        <v>247</v>
      </c>
      <c r="AI73" s="245" t="s">
        <v>248</v>
      </c>
      <c r="AJ73" s="244"/>
      <c r="AK73" s="241"/>
      <c r="AL73" s="241"/>
      <c r="AM73" s="241"/>
      <c r="AN73" s="241"/>
      <c r="AO73" s="241"/>
    </row>
    <row r="74" spans="1:41" ht="15.75" thickBot="1" x14ac:dyDescent="0.3">
      <c r="A74" s="10" t="s">
        <v>112</v>
      </c>
      <c r="B74" s="12" t="s">
        <v>23</v>
      </c>
      <c r="C74" s="11" t="s">
        <v>24</v>
      </c>
      <c r="D74" s="12" t="s">
        <v>10</v>
      </c>
      <c r="E74" s="11" t="s">
        <v>9</v>
      </c>
      <c r="F74" s="14">
        <v>5</v>
      </c>
      <c r="G74" s="237">
        <f t="shared" si="1"/>
        <v>0.16444444444444448</v>
      </c>
      <c r="H74" s="237">
        <v>0.91666666666666674</v>
      </c>
      <c r="I74" s="237">
        <v>0.91666666666666674</v>
      </c>
      <c r="J74" s="237">
        <v>0.72222222222222232</v>
      </c>
      <c r="K74" s="237">
        <v>0.72222222222222232</v>
      </c>
      <c r="L74" s="237">
        <v>0.41666666666666663</v>
      </c>
      <c r="M74" s="237">
        <v>0.41666666666666663</v>
      </c>
      <c r="N74" s="246">
        <v>0</v>
      </c>
      <c r="O74" s="246">
        <v>0</v>
      </c>
      <c r="P74" s="246">
        <v>0</v>
      </c>
      <c r="Q74" s="246">
        <v>0</v>
      </c>
      <c r="R74" s="246">
        <v>0</v>
      </c>
      <c r="S74" s="246">
        <v>0</v>
      </c>
      <c r="T74" s="246">
        <v>0</v>
      </c>
      <c r="U74" s="246">
        <v>0</v>
      </c>
      <c r="V74" s="246">
        <v>0</v>
      </c>
      <c r="W74" s="246">
        <v>0</v>
      </c>
      <c r="X74" s="246">
        <v>0</v>
      </c>
      <c r="Y74" s="246">
        <v>0</v>
      </c>
      <c r="Z74" s="246">
        <v>0</v>
      </c>
      <c r="AA74" s="246">
        <v>0</v>
      </c>
      <c r="AB74" s="246">
        <v>0</v>
      </c>
      <c r="AC74" s="246">
        <v>0</v>
      </c>
      <c r="AD74" s="246">
        <v>0</v>
      </c>
      <c r="AE74" s="246">
        <v>0</v>
      </c>
      <c r="AF74" s="246">
        <v>0</v>
      </c>
      <c r="AG74" s="238">
        <v>2</v>
      </c>
      <c r="AH74" s="156">
        <f>1/36</f>
        <v>2.7777777777777776E-2</v>
      </c>
      <c r="AI74" s="237">
        <v>1.0000000000000002</v>
      </c>
      <c r="AJ74" s="237">
        <v>1.0000000000000002</v>
      </c>
      <c r="AK74" s="237">
        <v>1.0000000000000002</v>
      </c>
      <c r="AL74" s="237">
        <v>1.0000000000000002</v>
      </c>
      <c r="AM74" s="237">
        <v>1.0000000000000002</v>
      </c>
      <c r="AN74" s="237">
        <v>1.0000000000000002</v>
      </c>
      <c r="AO74" s="237">
        <v>1.0000000000000002</v>
      </c>
    </row>
    <row r="75" spans="1:41" ht="15.75" thickBot="1" x14ac:dyDescent="0.3">
      <c r="A75" s="10" t="s">
        <v>113</v>
      </c>
      <c r="B75" s="12" t="s">
        <v>23</v>
      </c>
      <c r="C75" s="11" t="s">
        <v>22</v>
      </c>
      <c r="D75" s="12" t="s">
        <v>24</v>
      </c>
      <c r="E75" s="11" t="s">
        <v>10</v>
      </c>
      <c r="F75" s="14">
        <v>2</v>
      </c>
      <c r="G75" s="237">
        <f t="shared" si="1"/>
        <v>9.8888888888888887E-2</v>
      </c>
      <c r="H75" s="237">
        <v>0.91666666666666674</v>
      </c>
      <c r="I75" s="237">
        <v>0.72222222222222232</v>
      </c>
      <c r="J75" s="237">
        <v>0.41666666666666663</v>
      </c>
      <c r="K75" s="237">
        <v>0.41666666666666663</v>
      </c>
      <c r="L75" s="246">
        <v>0</v>
      </c>
      <c r="M75" s="246">
        <v>0</v>
      </c>
      <c r="N75" s="246">
        <v>0</v>
      </c>
      <c r="O75" s="246">
        <v>0</v>
      </c>
      <c r="P75" s="246">
        <v>0</v>
      </c>
      <c r="Q75" s="246">
        <v>0</v>
      </c>
      <c r="R75" s="246">
        <v>0</v>
      </c>
      <c r="S75" s="246">
        <v>0</v>
      </c>
      <c r="T75" s="246">
        <v>0</v>
      </c>
      <c r="U75" s="246">
        <v>0</v>
      </c>
      <c r="V75" s="246">
        <v>0</v>
      </c>
      <c r="W75" s="246">
        <v>0</v>
      </c>
      <c r="X75" s="246">
        <v>0</v>
      </c>
      <c r="Y75" s="246">
        <v>0</v>
      </c>
      <c r="Z75" s="246">
        <v>0</v>
      </c>
      <c r="AA75" s="246">
        <v>0</v>
      </c>
      <c r="AB75" s="246">
        <v>0</v>
      </c>
      <c r="AC75" s="246">
        <v>0</v>
      </c>
      <c r="AD75" s="246">
        <v>0</v>
      </c>
      <c r="AE75" s="246">
        <v>0</v>
      </c>
      <c r="AF75" s="246">
        <v>0</v>
      </c>
      <c r="AG75" s="239">
        <v>3</v>
      </c>
      <c r="AH75" s="148">
        <f>2/36</f>
        <v>5.5555555555555552E-2</v>
      </c>
      <c r="AI75" s="237">
        <v>0.97222222222222232</v>
      </c>
      <c r="AJ75" s="237">
        <v>0.97222222222222232</v>
      </c>
      <c r="AK75" s="237">
        <v>0.97222222222222232</v>
      </c>
      <c r="AL75" s="237">
        <v>0.97222222222222232</v>
      </c>
      <c r="AM75" s="237">
        <v>0.97222222222222232</v>
      </c>
      <c r="AN75" s="237">
        <v>0.97222222222222232</v>
      </c>
      <c r="AO75" s="237">
        <v>0.97222222222222232</v>
      </c>
    </row>
    <row r="76" spans="1:41" ht="15.75" thickBot="1" x14ac:dyDescent="0.3">
      <c r="A76" s="10" t="s">
        <v>114</v>
      </c>
      <c r="B76" s="12" t="s">
        <v>23</v>
      </c>
      <c r="C76" s="11" t="s">
        <v>9</v>
      </c>
      <c r="D76" s="12" t="s">
        <v>100</v>
      </c>
      <c r="E76" s="11" t="s">
        <v>42</v>
      </c>
      <c r="F76" s="14">
        <v>10</v>
      </c>
      <c r="G76" s="237">
        <f t="shared" si="1"/>
        <v>0.70666666666666644</v>
      </c>
      <c r="H76" s="237">
        <v>1.0000000000000002</v>
      </c>
      <c r="I76" s="237">
        <v>1.0000000000000002</v>
      </c>
      <c r="J76" s="237">
        <v>1.0000000000000002</v>
      </c>
      <c r="K76" s="237">
        <v>1.0000000000000002</v>
      </c>
      <c r="L76" s="237">
        <v>1.0000000000000002</v>
      </c>
      <c r="M76" s="237">
        <v>1.0000000000000002</v>
      </c>
      <c r="N76" s="237">
        <v>0.91666666666666674</v>
      </c>
      <c r="O76" s="237">
        <v>0.91666666666666674</v>
      </c>
      <c r="P76" s="237">
        <v>0.91666666666666674</v>
      </c>
      <c r="Q76" s="237">
        <v>0.91666666666666674</v>
      </c>
      <c r="R76" s="237">
        <v>0.91666666666666674</v>
      </c>
      <c r="S76" s="237">
        <v>0.91666666666666674</v>
      </c>
      <c r="T76" s="237">
        <v>0.91666666666666674</v>
      </c>
      <c r="U76" s="237">
        <v>0.91666666666666674</v>
      </c>
      <c r="V76" s="237">
        <v>0.72222222222222232</v>
      </c>
      <c r="W76" s="237">
        <v>0.72222222222222232</v>
      </c>
      <c r="X76" s="237">
        <v>0.72222222222222232</v>
      </c>
      <c r="Y76" s="237">
        <v>0.72222222222222232</v>
      </c>
      <c r="Z76" s="237">
        <v>0.72222222222222232</v>
      </c>
      <c r="AA76" s="237">
        <v>0.72222222222222232</v>
      </c>
      <c r="AB76" s="246">
        <v>0</v>
      </c>
      <c r="AC76" s="246">
        <v>0</v>
      </c>
      <c r="AD76" s="246">
        <v>0</v>
      </c>
      <c r="AE76" s="246">
        <v>0</v>
      </c>
      <c r="AF76" s="246">
        <v>0</v>
      </c>
      <c r="AG76" s="239">
        <v>4</v>
      </c>
      <c r="AH76" s="148">
        <f>3/36</f>
        <v>8.3333333333333329E-2</v>
      </c>
      <c r="AI76" s="237">
        <v>0.91666666666666674</v>
      </c>
      <c r="AJ76" s="237">
        <v>0.91666666666666674</v>
      </c>
      <c r="AK76" s="237">
        <v>0.91666666666666674</v>
      </c>
      <c r="AL76" s="237">
        <v>0.91666666666666674</v>
      </c>
      <c r="AM76" s="237">
        <v>0.91666666666666674</v>
      </c>
      <c r="AN76" s="237">
        <v>0.91666666666666674</v>
      </c>
      <c r="AO76" s="237">
        <v>0.91666666666666674</v>
      </c>
    </row>
    <row r="77" spans="1:41" ht="15.75" thickBot="1" x14ac:dyDescent="0.3">
      <c r="A77" s="10" t="s">
        <v>115</v>
      </c>
      <c r="B77" s="12" t="s">
        <v>23</v>
      </c>
      <c r="C77" s="11" t="s">
        <v>10</v>
      </c>
      <c r="D77" s="12" t="s">
        <v>12</v>
      </c>
      <c r="E77" s="11" t="s">
        <v>14</v>
      </c>
      <c r="F77" s="14">
        <v>7</v>
      </c>
      <c r="G77" s="237">
        <f t="shared" si="1"/>
        <v>0.42222222222222228</v>
      </c>
      <c r="H77" s="237">
        <v>1.0000000000000002</v>
      </c>
      <c r="I77" s="237">
        <v>1.0000000000000002</v>
      </c>
      <c r="J77" s="237">
        <v>1.0000000000000002</v>
      </c>
      <c r="K77" s="237">
        <v>1.0000000000000002</v>
      </c>
      <c r="L77" s="237">
        <v>0.91666666666666674</v>
      </c>
      <c r="M77" s="237">
        <v>0.91666666666666674</v>
      </c>
      <c r="N77" s="237">
        <v>0.91666666666666674</v>
      </c>
      <c r="O77" s="237">
        <v>0.91666666666666674</v>
      </c>
      <c r="P77" s="237">
        <v>0.72222222222222232</v>
      </c>
      <c r="Q77" s="237">
        <v>0.72222222222222232</v>
      </c>
      <c r="R77" s="237">
        <v>0.72222222222222232</v>
      </c>
      <c r="S77" s="237">
        <v>0.72222222222222232</v>
      </c>
      <c r="T77" s="246">
        <v>0</v>
      </c>
      <c r="U77" s="246">
        <v>0</v>
      </c>
      <c r="V77" s="246">
        <v>0</v>
      </c>
      <c r="W77" s="246">
        <v>0</v>
      </c>
      <c r="X77" s="246">
        <v>0</v>
      </c>
      <c r="Y77" s="246">
        <v>0</v>
      </c>
      <c r="Z77" s="246">
        <v>0</v>
      </c>
      <c r="AA77" s="246">
        <v>0</v>
      </c>
      <c r="AB77" s="246">
        <v>0</v>
      </c>
      <c r="AC77" s="246">
        <v>0</v>
      </c>
      <c r="AD77" s="246">
        <v>0</v>
      </c>
      <c r="AE77" s="246">
        <v>0</v>
      </c>
      <c r="AF77" s="246">
        <v>0</v>
      </c>
      <c r="AG77" s="239">
        <v>5</v>
      </c>
      <c r="AH77" s="148">
        <f>4/36</f>
        <v>0.1111111111111111</v>
      </c>
      <c r="AI77" s="237">
        <v>0.83333333333333348</v>
      </c>
      <c r="AJ77" s="237">
        <v>0.83333333333333348</v>
      </c>
      <c r="AK77" s="237">
        <v>0.83333333333333348</v>
      </c>
      <c r="AL77" s="237">
        <v>0.83333333333333348</v>
      </c>
      <c r="AM77" s="237">
        <v>0.83333333333333348</v>
      </c>
      <c r="AN77" s="237">
        <v>0.83333333333333348</v>
      </c>
      <c r="AO77" s="237">
        <v>0.83333333333333348</v>
      </c>
    </row>
    <row r="78" spans="1:41" ht="15.75" thickBot="1" x14ac:dyDescent="0.3">
      <c r="A78" s="10" t="s">
        <v>117</v>
      </c>
      <c r="B78" s="12" t="s">
        <v>23</v>
      </c>
      <c r="C78" s="11" t="s">
        <v>24</v>
      </c>
      <c r="D78" s="12" t="s">
        <v>10</v>
      </c>
      <c r="E78" s="11" t="s">
        <v>9</v>
      </c>
      <c r="F78" s="14">
        <v>3</v>
      </c>
      <c r="G78" s="237">
        <f t="shared" si="1"/>
        <v>0.21111111111111114</v>
      </c>
      <c r="H78" s="237">
        <v>1.0000000000000002</v>
      </c>
      <c r="I78" s="237">
        <v>1.0000000000000002</v>
      </c>
      <c r="J78" s="237">
        <v>0.91666666666666674</v>
      </c>
      <c r="K78" s="237">
        <v>0.91666666666666674</v>
      </c>
      <c r="L78" s="237">
        <v>0.72222222222222232</v>
      </c>
      <c r="M78" s="237">
        <v>0.72222222222222232</v>
      </c>
      <c r="N78" s="246">
        <v>0</v>
      </c>
      <c r="O78" s="246">
        <v>0</v>
      </c>
      <c r="P78" s="246">
        <v>0</v>
      </c>
      <c r="Q78" s="246">
        <v>0</v>
      </c>
      <c r="R78" s="246">
        <v>0</v>
      </c>
      <c r="S78" s="246">
        <v>0</v>
      </c>
      <c r="T78" s="246">
        <v>0</v>
      </c>
      <c r="U78" s="246">
        <v>0</v>
      </c>
      <c r="V78" s="246">
        <v>0</v>
      </c>
      <c r="W78" s="246">
        <v>0</v>
      </c>
      <c r="X78" s="246">
        <v>0</v>
      </c>
      <c r="Y78" s="246">
        <v>0</v>
      </c>
      <c r="Z78" s="246">
        <v>0</v>
      </c>
      <c r="AA78" s="246">
        <v>0</v>
      </c>
      <c r="AB78" s="246">
        <v>0</v>
      </c>
      <c r="AC78" s="246">
        <v>0</v>
      </c>
      <c r="AD78" s="246">
        <v>0</v>
      </c>
      <c r="AE78" s="246">
        <v>0</v>
      </c>
      <c r="AF78" s="246">
        <v>0</v>
      </c>
      <c r="AG78" s="239">
        <v>6</v>
      </c>
      <c r="AH78" s="148">
        <f>5/36</f>
        <v>0.1388888888888889</v>
      </c>
      <c r="AI78" s="237">
        <v>0.72222222222222232</v>
      </c>
      <c r="AJ78" s="237">
        <v>0.72222222222222232</v>
      </c>
      <c r="AK78" s="237">
        <v>0.72222222222222232</v>
      </c>
      <c r="AL78" s="237">
        <v>0.72222222222222232</v>
      </c>
      <c r="AM78" s="237">
        <v>0.72222222222222232</v>
      </c>
      <c r="AN78" s="237">
        <v>0.72222222222222232</v>
      </c>
      <c r="AO78" s="237">
        <v>0.72222222222222232</v>
      </c>
    </row>
    <row r="79" spans="1:41" ht="15.75" thickBot="1" x14ac:dyDescent="0.3">
      <c r="A79" s="10" t="s">
        <v>121</v>
      </c>
      <c r="B79" s="12" t="s">
        <v>23</v>
      </c>
      <c r="C79" s="11" t="s">
        <v>22</v>
      </c>
      <c r="D79" s="12" t="s">
        <v>24</v>
      </c>
      <c r="E79" s="11" t="s">
        <v>13</v>
      </c>
      <c r="F79" s="14">
        <v>3</v>
      </c>
      <c r="G79" s="237">
        <f t="shared" si="1"/>
        <v>0.10555555555555557</v>
      </c>
      <c r="H79" s="237">
        <v>1.0000000000000002</v>
      </c>
      <c r="I79" s="237">
        <v>0.91666666666666674</v>
      </c>
      <c r="J79" s="237">
        <v>0.72222222222222232</v>
      </c>
      <c r="K79" s="246">
        <v>0</v>
      </c>
      <c r="L79" s="246">
        <v>0</v>
      </c>
      <c r="M79" s="246">
        <v>0</v>
      </c>
      <c r="N79" s="246">
        <v>0</v>
      </c>
      <c r="O79" s="246">
        <v>0</v>
      </c>
      <c r="P79" s="246">
        <v>0</v>
      </c>
      <c r="Q79" s="246">
        <v>0</v>
      </c>
      <c r="R79" s="246">
        <v>0</v>
      </c>
      <c r="S79" s="246">
        <v>0</v>
      </c>
      <c r="T79" s="246">
        <v>0</v>
      </c>
      <c r="U79" s="246">
        <v>0</v>
      </c>
      <c r="V79" s="246">
        <v>0</v>
      </c>
      <c r="W79" s="246">
        <v>0</v>
      </c>
      <c r="X79" s="246">
        <v>0</v>
      </c>
      <c r="Y79" s="246">
        <v>0</v>
      </c>
      <c r="Z79" s="246">
        <v>0</v>
      </c>
      <c r="AA79" s="246">
        <v>0</v>
      </c>
      <c r="AB79" s="246">
        <v>0</v>
      </c>
      <c r="AC79" s="246">
        <v>0</v>
      </c>
      <c r="AD79" s="246">
        <v>0</v>
      </c>
      <c r="AE79" s="246">
        <v>0</v>
      </c>
      <c r="AF79" s="246">
        <v>0</v>
      </c>
      <c r="AG79" s="239">
        <v>7</v>
      </c>
      <c r="AH79" s="148">
        <f>6/36</f>
        <v>0.16666666666666666</v>
      </c>
      <c r="AI79" s="237">
        <v>0.58333333333333337</v>
      </c>
      <c r="AJ79" s="237">
        <v>0.58333333333333337</v>
      </c>
      <c r="AK79" s="237">
        <v>0.58333333333333337</v>
      </c>
      <c r="AL79" s="237">
        <v>0.58333333333333337</v>
      </c>
      <c r="AM79" s="237">
        <v>0.58333333333333337</v>
      </c>
      <c r="AN79" s="237">
        <v>0.58333333333333337</v>
      </c>
      <c r="AO79" s="237">
        <v>0.58333333333333337</v>
      </c>
    </row>
    <row r="80" spans="1:41" ht="15.75" thickBot="1" x14ac:dyDescent="0.3">
      <c r="A80" s="10" t="s">
        <v>118</v>
      </c>
      <c r="B80" s="12" t="s">
        <v>23</v>
      </c>
      <c r="C80" s="11" t="s">
        <v>25</v>
      </c>
      <c r="D80" s="12" t="s">
        <v>47</v>
      </c>
      <c r="E80" s="11" t="s">
        <v>137</v>
      </c>
      <c r="F80" s="14">
        <v>10</v>
      </c>
      <c r="G80" s="237">
        <f t="shared" si="1"/>
        <v>0.72555555555555573</v>
      </c>
      <c r="H80" s="237">
        <v>0.97222222222222232</v>
      </c>
      <c r="I80" s="237">
        <v>0.97222222222222232</v>
      </c>
      <c r="J80" s="237">
        <v>0.97222222222222232</v>
      </c>
      <c r="K80" s="237">
        <v>0.97222222222222232</v>
      </c>
      <c r="L80" s="237">
        <v>0.97222222222222232</v>
      </c>
      <c r="M80" s="237">
        <v>0.97222222222222232</v>
      </c>
      <c r="N80" s="237">
        <v>0.97222222222222232</v>
      </c>
      <c r="O80" s="237">
        <v>0.83333333333333348</v>
      </c>
      <c r="P80" s="237">
        <v>0.83333333333333348</v>
      </c>
      <c r="Q80" s="237">
        <v>0.83333333333333348</v>
      </c>
      <c r="R80" s="237">
        <v>0.83333333333333348</v>
      </c>
      <c r="S80" s="237">
        <v>0.83333333333333348</v>
      </c>
      <c r="T80" s="237">
        <v>0.83333333333333348</v>
      </c>
      <c r="U80" s="237">
        <v>0.83333333333333348</v>
      </c>
      <c r="V80" s="237">
        <v>0.83333333333333348</v>
      </c>
      <c r="W80" s="237">
        <v>0.58333333333333337</v>
      </c>
      <c r="X80" s="237">
        <v>0.58333333333333337</v>
      </c>
      <c r="Y80" s="237">
        <v>0.58333333333333337</v>
      </c>
      <c r="Z80" s="237">
        <v>0.58333333333333337</v>
      </c>
      <c r="AA80" s="237">
        <v>0.58333333333333337</v>
      </c>
      <c r="AB80" s="237">
        <v>0.58333333333333337</v>
      </c>
      <c r="AC80" s="237">
        <v>0.58333333333333337</v>
      </c>
      <c r="AD80" s="237">
        <v>0.58333333333333337</v>
      </c>
      <c r="AE80" s="246">
        <v>0</v>
      </c>
      <c r="AF80" s="246">
        <v>0</v>
      </c>
      <c r="AG80" s="239">
        <v>8</v>
      </c>
      <c r="AH80" s="148">
        <f>5/36</f>
        <v>0.1388888888888889</v>
      </c>
      <c r="AI80" s="237">
        <v>0.41666666666666663</v>
      </c>
      <c r="AJ80" s="237">
        <v>0.41666666666666663</v>
      </c>
      <c r="AK80" s="237">
        <v>0.41666666666666663</v>
      </c>
      <c r="AL80" s="237">
        <v>0.41666666666666663</v>
      </c>
      <c r="AM80" s="237">
        <v>0.41666666666666663</v>
      </c>
      <c r="AN80" s="237">
        <v>0.41666666666666663</v>
      </c>
      <c r="AO80" s="237">
        <v>0.41666666666666663</v>
      </c>
    </row>
    <row r="81" spans="1:41" ht="15.75" thickBot="1" x14ac:dyDescent="0.3">
      <c r="A81" s="10" t="s">
        <v>119</v>
      </c>
      <c r="B81" s="12" t="s">
        <v>23</v>
      </c>
      <c r="C81" s="11" t="s">
        <v>27</v>
      </c>
      <c r="D81" s="12" t="s">
        <v>77</v>
      </c>
      <c r="E81" s="11" t="s">
        <v>100</v>
      </c>
      <c r="F81" s="14">
        <v>7</v>
      </c>
      <c r="G81" s="237">
        <f t="shared" si="1"/>
        <v>0.42111111111111127</v>
      </c>
      <c r="H81" s="237">
        <v>0.97222222222222232</v>
      </c>
      <c r="I81" s="237">
        <v>0.97222222222222232</v>
      </c>
      <c r="J81" s="237">
        <v>0.97222222222222232</v>
      </c>
      <c r="K81" s="237">
        <v>0.97222222222222232</v>
      </c>
      <c r="L81" s="237">
        <v>0.97222222222222232</v>
      </c>
      <c r="M81" s="237">
        <v>0.83333333333333348</v>
      </c>
      <c r="N81" s="237">
        <v>0.83333333333333348</v>
      </c>
      <c r="O81" s="237">
        <v>0.83333333333333348</v>
      </c>
      <c r="P81" s="237">
        <v>0.83333333333333348</v>
      </c>
      <c r="Q81" s="237">
        <v>0.58333333333333337</v>
      </c>
      <c r="R81" s="237">
        <v>0.58333333333333337</v>
      </c>
      <c r="S81" s="237">
        <v>0.58333333333333337</v>
      </c>
      <c r="T81" s="237">
        <v>0.58333333333333337</v>
      </c>
      <c r="U81" s="246">
        <v>0</v>
      </c>
      <c r="V81" s="246">
        <v>0</v>
      </c>
      <c r="W81" s="246">
        <v>0</v>
      </c>
      <c r="X81" s="246">
        <v>0</v>
      </c>
      <c r="Y81" s="246">
        <v>0</v>
      </c>
      <c r="Z81" s="246">
        <v>0</v>
      </c>
      <c r="AA81" s="246">
        <v>0</v>
      </c>
      <c r="AB81" s="246">
        <v>0</v>
      </c>
      <c r="AC81" s="246">
        <v>0</v>
      </c>
      <c r="AD81" s="246">
        <v>0</v>
      </c>
      <c r="AE81" s="246">
        <v>0</v>
      </c>
      <c r="AF81" s="246">
        <v>0</v>
      </c>
      <c r="AG81" s="239">
        <v>9</v>
      </c>
      <c r="AH81" s="148">
        <f>4/36</f>
        <v>0.1111111111111111</v>
      </c>
      <c r="AI81" s="237">
        <v>0.27777777777777773</v>
      </c>
      <c r="AJ81" s="237">
        <v>0.27777777777777773</v>
      </c>
      <c r="AK81" s="237">
        <v>0.27777777777777773</v>
      </c>
      <c r="AL81" s="237">
        <v>0.27777777777777773</v>
      </c>
      <c r="AM81" s="237">
        <v>0.27777777777777773</v>
      </c>
      <c r="AN81" s="237">
        <v>0.27777777777777773</v>
      </c>
      <c r="AO81" s="237">
        <v>0.27777777777777773</v>
      </c>
    </row>
    <row r="82" spans="1:41" ht="15.75" thickBot="1" x14ac:dyDescent="0.3">
      <c r="A82" s="10" t="s">
        <v>120</v>
      </c>
      <c r="B82" s="12" t="s">
        <v>23</v>
      </c>
      <c r="C82" s="11" t="s">
        <v>24</v>
      </c>
      <c r="D82" s="12" t="s">
        <v>10</v>
      </c>
      <c r="E82" s="11" t="s">
        <v>9</v>
      </c>
      <c r="F82" s="14">
        <v>3</v>
      </c>
      <c r="G82" s="237">
        <f t="shared" si="1"/>
        <v>0.19111111111111112</v>
      </c>
      <c r="H82" s="237">
        <v>0.97222222222222232</v>
      </c>
      <c r="I82" s="237">
        <v>0.97222222222222232</v>
      </c>
      <c r="J82" s="237">
        <v>0.83333333333333348</v>
      </c>
      <c r="K82" s="237">
        <v>0.83333333333333348</v>
      </c>
      <c r="L82" s="237">
        <v>0.58333333333333337</v>
      </c>
      <c r="M82" s="237">
        <v>0.58333333333333337</v>
      </c>
      <c r="N82" s="246">
        <v>0</v>
      </c>
      <c r="O82" s="246">
        <v>0</v>
      </c>
      <c r="P82" s="246">
        <v>0</v>
      </c>
      <c r="Q82" s="246">
        <v>0</v>
      </c>
      <c r="R82" s="246">
        <v>0</v>
      </c>
      <c r="S82" s="246">
        <v>0</v>
      </c>
      <c r="T82" s="246">
        <v>0</v>
      </c>
      <c r="U82" s="246">
        <v>0</v>
      </c>
      <c r="V82" s="246">
        <v>0</v>
      </c>
      <c r="W82" s="246">
        <v>0</v>
      </c>
      <c r="X82" s="246">
        <v>0</v>
      </c>
      <c r="Y82" s="246">
        <v>0</v>
      </c>
      <c r="Z82" s="246">
        <v>0</v>
      </c>
      <c r="AA82" s="246">
        <v>0</v>
      </c>
      <c r="AB82" s="246">
        <v>0</v>
      </c>
      <c r="AC82" s="246">
        <v>0</v>
      </c>
      <c r="AD82" s="246">
        <v>0</v>
      </c>
      <c r="AE82" s="246">
        <v>0</v>
      </c>
      <c r="AF82" s="246">
        <v>0</v>
      </c>
      <c r="AG82" s="239">
        <v>10</v>
      </c>
      <c r="AH82" s="148">
        <f>3/36</f>
        <v>8.3333333333333329E-2</v>
      </c>
      <c r="AI82" s="237">
        <v>0.16666666666666669</v>
      </c>
      <c r="AJ82" s="237">
        <v>0.16666666666666669</v>
      </c>
      <c r="AK82" s="237">
        <v>0.16666666666666669</v>
      </c>
      <c r="AL82" s="237">
        <v>0.16666666666666669</v>
      </c>
      <c r="AM82" s="237">
        <v>0.16666666666666669</v>
      </c>
      <c r="AN82" s="237">
        <v>0.16666666666666669</v>
      </c>
      <c r="AO82" s="237">
        <v>0.16666666666666669</v>
      </c>
    </row>
    <row r="83" spans="1:41" ht="15.75" thickBot="1" x14ac:dyDescent="0.3">
      <c r="A83" s="10" t="s">
        <v>122</v>
      </c>
      <c r="B83" s="12" t="s">
        <v>23</v>
      </c>
      <c r="C83" s="11" t="s">
        <v>27</v>
      </c>
      <c r="D83" s="12" t="s">
        <v>7</v>
      </c>
      <c r="E83" s="11" t="s">
        <v>47</v>
      </c>
      <c r="F83" s="14">
        <v>8</v>
      </c>
      <c r="G83" s="237">
        <f t="shared" si="1"/>
        <v>0.41111111111111109</v>
      </c>
      <c r="H83" s="237">
        <v>0.91666666666666674</v>
      </c>
      <c r="I83" s="237">
        <v>0.91666666666666674</v>
      </c>
      <c r="J83" s="237">
        <v>0.91666666666666674</v>
      </c>
      <c r="K83" s="237">
        <v>0.91666666666666674</v>
      </c>
      <c r="L83" s="237">
        <v>0.91666666666666674</v>
      </c>
      <c r="M83" s="237">
        <v>0.72222222222222232</v>
      </c>
      <c r="N83" s="237">
        <v>0.72222222222222232</v>
      </c>
      <c r="O83" s="237">
        <v>0.72222222222222232</v>
      </c>
      <c r="P83" s="237">
        <v>0.72222222222222232</v>
      </c>
      <c r="Q83" s="237">
        <v>0.72222222222222232</v>
      </c>
      <c r="R83" s="237">
        <v>0.41666666666666663</v>
      </c>
      <c r="S83" s="237">
        <v>0.41666666666666663</v>
      </c>
      <c r="T83" s="237">
        <v>0.41666666666666663</v>
      </c>
      <c r="U83" s="237">
        <v>0.41666666666666663</v>
      </c>
      <c r="V83" s="237">
        <v>0.41666666666666663</v>
      </c>
      <c r="W83" s="246">
        <v>0</v>
      </c>
      <c r="X83" s="246">
        <v>0</v>
      </c>
      <c r="Y83" s="246">
        <v>0</v>
      </c>
      <c r="Z83" s="246">
        <v>0</v>
      </c>
      <c r="AA83" s="246">
        <v>0</v>
      </c>
      <c r="AB83" s="246">
        <v>0</v>
      </c>
      <c r="AC83" s="246">
        <v>0</v>
      </c>
      <c r="AD83" s="246">
        <v>0</v>
      </c>
      <c r="AE83" s="246">
        <v>0</v>
      </c>
      <c r="AF83" s="246">
        <v>0</v>
      </c>
      <c r="AG83" s="239">
        <v>11</v>
      </c>
      <c r="AH83" s="148">
        <f>2/36</f>
        <v>5.5555555555555552E-2</v>
      </c>
      <c r="AI83" s="237">
        <v>8.3333333333333329E-2</v>
      </c>
      <c r="AJ83" s="237">
        <v>8.3333333333333329E-2</v>
      </c>
      <c r="AK83" s="237">
        <v>8.3333333333333329E-2</v>
      </c>
      <c r="AL83" s="237">
        <v>8.3333333333333329E-2</v>
      </c>
      <c r="AM83" s="237">
        <v>8.3333333333333329E-2</v>
      </c>
      <c r="AN83" s="237">
        <v>8.3333333333333329E-2</v>
      </c>
      <c r="AO83" s="237">
        <v>8.3333333333333329E-2</v>
      </c>
    </row>
    <row r="84" spans="1:41" ht="15.75" thickBot="1" x14ac:dyDescent="0.3">
      <c r="A84" s="10" t="s">
        <v>123</v>
      </c>
      <c r="B84" s="12" t="s">
        <v>23</v>
      </c>
      <c r="C84" s="11" t="s">
        <v>13</v>
      </c>
      <c r="D84" s="12" t="s">
        <v>9</v>
      </c>
      <c r="E84" s="11" t="s">
        <v>77</v>
      </c>
      <c r="F84" s="14">
        <v>5</v>
      </c>
      <c r="G84" s="237">
        <f t="shared" si="1"/>
        <v>0.2466666666666667</v>
      </c>
      <c r="H84" s="237">
        <v>0.91666666666666674</v>
      </c>
      <c r="I84" s="237">
        <v>0.91666666666666674</v>
      </c>
      <c r="J84" s="237">
        <v>0.91666666666666674</v>
      </c>
      <c r="K84" s="237">
        <v>0.72222222222222232</v>
      </c>
      <c r="L84" s="237">
        <v>0.72222222222222232</v>
      </c>
      <c r="M84" s="237">
        <v>0.72222222222222232</v>
      </c>
      <c r="N84" s="237">
        <v>0.41666666666666663</v>
      </c>
      <c r="O84" s="237">
        <v>0.41666666666666663</v>
      </c>
      <c r="P84" s="237">
        <v>0.41666666666666663</v>
      </c>
      <c r="Q84" s="246">
        <v>0</v>
      </c>
      <c r="R84" s="246">
        <v>0</v>
      </c>
      <c r="S84" s="246">
        <v>0</v>
      </c>
      <c r="T84" s="246">
        <v>0</v>
      </c>
      <c r="U84" s="246">
        <v>0</v>
      </c>
      <c r="V84" s="246">
        <v>0</v>
      </c>
      <c r="W84" s="246">
        <v>0</v>
      </c>
      <c r="X84" s="246">
        <v>0</v>
      </c>
      <c r="Y84" s="246">
        <v>0</v>
      </c>
      <c r="Z84" s="246">
        <v>0</v>
      </c>
      <c r="AA84" s="246">
        <v>0</v>
      </c>
      <c r="AB84" s="246">
        <v>0</v>
      </c>
      <c r="AC84" s="246">
        <v>0</v>
      </c>
      <c r="AD84" s="246">
        <v>0</v>
      </c>
      <c r="AE84" s="246">
        <v>0</v>
      </c>
      <c r="AF84" s="246">
        <v>0</v>
      </c>
      <c r="AG84" s="240">
        <v>12</v>
      </c>
      <c r="AH84" s="157">
        <f>1/36</f>
        <v>2.7777777777777776E-2</v>
      </c>
      <c r="AI84" s="237">
        <v>2.7777777777777776E-2</v>
      </c>
      <c r="AJ84" s="237">
        <v>2.7777777777777776E-2</v>
      </c>
      <c r="AK84" s="237">
        <v>2.7777777777777776E-2</v>
      </c>
      <c r="AL84" s="237">
        <v>2.7777777777777776E-2</v>
      </c>
      <c r="AM84" s="237">
        <v>2.7777777777777776E-2</v>
      </c>
      <c r="AN84" s="237">
        <v>2.7777777777777776E-2</v>
      </c>
      <c r="AO84" s="237">
        <v>2.7777777777777776E-2</v>
      </c>
    </row>
    <row r="85" spans="1:41" ht="16.5" thickTop="1" thickBot="1" x14ac:dyDescent="0.3">
      <c r="A85" s="10" t="s">
        <v>124</v>
      </c>
      <c r="B85" s="12" t="s">
        <v>23</v>
      </c>
      <c r="C85" s="11" t="s">
        <v>22</v>
      </c>
      <c r="D85" s="12" t="s">
        <v>24</v>
      </c>
      <c r="E85" s="11" t="s">
        <v>13</v>
      </c>
      <c r="F85" s="14">
        <v>3</v>
      </c>
      <c r="G85" s="237">
        <f t="shared" si="1"/>
        <v>8.2222222222222238E-2</v>
      </c>
      <c r="H85" s="237">
        <v>0.91666666666666674</v>
      </c>
      <c r="I85" s="237">
        <v>0.72222222222222232</v>
      </c>
      <c r="J85" s="237">
        <v>0.41666666666666663</v>
      </c>
      <c r="K85" s="246">
        <v>0</v>
      </c>
      <c r="L85" s="246">
        <v>0</v>
      </c>
      <c r="M85" s="246">
        <v>0</v>
      </c>
      <c r="N85" s="246">
        <v>0</v>
      </c>
      <c r="O85" s="246">
        <v>0</v>
      </c>
      <c r="P85" s="246">
        <v>0</v>
      </c>
      <c r="Q85" s="246">
        <v>0</v>
      </c>
      <c r="R85" s="246">
        <v>0</v>
      </c>
      <c r="S85" s="246">
        <v>0</v>
      </c>
      <c r="T85" s="246">
        <v>0</v>
      </c>
      <c r="U85" s="246">
        <v>0</v>
      </c>
      <c r="V85" s="246">
        <v>0</v>
      </c>
      <c r="W85" s="246">
        <v>0</v>
      </c>
      <c r="X85" s="246">
        <v>0</v>
      </c>
      <c r="Y85" s="246">
        <v>0</v>
      </c>
      <c r="Z85" s="246">
        <v>0</v>
      </c>
      <c r="AA85" s="246">
        <v>0</v>
      </c>
      <c r="AB85" s="246">
        <v>0</v>
      </c>
      <c r="AC85" s="246">
        <v>0</v>
      </c>
      <c r="AD85" s="246">
        <v>0</v>
      </c>
      <c r="AE85" s="246">
        <v>0</v>
      </c>
      <c r="AF85" s="246">
        <v>0</v>
      </c>
      <c r="AG85" s="242" t="s">
        <v>36</v>
      </c>
      <c r="AH85" s="243" t="s">
        <v>247</v>
      </c>
      <c r="AI85" s="245" t="s">
        <v>248</v>
      </c>
      <c r="AJ85" s="244"/>
      <c r="AK85" s="241"/>
      <c r="AL85" s="241"/>
      <c r="AM85" s="241"/>
      <c r="AN85" s="241"/>
      <c r="AO85" s="241"/>
    </row>
    <row r="86" spans="1:41" ht="15.75" thickBot="1" x14ac:dyDescent="0.3">
      <c r="A86" s="10" t="s">
        <v>125</v>
      </c>
      <c r="B86" s="12" t="s">
        <v>23</v>
      </c>
      <c r="C86" s="11" t="s">
        <v>27</v>
      </c>
      <c r="D86" s="12" t="s">
        <v>7</v>
      </c>
      <c r="E86" s="11" t="s">
        <v>47</v>
      </c>
      <c r="F86" s="14">
        <v>16</v>
      </c>
      <c r="G86" s="237">
        <f t="shared" si="1"/>
        <v>0.41111111111111109</v>
      </c>
      <c r="H86" s="237">
        <v>0.91666666666666674</v>
      </c>
      <c r="I86" s="237">
        <v>0.91666666666666674</v>
      </c>
      <c r="J86" s="237">
        <v>0.91666666666666674</v>
      </c>
      <c r="K86" s="237">
        <v>0.91666666666666674</v>
      </c>
      <c r="L86" s="237">
        <v>0.91666666666666674</v>
      </c>
      <c r="M86" s="237">
        <v>0.72222222222222232</v>
      </c>
      <c r="N86" s="237">
        <v>0.72222222222222232</v>
      </c>
      <c r="O86" s="237">
        <v>0.72222222222222232</v>
      </c>
      <c r="P86" s="237">
        <v>0.72222222222222232</v>
      </c>
      <c r="Q86" s="237">
        <v>0.72222222222222232</v>
      </c>
      <c r="R86" s="237">
        <v>0.41666666666666663</v>
      </c>
      <c r="S86" s="237">
        <v>0.41666666666666663</v>
      </c>
      <c r="T86" s="237">
        <v>0.41666666666666663</v>
      </c>
      <c r="U86" s="237">
        <v>0.41666666666666663</v>
      </c>
      <c r="V86" s="237">
        <v>0.41666666666666663</v>
      </c>
      <c r="W86" s="246">
        <v>0</v>
      </c>
      <c r="X86" s="246">
        <v>0</v>
      </c>
      <c r="Y86" s="246">
        <v>0</v>
      </c>
      <c r="Z86" s="246">
        <v>0</v>
      </c>
      <c r="AA86" s="246">
        <v>0</v>
      </c>
      <c r="AB86" s="246">
        <v>0</v>
      </c>
      <c r="AC86" s="246">
        <v>0</v>
      </c>
      <c r="AD86" s="246">
        <v>0</v>
      </c>
      <c r="AE86" s="246">
        <v>0</v>
      </c>
      <c r="AF86" s="246">
        <v>0</v>
      </c>
      <c r="AG86" s="238">
        <v>2</v>
      </c>
      <c r="AH86" s="156">
        <f>1/36</f>
        <v>2.7777777777777776E-2</v>
      </c>
      <c r="AI86" s="237">
        <v>1.0000000000000002</v>
      </c>
      <c r="AJ86" s="237">
        <v>1.0000000000000002</v>
      </c>
      <c r="AK86" s="237">
        <v>1.0000000000000002</v>
      </c>
      <c r="AL86" s="237">
        <v>1.0000000000000002</v>
      </c>
      <c r="AM86" s="237">
        <v>1.0000000000000002</v>
      </c>
      <c r="AN86" s="237">
        <v>1.0000000000000002</v>
      </c>
      <c r="AO86" s="237">
        <v>1.0000000000000002</v>
      </c>
    </row>
    <row r="87" spans="1:41" ht="15.75" thickBot="1" x14ac:dyDescent="0.3">
      <c r="A87" s="10" t="s">
        <v>126</v>
      </c>
      <c r="B87" s="12" t="s">
        <v>23</v>
      </c>
      <c r="C87" s="11" t="s">
        <v>13</v>
      </c>
      <c r="D87" s="12" t="s">
        <v>9</v>
      </c>
      <c r="E87" s="11" t="s">
        <v>77</v>
      </c>
      <c r="F87" s="14">
        <v>10</v>
      </c>
      <c r="G87" s="237">
        <f t="shared" si="1"/>
        <v>0.2466666666666667</v>
      </c>
      <c r="H87" s="237">
        <v>0.91666666666666674</v>
      </c>
      <c r="I87" s="237">
        <v>0.91666666666666674</v>
      </c>
      <c r="J87" s="237">
        <v>0.91666666666666674</v>
      </c>
      <c r="K87" s="237">
        <v>0.72222222222222232</v>
      </c>
      <c r="L87" s="237">
        <v>0.72222222222222232</v>
      </c>
      <c r="M87" s="237">
        <v>0.72222222222222232</v>
      </c>
      <c r="N87" s="237">
        <v>0.41666666666666663</v>
      </c>
      <c r="O87" s="237">
        <v>0.41666666666666663</v>
      </c>
      <c r="P87" s="237">
        <v>0.41666666666666663</v>
      </c>
      <c r="Q87" s="246">
        <v>0</v>
      </c>
      <c r="R87" s="246">
        <v>0</v>
      </c>
      <c r="S87" s="246">
        <v>0</v>
      </c>
      <c r="T87" s="246">
        <v>0</v>
      </c>
      <c r="U87" s="246">
        <v>0</v>
      </c>
      <c r="V87" s="246">
        <v>0</v>
      </c>
      <c r="W87" s="246">
        <v>0</v>
      </c>
      <c r="X87" s="246">
        <v>0</v>
      </c>
      <c r="Y87" s="246">
        <v>0</v>
      </c>
      <c r="Z87" s="246">
        <v>0</v>
      </c>
      <c r="AA87" s="246">
        <v>0</v>
      </c>
      <c r="AB87" s="246">
        <v>0</v>
      </c>
      <c r="AC87" s="246">
        <v>0</v>
      </c>
      <c r="AD87" s="246">
        <v>0</v>
      </c>
      <c r="AE87" s="246">
        <v>0</v>
      </c>
      <c r="AF87" s="246">
        <v>0</v>
      </c>
      <c r="AG87" s="239">
        <v>3</v>
      </c>
      <c r="AH87" s="148">
        <f>2/36</f>
        <v>5.5555555555555552E-2</v>
      </c>
      <c r="AI87" s="237">
        <v>0.97222222222222232</v>
      </c>
      <c r="AJ87" s="237">
        <v>0.97222222222222232</v>
      </c>
      <c r="AK87" s="237">
        <v>0.97222222222222232</v>
      </c>
      <c r="AL87" s="237">
        <v>0.97222222222222232</v>
      </c>
      <c r="AM87" s="237">
        <v>0.97222222222222232</v>
      </c>
      <c r="AN87" s="237">
        <v>0.97222222222222232</v>
      </c>
      <c r="AO87" s="237">
        <v>0.97222222222222232</v>
      </c>
    </row>
    <row r="88" spans="1:41" ht="15.75" thickBot="1" x14ac:dyDescent="0.3">
      <c r="A88" s="10" t="s">
        <v>127</v>
      </c>
      <c r="B88" s="12" t="s">
        <v>23</v>
      </c>
      <c r="C88" s="11" t="s">
        <v>22</v>
      </c>
      <c r="D88" s="12" t="s">
        <v>24</v>
      </c>
      <c r="E88" s="11" t="s">
        <v>13</v>
      </c>
      <c r="F88" s="14">
        <v>6</v>
      </c>
      <c r="G88" s="237">
        <f t="shared" si="1"/>
        <v>8.2222222222222238E-2</v>
      </c>
      <c r="H88" s="237">
        <v>0.91666666666666674</v>
      </c>
      <c r="I88" s="237">
        <v>0.72222222222222232</v>
      </c>
      <c r="J88" s="237">
        <v>0.41666666666666663</v>
      </c>
      <c r="K88" s="246">
        <v>0</v>
      </c>
      <c r="L88" s="246">
        <v>0</v>
      </c>
      <c r="M88" s="246">
        <v>0</v>
      </c>
      <c r="N88" s="246">
        <v>0</v>
      </c>
      <c r="O88" s="246">
        <v>0</v>
      </c>
      <c r="P88" s="246">
        <v>0</v>
      </c>
      <c r="Q88" s="246">
        <v>0</v>
      </c>
      <c r="R88" s="246">
        <v>0</v>
      </c>
      <c r="S88" s="246">
        <v>0</v>
      </c>
      <c r="T88" s="246">
        <v>0</v>
      </c>
      <c r="U88" s="246">
        <v>0</v>
      </c>
      <c r="V88" s="246">
        <v>0</v>
      </c>
      <c r="W88" s="246">
        <v>0</v>
      </c>
      <c r="X88" s="246">
        <v>0</v>
      </c>
      <c r="Y88" s="246">
        <v>0</v>
      </c>
      <c r="Z88" s="246">
        <v>0</v>
      </c>
      <c r="AA88" s="246">
        <v>0</v>
      </c>
      <c r="AB88" s="246">
        <v>0</v>
      </c>
      <c r="AC88" s="246">
        <v>0</v>
      </c>
      <c r="AD88" s="246">
        <v>0</v>
      </c>
      <c r="AE88" s="246">
        <v>0</v>
      </c>
      <c r="AF88" s="246">
        <v>0</v>
      </c>
      <c r="AG88" s="239">
        <v>4</v>
      </c>
      <c r="AH88" s="148">
        <f>3/36</f>
        <v>8.3333333333333329E-2</v>
      </c>
      <c r="AI88" s="237">
        <v>0.91666666666666674</v>
      </c>
      <c r="AJ88" s="237">
        <v>0.91666666666666674</v>
      </c>
      <c r="AK88" s="237">
        <v>0.91666666666666674</v>
      </c>
      <c r="AL88" s="237">
        <v>0.91666666666666674</v>
      </c>
      <c r="AM88" s="237">
        <v>0.91666666666666674</v>
      </c>
      <c r="AN88" s="237">
        <v>0.91666666666666674</v>
      </c>
      <c r="AO88" s="237">
        <v>0.91666666666666674</v>
      </c>
    </row>
    <row r="89" spans="1:41" ht="15.75" thickBot="1" x14ac:dyDescent="0.3">
      <c r="A89" s="10" t="s">
        <v>128</v>
      </c>
      <c r="B89" s="12" t="s">
        <v>23</v>
      </c>
      <c r="C89" s="11" t="s">
        <v>13</v>
      </c>
      <c r="D89" s="12" t="s">
        <v>9</v>
      </c>
      <c r="E89" s="11" t="s">
        <v>77</v>
      </c>
      <c r="F89" s="14">
        <v>2</v>
      </c>
      <c r="G89" s="237">
        <f t="shared" si="1"/>
        <v>0.2466666666666667</v>
      </c>
      <c r="H89" s="237">
        <v>0.91666666666666674</v>
      </c>
      <c r="I89" s="237">
        <v>0.91666666666666674</v>
      </c>
      <c r="J89" s="237">
        <v>0.91666666666666674</v>
      </c>
      <c r="K89" s="237">
        <v>0.72222222222222232</v>
      </c>
      <c r="L89" s="237">
        <v>0.72222222222222232</v>
      </c>
      <c r="M89" s="237">
        <v>0.72222222222222232</v>
      </c>
      <c r="N89" s="237">
        <v>0.41666666666666663</v>
      </c>
      <c r="O89" s="237">
        <v>0.41666666666666663</v>
      </c>
      <c r="P89" s="237">
        <v>0.41666666666666663</v>
      </c>
      <c r="Q89" s="246">
        <v>0</v>
      </c>
      <c r="R89" s="246">
        <v>0</v>
      </c>
      <c r="S89" s="246">
        <v>0</v>
      </c>
      <c r="T89" s="246">
        <v>0</v>
      </c>
      <c r="U89" s="246">
        <v>0</v>
      </c>
      <c r="V89" s="246">
        <v>0</v>
      </c>
      <c r="W89" s="246">
        <v>0</v>
      </c>
      <c r="X89" s="246">
        <v>0</v>
      </c>
      <c r="Y89" s="246">
        <v>0</v>
      </c>
      <c r="Z89" s="246">
        <v>0</v>
      </c>
      <c r="AA89" s="246">
        <v>0</v>
      </c>
      <c r="AB89" s="246">
        <v>0</v>
      </c>
      <c r="AC89" s="246">
        <v>0</v>
      </c>
      <c r="AD89" s="246">
        <v>0</v>
      </c>
      <c r="AE89" s="246">
        <v>0</v>
      </c>
      <c r="AF89" s="246">
        <v>0</v>
      </c>
      <c r="AG89" s="239">
        <v>5</v>
      </c>
      <c r="AH89" s="148">
        <f>4/36</f>
        <v>0.1111111111111111</v>
      </c>
      <c r="AI89" s="237">
        <v>0.83333333333333348</v>
      </c>
      <c r="AJ89" s="237">
        <v>0.83333333333333348</v>
      </c>
      <c r="AK89" s="237">
        <v>0.83333333333333348</v>
      </c>
      <c r="AL89" s="237">
        <v>0.83333333333333348</v>
      </c>
      <c r="AM89" s="237">
        <v>0.83333333333333348</v>
      </c>
      <c r="AN89" s="237">
        <v>0.83333333333333348</v>
      </c>
      <c r="AO89" s="237">
        <v>0.83333333333333348</v>
      </c>
    </row>
    <row r="90" spans="1:41" ht="15.75" thickBot="1" x14ac:dyDescent="0.3">
      <c r="A90" s="10" t="s">
        <v>129</v>
      </c>
      <c r="B90" s="12" t="s">
        <v>23</v>
      </c>
      <c r="C90" s="11" t="s">
        <v>22</v>
      </c>
      <c r="D90" s="12" t="s">
        <v>24</v>
      </c>
      <c r="E90" s="11" t="s">
        <v>13</v>
      </c>
      <c r="F90" s="14">
        <v>2</v>
      </c>
      <c r="G90" s="237">
        <f t="shared" si="1"/>
        <v>8.2222222222222238E-2</v>
      </c>
      <c r="H90" s="237">
        <v>0.91666666666666674</v>
      </c>
      <c r="I90" s="237">
        <v>0.72222222222222232</v>
      </c>
      <c r="J90" s="237">
        <v>0.41666666666666663</v>
      </c>
      <c r="K90" s="246">
        <v>0</v>
      </c>
      <c r="L90" s="246">
        <v>0</v>
      </c>
      <c r="M90" s="246">
        <v>0</v>
      </c>
      <c r="N90" s="246">
        <v>0</v>
      </c>
      <c r="O90" s="246">
        <v>0</v>
      </c>
      <c r="P90" s="246">
        <v>0</v>
      </c>
      <c r="Q90" s="246">
        <v>0</v>
      </c>
      <c r="R90" s="246">
        <v>0</v>
      </c>
      <c r="S90" s="246">
        <v>0</v>
      </c>
      <c r="T90" s="246">
        <v>0</v>
      </c>
      <c r="U90" s="246">
        <v>0</v>
      </c>
      <c r="V90" s="246">
        <v>0</v>
      </c>
      <c r="W90" s="246">
        <v>0</v>
      </c>
      <c r="X90" s="246">
        <v>0</v>
      </c>
      <c r="Y90" s="246">
        <v>0</v>
      </c>
      <c r="Z90" s="246">
        <v>0</v>
      </c>
      <c r="AA90" s="246">
        <v>0</v>
      </c>
      <c r="AB90" s="246">
        <v>0</v>
      </c>
      <c r="AC90" s="246">
        <v>0</v>
      </c>
      <c r="AD90" s="246">
        <v>0</v>
      </c>
      <c r="AE90" s="246">
        <v>0</v>
      </c>
      <c r="AF90" s="246">
        <v>0</v>
      </c>
      <c r="AG90" s="239">
        <v>6</v>
      </c>
      <c r="AH90" s="148">
        <f>5/36</f>
        <v>0.1388888888888889</v>
      </c>
      <c r="AI90" s="237">
        <v>0.72222222222222232</v>
      </c>
      <c r="AJ90" s="237">
        <v>0.72222222222222232</v>
      </c>
      <c r="AK90" s="237">
        <v>0.72222222222222232</v>
      </c>
      <c r="AL90" s="237">
        <v>0.72222222222222232</v>
      </c>
      <c r="AM90" s="237">
        <v>0.72222222222222232</v>
      </c>
      <c r="AN90" s="237">
        <v>0.72222222222222232</v>
      </c>
      <c r="AO90" s="237">
        <v>0.72222222222222232</v>
      </c>
    </row>
    <row r="91" spans="1:41" ht="15.75" thickBot="1" x14ac:dyDescent="0.3">
      <c r="A91" s="10" t="s">
        <v>130</v>
      </c>
      <c r="B91" s="12" t="s">
        <v>23</v>
      </c>
      <c r="C91" s="11" t="s">
        <v>24</v>
      </c>
      <c r="D91" s="12" t="s">
        <v>13</v>
      </c>
      <c r="E91" s="11" t="s">
        <v>10</v>
      </c>
      <c r="F91" s="14">
        <v>4</v>
      </c>
      <c r="G91" s="237">
        <f t="shared" si="1"/>
        <v>0.11888888888888889</v>
      </c>
      <c r="H91" s="237">
        <v>0.91666666666666674</v>
      </c>
      <c r="I91" s="237">
        <v>0.91666666666666674</v>
      </c>
      <c r="J91" s="237">
        <v>0.72222222222222232</v>
      </c>
      <c r="K91" s="237">
        <v>0.41666666666666663</v>
      </c>
      <c r="L91" s="246">
        <v>0</v>
      </c>
      <c r="M91" s="246">
        <v>0</v>
      </c>
      <c r="N91" s="246">
        <v>0</v>
      </c>
      <c r="O91" s="246">
        <v>0</v>
      </c>
      <c r="P91" s="246">
        <v>0</v>
      </c>
      <c r="Q91" s="246">
        <v>0</v>
      </c>
      <c r="R91" s="246">
        <v>0</v>
      </c>
      <c r="S91" s="246">
        <v>0</v>
      </c>
      <c r="T91" s="246">
        <v>0</v>
      </c>
      <c r="U91" s="246">
        <v>0</v>
      </c>
      <c r="V91" s="246">
        <v>0</v>
      </c>
      <c r="W91" s="246">
        <v>0</v>
      </c>
      <c r="X91" s="246">
        <v>0</v>
      </c>
      <c r="Y91" s="246">
        <v>0</v>
      </c>
      <c r="Z91" s="246">
        <v>0</v>
      </c>
      <c r="AA91" s="246">
        <v>0</v>
      </c>
      <c r="AB91" s="246">
        <v>0</v>
      </c>
      <c r="AC91" s="246">
        <v>0</v>
      </c>
      <c r="AD91" s="246">
        <v>0</v>
      </c>
      <c r="AE91" s="246">
        <v>0</v>
      </c>
      <c r="AF91" s="246">
        <v>0</v>
      </c>
      <c r="AG91" s="239">
        <v>7</v>
      </c>
      <c r="AH91" s="148">
        <f>6/36</f>
        <v>0.16666666666666666</v>
      </c>
      <c r="AI91" s="237">
        <v>0.58333333333333337</v>
      </c>
      <c r="AJ91" s="237">
        <v>0.58333333333333337</v>
      </c>
      <c r="AK91" s="237">
        <v>0.58333333333333337</v>
      </c>
      <c r="AL91" s="237">
        <v>0.58333333333333337</v>
      </c>
      <c r="AM91" s="237">
        <v>0.58333333333333337</v>
      </c>
      <c r="AN91" s="237">
        <v>0.58333333333333337</v>
      </c>
      <c r="AO91" s="237">
        <v>0.58333333333333337</v>
      </c>
    </row>
    <row r="92" spans="1:41" ht="15.75" thickBot="1" x14ac:dyDescent="0.3">
      <c r="A92" s="15" t="s">
        <v>131</v>
      </c>
      <c r="B92" s="17" t="s">
        <v>23</v>
      </c>
      <c r="C92" s="16" t="s">
        <v>25</v>
      </c>
      <c r="D92" s="17" t="s">
        <v>100</v>
      </c>
      <c r="E92" s="16" t="s">
        <v>137</v>
      </c>
      <c r="F92" s="20">
        <v>15</v>
      </c>
      <c r="G92" s="237">
        <f t="shared" si="1"/>
        <v>0.60888888888888859</v>
      </c>
      <c r="H92" s="237">
        <v>0.91666666666666674</v>
      </c>
      <c r="I92" s="237">
        <v>0.91666666666666674</v>
      </c>
      <c r="J92" s="237">
        <v>0.91666666666666674</v>
      </c>
      <c r="K92" s="237">
        <v>0.91666666666666674</v>
      </c>
      <c r="L92" s="237">
        <v>0.91666666666666674</v>
      </c>
      <c r="M92" s="237">
        <v>0.91666666666666674</v>
      </c>
      <c r="N92" s="237">
        <v>0.91666666666666674</v>
      </c>
      <c r="O92" s="237">
        <v>0.72222222222222232</v>
      </c>
      <c r="P92" s="237">
        <v>0.72222222222222232</v>
      </c>
      <c r="Q92" s="237">
        <v>0.72222222222222232</v>
      </c>
      <c r="R92" s="237">
        <v>0.72222222222222232</v>
      </c>
      <c r="S92" s="237">
        <v>0.72222222222222232</v>
      </c>
      <c r="T92" s="237">
        <v>0.72222222222222232</v>
      </c>
      <c r="U92" s="237">
        <v>0.72222222222222232</v>
      </c>
      <c r="V92" s="237">
        <v>0.41666666666666663</v>
      </c>
      <c r="W92" s="237">
        <v>0.41666666666666663</v>
      </c>
      <c r="X92" s="237">
        <v>0.41666666666666663</v>
      </c>
      <c r="Y92" s="237">
        <v>0.41666666666666663</v>
      </c>
      <c r="Z92" s="237">
        <v>0.41666666666666663</v>
      </c>
      <c r="AA92" s="237">
        <v>0.41666666666666663</v>
      </c>
      <c r="AB92" s="237">
        <v>0.41666666666666663</v>
      </c>
      <c r="AC92" s="237">
        <v>0.41666666666666663</v>
      </c>
      <c r="AD92" s="237">
        <v>0.41666666666666663</v>
      </c>
      <c r="AE92" s="246">
        <v>0</v>
      </c>
      <c r="AF92" s="246">
        <v>0</v>
      </c>
      <c r="AG92" s="239">
        <v>8</v>
      </c>
      <c r="AH92" s="148">
        <f>5/36</f>
        <v>0.1388888888888889</v>
      </c>
      <c r="AI92" s="237">
        <v>0.41666666666666663</v>
      </c>
      <c r="AJ92" s="237">
        <v>0.41666666666666663</v>
      </c>
      <c r="AK92" s="237">
        <v>0.41666666666666663</v>
      </c>
      <c r="AL92" s="237">
        <v>0.41666666666666663</v>
      </c>
      <c r="AM92" s="237">
        <v>0.41666666666666663</v>
      </c>
      <c r="AN92" s="237">
        <v>0.41666666666666663</v>
      </c>
      <c r="AO92" s="237">
        <v>0.41666666666666663</v>
      </c>
    </row>
    <row r="93" spans="1:41" ht="16.5" thickTop="1" thickBot="1" x14ac:dyDescent="0.3">
      <c r="G93" s="237">
        <f t="shared" si="1"/>
        <v>0</v>
      </c>
      <c r="AG93" s="239">
        <v>9</v>
      </c>
      <c r="AH93" s="148">
        <f>4/36</f>
        <v>0.1111111111111111</v>
      </c>
      <c r="AI93" s="237">
        <v>0.27777777777777773</v>
      </c>
      <c r="AJ93" s="237">
        <v>0.27777777777777773</v>
      </c>
      <c r="AK93" s="237">
        <v>0.27777777777777773</v>
      </c>
      <c r="AL93" s="237">
        <v>0.27777777777777773</v>
      </c>
      <c r="AM93" s="237">
        <v>0.27777777777777773</v>
      </c>
      <c r="AN93" s="237">
        <v>0.27777777777777773</v>
      </c>
      <c r="AO93" s="237">
        <v>0.27777777777777773</v>
      </c>
    </row>
    <row r="94" spans="1:41" ht="15.75" thickBot="1" x14ac:dyDescent="0.3">
      <c r="A94" s="10" t="s">
        <v>143</v>
      </c>
      <c r="B94" s="12" t="s">
        <v>5</v>
      </c>
      <c r="C94" s="11" t="s">
        <v>1</v>
      </c>
      <c r="D94" s="12" t="s">
        <v>0</v>
      </c>
      <c r="E94" s="11" t="s">
        <v>2</v>
      </c>
      <c r="F94" s="14" t="s">
        <v>40</v>
      </c>
      <c r="G94" s="237">
        <f t="shared" si="1"/>
        <v>13</v>
      </c>
      <c r="H94" s="241">
        <v>1</v>
      </c>
      <c r="I94" s="241">
        <v>2</v>
      </c>
      <c r="J94" s="241">
        <v>3</v>
      </c>
      <c r="K94" s="241">
        <v>4</v>
      </c>
      <c r="L94" s="241">
        <v>5</v>
      </c>
      <c r="M94" s="241">
        <v>6</v>
      </c>
      <c r="N94" s="241">
        <v>7</v>
      </c>
      <c r="O94" s="241">
        <v>8</v>
      </c>
      <c r="P94" s="241">
        <v>9</v>
      </c>
      <c r="Q94" s="241">
        <v>10</v>
      </c>
      <c r="R94" s="241">
        <v>11</v>
      </c>
      <c r="S94" s="241">
        <v>12</v>
      </c>
      <c r="T94" s="241">
        <v>13</v>
      </c>
      <c r="U94" s="241">
        <v>14</v>
      </c>
      <c r="V94" s="241">
        <v>15</v>
      </c>
      <c r="W94" s="241">
        <v>16</v>
      </c>
      <c r="X94" s="241">
        <v>17</v>
      </c>
      <c r="Y94" s="241">
        <v>18</v>
      </c>
      <c r="Z94" s="241">
        <v>19</v>
      </c>
      <c r="AA94" s="241">
        <v>20</v>
      </c>
      <c r="AB94" s="241">
        <v>21</v>
      </c>
      <c r="AC94" s="241">
        <v>22</v>
      </c>
      <c r="AD94" s="241">
        <v>23</v>
      </c>
      <c r="AE94" s="241">
        <v>24</v>
      </c>
      <c r="AF94" s="241">
        <v>25</v>
      </c>
      <c r="AG94" s="239">
        <v>10</v>
      </c>
      <c r="AH94" s="148">
        <f>3/36</f>
        <v>8.3333333333333329E-2</v>
      </c>
      <c r="AI94" s="237">
        <v>0.16666666666666669</v>
      </c>
      <c r="AJ94" s="237">
        <v>0.16666666666666669</v>
      </c>
      <c r="AK94" s="237">
        <v>0.16666666666666669</v>
      </c>
      <c r="AL94" s="237">
        <v>0.16666666666666669</v>
      </c>
      <c r="AM94" s="237">
        <v>0.16666666666666669</v>
      </c>
      <c r="AN94" s="237">
        <v>0.16666666666666669</v>
      </c>
      <c r="AO94" s="237">
        <v>0.16666666666666669</v>
      </c>
    </row>
    <row r="95" spans="1:41" ht="15.75" thickBot="1" x14ac:dyDescent="0.3">
      <c r="A95" s="10" t="s">
        <v>16</v>
      </c>
      <c r="B95" s="12" t="s">
        <v>9</v>
      </c>
      <c r="C95" s="11" t="s">
        <v>25</v>
      </c>
      <c r="D95" s="12" t="s">
        <v>100</v>
      </c>
      <c r="E95" s="11" t="s">
        <v>133</v>
      </c>
      <c r="F95" s="14">
        <v>3.166666666666667</v>
      </c>
      <c r="G95" s="237">
        <f t="shared" si="1"/>
        <v>0.47555555555555534</v>
      </c>
      <c r="H95" s="237">
        <v>0.16666666666666669</v>
      </c>
      <c r="I95" s="237">
        <v>0.27777777777777773</v>
      </c>
      <c r="J95" s="237">
        <v>0.41666666666666663</v>
      </c>
      <c r="K95" s="237">
        <v>0.58333333333333337</v>
      </c>
      <c r="L95" s="237">
        <v>0.72222222222222232</v>
      </c>
      <c r="M95" s="237">
        <v>0.83333333333333348</v>
      </c>
      <c r="N95" s="237">
        <v>0.91666666666666674</v>
      </c>
      <c r="O95" s="237">
        <v>0.72222222222222232</v>
      </c>
      <c r="P95" s="237">
        <v>0.72222222222222232</v>
      </c>
      <c r="Q95" s="237">
        <v>0.72222222222222232</v>
      </c>
      <c r="R95" s="237">
        <v>0.72222222222222232</v>
      </c>
      <c r="S95" s="237">
        <v>0.72222222222222232</v>
      </c>
      <c r="T95" s="237">
        <v>0.72222222222222232</v>
      </c>
      <c r="U95" s="237">
        <v>0.72222222222222232</v>
      </c>
      <c r="V95" s="237">
        <v>0.41666666666666663</v>
      </c>
      <c r="W95" s="237">
        <v>0.41666666666666663</v>
      </c>
      <c r="X95" s="237">
        <v>0.41666666666666663</v>
      </c>
      <c r="Y95" s="237">
        <v>0.41666666666666663</v>
      </c>
      <c r="Z95" s="237">
        <v>0.41666666666666663</v>
      </c>
      <c r="AA95" s="237">
        <v>0.41666666666666663</v>
      </c>
      <c r="AB95" s="237">
        <v>0.41666666666666663</v>
      </c>
      <c r="AC95" s="246">
        <v>0</v>
      </c>
      <c r="AD95" s="246">
        <v>0</v>
      </c>
      <c r="AE95" s="246">
        <v>0</v>
      </c>
      <c r="AF95" s="246">
        <v>0</v>
      </c>
      <c r="AG95" s="239">
        <v>11</v>
      </c>
      <c r="AH95" s="148">
        <f>2/36</f>
        <v>5.5555555555555552E-2</v>
      </c>
      <c r="AI95" s="237">
        <v>8.3333333333333329E-2</v>
      </c>
      <c r="AJ95" s="237">
        <v>8.3333333333333329E-2</v>
      </c>
      <c r="AK95" s="237">
        <v>8.3333333333333329E-2</v>
      </c>
      <c r="AL95" s="237">
        <v>8.3333333333333329E-2</v>
      </c>
      <c r="AM95" s="237">
        <v>8.3333333333333329E-2</v>
      </c>
      <c r="AN95" s="237">
        <v>8.3333333333333329E-2</v>
      </c>
      <c r="AO95" s="237">
        <v>8.3333333333333329E-2</v>
      </c>
    </row>
    <row r="96" spans="1:41" ht="15.75" thickBot="1" x14ac:dyDescent="0.3">
      <c r="A96" s="10" t="s">
        <v>17</v>
      </c>
      <c r="B96" s="12" t="s">
        <v>9</v>
      </c>
      <c r="C96" s="11" t="s">
        <v>25</v>
      </c>
      <c r="D96" s="12" t="s">
        <v>100</v>
      </c>
      <c r="E96" s="11" t="s">
        <v>133</v>
      </c>
      <c r="F96" s="14">
        <v>6.3055555555555554</v>
      </c>
      <c r="G96" s="237">
        <f t="shared" si="1"/>
        <v>0.47555555555555534</v>
      </c>
      <c r="H96" s="237">
        <v>0.16666666666666669</v>
      </c>
      <c r="I96" s="237">
        <v>0.27777777777777773</v>
      </c>
      <c r="J96" s="237">
        <v>0.41666666666666663</v>
      </c>
      <c r="K96" s="237">
        <v>0.58333333333333337</v>
      </c>
      <c r="L96" s="237">
        <v>0.72222222222222232</v>
      </c>
      <c r="M96" s="237">
        <v>0.83333333333333348</v>
      </c>
      <c r="N96" s="237">
        <v>0.91666666666666674</v>
      </c>
      <c r="O96" s="237">
        <v>0.72222222222222232</v>
      </c>
      <c r="P96" s="237">
        <v>0.72222222222222232</v>
      </c>
      <c r="Q96" s="237">
        <v>0.72222222222222232</v>
      </c>
      <c r="R96" s="237">
        <v>0.72222222222222232</v>
      </c>
      <c r="S96" s="237">
        <v>0.72222222222222232</v>
      </c>
      <c r="T96" s="237">
        <v>0.72222222222222232</v>
      </c>
      <c r="U96" s="237">
        <v>0.72222222222222232</v>
      </c>
      <c r="V96" s="237">
        <v>0.41666666666666663</v>
      </c>
      <c r="W96" s="237">
        <v>0.41666666666666663</v>
      </c>
      <c r="X96" s="237">
        <v>0.41666666666666663</v>
      </c>
      <c r="Y96" s="237">
        <v>0.41666666666666663</v>
      </c>
      <c r="Z96" s="237">
        <v>0.41666666666666663</v>
      </c>
      <c r="AA96" s="237">
        <v>0.41666666666666663</v>
      </c>
      <c r="AB96" s="237">
        <v>0.41666666666666663</v>
      </c>
      <c r="AC96" s="246">
        <v>0</v>
      </c>
      <c r="AD96" s="246">
        <v>0</v>
      </c>
      <c r="AE96" s="246">
        <v>0</v>
      </c>
      <c r="AF96" s="246">
        <v>0</v>
      </c>
      <c r="AG96" s="240">
        <v>12</v>
      </c>
      <c r="AH96" s="157">
        <f>1/36</f>
        <v>2.7777777777777776E-2</v>
      </c>
      <c r="AI96" s="237">
        <v>2.7777777777777776E-2</v>
      </c>
      <c r="AJ96" s="237">
        <v>2.7777777777777776E-2</v>
      </c>
      <c r="AK96" s="237">
        <v>2.7777777777777776E-2</v>
      </c>
      <c r="AL96" s="237">
        <v>2.7777777777777776E-2</v>
      </c>
      <c r="AM96" s="237">
        <v>2.7777777777777776E-2</v>
      </c>
      <c r="AN96" s="237">
        <v>2.7777777777777776E-2</v>
      </c>
      <c r="AO96" s="237">
        <v>2.7777777777777776E-2</v>
      </c>
    </row>
    <row r="97" spans="1:41" ht="16.5" thickTop="1" thickBot="1" x14ac:dyDescent="0.3">
      <c r="A97" s="10" t="s">
        <v>18</v>
      </c>
      <c r="B97" s="12" t="s">
        <v>9</v>
      </c>
      <c r="C97" s="11" t="s">
        <v>25</v>
      </c>
      <c r="D97" s="12" t="s">
        <v>100</v>
      </c>
      <c r="E97" s="11" t="s">
        <v>133</v>
      </c>
      <c r="F97" s="14">
        <v>9.5</v>
      </c>
      <c r="G97" s="237">
        <f t="shared" si="1"/>
        <v>0.47555555555555534</v>
      </c>
      <c r="H97" s="237">
        <v>0.16666666666666669</v>
      </c>
      <c r="I97" s="237">
        <v>0.27777777777777773</v>
      </c>
      <c r="J97" s="237">
        <v>0.41666666666666663</v>
      </c>
      <c r="K97" s="237">
        <v>0.58333333333333337</v>
      </c>
      <c r="L97" s="237">
        <v>0.72222222222222232</v>
      </c>
      <c r="M97" s="237">
        <v>0.83333333333333348</v>
      </c>
      <c r="N97" s="237">
        <v>0.91666666666666674</v>
      </c>
      <c r="O97" s="237">
        <v>0.72222222222222232</v>
      </c>
      <c r="P97" s="237">
        <v>0.72222222222222232</v>
      </c>
      <c r="Q97" s="237">
        <v>0.72222222222222232</v>
      </c>
      <c r="R97" s="237">
        <v>0.72222222222222232</v>
      </c>
      <c r="S97" s="237">
        <v>0.72222222222222232</v>
      </c>
      <c r="T97" s="237">
        <v>0.72222222222222232</v>
      </c>
      <c r="U97" s="237">
        <v>0.72222222222222232</v>
      </c>
      <c r="V97" s="237">
        <v>0.41666666666666663</v>
      </c>
      <c r="W97" s="237">
        <v>0.41666666666666663</v>
      </c>
      <c r="X97" s="237">
        <v>0.41666666666666663</v>
      </c>
      <c r="Y97" s="237">
        <v>0.41666666666666663</v>
      </c>
      <c r="Z97" s="237">
        <v>0.41666666666666663</v>
      </c>
      <c r="AA97" s="237">
        <v>0.41666666666666663</v>
      </c>
      <c r="AB97" s="237">
        <v>0.41666666666666663</v>
      </c>
      <c r="AC97" s="246">
        <v>0</v>
      </c>
      <c r="AD97" s="246">
        <v>0</v>
      </c>
      <c r="AE97" s="246">
        <v>0</v>
      </c>
      <c r="AF97" s="246">
        <v>0</v>
      </c>
      <c r="AG97" s="242" t="s">
        <v>36</v>
      </c>
      <c r="AH97" s="243" t="s">
        <v>247</v>
      </c>
      <c r="AI97" s="245" t="s">
        <v>248</v>
      </c>
      <c r="AJ97" s="244"/>
      <c r="AK97" s="241"/>
      <c r="AL97" s="241"/>
      <c r="AM97" s="241"/>
      <c r="AN97" s="241"/>
      <c r="AO97" s="241"/>
    </row>
    <row r="98" spans="1:41" ht="15.75" thickBot="1" x14ac:dyDescent="0.3">
      <c r="A98" s="10" t="s">
        <v>19</v>
      </c>
      <c r="B98" s="12" t="s">
        <v>9</v>
      </c>
      <c r="C98" s="11" t="s">
        <v>25</v>
      </c>
      <c r="D98" s="12" t="s">
        <v>100</v>
      </c>
      <c r="E98" s="11" t="s">
        <v>133</v>
      </c>
      <c r="F98" s="14">
        <v>12.694444444444445</v>
      </c>
      <c r="G98" s="237">
        <f t="shared" si="1"/>
        <v>0.47555555555555534</v>
      </c>
      <c r="H98" s="237">
        <v>0.16666666666666669</v>
      </c>
      <c r="I98" s="237">
        <v>0.27777777777777773</v>
      </c>
      <c r="J98" s="237">
        <v>0.41666666666666663</v>
      </c>
      <c r="K98" s="237">
        <v>0.58333333333333337</v>
      </c>
      <c r="L98" s="237">
        <v>0.72222222222222232</v>
      </c>
      <c r="M98" s="237">
        <v>0.83333333333333348</v>
      </c>
      <c r="N98" s="237">
        <v>0.91666666666666674</v>
      </c>
      <c r="O98" s="237">
        <v>0.72222222222222232</v>
      </c>
      <c r="P98" s="237">
        <v>0.72222222222222232</v>
      </c>
      <c r="Q98" s="237">
        <v>0.72222222222222232</v>
      </c>
      <c r="R98" s="237">
        <v>0.72222222222222232</v>
      </c>
      <c r="S98" s="237">
        <v>0.72222222222222232</v>
      </c>
      <c r="T98" s="237">
        <v>0.72222222222222232</v>
      </c>
      <c r="U98" s="237">
        <v>0.72222222222222232</v>
      </c>
      <c r="V98" s="237">
        <v>0.41666666666666663</v>
      </c>
      <c r="W98" s="237">
        <v>0.41666666666666663</v>
      </c>
      <c r="X98" s="237">
        <v>0.41666666666666663</v>
      </c>
      <c r="Y98" s="237">
        <v>0.41666666666666663</v>
      </c>
      <c r="Z98" s="237">
        <v>0.41666666666666663</v>
      </c>
      <c r="AA98" s="237">
        <v>0.41666666666666663</v>
      </c>
      <c r="AB98" s="237">
        <v>0.41666666666666663</v>
      </c>
      <c r="AC98" s="246">
        <v>0</v>
      </c>
      <c r="AD98" s="246">
        <v>0</v>
      </c>
      <c r="AE98" s="246">
        <v>0</v>
      </c>
      <c r="AF98" s="246">
        <v>0</v>
      </c>
      <c r="AG98" s="238">
        <v>2</v>
      </c>
      <c r="AH98" s="156">
        <f>1/36</f>
        <v>2.7777777777777776E-2</v>
      </c>
      <c r="AI98" s="237">
        <v>1.0000000000000002</v>
      </c>
      <c r="AJ98" s="237">
        <v>1.0000000000000002</v>
      </c>
      <c r="AK98" s="237">
        <v>1.0000000000000002</v>
      </c>
      <c r="AL98" s="237">
        <v>1.0000000000000002</v>
      </c>
      <c r="AM98" s="237">
        <v>1.0000000000000002</v>
      </c>
      <c r="AN98" s="237">
        <v>1.0000000000000002</v>
      </c>
      <c r="AO98" s="237">
        <v>1.0000000000000002</v>
      </c>
    </row>
    <row r="99" spans="1:41" ht="15.75" thickBot="1" x14ac:dyDescent="0.3">
      <c r="A99" s="10" t="s">
        <v>78</v>
      </c>
      <c r="B99" s="12" t="s">
        <v>9</v>
      </c>
      <c r="C99" s="11" t="s">
        <v>25</v>
      </c>
      <c r="D99" s="12" t="s">
        <v>100</v>
      </c>
      <c r="E99" s="11" t="s">
        <v>133</v>
      </c>
      <c r="F99" s="14">
        <v>3.4444444444444446</v>
      </c>
      <c r="G99" s="237">
        <f t="shared" si="1"/>
        <v>0.47555555555555534</v>
      </c>
      <c r="H99" s="237">
        <v>0.16666666666666669</v>
      </c>
      <c r="I99" s="237">
        <v>0.27777777777777773</v>
      </c>
      <c r="J99" s="237">
        <v>0.41666666666666663</v>
      </c>
      <c r="K99" s="237">
        <v>0.58333333333333337</v>
      </c>
      <c r="L99" s="237">
        <v>0.72222222222222232</v>
      </c>
      <c r="M99" s="237">
        <v>0.83333333333333348</v>
      </c>
      <c r="N99" s="237">
        <v>0.91666666666666674</v>
      </c>
      <c r="O99" s="237">
        <v>0.72222222222222232</v>
      </c>
      <c r="P99" s="237">
        <v>0.72222222222222232</v>
      </c>
      <c r="Q99" s="237">
        <v>0.72222222222222232</v>
      </c>
      <c r="R99" s="237">
        <v>0.72222222222222232</v>
      </c>
      <c r="S99" s="237">
        <v>0.72222222222222232</v>
      </c>
      <c r="T99" s="237">
        <v>0.72222222222222232</v>
      </c>
      <c r="U99" s="237">
        <v>0.72222222222222232</v>
      </c>
      <c r="V99" s="237">
        <v>0.41666666666666663</v>
      </c>
      <c r="W99" s="237">
        <v>0.41666666666666663</v>
      </c>
      <c r="X99" s="237">
        <v>0.41666666666666663</v>
      </c>
      <c r="Y99" s="237">
        <v>0.41666666666666663</v>
      </c>
      <c r="Z99" s="237">
        <v>0.41666666666666663</v>
      </c>
      <c r="AA99" s="237">
        <v>0.41666666666666663</v>
      </c>
      <c r="AB99" s="237">
        <v>0.41666666666666663</v>
      </c>
      <c r="AC99" s="246">
        <v>0</v>
      </c>
      <c r="AD99" s="246">
        <v>0</v>
      </c>
      <c r="AE99" s="246">
        <v>0</v>
      </c>
      <c r="AF99" s="246">
        <v>0</v>
      </c>
      <c r="AG99" s="239">
        <v>3</v>
      </c>
      <c r="AH99" s="148">
        <f>2/36</f>
        <v>5.5555555555555552E-2</v>
      </c>
      <c r="AI99" s="237">
        <v>0.97222222222222232</v>
      </c>
      <c r="AJ99" s="237">
        <v>0.97222222222222232</v>
      </c>
      <c r="AK99" s="237">
        <v>0.97222222222222232</v>
      </c>
      <c r="AL99" s="237">
        <v>0.97222222222222232</v>
      </c>
      <c r="AM99" s="237">
        <v>0.97222222222222232</v>
      </c>
      <c r="AN99" s="237">
        <v>0.97222222222222232</v>
      </c>
      <c r="AO99" s="237">
        <v>0.97222222222222232</v>
      </c>
    </row>
    <row r="100" spans="1:41" ht="15.75" thickBot="1" x14ac:dyDescent="0.3">
      <c r="A100" s="10" t="s">
        <v>79</v>
      </c>
      <c r="B100" s="12" t="s">
        <v>9</v>
      </c>
      <c r="C100" s="11" t="s">
        <v>25</v>
      </c>
      <c r="D100" s="12" t="s">
        <v>100</v>
      </c>
      <c r="E100" s="11" t="s">
        <v>133</v>
      </c>
      <c r="F100" s="14">
        <v>6.8888888888888893</v>
      </c>
      <c r="G100" s="237">
        <f t="shared" si="1"/>
        <v>0.47555555555555534</v>
      </c>
      <c r="H100" s="237">
        <v>0.16666666666666669</v>
      </c>
      <c r="I100" s="237">
        <v>0.27777777777777773</v>
      </c>
      <c r="J100" s="237">
        <v>0.41666666666666663</v>
      </c>
      <c r="K100" s="237">
        <v>0.58333333333333337</v>
      </c>
      <c r="L100" s="237">
        <v>0.72222222222222232</v>
      </c>
      <c r="M100" s="237">
        <v>0.83333333333333348</v>
      </c>
      <c r="N100" s="237">
        <v>0.91666666666666674</v>
      </c>
      <c r="O100" s="237">
        <v>0.72222222222222232</v>
      </c>
      <c r="P100" s="237">
        <v>0.72222222222222232</v>
      </c>
      <c r="Q100" s="237">
        <v>0.72222222222222232</v>
      </c>
      <c r="R100" s="237">
        <v>0.72222222222222232</v>
      </c>
      <c r="S100" s="237">
        <v>0.72222222222222232</v>
      </c>
      <c r="T100" s="237">
        <v>0.72222222222222232</v>
      </c>
      <c r="U100" s="237">
        <v>0.72222222222222232</v>
      </c>
      <c r="V100" s="237">
        <v>0.41666666666666663</v>
      </c>
      <c r="W100" s="237">
        <v>0.41666666666666663</v>
      </c>
      <c r="X100" s="237">
        <v>0.41666666666666663</v>
      </c>
      <c r="Y100" s="237">
        <v>0.41666666666666663</v>
      </c>
      <c r="Z100" s="237">
        <v>0.41666666666666663</v>
      </c>
      <c r="AA100" s="237">
        <v>0.41666666666666663</v>
      </c>
      <c r="AB100" s="237">
        <v>0.41666666666666663</v>
      </c>
      <c r="AC100" s="246">
        <v>0</v>
      </c>
      <c r="AD100" s="246">
        <v>0</v>
      </c>
      <c r="AE100" s="246">
        <v>0</v>
      </c>
      <c r="AF100" s="246">
        <v>0</v>
      </c>
      <c r="AG100" s="239">
        <v>4</v>
      </c>
      <c r="AH100" s="148">
        <f>3/36</f>
        <v>8.3333333333333329E-2</v>
      </c>
      <c r="AI100" s="237">
        <v>0.91666666666666674</v>
      </c>
      <c r="AJ100" s="237">
        <v>0.91666666666666674</v>
      </c>
      <c r="AK100" s="237">
        <v>0.91666666666666674</v>
      </c>
      <c r="AL100" s="237">
        <v>0.91666666666666674</v>
      </c>
      <c r="AM100" s="237">
        <v>0.91666666666666674</v>
      </c>
      <c r="AN100" s="237">
        <v>0.91666666666666674</v>
      </c>
      <c r="AO100" s="237">
        <v>0.91666666666666674</v>
      </c>
    </row>
    <row r="101" spans="1:41" ht="15.75" thickBot="1" x14ac:dyDescent="0.3">
      <c r="A101" s="10" t="s">
        <v>80</v>
      </c>
      <c r="B101" s="12" t="s">
        <v>9</v>
      </c>
      <c r="C101" s="11" t="s">
        <v>25</v>
      </c>
      <c r="D101" s="12" t="s">
        <v>100</v>
      </c>
      <c r="E101" s="11" t="s">
        <v>133</v>
      </c>
      <c r="F101" s="14">
        <v>10.333333333333332</v>
      </c>
      <c r="G101" s="237">
        <f t="shared" si="1"/>
        <v>0.47555555555555534</v>
      </c>
      <c r="H101" s="237">
        <v>0.16666666666666669</v>
      </c>
      <c r="I101" s="237">
        <v>0.27777777777777773</v>
      </c>
      <c r="J101" s="237">
        <v>0.41666666666666663</v>
      </c>
      <c r="K101" s="237">
        <v>0.58333333333333337</v>
      </c>
      <c r="L101" s="237">
        <v>0.72222222222222232</v>
      </c>
      <c r="M101" s="237">
        <v>0.83333333333333348</v>
      </c>
      <c r="N101" s="237">
        <v>0.91666666666666674</v>
      </c>
      <c r="O101" s="237">
        <v>0.72222222222222232</v>
      </c>
      <c r="P101" s="237">
        <v>0.72222222222222232</v>
      </c>
      <c r="Q101" s="237">
        <v>0.72222222222222232</v>
      </c>
      <c r="R101" s="237">
        <v>0.72222222222222232</v>
      </c>
      <c r="S101" s="237">
        <v>0.72222222222222232</v>
      </c>
      <c r="T101" s="237">
        <v>0.72222222222222232</v>
      </c>
      <c r="U101" s="237">
        <v>0.72222222222222232</v>
      </c>
      <c r="V101" s="237">
        <v>0.41666666666666663</v>
      </c>
      <c r="W101" s="237">
        <v>0.41666666666666663</v>
      </c>
      <c r="X101" s="237">
        <v>0.41666666666666663</v>
      </c>
      <c r="Y101" s="237">
        <v>0.41666666666666663</v>
      </c>
      <c r="Z101" s="237">
        <v>0.41666666666666663</v>
      </c>
      <c r="AA101" s="237">
        <v>0.41666666666666663</v>
      </c>
      <c r="AB101" s="237">
        <v>0.41666666666666663</v>
      </c>
      <c r="AC101" s="246">
        <v>0</v>
      </c>
      <c r="AD101" s="246">
        <v>0</v>
      </c>
      <c r="AE101" s="246">
        <v>0</v>
      </c>
      <c r="AF101" s="246">
        <v>0</v>
      </c>
      <c r="AG101" s="239">
        <v>5</v>
      </c>
      <c r="AH101" s="148">
        <f>4/36</f>
        <v>0.1111111111111111</v>
      </c>
      <c r="AI101" s="237">
        <v>0.83333333333333348</v>
      </c>
      <c r="AJ101" s="237">
        <v>0.83333333333333348</v>
      </c>
      <c r="AK101" s="237">
        <v>0.83333333333333348</v>
      </c>
      <c r="AL101" s="237">
        <v>0.83333333333333348</v>
      </c>
      <c r="AM101" s="237">
        <v>0.83333333333333348</v>
      </c>
      <c r="AN101" s="237">
        <v>0.83333333333333348</v>
      </c>
      <c r="AO101" s="237">
        <v>0.83333333333333348</v>
      </c>
    </row>
    <row r="102" spans="1:41" ht="15.75" thickBot="1" x14ac:dyDescent="0.3">
      <c r="A102" s="10" t="s">
        <v>81</v>
      </c>
      <c r="B102" s="12" t="s">
        <v>9</v>
      </c>
      <c r="C102" s="11" t="s">
        <v>25</v>
      </c>
      <c r="D102" s="12" t="s">
        <v>100</v>
      </c>
      <c r="E102" s="11" t="s">
        <v>133</v>
      </c>
      <c r="F102" s="14">
        <v>13.861111111111111</v>
      </c>
      <c r="G102" s="237">
        <f t="shared" si="1"/>
        <v>0.47555555555555534</v>
      </c>
      <c r="H102" s="237">
        <v>0.16666666666666669</v>
      </c>
      <c r="I102" s="237">
        <v>0.27777777777777773</v>
      </c>
      <c r="J102" s="237">
        <v>0.41666666666666663</v>
      </c>
      <c r="K102" s="237">
        <v>0.58333333333333337</v>
      </c>
      <c r="L102" s="237">
        <v>0.72222222222222232</v>
      </c>
      <c r="M102" s="237">
        <v>0.83333333333333348</v>
      </c>
      <c r="N102" s="237">
        <v>0.91666666666666674</v>
      </c>
      <c r="O102" s="237">
        <v>0.72222222222222232</v>
      </c>
      <c r="P102" s="237">
        <v>0.72222222222222232</v>
      </c>
      <c r="Q102" s="237">
        <v>0.72222222222222232</v>
      </c>
      <c r="R102" s="237">
        <v>0.72222222222222232</v>
      </c>
      <c r="S102" s="237">
        <v>0.72222222222222232</v>
      </c>
      <c r="T102" s="237">
        <v>0.72222222222222232</v>
      </c>
      <c r="U102" s="237">
        <v>0.72222222222222232</v>
      </c>
      <c r="V102" s="237">
        <v>0.41666666666666663</v>
      </c>
      <c r="W102" s="237">
        <v>0.41666666666666663</v>
      </c>
      <c r="X102" s="237">
        <v>0.41666666666666663</v>
      </c>
      <c r="Y102" s="237">
        <v>0.41666666666666663</v>
      </c>
      <c r="Z102" s="237">
        <v>0.41666666666666663</v>
      </c>
      <c r="AA102" s="237">
        <v>0.41666666666666663</v>
      </c>
      <c r="AB102" s="237">
        <v>0.41666666666666663</v>
      </c>
      <c r="AC102" s="246">
        <v>0</v>
      </c>
      <c r="AD102" s="246">
        <v>0</v>
      </c>
      <c r="AE102" s="246">
        <v>0</v>
      </c>
      <c r="AF102" s="246">
        <v>0</v>
      </c>
      <c r="AG102" s="239">
        <v>6</v>
      </c>
      <c r="AH102" s="148">
        <f>5/36</f>
        <v>0.1388888888888889</v>
      </c>
      <c r="AI102" s="237">
        <v>0.72222222222222232</v>
      </c>
      <c r="AJ102" s="237">
        <v>0.72222222222222232</v>
      </c>
      <c r="AK102" s="237">
        <v>0.72222222222222232</v>
      </c>
      <c r="AL102" s="237">
        <v>0.72222222222222232</v>
      </c>
      <c r="AM102" s="237">
        <v>0.72222222222222232</v>
      </c>
      <c r="AN102" s="237">
        <v>0.72222222222222232</v>
      </c>
      <c r="AO102" s="237">
        <v>0.72222222222222232</v>
      </c>
    </row>
    <row r="103" spans="1:41" ht="15.75" thickBot="1" x14ac:dyDescent="0.3">
      <c r="A103" s="10" t="s">
        <v>82</v>
      </c>
      <c r="B103" s="12" t="s">
        <v>9</v>
      </c>
      <c r="C103" s="11" t="s">
        <v>25</v>
      </c>
      <c r="D103" s="12" t="s">
        <v>100</v>
      </c>
      <c r="E103" s="11" t="s">
        <v>133</v>
      </c>
      <c r="F103" s="14">
        <v>3.6944444444444446</v>
      </c>
      <c r="G103" s="237">
        <f t="shared" si="1"/>
        <v>0.58555555555555583</v>
      </c>
      <c r="H103" s="237">
        <v>0.27777777777777773</v>
      </c>
      <c r="I103" s="237">
        <v>0.41666666666666663</v>
      </c>
      <c r="J103" s="237">
        <v>0.58333333333333337</v>
      </c>
      <c r="K103" s="237">
        <v>0.72222222222222232</v>
      </c>
      <c r="L103" s="237">
        <v>0.83333333333333348</v>
      </c>
      <c r="M103" s="237">
        <v>0.91666666666666674</v>
      </c>
      <c r="N103" s="237">
        <v>0.97222222222222232</v>
      </c>
      <c r="O103" s="237">
        <v>0.83333333333333348</v>
      </c>
      <c r="P103" s="237">
        <v>0.83333333333333348</v>
      </c>
      <c r="Q103" s="237">
        <v>0.83333333333333348</v>
      </c>
      <c r="R103" s="237">
        <v>0.83333333333333348</v>
      </c>
      <c r="S103" s="237">
        <v>0.83333333333333348</v>
      </c>
      <c r="T103" s="237">
        <v>0.83333333333333348</v>
      </c>
      <c r="U103" s="237">
        <v>0.83333333333333348</v>
      </c>
      <c r="V103" s="237">
        <v>0.58333333333333337</v>
      </c>
      <c r="W103" s="237">
        <v>0.58333333333333337</v>
      </c>
      <c r="X103" s="237">
        <v>0.58333333333333337</v>
      </c>
      <c r="Y103" s="237">
        <v>0.58333333333333337</v>
      </c>
      <c r="Z103" s="237">
        <v>0.58333333333333337</v>
      </c>
      <c r="AA103" s="237">
        <v>0.58333333333333337</v>
      </c>
      <c r="AB103" s="237">
        <v>0.58333333333333337</v>
      </c>
      <c r="AC103" s="246">
        <v>0</v>
      </c>
      <c r="AD103" s="246">
        <v>0</v>
      </c>
      <c r="AE103" s="246">
        <v>0</v>
      </c>
      <c r="AF103" s="246">
        <v>0</v>
      </c>
      <c r="AG103" s="239">
        <v>7</v>
      </c>
      <c r="AH103" s="148">
        <f>6/36</f>
        <v>0.16666666666666666</v>
      </c>
      <c r="AI103" s="237">
        <v>0.58333333333333337</v>
      </c>
      <c r="AJ103" s="237">
        <v>0.58333333333333337</v>
      </c>
      <c r="AK103" s="237">
        <v>0.58333333333333337</v>
      </c>
      <c r="AL103" s="237">
        <v>0.58333333333333337</v>
      </c>
      <c r="AM103" s="237">
        <v>0.58333333333333337</v>
      </c>
      <c r="AN103" s="237">
        <v>0.58333333333333337</v>
      </c>
      <c r="AO103" s="237">
        <v>0.58333333333333337</v>
      </c>
    </row>
    <row r="104" spans="1:41" ht="15.75" thickBot="1" x14ac:dyDescent="0.3">
      <c r="A104" s="10" t="s">
        <v>83</v>
      </c>
      <c r="B104" s="12" t="s">
        <v>9</v>
      </c>
      <c r="C104" s="11" t="s">
        <v>25</v>
      </c>
      <c r="D104" s="12" t="s">
        <v>100</v>
      </c>
      <c r="E104" s="11" t="s">
        <v>133</v>
      </c>
      <c r="F104" s="14">
        <v>7.3888888888888893</v>
      </c>
      <c r="G104" s="237">
        <f t="shared" si="1"/>
        <v>0.58555555555555583</v>
      </c>
      <c r="H104" s="237">
        <v>0.27777777777777773</v>
      </c>
      <c r="I104" s="237">
        <v>0.41666666666666663</v>
      </c>
      <c r="J104" s="237">
        <v>0.58333333333333337</v>
      </c>
      <c r="K104" s="237">
        <v>0.72222222222222232</v>
      </c>
      <c r="L104" s="237">
        <v>0.83333333333333348</v>
      </c>
      <c r="M104" s="237">
        <v>0.91666666666666674</v>
      </c>
      <c r="N104" s="237">
        <v>0.97222222222222232</v>
      </c>
      <c r="O104" s="237">
        <v>0.83333333333333348</v>
      </c>
      <c r="P104" s="237">
        <v>0.83333333333333348</v>
      </c>
      <c r="Q104" s="237">
        <v>0.83333333333333348</v>
      </c>
      <c r="R104" s="237">
        <v>0.83333333333333348</v>
      </c>
      <c r="S104" s="237">
        <v>0.83333333333333348</v>
      </c>
      <c r="T104" s="237">
        <v>0.83333333333333348</v>
      </c>
      <c r="U104" s="237">
        <v>0.83333333333333348</v>
      </c>
      <c r="V104" s="237">
        <v>0.58333333333333337</v>
      </c>
      <c r="W104" s="237">
        <v>0.58333333333333337</v>
      </c>
      <c r="X104" s="237">
        <v>0.58333333333333337</v>
      </c>
      <c r="Y104" s="237">
        <v>0.58333333333333337</v>
      </c>
      <c r="Z104" s="237">
        <v>0.58333333333333337</v>
      </c>
      <c r="AA104" s="237">
        <v>0.58333333333333337</v>
      </c>
      <c r="AB104" s="237">
        <v>0.58333333333333337</v>
      </c>
      <c r="AC104" s="246">
        <v>0</v>
      </c>
      <c r="AD104" s="246">
        <v>0</v>
      </c>
      <c r="AE104" s="246">
        <v>0</v>
      </c>
      <c r="AF104" s="246">
        <v>0</v>
      </c>
      <c r="AG104" s="239">
        <v>8</v>
      </c>
      <c r="AH104" s="148">
        <f>5/36</f>
        <v>0.1388888888888889</v>
      </c>
      <c r="AI104" s="237">
        <v>0.41666666666666663</v>
      </c>
      <c r="AJ104" s="237">
        <v>0.41666666666666663</v>
      </c>
      <c r="AK104" s="237">
        <v>0.41666666666666663</v>
      </c>
      <c r="AL104" s="237">
        <v>0.41666666666666663</v>
      </c>
      <c r="AM104" s="237">
        <v>0.41666666666666663</v>
      </c>
      <c r="AN104" s="237">
        <v>0.41666666666666663</v>
      </c>
      <c r="AO104" s="237">
        <v>0.41666666666666663</v>
      </c>
    </row>
    <row r="105" spans="1:41" ht="15.75" thickBot="1" x14ac:dyDescent="0.3">
      <c r="A105" s="10" t="s">
        <v>84</v>
      </c>
      <c r="B105" s="12" t="s">
        <v>9</v>
      </c>
      <c r="C105" s="11" t="s">
        <v>25</v>
      </c>
      <c r="D105" s="12" t="s">
        <v>100</v>
      </c>
      <c r="E105" s="11" t="s">
        <v>133</v>
      </c>
      <c r="F105" s="14">
        <v>11.083333333333332</v>
      </c>
      <c r="G105" s="237">
        <f t="shared" si="1"/>
        <v>0.58555555555555583</v>
      </c>
      <c r="H105" s="237">
        <v>0.27777777777777773</v>
      </c>
      <c r="I105" s="237">
        <v>0.41666666666666663</v>
      </c>
      <c r="J105" s="237">
        <v>0.58333333333333337</v>
      </c>
      <c r="K105" s="237">
        <v>0.72222222222222232</v>
      </c>
      <c r="L105" s="237">
        <v>0.83333333333333348</v>
      </c>
      <c r="M105" s="237">
        <v>0.91666666666666674</v>
      </c>
      <c r="N105" s="237">
        <v>0.97222222222222232</v>
      </c>
      <c r="O105" s="237">
        <v>0.83333333333333348</v>
      </c>
      <c r="P105" s="237">
        <v>0.83333333333333348</v>
      </c>
      <c r="Q105" s="237">
        <v>0.83333333333333348</v>
      </c>
      <c r="R105" s="237">
        <v>0.83333333333333348</v>
      </c>
      <c r="S105" s="237">
        <v>0.83333333333333348</v>
      </c>
      <c r="T105" s="237">
        <v>0.83333333333333348</v>
      </c>
      <c r="U105" s="237">
        <v>0.83333333333333348</v>
      </c>
      <c r="V105" s="237">
        <v>0.58333333333333337</v>
      </c>
      <c r="W105" s="237">
        <v>0.58333333333333337</v>
      </c>
      <c r="X105" s="237">
        <v>0.58333333333333337</v>
      </c>
      <c r="Y105" s="237">
        <v>0.58333333333333337</v>
      </c>
      <c r="Z105" s="237">
        <v>0.58333333333333337</v>
      </c>
      <c r="AA105" s="237">
        <v>0.58333333333333337</v>
      </c>
      <c r="AB105" s="237">
        <v>0.58333333333333337</v>
      </c>
      <c r="AC105" s="246">
        <v>0</v>
      </c>
      <c r="AD105" s="246">
        <v>0</v>
      </c>
      <c r="AE105" s="246">
        <v>0</v>
      </c>
      <c r="AF105" s="246">
        <v>0</v>
      </c>
      <c r="AG105" s="239">
        <v>9</v>
      </c>
      <c r="AH105" s="148">
        <f>4/36</f>
        <v>0.1111111111111111</v>
      </c>
      <c r="AI105" s="237">
        <v>0.27777777777777773</v>
      </c>
      <c r="AJ105" s="237">
        <v>0.27777777777777773</v>
      </c>
      <c r="AK105" s="237">
        <v>0.27777777777777773</v>
      </c>
      <c r="AL105" s="237">
        <v>0.27777777777777773</v>
      </c>
      <c r="AM105" s="237">
        <v>0.27777777777777773</v>
      </c>
      <c r="AN105" s="237">
        <v>0.27777777777777773</v>
      </c>
      <c r="AO105" s="237">
        <v>0.27777777777777773</v>
      </c>
    </row>
    <row r="106" spans="1:41" ht="15.75" thickBot="1" x14ac:dyDescent="0.3">
      <c r="A106" s="10" t="s">
        <v>85</v>
      </c>
      <c r="B106" s="12" t="s">
        <v>9</v>
      </c>
      <c r="C106" s="11" t="s">
        <v>25</v>
      </c>
      <c r="D106" s="12" t="s">
        <v>100</v>
      </c>
      <c r="E106" s="11" t="s">
        <v>133</v>
      </c>
      <c r="F106" s="14">
        <v>14.777777777777779</v>
      </c>
      <c r="G106" s="237">
        <f t="shared" si="1"/>
        <v>0.58555555555555583</v>
      </c>
      <c r="H106" s="237">
        <v>0.27777777777777773</v>
      </c>
      <c r="I106" s="237">
        <v>0.41666666666666663</v>
      </c>
      <c r="J106" s="237">
        <v>0.58333333333333337</v>
      </c>
      <c r="K106" s="237">
        <v>0.72222222222222232</v>
      </c>
      <c r="L106" s="237">
        <v>0.83333333333333348</v>
      </c>
      <c r="M106" s="237">
        <v>0.91666666666666674</v>
      </c>
      <c r="N106" s="237">
        <v>0.97222222222222232</v>
      </c>
      <c r="O106" s="237">
        <v>0.83333333333333348</v>
      </c>
      <c r="P106" s="237">
        <v>0.83333333333333348</v>
      </c>
      <c r="Q106" s="237">
        <v>0.83333333333333348</v>
      </c>
      <c r="R106" s="237">
        <v>0.83333333333333348</v>
      </c>
      <c r="S106" s="237">
        <v>0.83333333333333348</v>
      </c>
      <c r="T106" s="237">
        <v>0.83333333333333348</v>
      </c>
      <c r="U106" s="237">
        <v>0.83333333333333348</v>
      </c>
      <c r="V106" s="237">
        <v>0.58333333333333337</v>
      </c>
      <c r="W106" s="237">
        <v>0.58333333333333337</v>
      </c>
      <c r="X106" s="237">
        <v>0.58333333333333337</v>
      </c>
      <c r="Y106" s="237">
        <v>0.58333333333333337</v>
      </c>
      <c r="Z106" s="237">
        <v>0.58333333333333337</v>
      </c>
      <c r="AA106" s="237">
        <v>0.58333333333333337</v>
      </c>
      <c r="AB106" s="237">
        <v>0.58333333333333337</v>
      </c>
      <c r="AC106" s="246">
        <v>0</v>
      </c>
      <c r="AD106" s="246">
        <v>0</v>
      </c>
      <c r="AE106" s="246">
        <v>0</v>
      </c>
      <c r="AF106" s="246">
        <v>0</v>
      </c>
      <c r="AG106" s="239">
        <v>10</v>
      </c>
      <c r="AH106" s="148">
        <f>3/36</f>
        <v>8.3333333333333329E-2</v>
      </c>
      <c r="AI106" s="237">
        <v>0.16666666666666669</v>
      </c>
      <c r="AJ106" s="237">
        <v>0.16666666666666669</v>
      </c>
      <c r="AK106" s="237">
        <v>0.16666666666666669</v>
      </c>
      <c r="AL106" s="237">
        <v>0.16666666666666669</v>
      </c>
      <c r="AM106" s="237">
        <v>0.16666666666666669</v>
      </c>
      <c r="AN106" s="237">
        <v>0.16666666666666669</v>
      </c>
      <c r="AO106" s="237">
        <v>0.16666666666666669</v>
      </c>
    </row>
    <row r="107" spans="1:41" ht="15.75" thickBot="1" x14ac:dyDescent="0.3">
      <c r="A107" s="10" t="s">
        <v>155</v>
      </c>
      <c r="B107" s="12" t="s">
        <v>13</v>
      </c>
      <c r="C107" s="11" t="s">
        <v>25</v>
      </c>
      <c r="D107" s="12" t="s">
        <v>100</v>
      </c>
      <c r="E107" s="11" t="s">
        <v>133</v>
      </c>
      <c r="F107" s="14">
        <v>3.166666666666667</v>
      </c>
      <c r="G107" s="237">
        <f t="shared" si="1"/>
        <v>0.55111111111111089</v>
      </c>
      <c r="H107" s="237">
        <v>0.58333333333333337</v>
      </c>
      <c r="I107" s="237">
        <v>0.72222222222222232</v>
      </c>
      <c r="J107" s="237">
        <v>0.83333333333333348</v>
      </c>
      <c r="K107" s="237">
        <v>0.91666666666666674</v>
      </c>
      <c r="L107" s="237">
        <v>0.91666666666666674</v>
      </c>
      <c r="M107" s="237">
        <v>0.91666666666666674</v>
      </c>
      <c r="N107" s="237">
        <v>0.91666666666666674</v>
      </c>
      <c r="O107" s="237">
        <v>0.72222222222222232</v>
      </c>
      <c r="P107" s="237">
        <v>0.72222222222222232</v>
      </c>
      <c r="Q107" s="237">
        <v>0.72222222222222232</v>
      </c>
      <c r="R107" s="237">
        <v>0.72222222222222232</v>
      </c>
      <c r="S107" s="237">
        <v>0.72222222222222232</v>
      </c>
      <c r="T107" s="237">
        <v>0.72222222222222232</v>
      </c>
      <c r="U107" s="237">
        <v>0.72222222222222232</v>
      </c>
      <c r="V107" s="237">
        <v>0.41666666666666663</v>
      </c>
      <c r="W107" s="237">
        <v>0.41666666666666663</v>
      </c>
      <c r="X107" s="237">
        <v>0.41666666666666663</v>
      </c>
      <c r="Y107" s="237">
        <v>0.41666666666666663</v>
      </c>
      <c r="Z107" s="237">
        <v>0.41666666666666663</v>
      </c>
      <c r="AA107" s="237">
        <v>0.41666666666666663</v>
      </c>
      <c r="AB107" s="237">
        <v>0.41666666666666663</v>
      </c>
      <c r="AC107" s="246">
        <v>0</v>
      </c>
      <c r="AD107" s="246">
        <v>0</v>
      </c>
      <c r="AE107" s="246">
        <v>0</v>
      </c>
      <c r="AF107" s="246">
        <v>0</v>
      </c>
      <c r="AG107" s="239">
        <v>11</v>
      </c>
      <c r="AH107" s="148">
        <f>2/36</f>
        <v>5.5555555555555552E-2</v>
      </c>
      <c r="AI107" s="237">
        <v>8.3333333333333329E-2</v>
      </c>
      <c r="AJ107" s="237">
        <v>8.3333333333333329E-2</v>
      </c>
      <c r="AK107" s="237">
        <v>8.3333333333333329E-2</v>
      </c>
      <c r="AL107" s="237">
        <v>8.3333333333333329E-2</v>
      </c>
      <c r="AM107" s="237">
        <v>8.3333333333333329E-2</v>
      </c>
      <c r="AN107" s="237">
        <v>8.3333333333333329E-2</v>
      </c>
      <c r="AO107" s="237">
        <v>8.3333333333333329E-2</v>
      </c>
    </row>
    <row r="108" spans="1:41" ht="15.75" thickBot="1" x14ac:dyDescent="0.3">
      <c r="A108" s="10" t="s">
        <v>157</v>
      </c>
      <c r="B108" s="12" t="s">
        <v>13</v>
      </c>
      <c r="C108" s="11" t="s">
        <v>25</v>
      </c>
      <c r="D108" s="12" t="s">
        <v>100</v>
      </c>
      <c r="E108" s="11" t="s">
        <v>133</v>
      </c>
      <c r="F108" s="14">
        <v>6.3055555555555554</v>
      </c>
      <c r="G108" s="237">
        <f t="shared" si="1"/>
        <v>0.55111111111111089</v>
      </c>
      <c r="H108" s="237">
        <v>0.58333333333333337</v>
      </c>
      <c r="I108" s="237">
        <v>0.72222222222222232</v>
      </c>
      <c r="J108" s="237">
        <v>0.83333333333333348</v>
      </c>
      <c r="K108" s="237">
        <v>0.91666666666666674</v>
      </c>
      <c r="L108" s="237">
        <v>0.91666666666666674</v>
      </c>
      <c r="M108" s="237">
        <v>0.91666666666666674</v>
      </c>
      <c r="N108" s="237">
        <v>0.91666666666666674</v>
      </c>
      <c r="O108" s="237">
        <v>0.72222222222222232</v>
      </c>
      <c r="P108" s="237">
        <v>0.72222222222222232</v>
      </c>
      <c r="Q108" s="237">
        <v>0.72222222222222232</v>
      </c>
      <c r="R108" s="237">
        <v>0.72222222222222232</v>
      </c>
      <c r="S108" s="237">
        <v>0.72222222222222232</v>
      </c>
      <c r="T108" s="237">
        <v>0.72222222222222232</v>
      </c>
      <c r="U108" s="237">
        <v>0.72222222222222232</v>
      </c>
      <c r="V108" s="237">
        <v>0.41666666666666663</v>
      </c>
      <c r="W108" s="237">
        <v>0.41666666666666663</v>
      </c>
      <c r="X108" s="237">
        <v>0.41666666666666663</v>
      </c>
      <c r="Y108" s="237">
        <v>0.41666666666666663</v>
      </c>
      <c r="Z108" s="237">
        <v>0.41666666666666663</v>
      </c>
      <c r="AA108" s="237">
        <v>0.41666666666666663</v>
      </c>
      <c r="AB108" s="237">
        <v>0.41666666666666663</v>
      </c>
      <c r="AC108" s="246">
        <v>0</v>
      </c>
      <c r="AD108" s="246">
        <v>0</v>
      </c>
      <c r="AE108" s="246">
        <v>0</v>
      </c>
      <c r="AF108" s="246">
        <v>0</v>
      </c>
      <c r="AG108" s="240">
        <v>12</v>
      </c>
      <c r="AH108" s="157">
        <f>1/36</f>
        <v>2.7777777777777776E-2</v>
      </c>
      <c r="AI108" s="237">
        <v>2.7777777777777776E-2</v>
      </c>
      <c r="AJ108" s="237">
        <v>2.7777777777777776E-2</v>
      </c>
      <c r="AK108" s="237">
        <v>2.7777777777777776E-2</v>
      </c>
      <c r="AL108" s="237">
        <v>2.7777777777777776E-2</v>
      </c>
      <c r="AM108" s="237">
        <v>2.7777777777777776E-2</v>
      </c>
      <c r="AN108" s="237">
        <v>2.7777777777777776E-2</v>
      </c>
      <c r="AO108" s="237">
        <v>2.7777777777777776E-2</v>
      </c>
    </row>
    <row r="109" spans="1:41" ht="16.5" thickTop="1" thickBot="1" x14ac:dyDescent="0.3">
      <c r="A109" s="10" t="s">
        <v>158</v>
      </c>
      <c r="B109" s="12" t="s">
        <v>13</v>
      </c>
      <c r="C109" s="11" t="s">
        <v>25</v>
      </c>
      <c r="D109" s="12" t="s">
        <v>100</v>
      </c>
      <c r="E109" s="11" t="s">
        <v>133</v>
      </c>
      <c r="F109" s="14">
        <v>9.5</v>
      </c>
      <c r="G109" s="237">
        <f t="shared" si="1"/>
        <v>0.55111111111111089</v>
      </c>
      <c r="H109" s="237">
        <v>0.58333333333333337</v>
      </c>
      <c r="I109" s="237">
        <v>0.72222222222222232</v>
      </c>
      <c r="J109" s="237">
        <v>0.83333333333333348</v>
      </c>
      <c r="K109" s="237">
        <v>0.91666666666666674</v>
      </c>
      <c r="L109" s="237">
        <v>0.91666666666666674</v>
      </c>
      <c r="M109" s="237">
        <v>0.91666666666666674</v>
      </c>
      <c r="N109" s="237">
        <v>0.91666666666666674</v>
      </c>
      <c r="O109" s="237">
        <v>0.72222222222222232</v>
      </c>
      <c r="P109" s="237">
        <v>0.72222222222222232</v>
      </c>
      <c r="Q109" s="237">
        <v>0.72222222222222232</v>
      </c>
      <c r="R109" s="237">
        <v>0.72222222222222232</v>
      </c>
      <c r="S109" s="237">
        <v>0.72222222222222232</v>
      </c>
      <c r="T109" s="237">
        <v>0.72222222222222232</v>
      </c>
      <c r="U109" s="237">
        <v>0.72222222222222232</v>
      </c>
      <c r="V109" s="237">
        <v>0.41666666666666663</v>
      </c>
      <c r="W109" s="237">
        <v>0.41666666666666663</v>
      </c>
      <c r="X109" s="237">
        <v>0.41666666666666663</v>
      </c>
      <c r="Y109" s="237">
        <v>0.41666666666666663</v>
      </c>
      <c r="Z109" s="237">
        <v>0.41666666666666663</v>
      </c>
      <c r="AA109" s="237">
        <v>0.41666666666666663</v>
      </c>
      <c r="AB109" s="237">
        <v>0.41666666666666663</v>
      </c>
      <c r="AC109" s="246">
        <v>0</v>
      </c>
      <c r="AD109" s="246">
        <v>0</v>
      </c>
      <c r="AE109" s="246">
        <v>0</v>
      </c>
      <c r="AF109" s="246">
        <v>0</v>
      </c>
      <c r="AG109" s="242" t="s">
        <v>36</v>
      </c>
      <c r="AH109" s="243" t="s">
        <v>247</v>
      </c>
      <c r="AI109" s="245" t="s">
        <v>248</v>
      </c>
      <c r="AJ109" s="244"/>
      <c r="AK109" s="241"/>
      <c r="AL109" s="241"/>
      <c r="AM109" s="241"/>
      <c r="AN109" s="241"/>
      <c r="AO109" s="241"/>
    </row>
    <row r="110" spans="1:41" ht="15.75" thickBot="1" x14ac:dyDescent="0.3">
      <c r="A110" s="10" t="s">
        <v>156</v>
      </c>
      <c r="B110" s="12" t="s">
        <v>13</v>
      </c>
      <c r="C110" s="11" t="s">
        <v>25</v>
      </c>
      <c r="D110" s="12" t="s">
        <v>100</v>
      </c>
      <c r="E110" s="11" t="s">
        <v>133</v>
      </c>
      <c r="F110" s="14">
        <v>12.694444444444445</v>
      </c>
      <c r="G110" s="237">
        <f t="shared" si="1"/>
        <v>0.55111111111111089</v>
      </c>
      <c r="H110" s="237">
        <v>0.58333333333333337</v>
      </c>
      <c r="I110" s="237">
        <v>0.72222222222222232</v>
      </c>
      <c r="J110" s="237">
        <v>0.83333333333333348</v>
      </c>
      <c r="K110" s="237">
        <v>0.91666666666666674</v>
      </c>
      <c r="L110" s="237">
        <v>0.91666666666666674</v>
      </c>
      <c r="M110" s="237">
        <v>0.91666666666666674</v>
      </c>
      <c r="N110" s="237">
        <v>0.91666666666666674</v>
      </c>
      <c r="O110" s="237">
        <v>0.72222222222222232</v>
      </c>
      <c r="P110" s="237">
        <v>0.72222222222222232</v>
      </c>
      <c r="Q110" s="237">
        <v>0.72222222222222232</v>
      </c>
      <c r="R110" s="237">
        <v>0.72222222222222232</v>
      </c>
      <c r="S110" s="237">
        <v>0.72222222222222232</v>
      </c>
      <c r="T110" s="237">
        <v>0.72222222222222232</v>
      </c>
      <c r="U110" s="237">
        <v>0.72222222222222232</v>
      </c>
      <c r="V110" s="237">
        <v>0.41666666666666663</v>
      </c>
      <c r="W110" s="237">
        <v>0.41666666666666663</v>
      </c>
      <c r="X110" s="237">
        <v>0.41666666666666663</v>
      </c>
      <c r="Y110" s="237">
        <v>0.41666666666666663</v>
      </c>
      <c r="Z110" s="237">
        <v>0.41666666666666663</v>
      </c>
      <c r="AA110" s="237">
        <v>0.41666666666666663</v>
      </c>
      <c r="AB110" s="237">
        <v>0.41666666666666663</v>
      </c>
      <c r="AC110" s="246">
        <v>0</v>
      </c>
      <c r="AD110" s="246">
        <v>0</v>
      </c>
      <c r="AE110" s="246">
        <v>0</v>
      </c>
      <c r="AF110" s="246">
        <v>0</v>
      </c>
      <c r="AG110" s="238">
        <v>2</v>
      </c>
      <c r="AH110" s="156">
        <f>1/36</f>
        <v>2.7777777777777776E-2</v>
      </c>
      <c r="AI110" s="237">
        <v>1.0000000000000002</v>
      </c>
      <c r="AJ110" s="237">
        <v>1.0000000000000002</v>
      </c>
      <c r="AK110" s="237">
        <v>1.0000000000000002</v>
      </c>
      <c r="AL110" s="237">
        <v>1.0000000000000002</v>
      </c>
      <c r="AM110" s="237">
        <v>1.0000000000000002</v>
      </c>
      <c r="AN110" s="237">
        <v>1.0000000000000002</v>
      </c>
      <c r="AO110" s="237">
        <v>1.0000000000000002</v>
      </c>
    </row>
    <row r="111" spans="1:41" ht="15.75" thickBot="1" x14ac:dyDescent="0.3">
      <c r="A111" s="10" t="s">
        <v>159</v>
      </c>
      <c r="B111" s="12" t="s">
        <v>7</v>
      </c>
      <c r="C111" s="11" t="s">
        <v>14</v>
      </c>
      <c r="D111" s="12" t="s">
        <v>135</v>
      </c>
      <c r="E111" s="11" t="s">
        <v>183</v>
      </c>
      <c r="F111" s="14">
        <v>3.166666666666667</v>
      </c>
      <c r="G111" s="237">
        <f t="shared" si="1"/>
        <v>0.53666666666666651</v>
      </c>
      <c r="H111" s="246">
        <v>0</v>
      </c>
      <c r="I111" s="246">
        <v>0</v>
      </c>
      <c r="J111" s="237">
        <v>2.7777777777777776E-2</v>
      </c>
      <c r="K111" s="237">
        <v>8.3333333333333329E-2</v>
      </c>
      <c r="L111" s="237">
        <v>0.16666666666666669</v>
      </c>
      <c r="M111" s="237">
        <v>0.27777777777777773</v>
      </c>
      <c r="N111" s="237">
        <v>0.41666666666666663</v>
      </c>
      <c r="O111" s="237">
        <v>0.58333333333333337</v>
      </c>
      <c r="P111" s="237">
        <v>0.72222222222222232</v>
      </c>
      <c r="Q111" s="237">
        <v>0.83333333333333348</v>
      </c>
      <c r="R111" s="237">
        <v>0.91666666666666674</v>
      </c>
      <c r="S111" s="237">
        <v>0.91666666666666674</v>
      </c>
      <c r="T111" s="237">
        <v>0.72222222222222232</v>
      </c>
      <c r="U111" s="237">
        <v>0.72222222222222232</v>
      </c>
      <c r="V111" s="237">
        <v>0.72222222222222232</v>
      </c>
      <c r="W111" s="237">
        <v>0.72222222222222232</v>
      </c>
      <c r="X111" s="237">
        <v>0.72222222222222232</v>
      </c>
      <c r="Y111" s="237">
        <v>0.72222222222222232</v>
      </c>
      <c r="Z111" s="237">
        <v>0.72222222222222232</v>
      </c>
      <c r="AA111" s="237">
        <v>0.72222222222222232</v>
      </c>
      <c r="AB111" s="237">
        <v>0.72222222222222232</v>
      </c>
      <c r="AC111" s="237">
        <v>0.72222222222222232</v>
      </c>
      <c r="AD111" s="237">
        <v>0.41666666666666663</v>
      </c>
      <c r="AE111" s="237">
        <v>0.41666666666666663</v>
      </c>
      <c r="AF111" s="237">
        <v>0.41666666666666663</v>
      </c>
      <c r="AG111" s="239">
        <v>3</v>
      </c>
      <c r="AH111" s="148">
        <f>2/36</f>
        <v>5.5555555555555552E-2</v>
      </c>
      <c r="AI111" s="237">
        <v>0.97222222222222232</v>
      </c>
      <c r="AJ111" s="237">
        <v>0.97222222222222232</v>
      </c>
      <c r="AK111" s="237">
        <v>0.97222222222222232</v>
      </c>
      <c r="AL111" s="237">
        <v>0.97222222222222232</v>
      </c>
      <c r="AM111" s="237">
        <v>0.97222222222222232</v>
      </c>
      <c r="AN111" s="237">
        <v>0.97222222222222232</v>
      </c>
      <c r="AO111" s="237">
        <v>0.97222222222222232</v>
      </c>
    </row>
    <row r="112" spans="1:41" ht="15.75" thickBot="1" x14ac:dyDescent="0.3">
      <c r="A112" s="10" t="s">
        <v>160</v>
      </c>
      <c r="B112" s="12" t="s">
        <v>7</v>
      </c>
      <c r="C112" s="11" t="s">
        <v>14</v>
      </c>
      <c r="D112" s="12" t="s">
        <v>135</v>
      </c>
      <c r="E112" s="11" t="s">
        <v>183</v>
      </c>
      <c r="F112" s="14">
        <v>6.3055555555555554</v>
      </c>
      <c r="G112" s="237">
        <f t="shared" si="1"/>
        <v>0.53666666666666651</v>
      </c>
      <c r="H112" s="246">
        <v>0</v>
      </c>
      <c r="I112" s="246">
        <v>0</v>
      </c>
      <c r="J112" s="237">
        <v>2.7777777777777776E-2</v>
      </c>
      <c r="K112" s="237">
        <v>8.3333333333333329E-2</v>
      </c>
      <c r="L112" s="237">
        <v>0.16666666666666669</v>
      </c>
      <c r="M112" s="237">
        <v>0.27777777777777773</v>
      </c>
      <c r="N112" s="237">
        <v>0.41666666666666663</v>
      </c>
      <c r="O112" s="237">
        <v>0.58333333333333337</v>
      </c>
      <c r="P112" s="237">
        <v>0.72222222222222232</v>
      </c>
      <c r="Q112" s="237">
        <v>0.83333333333333348</v>
      </c>
      <c r="R112" s="237">
        <v>0.91666666666666674</v>
      </c>
      <c r="S112" s="237">
        <v>0.91666666666666674</v>
      </c>
      <c r="T112" s="237">
        <v>0.72222222222222232</v>
      </c>
      <c r="U112" s="237">
        <v>0.72222222222222232</v>
      </c>
      <c r="V112" s="237">
        <v>0.72222222222222232</v>
      </c>
      <c r="W112" s="237">
        <v>0.72222222222222232</v>
      </c>
      <c r="X112" s="237">
        <v>0.72222222222222232</v>
      </c>
      <c r="Y112" s="237">
        <v>0.72222222222222232</v>
      </c>
      <c r="Z112" s="237">
        <v>0.72222222222222232</v>
      </c>
      <c r="AA112" s="237">
        <v>0.72222222222222232</v>
      </c>
      <c r="AB112" s="237">
        <v>0.72222222222222232</v>
      </c>
      <c r="AC112" s="237">
        <v>0.72222222222222232</v>
      </c>
      <c r="AD112" s="237">
        <v>0.41666666666666663</v>
      </c>
      <c r="AE112" s="237">
        <v>0.41666666666666663</v>
      </c>
      <c r="AF112" s="237">
        <v>0.41666666666666663</v>
      </c>
      <c r="AG112" s="239">
        <v>4</v>
      </c>
      <c r="AH112" s="148">
        <f>3/36</f>
        <v>8.3333333333333329E-2</v>
      </c>
      <c r="AI112" s="237">
        <v>0.91666666666666674</v>
      </c>
      <c r="AJ112" s="237">
        <v>0.91666666666666674</v>
      </c>
      <c r="AK112" s="237">
        <v>0.91666666666666674</v>
      </c>
      <c r="AL112" s="237">
        <v>0.91666666666666674</v>
      </c>
      <c r="AM112" s="237">
        <v>0.91666666666666674</v>
      </c>
      <c r="AN112" s="237">
        <v>0.91666666666666674</v>
      </c>
      <c r="AO112" s="237">
        <v>0.91666666666666674</v>
      </c>
    </row>
    <row r="113" spans="1:41" ht="15.75" thickBot="1" x14ac:dyDescent="0.3">
      <c r="A113" s="10" t="s">
        <v>161</v>
      </c>
      <c r="B113" s="12" t="s">
        <v>7</v>
      </c>
      <c r="C113" s="11" t="s">
        <v>14</v>
      </c>
      <c r="D113" s="12" t="s">
        <v>135</v>
      </c>
      <c r="E113" s="11" t="s">
        <v>183</v>
      </c>
      <c r="F113" s="14">
        <v>9.5</v>
      </c>
      <c r="G113" s="237">
        <f t="shared" si="1"/>
        <v>0.53666666666666651</v>
      </c>
      <c r="H113" s="246">
        <v>0</v>
      </c>
      <c r="I113" s="246">
        <v>0</v>
      </c>
      <c r="J113" s="237">
        <v>2.7777777777777776E-2</v>
      </c>
      <c r="K113" s="237">
        <v>8.3333333333333329E-2</v>
      </c>
      <c r="L113" s="237">
        <v>0.16666666666666669</v>
      </c>
      <c r="M113" s="237">
        <v>0.27777777777777773</v>
      </c>
      <c r="N113" s="237">
        <v>0.41666666666666663</v>
      </c>
      <c r="O113" s="237">
        <v>0.58333333333333337</v>
      </c>
      <c r="P113" s="237">
        <v>0.72222222222222232</v>
      </c>
      <c r="Q113" s="237">
        <v>0.83333333333333348</v>
      </c>
      <c r="R113" s="237">
        <v>0.91666666666666674</v>
      </c>
      <c r="S113" s="237">
        <v>0.91666666666666674</v>
      </c>
      <c r="T113" s="237">
        <v>0.72222222222222232</v>
      </c>
      <c r="U113" s="237">
        <v>0.72222222222222232</v>
      </c>
      <c r="V113" s="237">
        <v>0.72222222222222232</v>
      </c>
      <c r="W113" s="237">
        <v>0.72222222222222232</v>
      </c>
      <c r="X113" s="237">
        <v>0.72222222222222232</v>
      </c>
      <c r="Y113" s="237">
        <v>0.72222222222222232</v>
      </c>
      <c r="Z113" s="237">
        <v>0.72222222222222232</v>
      </c>
      <c r="AA113" s="237">
        <v>0.72222222222222232</v>
      </c>
      <c r="AB113" s="237">
        <v>0.72222222222222232</v>
      </c>
      <c r="AC113" s="237">
        <v>0.72222222222222232</v>
      </c>
      <c r="AD113" s="237">
        <v>0.41666666666666663</v>
      </c>
      <c r="AE113" s="237">
        <v>0.41666666666666663</v>
      </c>
      <c r="AF113" s="237">
        <v>0.41666666666666663</v>
      </c>
      <c r="AG113" s="239">
        <v>5</v>
      </c>
      <c r="AH113" s="148">
        <f>4/36</f>
        <v>0.1111111111111111</v>
      </c>
      <c r="AI113" s="237">
        <v>0.83333333333333348</v>
      </c>
      <c r="AJ113" s="237">
        <v>0.83333333333333348</v>
      </c>
      <c r="AK113" s="237">
        <v>0.83333333333333348</v>
      </c>
      <c r="AL113" s="237">
        <v>0.83333333333333348</v>
      </c>
      <c r="AM113" s="237">
        <v>0.83333333333333348</v>
      </c>
      <c r="AN113" s="237">
        <v>0.83333333333333348</v>
      </c>
      <c r="AO113" s="237">
        <v>0.83333333333333348</v>
      </c>
    </row>
    <row r="114" spans="1:41" ht="15.75" thickBot="1" x14ac:dyDescent="0.3">
      <c r="A114" s="10" t="s">
        <v>162</v>
      </c>
      <c r="B114" s="12" t="s">
        <v>7</v>
      </c>
      <c r="C114" s="11" t="s">
        <v>14</v>
      </c>
      <c r="D114" s="12" t="s">
        <v>135</v>
      </c>
      <c r="E114" s="11" t="s">
        <v>183</v>
      </c>
      <c r="F114" s="14">
        <v>12.694444444444445</v>
      </c>
      <c r="G114" s="237">
        <f t="shared" si="1"/>
        <v>0.53666666666666651</v>
      </c>
      <c r="H114" s="246">
        <v>0</v>
      </c>
      <c r="I114" s="246">
        <v>0</v>
      </c>
      <c r="J114" s="237">
        <v>2.7777777777777776E-2</v>
      </c>
      <c r="K114" s="237">
        <v>8.3333333333333329E-2</v>
      </c>
      <c r="L114" s="237">
        <v>0.16666666666666669</v>
      </c>
      <c r="M114" s="237">
        <v>0.27777777777777773</v>
      </c>
      <c r="N114" s="237">
        <v>0.41666666666666663</v>
      </c>
      <c r="O114" s="237">
        <v>0.58333333333333337</v>
      </c>
      <c r="P114" s="237">
        <v>0.72222222222222232</v>
      </c>
      <c r="Q114" s="237">
        <v>0.83333333333333348</v>
      </c>
      <c r="R114" s="237">
        <v>0.91666666666666674</v>
      </c>
      <c r="S114" s="237">
        <v>0.91666666666666674</v>
      </c>
      <c r="T114" s="237">
        <v>0.72222222222222232</v>
      </c>
      <c r="U114" s="237">
        <v>0.72222222222222232</v>
      </c>
      <c r="V114" s="237">
        <v>0.72222222222222232</v>
      </c>
      <c r="W114" s="237">
        <v>0.72222222222222232</v>
      </c>
      <c r="X114" s="237">
        <v>0.72222222222222232</v>
      </c>
      <c r="Y114" s="237">
        <v>0.72222222222222232</v>
      </c>
      <c r="Z114" s="237">
        <v>0.72222222222222232</v>
      </c>
      <c r="AA114" s="237">
        <v>0.72222222222222232</v>
      </c>
      <c r="AB114" s="237">
        <v>0.72222222222222232</v>
      </c>
      <c r="AC114" s="237">
        <v>0.72222222222222232</v>
      </c>
      <c r="AD114" s="237">
        <v>0.41666666666666663</v>
      </c>
      <c r="AE114" s="237">
        <v>0.41666666666666663</v>
      </c>
      <c r="AF114" s="237">
        <v>0.41666666666666663</v>
      </c>
      <c r="AG114" s="239">
        <v>6</v>
      </c>
      <c r="AH114" s="148">
        <f>5/36</f>
        <v>0.1388888888888889</v>
      </c>
      <c r="AI114" s="237">
        <v>0.72222222222222232</v>
      </c>
      <c r="AJ114" s="237">
        <v>0.72222222222222232</v>
      </c>
      <c r="AK114" s="237">
        <v>0.72222222222222232</v>
      </c>
      <c r="AL114" s="237">
        <v>0.72222222222222232</v>
      </c>
      <c r="AM114" s="237">
        <v>0.72222222222222232</v>
      </c>
      <c r="AN114" s="237">
        <v>0.72222222222222232</v>
      </c>
      <c r="AO114" s="237">
        <v>0.72222222222222232</v>
      </c>
    </row>
    <row r="115" spans="1:41" ht="15.75" thickBot="1" x14ac:dyDescent="0.3">
      <c r="A115" s="10" t="s">
        <v>167</v>
      </c>
      <c r="B115" s="12" t="s">
        <v>9</v>
      </c>
      <c r="C115" s="11" t="s">
        <v>25</v>
      </c>
      <c r="D115" s="12" t="s">
        <v>100</v>
      </c>
      <c r="E115" s="11" t="s">
        <v>133</v>
      </c>
      <c r="F115" s="14">
        <v>2</v>
      </c>
      <c r="G115" s="237">
        <f t="shared" si="1"/>
        <v>0.47555555555555534</v>
      </c>
      <c r="H115" s="237">
        <v>0.16666666666666669</v>
      </c>
      <c r="I115" s="237">
        <v>0.27777777777777773</v>
      </c>
      <c r="J115" s="237">
        <v>0.41666666666666663</v>
      </c>
      <c r="K115" s="237">
        <v>0.58333333333333337</v>
      </c>
      <c r="L115" s="237">
        <v>0.72222222222222232</v>
      </c>
      <c r="M115" s="237">
        <v>0.83333333333333348</v>
      </c>
      <c r="N115" s="237">
        <v>0.91666666666666674</v>
      </c>
      <c r="O115" s="237">
        <v>0.72222222222222232</v>
      </c>
      <c r="P115" s="237">
        <v>0.72222222222222232</v>
      </c>
      <c r="Q115" s="237">
        <v>0.72222222222222232</v>
      </c>
      <c r="R115" s="237">
        <v>0.72222222222222232</v>
      </c>
      <c r="S115" s="237">
        <v>0.72222222222222232</v>
      </c>
      <c r="T115" s="237">
        <v>0.72222222222222232</v>
      </c>
      <c r="U115" s="237">
        <v>0.72222222222222232</v>
      </c>
      <c r="V115" s="237">
        <v>0.41666666666666663</v>
      </c>
      <c r="W115" s="237">
        <v>0.41666666666666663</v>
      </c>
      <c r="X115" s="237">
        <v>0.41666666666666663</v>
      </c>
      <c r="Y115" s="237">
        <v>0.41666666666666663</v>
      </c>
      <c r="Z115" s="237">
        <v>0.41666666666666663</v>
      </c>
      <c r="AA115" s="237">
        <v>0.41666666666666663</v>
      </c>
      <c r="AB115" s="237">
        <v>0.41666666666666663</v>
      </c>
      <c r="AC115" s="246">
        <v>0</v>
      </c>
      <c r="AD115" s="246">
        <v>0</v>
      </c>
      <c r="AE115" s="246">
        <v>0</v>
      </c>
      <c r="AF115" s="246">
        <v>0</v>
      </c>
      <c r="AG115" s="239">
        <v>7</v>
      </c>
      <c r="AH115" s="148">
        <f>6/36</f>
        <v>0.16666666666666666</v>
      </c>
      <c r="AI115" s="237">
        <v>0.58333333333333337</v>
      </c>
      <c r="AJ115" s="237">
        <v>0.58333333333333337</v>
      </c>
      <c r="AK115" s="237">
        <v>0.58333333333333337</v>
      </c>
      <c r="AL115" s="237">
        <v>0.58333333333333337</v>
      </c>
      <c r="AM115" s="237">
        <v>0.58333333333333337</v>
      </c>
      <c r="AN115" s="237">
        <v>0.58333333333333337</v>
      </c>
      <c r="AO115" s="237">
        <v>0.58333333333333337</v>
      </c>
    </row>
    <row r="116" spans="1:41" ht="15.75" thickBot="1" x14ac:dyDescent="0.3">
      <c r="A116" s="10" t="s">
        <v>168</v>
      </c>
      <c r="B116" s="12" t="s">
        <v>9</v>
      </c>
      <c r="C116" s="11" t="s">
        <v>25</v>
      </c>
      <c r="D116" s="12" t="s">
        <v>100</v>
      </c>
      <c r="E116" s="11" t="s">
        <v>133</v>
      </c>
      <c r="F116" s="14">
        <v>3.166666666666667</v>
      </c>
      <c r="G116" s="237">
        <f t="shared" si="1"/>
        <v>0.47555555555555534</v>
      </c>
      <c r="H116" s="237">
        <v>0.16666666666666669</v>
      </c>
      <c r="I116" s="237">
        <v>0.27777777777777773</v>
      </c>
      <c r="J116" s="237">
        <v>0.41666666666666663</v>
      </c>
      <c r="K116" s="237">
        <v>0.58333333333333337</v>
      </c>
      <c r="L116" s="237">
        <v>0.72222222222222232</v>
      </c>
      <c r="M116" s="237">
        <v>0.83333333333333348</v>
      </c>
      <c r="N116" s="237">
        <v>0.91666666666666674</v>
      </c>
      <c r="O116" s="237">
        <v>0.72222222222222232</v>
      </c>
      <c r="P116" s="237">
        <v>0.72222222222222232</v>
      </c>
      <c r="Q116" s="237">
        <v>0.72222222222222232</v>
      </c>
      <c r="R116" s="237">
        <v>0.72222222222222232</v>
      </c>
      <c r="S116" s="237">
        <v>0.72222222222222232</v>
      </c>
      <c r="T116" s="237">
        <v>0.72222222222222232</v>
      </c>
      <c r="U116" s="237">
        <v>0.72222222222222232</v>
      </c>
      <c r="V116" s="237">
        <v>0.41666666666666663</v>
      </c>
      <c r="W116" s="237">
        <v>0.41666666666666663</v>
      </c>
      <c r="X116" s="237">
        <v>0.41666666666666663</v>
      </c>
      <c r="Y116" s="237">
        <v>0.41666666666666663</v>
      </c>
      <c r="Z116" s="237">
        <v>0.41666666666666663</v>
      </c>
      <c r="AA116" s="237">
        <v>0.41666666666666663</v>
      </c>
      <c r="AB116" s="237">
        <v>0.41666666666666663</v>
      </c>
      <c r="AC116" s="246">
        <v>0</v>
      </c>
      <c r="AD116" s="246">
        <v>0</v>
      </c>
      <c r="AE116" s="246">
        <v>0</v>
      </c>
      <c r="AF116" s="246">
        <v>0</v>
      </c>
      <c r="AG116" s="239">
        <v>8</v>
      </c>
      <c r="AH116" s="148">
        <f>5/36</f>
        <v>0.1388888888888889</v>
      </c>
      <c r="AI116" s="237">
        <v>0.41666666666666663</v>
      </c>
      <c r="AJ116" s="237">
        <v>0.41666666666666663</v>
      </c>
      <c r="AK116" s="237">
        <v>0.41666666666666663</v>
      </c>
      <c r="AL116" s="237">
        <v>0.41666666666666663</v>
      </c>
      <c r="AM116" s="237">
        <v>0.41666666666666663</v>
      </c>
      <c r="AN116" s="237">
        <v>0.41666666666666663</v>
      </c>
      <c r="AO116" s="237">
        <v>0.41666666666666663</v>
      </c>
    </row>
    <row r="117" spans="1:41" ht="15.75" thickBot="1" x14ac:dyDescent="0.3">
      <c r="A117" s="10" t="s">
        <v>169</v>
      </c>
      <c r="B117" s="12" t="s">
        <v>9</v>
      </c>
      <c r="C117" s="11" t="s">
        <v>25</v>
      </c>
      <c r="D117" s="12" t="s">
        <v>100</v>
      </c>
      <c r="E117" s="11" t="s">
        <v>133</v>
      </c>
      <c r="F117" s="14">
        <v>4.3888888888888884</v>
      </c>
      <c r="G117" s="237">
        <f t="shared" si="1"/>
        <v>0.47555555555555534</v>
      </c>
      <c r="H117" s="237">
        <v>0.16666666666666669</v>
      </c>
      <c r="I117" s="237">
        <v>0.27777777777777773</v>
      </c>
      <c r="J117" s="237">
        <v>0.41666666666666663</v>
      </c>
      <c r="K117" s="237">
        <v>0.58333333333333337</v>
      </c>
      <c r="L117" s="237">
        <v>0.72222222222222232</v>
      </c>
      <c r="M117" s="237">
        <v>0.83333333333333348</v>
      </c>
      <c r="N117" s="237">
        <v>0.91666666666666674</v>
      </c>
      <c r="O117" s="237">
        <v>0.72222222222222232</v>
      </c>
      <c r="P117" s="237">
        <v>0.72222222222222232</v>
      </c>
      <c r="Q117" s="237">
        <v>0.72222222222222232</v>
      </c>
      <c r="R117" s="237">
        <v>0.72222222222222232</v>
      </c>
      <c r="S117" s="237">
        <v>0.72222222222222232</v>
      </c>
      <c r="T117" s="237">
        <v>0.72222222222222232</v>
      </c>
      <c r="U117" s="237">
        <v>0.72222222222222232</v>
      </c>
      <c r="V117" s="237">
        <v>0.41666666666666663</v>
      </c>
      <c r="W117" s="237">
        <v>0.41666666666666663</v>
      </c>
      <c r="X117" s="237">
        <v>0.41666666666666663</v>
      </c>
      <c r="Y117" s="237">
        <v>0.41666666666666663</v>
      </c>
      <c r="Z117" s="237">
        <v>0.41666666666666663</v>
      </c>
      <c r="AA117" s="237">
        <v>0.41666666666666663</v>
      </c>
      <c r="AB117" s="237">
        <v>0.41666666666666663</v>
      </c>
      <c r="AC117" s="246">
        <v>0</v>
      </c>
      <c r="AD117" s="246">
        <v>0</v>
      </c>
      <c r="AE117" s="246">
        <v>0</v>
      </c>
      <c r="AF117" s="246">
        <v>0</v>
      </c>
      <c r="AG117" s="239">
        <v>9</v>
      </c>
      <c r="AH117" s="148">
        <f>4/36</f>
        <v>0.1111111111111111</v>
      </c>
      <c r="AI117" s="237">
        <v>0.27777777777777773</v>
      </c>
      <c r="AJ117" s="237">
        <v>0.27777777777777773</v>
      </c>
      <c r="AK117" s="237">
        <v>0.27777777777777773</v>
      </c>
      <c r="AL117" s="237">
        <v>0.27777777777777773</v>
      </c>
      <c r="AM117" s="237">
        <v>0.27777777777777773</v>
      </c>
      <c r="AN117" s="237">
        <v>0.27777777777777773</v>
      </c>
      <c r="AO117" s="237">
        <v>0.27777777777777773</v>
      </c>
    </row>
    <row r="118" spans="1:41" ht="15.75" thickBot="1" x14ac:dyDescent="0.3">
      <c r="A118" s="10" t="s">
        <v>170</v>
      </c>
      <c r="B118" s="12" t="s">
        <v>9</v>
      </c>
      <c r="C118" s="11" t="s">
        <v>25</v>
      </c>
      <c r="D118" s="12" t="s">
        <v>100</v>
      </c>
      <c r="E118" s="11" t="s">
        <v>133</v>
      </c>
      <c r="F118" s="14">
        <v>5.4722222222222214</v>
      </c>
      <c r="G118" s="237">
        <f t="shared" si="1"/>
        <v>0.47555555555555534</v>
      </c>
      <c r="H118" s="237">
        <v>0.16666666666666669</v>
      </c>
      <c r="I118" s="237">
        <v>0.27777777777777773</v>
      </c>
      <c r="J118" s="237">
        <v>0.41666666666666663</v>
      </c>
      <c r="K118" s="237">
        <v>0.58333333333333337</v>
      </c>
      <c r="L118" s="237">
        <v>0.72222222222222232</v>
      </c>
      <c r="M118" s="237">
        <v>0.83333333333333348</v>
      </c>
      <c r="N118" s="237">
        <v>0.91666666666666674</v>
      </c>
      <c r="O118" s="237">
        <v>0.72222222222222232</v>
      </c>
      <c r="P118" s="237">
        <v>0.72222222222222232</v>
      </c>
      <c r="Q118" s="237">
        <v>0.72222222222222232</v>
      </c>
      <c r="R118" s="237">
        <v>0.72222222222222232</v>
      </c>
      <c r="S118" s="237">
        <v>0.72222222222222232</v>
      </c>
      <c r="T118" s="237">
        <v>0.72222222222222232</v>
      </c>
      <c r="U118" s="237">
        <v>0.72222222222222232</v>
      </c>
      <c r="V118" s="237">
        <v>0.41666666666666663</v>
      </c>
      <c r="W118" s="237">
        <v>0.41666666666666663</v>
      </c>
      <c r="X118" s="237">
        <v>0.41666666666666663</v>
      </c>
      <c r="Y118" s="237">
        <v>0.41666666666666663</v>
      </c>
      <c r="Z118" s="237">
        <v>0.41666666666666663</v>
      </c>
      <c r="AA118" s="237">
        <v>0.41666666666666663</v>
      </c>
      <c r="AB118" s="237">
        <v>0.41666666666666663</v>
      </c>
      <c r="AC118" s="246">
        <v>0</v>
      </c>
      <c r="AD118" s="246">
        <v>0</v>
      </c>
      <c r="AE118" s="246">
        <v>0</v>
      </c>
      <c r="AF118" s="246">
        <v>0</v>
      </c>
      <c r="AG118" s="239">
        <v>10</v>
      </c>
      <c r="AH118" s="148">
        <f>3/36</f>
        <v>8.3333333333333329E-2</v>
      </c>
      <c r="AI118" s="237">
        <v>0.16666666666666669</v>
      </c>
      <c r="AJ118" s="237">
        <v>0.16666666666666669</v>
      </c>
      <c r="AK118" s="237">
        <v>0.16666666666666669</v>
      </c>
      <c r="AL118" s="237">
        <v>0.16666666666666669</v>
      </c>
      <c r="AM118" s="237">
        <v>0.16666666666666669</v>
      </c>
      <c r="AN118" s="237">
        <v>0.16666666666666669</v>
      </c>
      <c r="AO118" s="237">
        <v>0.16666666666666669</v>
      </c>
    </row>
    <row r="119" spans="1:41" ht="15.75" thickBot="1" x14ac:dyDescent="0.3">
      <c r="A119" s="10" t="s">
        <v>163</v>
      </c>
      <c r="B119" s="12" t="s">
        <v>23</v>
      </c>
      <c r="C119" s="11" t="s">
        <v>13</v>
      </c>
      <c r="D119" s="12" t="s">
        <v>9</v>
      </c>
      <c r="E119" s="11" t="s">
        <v>77</v>
      </c>
      <c r="F119" s="14">
        <v>4</v>
      </c>
      <c r="G119" s="237">
        <f t="shared" si="1"/>
        <v>0.2466666666666667</v>
      </c>
      <c r="H119" s="237">
        <v>0.91666666666666674</v>
      </c>
      <c r="I119" s="237">
        <v>0.91666666666666674</v>
      </c>
      <c r="J119" s="237">
        <v>0.91666666666666674</v>
      </c>
      <c r="K119" s="237">
        <v>0.72222222222222232</v>
      </c>
      <c r="L119" s="237">
        <v>0.72222222222222232</v>
      </c>
      <c r="M119" s="237">
        <v>0.72222222222222232</v>
      </c>
      <c r="N119" s="237">
        <v>0.41666666666666663</v>
      </c>
      <c r="O119" s="237">
        <v>0.41666666666666663</v>
      </c>
      <c r="P119" s="237">
        <v>0.41666666666666663</v>
      </c>
      <c r="Q119" s="246">
        <v>0</v>
      </c>
      <c r="R119" s="246">
        <v>0</v>
      </c>
      <c r="S119" s="246">
        <v>0</v>
      </c>
      <c r="T119" s="246">
        <v>0</v>
      </c>
      <c r="U119" s="246">
        <v>0</v>
      </c>
      <c r="V119" s="246">
        <v>0</v>
      </c>
      <c r="W119" s="246">
        <v>0</v>
      </c>
      <c r="X119" s="246">
        <v>0</v>
      </c>
      <c r="Y119" s="246">
        <v>0</v>
      </c>
      <c r="Z119" s="246">
        <v>0</v>
      </c>
      <c r="AA119" s="246">
        <v>0</v>
      </c>
      <c r="AB119" s="246">
        <v>0</v>
      </c>
      <c r="AC119" s="246">
        <v>0</v>
      </c>
      <c r="AD119" s="246">
        <v>0</v>
      </c>
      <c r="AE119" s="246">
        <v>0</v>
      </c>
      <c r="AF119" s="246">
        <v>0</v>
      </c>
      <c r="AG119" s="239">
        <v>11</v>
      </c>
      <c r="AH119" s="148">
        <f>2/36</f>
        <v>5.5555555555555552E-2</v>
      </c>
      <c r="AI119" s="237">
        <v>8.3333333333333329E-2</v>
      </c>
      <c r="AJ119" s="237">
        <v>8.3333333333333329E-2</v>
      </c>
      <c r="AK119" s="237">
        <v>8.3333333333333329E-2</v>
      </c>
      <c r="AL119" s="237">
        <v>8.3333333333333329E-2</v>
      </c>
      <c r="AM119" s="237">
        <v>8.3333333333333329E-2</v>
      </c>
      <c r="AN119" s="237">
        <v>8.3333333333333329E-2</v>
      </c>
      <c r="AO119" s="237">
        <v>8.3333333333333329E-2</v>
      </c>
    </row>
    <row r="120" spans="1:41" ht="15.75" thickBot="1" x14ac:dyDescent="0.3">
      <c r="A120" s="10" t="s">
        <v>188</v>
      </c>
      <c r="B120" s="12" t="s">
        <v>23</v>
      </c>
      <c r="C120" s="11" t="s">
        <v>13</v>
      </c>
      <c r="D120" s="12" t="s">
        <v>9</v>
      </c>
      <c r="E120" s="11" t="s">
        <v>77</v>
      </c>
      <c r="F120" s="14">
        <v>6.3333333333333339</v>
      </c>
      <c r="G120" s="237">
        <f t="shared" si="1"/>
        <v>0.2466666666666667</v>
      </c>
      <c r="H120" s="237">
        <v>0.91666666666666674</v>
      </c>
      <c r="I120" s="237">
        <v>0.91666666666666674</v>
      </c>
      <c r="J120" s="237">
        <v>0.91666666666666674</v>
      </c>
      <c r="K120" s="237">
        <v>0.72222222222222232</v>
      </c>
      <c r="L120" s="237">
        <v>0.72222222222222232</v>
      </c>
      <c r="M120" s="237">
        <v>0.72222222222222232</v>
      </c>
      <c r="N120" s="237">
        <v>0.41666666666666663</v>
      </c>
      <c r="O120" s="237">
        <v>0.41666666666666663</v>
      </c>
      <c r="P120" s="237">
        <v>0.41666666666666663</v>
      </c>
      <c r="Q120" s="246">
        <v>0</v>
      </c>
      <c r="R120" s="246">
        <v>0</v>
      </c>
      <c r="S120" s="246">
        <v>0</v>
      </c>
      <c r="T120" s="246">
        <v>0</v>
      </c>
      <c r="U120" s="246">
        <v>0</v>
      </c>
      <c r="V120" s="246">
        <v>0</v>
      </c>
      <c r="W120" s="246">
        <v>0</v>
      </c>
      <c r="X120" s="246">
        <v>0</v>
      </c>
      <c r="Y120" s="246">
        <v>0</v>
      </c>
      <c r="Z120" s="246">
        <v>0</v>
      </c>
      <c r="AA120" s="246">
        <v>0</v>
      </c>
      <c r="AB120" s="246">
        <v>0</v>
      </c>
      <c r="AC120" s="246">
        <v>0</v>
      </c>
      <c r="AD120" s="246">
        <v>0</v>
      </c>
      <c r="AE120" s="246">
        <v>0</v>
      </c>
      <c r="AF120" s="246">
        <v>0</v>
      </c>
      <c r="AG120" s="240">
        <v>12</v>
      </c>
      <c r="AH120" s="157">
        <f>1/36</f>
        <v>2.7777777777777776E-2</v>
      </c>
      <c r="AI120" s="237">
        <v>2.7777777777777776E-2</v>
      </c>
      <c r="AJ120" s="237">
        <v>2.7777777777777776E-2</v>
      </c>
      <c r="AK120" s="237">
        <v>2.7777777777777776E-2</v>
      </c>
      <c r="AL120" s="237">
        <v>2.7777777777777776E-2</v>
      </c>
      <c r="AM120" s="237">
        <v>2.7777777777777776E-2</v>
      </c>
      <c r="AN120" s="237">
        <v>2.7777777777777776E-2</v>
      </c>
      <c r="AO120" s="237">
        <v>2.7777777777777776E-2</v>
      </c>
    </row>
    <row r="121" spans="1:41" ht="16.5" thickTop="1" thickBot="1" x14ac:dyDescent="0.3">
      <c r="A121" s="10" t="s">
        <v>165</v>
      </c>
      <c r="B121" s="12" t="s">
        <v>23</v>
      </c>
      <c r="C121" s="11" t="s">
        <v>13</v>
      </c>
      <c r="D121" s="12" t="s">
        <v>9</v>
      </c>
      <c r="E121" s="11" t="s">
        <v>77</v>
      </c>
      <c r="F121" s="14">
        <v>8.7777777777777768</v>
      </c>
      <c r="G121" s="237">
        <f t="shared" si="1"/>
        <v>0.2466666666666667</v>
      </c>
      <c r="H121" s="237">
        <v>0.91666666666666674</v>
      </c>
      <c r="I121" s="237">
        <v>0.91666666666666674</v>
      </c>
      <c r="J121" s="237">
        <v>0.91666666666666674</v>
      </c>
      <c r="K121" s="237">
        <v>0.72222222222222232</v>
      </c>
      <c r="L121" s="237">
        <v>0.72222222222222232</v>
      </c>
      <c r="M121" s="237">
        <v>0.72222222222222232</v>
      </c>
      <c r="N121" s="237">
        <v>0.41666666666666663</v>
      </c>
      <c r="O121" s="237">
        <v>0.41666666666666663</v>
      </c>
      <c r="P121" s="237">
        <v>0.41666666666666663</v>
      </c>
      <c r="Q121" s="246">
        <v>0</v>
      </c>
      <c r="R121" s="246">
        <v>0</v>
      </c>
      <c r="S121" s="246">
        <v>0</v>
      </c>
      <c r="T121" s="246">
        <v>0</v>
      </c>
      <c r="U121" s="246">
        <v>0</v>
      </c>
      <c r="V121" s="246">
        <v>0</v>
      </c>
      <c r="W121" s="246">
        <v>0</v>
      </c>
      <c r="X121" s="246">
        <v>0</v>
      </c>
      <c r="Y121" s="246">
        <v>0</v>
      </c>
      <c r="Z121" s="246">
        <v>0</v>
      </c>
      <c r="AA121" s="246">
        <v>0</v>
      </c>
      <c r="AB121" s="246">
        <v>0</v>
      </c>
      <c r="AC121" s="246">
        <v>0</v>
      </c>
      <c r="AD121" s="246">
        <v>0</v>
      </c>
      <c r="AE121" s="246">
        <v>0</v>
      </c>
      <c r="AF121" s="246">
        <v>0</v>
      </c>
      <c r="AG121" s="242" t="s">
        <v>36</v>
      </c>
      <c r="AH121" s="243" t="s">
        <v>247</v>
      </c>
      <c r="AI121" s="245" t="s">
        <v>248</v>
      </c>
      <c r="AJ121" s="244"/>
      <c r="AK121" s="241"/>
      <c r="AL121" s="241"/>
      <c r="AM121" s="241"/>
      <c r="AN121" s="241"/>
      <c r="AO121" s="241"/>
    </row>
    <row r="122" spans="1:41" ht="15.75" thickBot="1" x14ac:dyDescent="0.3">
      <c r="A122" s="10" t="s">
        <v>166</v>
      </c>
      <c r="B122" s="12" t="s">
        <v>23</v>
      </c>
      <c r="C122" s="11" t="s">
        <v>13</v>
      </c>
      <c r="D122" s="12" t="s">
        <v>9</v>
      </c>
      <c r="E122" s="11" t="s">
        <v>77</v>
      </c>
      <c r="F122" s="14">
        <v>10.944444444444443</v>
      </c>
      <c r="G122" s="237">
        <f t="shared" si="1"/>
        <v>0.2466666666666667</v>
      </c>
      <c r="H122" s="237">
        <v>0.91666666666666674</v>
      </c>
      <c r="I122" s="237">
        <v>0.91666666666666674</v>
      </c>
      <c r="J122" s="237">
        <v>0.91666666666666674</v>
      </c>
      <c r="K122" s="237">
        <v>0.72222222222222232</v>
      </c>
      <c r="L122" s="237">
        <v>0.72222222222222232</v>
      </c>
      <c r="M122" s="237">
        <v>0.72222222222222232</v>
      </c>
      <c r="N122" s="237">
        <v>0.41666666666666663</v>
      </c>
      <c r="O122" s="237">
        <v>0.41666666666666663</v>
      </c>
      <c r="P122" s="237">
        <v>0.41666666666666663</v>
      </c>
      <c r="Q122" s="246">
        <v>0</v>
      </c>
      <c r="R122" s="246">
        <v>0</v>
      </c>
      <c r="S122" s="246">
        <v>0</v>
      </c>
      <c r="T122" s="246">
        <v>0</v>
      </c>
      <c r="U122" s="246">
        <v>0</v>
      </c>
      <c r="V122" s="246">
        <v>0</v>
      </c>
      <c r="W122" s="246">
        <v>0</v>
      </c>
      <c r="X122" s="246">
        <v>0</v>
      </c>
      <c r="Y122" s="246">
        <v>0</v>
      </c>
      <c r="Z122" s="246">
        <v>0</v>
      </c>
      <c r="AA122" s="246">
        <v>0</v>
      </c>
      <c r="AB122" s="246">
        <v>0</v>
      </c>
      <c r="AC122" s="246">
        <v>0</v>
      </c>
      <c r="AD122" s="246">
        <v>0</v>
      </c>
      <c r="AE122" s="246">
        <v>0</v>
      </c>
      <c r="AF122" s="246">
        <v>0</v>
      </c>
      <c r="AG122" s="238">
        <v>2</v>
      </c>
      <c r="AH122" s="156">
        <f>1/36</f>
        <v>2.7777777777777776E-2</v>
      </c>
      <c r="AI122" s="237">
        <v>1.0000000000000002</v>
      </c>
      <c r="AJ122" s="237">
        <v>1.0000000000000002</v>
      </c>
      <c r="AK122" s="237">
        <v>1.0000000000000002</v>
      </c>
      <c r="AL122" s="237">
        <v>1.0000000000000002</v>
      </c>
      <c r="AM122" s="237">
        <v>1.0000000000000002</v>
      </c>
      <c r="AN122" s="237">
        <v>1.0000000000000002</v>
      </c>
      <c r="AO122" s="237">
        <v>1.0000000000000002</v>
      </c>
    </row>
    <row r="123" spans="1:41" ht="15.75" thickBot="1" x14ac:dyDescent="0.3">
      <c r="A123" s="10" t="s">
        <v>184</v>
      </c>
      <c r="B123" s="12" t="s">
        <v>9</v>
      </c>
      <c r="C123" s="11" t="s">
        <v>25</v>
      </c>
      <c r="D123" s="12" t="s">
        <v>100</v>
      </c>
      <c r="E123" s="11" t="s">
        <v>133</v>
      </c>
      <c r="F123" s="14">
        <v>2.1666666666666665</v>
      </c>
      <c r="G123" s="237">
        <f t="shared" si="1"/>
        <v>0.47555555555555534</v>
      </c>
      <c r="H123" s="237">
        <v>0.16666666666666669</v>
      </c>
      <c r="I123" s="237">
        <v>0.27777777777777773</v>
      </c>
      <c r="J123" s="237">
        <v>0.41666666666666663</v>
      </c>
      <c r="K123" s="237">
        <v>0.58333333333333337</v>
      </c>
      <c r="L123" s="237">
        <v>0.72222222222222232</v>
      </c>
      <c r="M123" s="237">
        <v>0.83333333333333348</v>
      </c>
      <c r="N123" s="237">
        <v>0.91666666666666674</v>
      </c>
      <c r="O123" s="237">
        <v>0.72222222222222232</v>
      </c>
      <c r="P123" s="237">
        <v>0.72222222222222232</v>
      </c>
      <c r="Q123" s="237">
        <v>0.72222222222222232</v>
      </c>
      <c r="R123" s="237">
        <v>0.72222222222222232</v>
      </c>
      <c r="S123" s="237">
        <v>0.72222222222222232</v>
      </c>
      <c r="T123" s="237">
        <v>0.72222222222222232</v>
      </c>
      <c r="U123" s="237">
        <v>0.72222222222222232</v>
      </c>
      <c r="V123" s="237">
        <v>0.41666666666666663</v>
      </c>
      <c r="W123" s="237">
        <v>0.41666666666666663</v>
      </c>
      <c r="X123" s="237">
        <v>0.41666666666666663</v>
      </c>
      <c r="Y123" s="237">
        <v>0.41666666666666663</v>
      </c>
      <c r="Z123" s="237">
        <v>0.41666666666666663</v>
      </c>
      <c r="AA123" s="237">
        <v>0.41666666666666663</v>
      </c>
      <c r="AB123" s="237">
        <v>0.41666666666666663</v>
      </c>
      <c r="AC123" s="246">
        <v>0</v>
      </c>
      <c r="AD123" s="246">
        <v>0</v>
      </c>
      <c r="AE123" s="246">
        <v>0</v>
      </c>
      <c r="AF123" s="246">
        <v>0</v>
      </c>
      <c r="AG123" s="239">
        <v>3</v>
      </c>
      <c r="AH123" s="148">
        <f>2/36</f>
        <v>5.5555555555555552E-2</v>
      </c>
      <c r="AI123" s="237">
        <v>0.97222222222222232</v>
      </c>
      <c r="AJ123" s="237">
        <v>0.97222222222222232</v>
      </c>
      <c r="AK123" s="237">
        <v>0.97222222222222232</v>
      </c>
      <c r="AL123" s="237">
        <v>0.97222222222222232</v>
      </c>
      <c r="AM123" s="237">
        <v>0.97222222222222232</v>
      </c>
      <c r="AN123" s="237">
        <v>0.97222222222222232</v>
      </c>
      <c r="AO123" s="237">
        <v>0.97222222222222232</v>
      </c>
    </row>
    <row r="124" spans="1:41" ht="15.75" thickBot="1" x14ac:dyDescent="0.3">
      <c r="A124" s="10" t="s">
        <v>189</v>
      </c>
      <c r="B124" s="12" t="s">
        <v>9</v>
      </c>
      <c r="C124" s="11" t="s">
        <v>25</v>
      </c>
      <c r="D124" s="12" t="s">
        <v>100</v>
      </c>
      <c r="E124" s="11" t="s">
        <v>133</v>
      </c>
      <c r="F124" s="14">
        <v>3.4444444444444446</v>
      </c>
      <c r="G124" s="237">
        <f t="shared" si="1"/>
        <v>0.47555555555555534</v>
      </c>
      <c r="H124" s="237">
        <v>0.16666666666666669</v>
      </c>
      <c r="I124" s="237">
        <v>0.27777777777777773</v>
      </c>
      <c r="J124" s="237">
        <v>0.41666666666666663</v>
      </c>
      <c r="K124" s="237">
        <v>0.58333333333333337</v>
      </c>
      <c r="L124" s="237">
        <v>0.72222222222222232</v>
      </c>
      <c r="M124" s="237">
        <v>0.83333333333333348</v>
      </c>
      <c r="N124" s="237">
        <v>0.91666666666666674</v>
      </c>
      <c r="O124" s="237">
        <v>0.72222222222222232</v>
      </c>
      <c r="P124" s="237">
        <v>0.72222222222222232</v>
      </c>
      <c r="Q124" s="237">
        <v>0.72222222222222232</v>
      </c>
      <c r="R124" s="237">
        <v>0.72222222222222232</v>
      </c>
      <c r="S124" s="237">
        <v>0.72222222222222232</v>
      </c>
      <c r="T124" s="237">
        <v>0.72222222222222232</v>
      </c>
      <c r="U124" s="237">
        <v>0.72222222222222232</v>
      </c>
      <c r="V124" s="237">
        <v>0.41666666666666663</v>
      </c>
      <c r="W124" s="237">
        <v>0.41666666666666663</v>
      </c>
      <c r="X124" s="237">
        <v>0.41666666666666663</v>
      </c>
      <c r="Y124" s="237">
        <v>0.41666666666666663</v>
      </c>
      <c r="Z124" s="237">
        <v>0.41666666666666663</v>
      </c>
      <c r="AA124" s="237">
        <v>0.41666666666666663</v>
      </c>
      <c r="AB124" s="237">
        <v>0.41666666666666663</v>
      </c>
      <c r="AC124" s="246">
        <v>0</v>
      </c>
      <c r="AD124" s="246">
        <v>0</v>
      </c>
      <c r="AE124" s="246">
        <v>0</v>
      </c>
      <c r="AF124" s="246">
        <v>0</v>
      </c>
      <c r="AG124" s="239">
        <v>4</v>
      </c>
      <c r="AH124" s="148">
        <f>3/36</f>
        <v>8.3333333333333329E-2</v>
      </c>
      <c r="AI124" s="237">
        <v>0.91666666666666674</v>
      </c>
      <c r="AJ124" s="237">
        <v>0.91666666666666674</v>
      </c>
      <c r="AK124" s="237">
        <v>0.91666666666666674</v>
      </c>
      <c r="AL124" s="237">
        <v>0.91666666666666674</v>
      </c>
      <c r="AM124" s="237">
        <v>0.91666666666666674</v>
      </c>
      <c r="AN124" s="237">
        <v>0.91666666666666674</v>
      </c>
      <c r="AO124" s="237">
        <v>0.91666666666666674</v>
      </c>
    </row>
    <row r="125" spans="1:41" ht="15.75" thickBot="1" x14ac:dyDescent="0.3">
      <c r="A125" s="10" t="s">
        <v>186</v>
      </c>
      <c r="B125" s="12" t="s">
        <v>9</v>
      </c>
      <c r="C125" s="11" t="s">
        <v>25</v>
      </c>
      <c r="D125" s="12" t="s">
        <v>100</v>
      </c>
      <c r="E125" s="11" t="s">
        <v>133</v>
      </c>
      <c r="F125" s="14">
        <v>4.8055555555555554</v>
      </c>
      <c r="G125" s="237">
        <f t="shared" si="1"/>
        <v>0.47555555555555534</v>
      </c>
      <c r="H125" s="237">
        <v>0.16666666666666669</v>
      </c>
      <c r="I125" s="237">
        <v>0.27777777777777773</v>
      </c>
      <c r="J125" s="237">
        <v>0.41666666666666663</v>
      </c>
      <c r="K125" s="237">
        <v>0.58333333333333337</v>
      </c>
      <c r="L125" s="237">
        <v>0.72222222222222232</v>
      </c>
      <c r="M125" s="237">
        <v>0.83333333333333348</v>
      </c>
      <c r="N125" s="237">
        <v>0.91666666666666674</v>
      </c>
      <c r="O125" s="237">
        <v>0.72222222222222232</v>
      </c>
      <c r="P125" s="237">
        <v>0.72222222222222232</v>
      </c>
      <c r="Q125" s="237">
        <v>0.72222222222222232</v>
      </c>
      <c r="R125" s="237">
        <v>0.72222222222222232</v>
      </c>
      <c r="S125" s="237">
        <v>0.72222222222222232</v>
      </c>
      <c r="T125" s="237">
        <v>0.72222222222222232</v>
      </c>
      <c r="U125" s="237">
        <v>0.72222222222222232</v>
      </c>
      <c r="V125" s="237">
        <v>0.41666666666666663</v>
      </c>
      <c r="W125" s="237">
        <v>0.41666666666666663</v>
      </c>
      <c r="X125" s="237">
        <v>0.41666666666666663</v>
      </c>
      <c r="Y125" s="237">
        <v>0.41666666666666663</v>
      </c>
      <c r="Z125" s="237">
        <v>0.41666666666666663</v>
      </c>
      <c r="AA125" s="237">
        <v>0.41666666666666663</v>
      </c>
      <c r="AB125" s="237">
        <v>0.41666666666666663</v>
      </c>
      <c r="AC125" s="246">
        <v>0</v>
      </c>
      <c r="AD125" s="246">
        <v>0</v>
      </c>
      <c r="AE125" s="246">
        <v>0</v>
      </c>
      <c r="AF125" s="246">
        <v>0</v>
      </c>
      <c r="AG125" s="239">
        <v>5</v>
      </c>
      <c r="AH125" s="148">
        <f>4/36</f>
        <v>0.1111111111111111</v>
      </c>
      <c r="AI125" s="237">
        <v>0.83333333333333348</v>
      </c>
      <c r="AJ125" s="237">
        <v>0.83333333333333348</v>
      </c>
      <c r="AK125" s="237">
        <v>0.83333333333333348</v>
      </c>
      <c r="AL125" s="237">
        <v>0.83333333333333348</v>
      </c>
      <c r="AM125" s="237">
        <v>0.83333333333333348</v>
      </c>
      <c r="AN125" s="237">
        <v>0.83333333333333348</v>
      </c>
      <c r="AO125" s="237">
        <v>0.83333333333333348</v>
      </c>
    </row>
    <row r="126" spans="1:41" ht="15.75" thickBot="1" x14ac:dyDescent="0.3">
      <c r="A126" s="10" t="s">
        <v>185</v>
      </c>
      <c r="B126" s="12" t="s">
        <v>9</v>
      </c>
      <c r="C126" s="11" t="s">
        <v>25</v>
      </c>
      <c r="D126" s="12" t="s">
        <v>100</v>
      </c>
      <c r="E126" s="11" t="s">
        <v>133</v>
      </c>
      <c r="F126" s="14">
        <v>5.9722222222222214</v>
      </c>
      <c r="G126" s="237">
        <f t="shared" si="1"/>
        <v>0.47555555555555534</v>
      </c>
      <c r="H126" s="237">
        <v>0.16666666666666669</v>
      </c>
      <c r="I126" s="237">
        <v>0.27777777777777773</v>
      </c>
      <c r="J126" s="237">
        <v>0.41666666666666663</v>
      </c>
      <c r="K126" s="237">
        <v>0.58333333333333337</v>
      </c>
      <c r="L126" s="237">
        <v>0.72222222222222232</v>
      </c>
      <c r="M126" s="237">
        <v>0.83333333333333348</v>
      </c>
      <c r="N126" s="237">
        <v>0.91666666666666674</v>
      </c>
      <c r="O126" s="237">
        <v>0.72222222222222232</v>
      </c>
      <c r="P126" s="237">
        <v>0.72222222222222232</v>
      </c>
      <c r="Q126" s="237">
        <v>0.72222222222222232</v>
      </c>
      <c r="R126" s="237">
        <v>0.72222222222222232</v>
      </c>
      <c r="S126" s="237">
        <v>0.72222222222222232</v>
      </c>
      <c r="T126" s="237">
        <v>0.72222222222222232</v>
      </c>
      <c r="U126" s="237">
        <v>0.72222222222222232</v>
      </c>
      <c r="V126" s="237">
        <v>0.41666666666666663</v>
      </c>
      <c r="W126" s="237">
        <v>0.41666666666666663</v>
      </c>
      <c r="X126" s="237">
        <v>0.41666666666666663</v>
      </c>
      <c r="Y126" s="237">
        <v>0.41666666666666663</v>
      </c>
      <c r="Z126" s="237">
        <v>0.41666666666666663</v>
      </c>
      <c r="AA126" s="237">
        <v>0.41666666666666663</v>
      </c>
      <c r="AB126" s="237">
        <v>0.41666666666666663</v>
      </c>
      <c r="AC126" s="246">
        <v>0</v>
      </c>
      <c r="AD126" s="246">
        <v>0</v>
      </c>
      <c r="AE126" s="246">
        <v>0</v>
      </c>
      <c r="AF126" s="246">
        <v>0</v>
      </c>
      <c r="AG126" s="239">
        <v>6</v>
      </c>
      <c r="AH126" s="148">
        <f>5/36</f>
        <v>0.1388888888888889</v>
      </c>
      <c r="AI126" s="237">
        <v>0.72222222222222232</v>
      </c>
      <c r="AJ126" s="237">
        <v>0.72222222222222232</v>
      </c>
      <c r="AK126" s="237">
        <v>0.72222222222222232</v>
      </c>
      <c r="AL126" s="237">
        <v>0.72222222222222232</v>
      </c>
      <c r="AM126" s="237">
        <v>0.72222222222222232</v>
      </c>
      <c r="AN126" s="237">
        <v>0.72222222222222232</v>
      </c>
      <c r="AO126" s="237">
        <v>0.72222222222222232</v>
      </c>
    </row>
    <row r="127" spans="1:41" ht="15.75" thickBot="1" x14ac:dyDescent="0.3">
      <c r="A127" s="10" t="s">
        <v>187</v>
      </c>
      <c r="B127" s="12" t="s">
        <v>23</v>
      </c>
      <c r="C127" s="11" t="s">
        <v>13</v>
      </c>
      <c r="D127" s="12" t="s">
        <v>9</v>
      </c>
      <c r="E127" s="11" t="s">
        <v>77</v>
      </c>
      <c r="F127" s="14">
        <v>4.333333333333333</v>
      </c>
      <c r="G127" s="237">
        <f t="shared" si="1"/>
        <v>0.2466666666666667</v>
      </c>
      <c r="H127" s="237">
        <v>0.91666666666666674</v>
      </c>
      <c r="I127" s="237">
        <v>0.91666666666666674</v>
      </c>
      <c r="J127" s="237">
        <v>0.91666666666666674</v>
      </c>
      <c r="K127" s="237">
        <v>0.72222222222222232</v>
      </c>
      <c r="L127" s="237">
        <v>0.72222222222222232</v>
      </c>
      <c r="M127" s="237">
        <v>0.72222222222222232</v>
      </c>
      <c r="N127" s="237">
        <v>0.41666666666666663</v>
      </c>
      <c r="O127" s="237">
        <v>0.41666666666666663</v>
      </c>
      <c r="P127" s="237">
        <v>0.41666666666666663</v>
      </c>
      <c r="Q127" s="246">
        <v>0</v>
      </c>
      <c r="R127" s="246">
        <v>0</v>
      </c>
      <c r="S127" s="246">
        <v>0</v>
      </c>
      <c r="T127" s="246">
        <v>0</v>
      </c>
      <c r="U127" s="246">
        <v>0</v>
      </c>
      <c r="V127" s="246">
        <v>0</v>
      </c>
      <c r="W127" s="246">
        <v>0</v>
      </c>
      <c r="X127" s="246">
        <v>0</v>
      </c>
      <c r="Y127" s="246">
        <v>0</v>
      </c>
      <c r="Z127" s="246">
        <v>0</v>
      </c>
      <c r="AA127" s="246">
        <v>0</v>
      </c>
      <c r="AB127" s="246">
        <v>0</v>
      </c>
      <c r="AC127" s="246">
        <v>0</v>
      </c>
      <c r="AD127" s="246">
        <v>0</v>
      </c>
      <c r="AE127" s="246">
        <v>0</v>
      </c>
      <c r="AF127" s="246">
        <v>0</v>
      </c>
      <c r="AG127" s="239">
        <v>7</v>
      </c>
      <c r="AH127" s="148">
        <f>6/36</f>
        <v>0.16666666666666666</v>
      </c>
      <c r="AI127" s="237">
        <v>0.58333333333333337</v>
      </c>
      <c r="AJ127" s="237">
        <v>0.58333333333333337</v>
      </c>
      <c r="AK127" s="237">
        <v>0.58333333333333337</v>
      </c>
      <c r="AL127" s="237">
        <v>0.58333333333333337</v>
      </c>
      <c r="AM127" s="237">
        <v>0.58333333333333337</v>
      </c>
      <c r="AN127" s="237">
        <v>0.58333333333333337</v>
      </c>
      <c r="AO127" s="237">
        <v>0.58333333333333337</v>
      </c>
    </row>
    <row r="128" spans="1:41" ht="15.75" thickBot="1" x14ac:dyDescent="0.3">
      <c r="A128" s="10" t="s">
        <v>190</v>
      </c>
      <c r="B128" s="12" t="s">
        <v>23</v>
      </c>
      <c r="C128" s="11" t="s">
        <v>13</v>
      </c>
      <c r="D128" s="12" t="s">
        <v>9</v>
      </c>
      <c r="E128" s="11" t="s">
        <v>77</v>
      </c>
      <c r="F128" s="14">
        <v>6.8888888888888893</v>
      </c>
      <c r="G128" s="237">
        <f t="shared" si="1"/>
        <v>0.2466666666666667</v>
      </c>
      <c r="H128" s="237">
        <v>0.91666666666666674</v>
      </c>
      <c r="I128" s="237">
        <v>0.91666666666666674</v>
      </c>
      <c r="J128" s="237">
        <v>0.91666666666666674</v>
      </c>
      <c r="K128" s="237">
        <v>0.72222222222222232</v>
      </c>
      <c r="L128" s="237">
        <v>0.72222222222222232</v>
      </c>
      <c r="M128" s="237">
        <v>0.72222222222222232</v>
      </c>
      <c r="N128" s="237">
        <v>0.41666666666666663</v>
      </c>
      <c r="O128" s="237">
        <v>0.41666666666666663</v>
      </c>
      <c r="P128" s="237">
        <v>0.41666666666666663</v>
      </c>
      <c r="Q128" s="246">
        <v>0</v>
      </c>
      <c r="R128" s="246">
        <v>0</v>
      </c>
      <c r="S128" s="246">
        <v>0</v>
      </c>
      <c r="T128" s="246">
        <v>0</v>
      </c>
      <c r="U128" s="246">
        <v>0</v>
      </c>
      <c r="V128" s="246">
        <v>0</v>
      </c>
      <c r="W128" s="246">
        <v>0</v>
      </c>
      <c r="X128" s="246">
        <v>0</v>
      </c>
      <c r="Y128" s="246">
        <v>0</v>
      </c>
      <c r="Z128" s="246">
        <v>0</v>
      </c>
      <c r="AA128" s="246">
        <v>0</v>
      </c>
      <c r="AB128" s="246">
        <v>0</v>
      </c>
      <c r="AC128" s="246">
        <v>0</v>
      </c>
      <c r="AD128" s="246">
        <v>0</v>
      </c>
      <c r="AE128" s="246">
        <v>0</v>
      </c>
      <c r="AF128" s="246">
        <v>0</v>
      </c>
      <c r="AG128" s="239">
        <v>8</v>
      </c>
      <c r="AH128" s="148">
        <f>5/36</f>
        <v>0.1388888888888889</v>
      </c>
      <c r="AI128" s="237">
        <v>0.41666666666666663</v>
      </c>
      <c r="AJ128" s="237">
        <v>0.41666666666666663</v>
      </c>
      <c r="AK128" s="237">
        <v>0.41666666666666663</v>
      </c>
      <c r="AL128" s="237">
        <v>0.41666666666666663</v>
      </c>
      <c r="AM128" s="237">
        <v>0.41666666666666663</v>
      </c>
      <c r="AN128" s="237">
        <v>0.41666666666666663</v>
      </c>
      <c r="AO128" s="237">
        <v>0.41666666666666663</v>
      </c>
    </row>
    <row r="129" spans="1:41" ht="15.75" thickBot="1" x14ac:dyDescent="0.3">
      <c r="A129" s="10" t="s">
        <v>191</v>
      </c>
      <c r="B129" s="12" t="s">
        <v>23</v>
      </c>
      <c r="C129" s="11" t="s">
        <v>13</v>
      </c>
      <c r="D129" s="12" t="s">
        <v>9</v>
      </c>
      <c r="E129" s="11" t="s">
        <v>77</v>
      </c>
      <c r="F129" s="14">
        <v>9.6111111111111107</v>
      </c>
      <c r="G129" s="237">
        <f t="shared" si="1"/>
        <v>0.2466666666666667</v>
      </c>
      <c r="H129" s="237">
        <v>0.91666666666666674</v>
      </c>
      <c r="I129" s="237">
        <v>0.91666666666666674</v>
      </c>
      <c r="J129" s="237">
        <v>0.91666666666666674</v>
      </c>
      <c r="K129" s="237">
        <v>0.72222222222222232</v>
      </c>
      <c r="L129" s="237">
        <v>0.72222222222222232</v>
      </c>
      <c r="M129" s="237">
        <v>0.72222222222222232</v>
      </c>
      <c r="N129" s="237">
        <v>0.41666666666666663</v>
      </c>
      <c r="O129" s="237">
        <v>0.41666666666666663</v>
      </c>
      <c r="P129" s="237">
        <v>0.41666666666666663</v>
      </c>
      <c r="Q129" s="246">
        <v>0</v>
      </c>
      <c r="R129" s="246">
        <v>0</v>
      </c>
      <c r="S129" s="246">
        <v>0</v>
      </c>
      <c r="T129" s="246">
        <v>0</v>
      </c>
      <c r="U129" s="246">
        <v>0</v>
      </c>
      <c r="V129" s="246">
        <v>0</v>
      </c>
      <c r="W129" s="246">
        <v>0</v>
      </c>
      <c r="X129" s="246">
        <v>0</v>
      </c>
      <c r="Y129" s="246">
        <v>0</v>
      </c>
      <c r="Z129" s="246">
        <v>0</v>
      </c>
      <c r="AA129" s="246">
        <v>0</v>
      </c>
      <c r="AB129" s="246">
        <v>0</v>
      </c>
      <c r="AC129" s="246">
        <v>0</v>
      </c>
      <c r="AD129" s="246">
        <v>0</v>
      </c>
      <c r="AE129" s="246">
        <v>0</v>
      </c>
      <c r="AF129" s="246">
        <v>0</v>
      </c>
      <c r="AG129" s="239">
        <v>9</v>
      </c>
      <c r="AH129" s="148">
        <f>4/36</f>
        <v>0.1111111111111111</v>
      </c>
      <c r="AI129" s="237">
        <v>0.27777777777777773</v>
      </c>
      <c r="AJ129" s="237">
        <v>0.27777777777777773</v>
      </c>
      <c r="AK129" s="237">
        <v>0.27777777777777773</v>
      </c>
      <c r="AL129" s="237">
        <v>0.27777777777777773</v>
      </c>
      <c r="AM129" s="237">
        <v>0.27777777777777773</v>
      </c>
      <c r="AN129" s="237">
        <v>0.27777777777777773</v>
      </c>
      <c r="AO129" s="237">
        <v>0.27777777777777773</v>
      </c>
    </row>
    <row r="130" spans="1:41" ht="15.75" thickBot="1" x14ac:dyDescent="0.3">
      <c r="A130" s="10" t="s">
        <v>192</v>
      </c>
      <c r="B130" s="12" t="s">
        <v>23</v>
      </c>
      <c r="C130" s="11" t="s">
        <v>13</v>
      </c>
      <c r="D130" s="12" t="s">
        <v>9</v>
      </c>
      <c r="E130" s="11" t="s">
        <v>77</v>
      </c>
      <c r="F130" s="14">
        <v>11.944444444444443</v>
      </c>
      <c r="G130" s="237">
        <f t="shared" si="1"/>
        <v>0.2466666666666667</v>
      </c>
      <c r="H130" s="237">
        <v>0.91666666666666674</v>
      </c>
      <c r="I130" s="237">
        <v>0.91666666666666674</v>
      </c>
      <c r="J130" s="237">
        <v>0.91666666666666674</v>
      </c>
      <c r="K130" s="237">
        <v>0.72222222222222232</v>
      </c>
      <c r="L130" s="237">
        <v>0.72222222222222232</v>
      </c>
      <c r="M130" s="237">
        <v>0.72222222222222232</v>
      </c>
      <c r="N130" s="237">
        <v>0.41666666666666663</v>
      </c>
      <c r="O130" s="237">
        <v>0.41666666666666663</v>
      </c>
      <c r="P130" s="237">
        <v>0.41666666666666663</v>
      </c>
      <c r="Q130" s="246">
        <v>0</v>
      </c>
      <c r="R130" s="246">
        <v>0</v>
      </c>
      <c r="S130" s="246">
        <v>0</v>
      </c>
      <c r="T130" s="246">
        <v>0</v>
      </c>
      <c r="U130" s="246">
        <v>0</v>
      </c>
      <c r="V130" s="246">
        <v>0</v>
      </c>
      <c r="W130" s="246">
        <v>0</v>
      </c>
      <c r="X130" s="246">
        <v>0</v>
      </c>
      <c r="Y130" s="246">
        <v>0</v>
      </c>
      <c r="Z130" s="246">
        <v>0</v>
      </c>
      <c r="AA130" s="246">
        <v>0</v>
      </c>
      <c r="AB130" s="246">
        <v>0</v>
      </c>
      <c r="AC130" s="246">
        <v>0</v>
      </c>
      <c r="AD130" s="246">
        <v>0</v>
      </c>
      <c r="AE130" s="246">
        <v>0</v>
      </c>
      <c r="AF130" s="246">
        <v>0</v>
      </c>
      <c r="AG130" s="239">
        <v>10</v>
      </c>
      <c r="AH130" s="148">
        <f>3/36</f>
        <v>8.3333333333333329E-2</v>
      </c>
      <c r="AI130" s="237">
        <v>0.16666666666666669</v>
      </c>
      <c r="AJ130" s="237">
        <v>0.16666666666666669</v>
      </c>
      <c r="AK130" s="237">
        <v>0.16666666666666669</v>
      </c>
      <c r="AL130" s="237">
        <v>0.16666666666666669</v>
      </c>
      <c r="AM130" s="237">
        <v>0.16666666666666669</v>
      </c>
      <c r="AN130" s="237">
        <v>0.16666666666666669</v>
      </c>
      <c r="AO130" s="237">
        <v>0.16666666666666669</v>
      </c>
    </row>
    <row r="131" spans="1:41" ht="15.75" thickBot="1" x14ac:dyDescent="0.3">
      <c r="A131" s="10" t="s">
        <v>193</v>
      </c>
      <c r="B131" s="12" t="s">
        <v>9</v>
      </c>
      <c r="C131" s="11" t="s">
        <v>25</v>
      </c>
      <c r="D131" s="12" t="s">
        <v>100</v>
      </c>
      <c r="E131" s="11" t="s">
        <v>133</v>
      </c>
      <c r="F131" s="14">
        <v>2.3333333333333335</v>
      </c>
      <c r="G131" s="237">
        <f t="shared" ref="G131:G194" si="2">(SUM(H131:AF131)/25)</f>
        <v>0.58555555555555583</v>
      </c>
      <c r="H131" s="237">
        <v>0.27777777777777773</v>
      </c>
      <c r="I131" s="237">
        <v>0.41666666666666663</v>
      </c>
      <c r="J131" s="237">
        <v>0.58333333333333337</v>
      </c>
      <c r="K131" s="237">
        <v>0.72222222222222232</v>
      </c>
      <c r="L131" s="237">
        <v>0.83333333333333348</v>
      </c>
      <c r="M131" s="237">
        <v>0.91666666666666674</v>
      </c>
      <c r="N131" s="237">
        <v>0.97222222222222232</v>
      </c>
      <c r="O131" s="237">
        <v>0.83333333333333348</v>
      </c>
      <c r="P131" s="237">
        <v>0.83333333333333348</v>
      </c>
      <c r="Q131" s="237">
        <v>0.83333333333333348</v>
      </c>
      <c r="R131" s="237">
        <v>0.83333333333333348</v>
      </c>
      <c r="S131" s="237">
        <v>0.83333333333333348</v>
      </c>
      <c r="T131" s="237">
        <v>0.83333333333333348</v>
      </c>
      <c r="U131" s="237">
        <v>0.83333333333333348</v>
      </c>
      <c r="V131" s="237">
        <v>0.58333333333333337</v>
      </c>
      <c r="W131" s="237">
        <v>0.58333333333333337</v>
      </c>
      <c r="X131" s="237">
        <v>0.58333333333333337</v>
      </c>
      <c r="Y131" s="237">
        <v>0.58333333333333337</v>
      </c>
      <c r="Z131" s="237">
        <v>0.58333333333333337</v>
      </c>
      <c r="AA131" s="237">
        <v>0.58333333333333337</v>
      </c>
      <c r="AB131" s="237">
        <v>0.58333333333333337</v>
      </c>
      <c r="AC131" s="246">
        <v>0</v>
      </c>
      <c r="AD131" s="246">
        <v>0</v>
      </c>
      <c r="AE131" s="246">
        <v>0</v>
      </c>
      <c r="AF131" s="246">
        <v>0</v>
      </c>
      <c r="AG131" s="239">
        <v>11</v>
      </c>
      <c r="AH131" s="148">
        <f>2/36</f>
        <v>5.5555555555555552E-2</v>
      </c>
      <c r="AI131" s="237">
        <v>8.3333333333333329E-2</v>
      </c>
      <c r="AJ131" s="237">
        <v>8.3333333333333329E-2</v>
      </c>
      <c r="AK131" s="237">
        <v>8.3333333333333329E-2</v>
      </c>
      <c r="AL131" s="237">
        <v>8.3333333333333329E-2</v>
      </c>
      <c r="AM131" s="237">
        <v>8.3333333333333329E-2</v>
      </c>
      <c r="AN131" s="237">
        <v>8.3333333333333329E-2</v>
      </c>
      <c r="AO131" s="237">
        <v>8.3333333333333329E-2</v>
      </c>
    </row>
    <row r="132" spans="1:41" ht="15.75" thickBot="1" x14ac:dyDescent="0.3">
      <c r="A132" s="10" t="s">
        <v>194</v>
      </c>
      <c r="B132" s="12" t="s">
        <v>9</v>
      </c>
      <c r="C132" s="11" t="s">
        <v>25</v>
      </c>
      <c r="D132" s="12" t="s">
        <v>100</v>
      </c>
      <c r="E132" s="11" t="s">
        <v>133</v>
      </c>
      <c r="F132" s="14">
        <v>3.6944444444444446</v>
      </c>
      <c r="G132" s="237">
        <f t="shared" si="2"/>
        <v>0.58555555555555583</v>
      </c>
      <c r="H132" s="237">
        <v>0.27777777777777773</v>
      </c>
      <c r="I132" s="237">
        <v>0.41666666666666663</v>
      </c>
      <c r="J132" s="237">
        <v>0.58333333333333337</v>
      </c>
      <c r="K132" s="237">
        <v>0.72222222222222232</v>
      </c>
      <c r="L132" s="237">
        <v>0.83333333333333348</v>
      </c>
      <c r="M132" s="237">
        <v>0.91666666666666674</v>
      </c>
      <c r="N132" s="237">
        <v>0.97222222222222232</v>
      </c>
      <c r="O132" s="237">
        <v>0.83333333333333348</v>
      </c>
      <c r="P132" s="237">
        <v>0.83333333333333348</v>
      </c>
      <c r="Q132" s="237">
        <v>0.83333333333333348</v>
      </c>
      <c r="R132" s="237">
        <v>0.83333333333333348</v>
      </c>
      <c r="S132" s="237">
        <v>0.83333333333333348</v>
      </c>
      <c r="T132" s="237">
        <v>0.83333333333333348</v>
      </c>
      <c r="U132" s="237">
        <v>0.83333333333333348</v>
      </c>
      <c r="V132" s="237">
        <v>0.58333333333333337</v>
      </c>
      <c r="W132" s="237">
        <v>0.58333333333333337</v>
      </c>
      <c r="X132" s="237">
        <v>0.58333333333333337</v>
      </c>
      <c r="Y132" s="237">
        <v>0.58333333333333337</v>
      </c>
      <c r="Z132" s="237">
        <v>0.58333333333333337</v>
      </c>
      <c r="AA132" s="237">
        <v>0.58333333333333337</v>
      </c>
      <c r="AB132" s="237">
        <v>0.58333333333333337</v>
      </c>
      <c r="AC132" s="246">
        <v>0</v>
      </c>
      <c r="AD132" s="246">
        <v>0</v>
      </c>
      <c r="AE132" s="246">
        <v>0</v>
      </c>
      <c r="AF132" s="246">
        <v>0</v>
      </c>
      <c r="AG132" s="240">
        <v>12</v>
      </c>
      <c r="AH132" s="157">
        <f>1/36</f>
        <v>2.7777777777777776E-2</v>
      </c>
      <c r="AI132" s="237">
        <v>2.7777777777777776E-2</v>
      </c>
      <c r="AJ132" s="237">
        <v>2.7777777777777776E-2</v>
      </c>
      <c r="AK132" s="237">
        <v>2.7777777777777776E-2</v>
      </c>
      <c r="AL132" s="237">
        <v>2.7777777777777776E-2</v>
      </c>
      <c r="AM132" s="237">
        <v>2.7777777777777776E-2</v>
      </c>
      <c r="AN132" s="237">
        <v>2.7777777777777776E-2</v>
      </c>
      <c r="AO132" s="237">
        <v>2.7777777777777776E-2</v>
      </c>
    </row>
    <row r="133" spans="1:41" ht="16.5" thickTop="1" thickBot="1" x14ac:dyDescent="0.3">
      <c r="A133" s="10" t="s">
        <v>195</v>
      </c>
      <c r="B133" s="12" t="s">
        <v>9</v>
      </c>
      <c r="C133" s="11" t="s">
        <v>25</v>
      </c>
      <c r="D133" s="12" t="s">
        <v>100</v>
      </c>
      <c r="E133" s="11" t="s">
        <v>133</v>
      </c>
      <c r="F133" s="14">
        <v>5.1388888888888893</v>
      </c>
      <c r="G133" s="237">
        <f t="shared" si="2"/>
        <v>0.58555555555555583</v>
      </c>
      <c r="H133" s="237">
        <v>0.27777777777777773</v>
      </c>
      <c r="I133" s="237">
        <v>0.41666666666666663</v>
      </c>
      <c r="J133" s="237">
        <v>0.58333333333333337</v>
      </c>
      <c r="K133" s="237">
        <v>0.72222222222222232</v>
      </c>
      <c r="L133" s="237">
        <v>0.83333333333333348</v>
      </c>
      <c r="M133" s="237">
        <v>0.91666666666666674</v>
      </c>
      <c r="N133" s="237">
        <v>0.97222222222222232</v>
      </c>
      <c r="O133" s="237">
        <v>0.83333333333333348</v>
      </c>
      <c r="P133" s="237">
        <v>0.83333333333333348</v>
      </c>
      <c r="Q133" s="237">
        <v>0.83333333333333348</v>
      </c>
      <c r="R133" s="237">
        <v>0.83333333333333348</v>
      </c>
      <c r="S133" s="237">
        <v>0.83333333333333348</v>
      </c>
      <c r="T133" s="237">
        <v>0.83333333333333348</v>
      </c>
      <c r="U133" s="237">
        <v>0.83333333333333348</v>
      </c>
      <c r="V133" s="237">
        <v>0.58333333333333337</v>
      </c>
      <c r="W133" s="237">
        <v>0.58333333333333337</v>
      </c>
      <c r="X133" s="237">
        <v>0.58333333333333337</v>
      </c>
      <c r="Y133" s="237">
        <v>0.58333333333333337</v>
      </c>
      <c r="Z133" s="237">
        <v>0.58333333333333337</v>
      </c>
      <c r="AA133" s="237">
        <v>0.58333333333333337</v>
      </c>
      <c r="AB133" s="237">
        <v>0.58333333333333337</v>
      </c>
      <c r="AC133" s="246">
        <v>0</v>
      </c>
      <c r="AD133" s="246">
        <v>0</v>
      </c>
      <c r="AE133" s="246">
        <v>0</v>
      </c>
      <c r="AF133" s="246">
        <v>0</v>
      </c>
      <c r="AG133" s="242" t="s">
        <v>36</v>
      </c>
      <c r="AH133" s="243" t="s">
        <v>247</v>
      </c>
      <c r="AI133" s="245" t="s">
        <v>248</v>
      </c>
      <c r="AJ133" s="244"/>
      <c r="AK133" s="241"/>
      <c r="AL133" s="241"/>
      <c r="AM133" s="241"/>
      <c r="AN133" s="241"/>
      <c r="AO133" s="241"/>
    </row>
    <row r="134" spans="1:41" ht="15.75" thickBot="1" x14ac:dyDescent="0.3">
      <c r="A134" s="10" t="s">
        <v>196</v>
      </c>
      <c r="B134" s="12" t="s">
        <v>9</v>
      </c>
      <c r="C134" s="11" t="s">
        <v>25</v>
      </c>
      <c r="D134" s="12" t="s">
        <v>100</v>
      </c>
      <c r="E134" s="11" t="s">
        <v>133</v>
      </c>
      <c r="F134" s="14">
        <v>6.3888888888888884</v>
      </c>
      <c r="G134" s="237">
        <f t="shared" si="2"/>
        <v>0.58555555555555583</v>
      </c>
      <c r="H134" s="237">
        <v>0.27777777777777773</v>
      </c>
      <c r="I134" s="237">
        <v>0.41666666666666663</v>
      </c>
      <c r="J134" s="237">
        <v>0.58333333333333337</v>
      </c>
      <c r="K134" s="237">
        <v>0.72222222222222232</v>
      </c>
      <c r="L134" s="237">
        <v>0.83333333333333348</v>
      </c>
      <c r="M134" s="237">
        <v>0.91666666666666674</v>
      </c>
      <c r="N134" s="237">
        <v>0.97222222222222232</v>
      </c>
      <c r="O134" s="237">
        <v>0.83333333333333348</v>
      </c>
      <c r="P134" s="237">
        <v>0.83333333333333348</v>
      </c>
      <c r="Q134" s="237">
        <v>0.83333333333333348</v>
      </c>
      <c r="R134" s="237">
        <v>0.83333333333333348</v>
      </c>
      <c r="S134" s="237">
        <v>0.83333333333333348</v>
      </c>
      <c r="T134" s="237">
        <v>0.83333333333333348</v>
      </c>
      <c r="U134" s="237">
        <v>0.83333333333333348</v>
      </c>
      <c r="V134" s="237">
        <v>0.58333333333333337</v>
      </c>
      <c r="W134" s="237">
        <v>0.58333333333333337</v>
      </c>
      <c r="X134" s="237">
        <v>0.58333333333333337</v>
      </c>
      <c r="Y134" s="237">
        <v>0.58333333333333337</v>
      </c>
      <c r="Z134" s="237">
        <v>0.58333333333333337</v>
      </c>
      <c r="AA134" s="237">
        <v>0.58333333333333337</v>
      </c>
      <c r="AB134" s="237">
        <v>0.58333333333333337</v>
      </c>
      <c r="AC134" s="246">
        <v>0</v>
      </c>
      <c r="AD134" s="246">
        <v>0</v>
      </c>
      <c r="AE134" s="246">
        <v>0</v>
      </c>
      <c r="AF134" s="246">
        <v>0</v>
      </c>
      <c r="AG134" s="238">
        <v>2</v>
      </c>
      <c r="AH134" s="156">
        <f>1/36</f>
        <v>2.7777777777777776E-2</v>
      </c>
      <c r="AI134" s="237">
        <v>1.0000000000000002</v>
      </c>
      <c r="AJ134" s="237">
        <v>1.0000000000000002</v>
      </c>
      <c r="AK134" s="237">
        <v>1.0000000000000002</v>
      </c>
      <c r="AL134" s="237">
        <v>1.0000000000000002</v>
      </c>
      <c r="AM134" s="237">
        <v>1.0000000000000002</v>
      </c>
      <c r="AN134" s="237">
        <v>1.0000000000000002</v>
      </c>
      <c r="AO134" s="237">
        <v>1.0000000000000002</v>
      </c>
    </row>
    <row r="135" spans="1:41" ht="15.75" thickBot="1" x14ac:dyDescent="0.3">
      <c r="A135" s="10" t="s">
        <v>197</v>
      </c>
      <c r="B135" s="12" t="s">
        <v>23</v>
      </c>
      <c r="C135" s="11" t="s">
        <v>13</v>
      </c>
      <c r="D135" s="12" t="s">
        <v>9</v>
      </c>
      <c r="E135" s="11" t="s">
        <v>77</v>
      </c>
      <c r="F135" s="14">
        <v>4.666666666666667</v>
      </c>
      <c r="G135" s="237">
        <f t="shared" si="2"/>
        <v>0.3033333333333334</v>
      </c>
      <c r="H135" s="237">
        <v>0.97222222222222232</v>
      </c>
      <c r="I135" s="237">
        <v>0.97222222222222232</v>
      </c>
      <c r="J135" s="237">
        <v>0.97222222222222232</v>
      </c>
      <c r="K135" s="237">
        <v>0.83333333333333348</v>
      </c>
      <c r="L135" s="237">
        <v>0.83333333333333348</v>
      </c>
      <c r="M135" s="237">
        <v>0.83333333333333348</v>
      </c>
      <c r="N135" s="237">
        <v>0.72222222222222232</v>
      </c>
      <c r="O135" s="237">
        <v>0.72222222222222232</v>
      </c>
      <c r="P135" s="237">
        <v>0.72222222222222232</v>
      </c>
      <c r="Q135" s="246">
        <v>0</v>
      </c>
      <c r="R135" s="246">
        <v>0</v>
      </c>
      <c r="S135" s="246">
        <v>0</v>
      </c>
      <c r="T135" s="246">
        <v>0</v>
      </c>
      <c r="U135" s="246">
        <v>0</v>
      </c>
      <c r="V135" s="246">
        <v>0</v>
      </c>
      <c r="W135" s="246">
        <v>0</v>
      </c>
      <c r="X135" s="246">
        <v>0</v>
      </c>
      <c r="Y135" s="246">
        <v>0</v>
      </c>
      <c r="Z135" s="246">
        <v>0</v>
      </c>
      <c r="AA135" s="246">
        <v>0</v>
      </c>
      <c r="AB135" s="246">
        <v>0</v>
      </c>
      <c r="AC135" s="246">
        <v>0</v>
      </c>
      <c r="AD135" s="246">
        <v>0</v>
      </c>
      <c r="AE135" s="246">
        <v>0</v>
      </c>
      <c r="AF135" s="246">
        <v>0</v>
      </c>
      <c r="AG135" s="239">
        <v>3</v>
      </c>
      <c r="AH135" s="148">
        <f>2/36</f>
        <v>5.5555555555555552E-2</v>
      </c>
      <c r="AI135" s="237">
        <v>0.97222222222222232</v>
      </c>
      <c r="AJ135" s="237">
        <v>0.97222222222222232</v>
      </c>
      <c r="AK135" s="237">
        <v>0.97222222222222232</v>
      </c>
      <c r="AL135" s="237">
        <v>0.97222222222222232</v>
      </c>
      <c r="AM135" s="237">
        <v>0.97222222222222232</v>
      </c>
      <c r="AN135" s="237">
        <v>0.97222222222222232</v>
      </c>
      <c r="AO135" s="237">
        <v>0.97222222222222232</v>
      </c>
    </row>
    <row r="136" spans="1:41" ht="15.75" thickBot="1" x14ac:dyDescent="0.3">
      <c r="A136" s="10" t="s">
        <v>198</v>
      </c>
      <c r="B136" s="12" t="s">
        <v>23</v>
      </c>
      <c r="C136" s="11" t="s">
        <v>13</v>
      </c>
      <c r="D136" s="12" t="s">
        <v>9</v>
      </c>
      <c r="E136" s="11" t="s">
        <v>77</v>
      </c>
      <c r="F136" s="14">
        <v>7.3888888888888893</v>
      </c>
      <c r="G136" s="237">
        <f t="shared" si="2"/>
        <v>0.3033333333333334</v>
      </c>
      <c r="H136" s="237">
        <v>0.97222222222222232</v>
      </c>
      <c r="I136" s="237">
        <v>0.97222222222222232</v>
      </c>
      <c r="J136" s="237">
        <v>0.97222222222222232</v>
      </c>
      <c r="K136" s="237">
        <v>0.83333333333333348</v>
      </c>
      <c r="L136" s="237">
        <v>0.83333333333333348</v>
      </c>
      <c r="M136" s="237">
        <v>0.83333333333333348</v>
      </c>
      <c r="N136" s="237">
        <v>0.72222222222222232</v>
      </c>
      <c r="O136" s="237">
        <v>0.72222222222222232</v>
      </c>
      <c r="P136" s="237">
        <v>0.72222222222222232</v>
      </c>
      <c r="Q136" s="246">
        <v>0</v>
      </c>
      <c r="R136" s="246">
        <v>0</v>
      </c>
      <c r="S136" s="246">
        <v>0</v>
      </c>
      <c r="T136" s="246">
        <v>0</v>
      </c>
      <c r="U136" s="246">
        <v>0</v>
      </c>
      <c r="V136" s="246">
        <v>0</v>
      </c>
      <c r="W136" s="246">
        <v>0</v>
      </c>
      <c r="X136" s="246">
        <v>0</v>
      </c>
      <c r="Y136" s="246">
        <v>0</v>
      </c>
      <c r="Z136" s="246">
        <v>0</v>
      </c>
      <c r="AA136" s="246">
        <v>0</v>
      </c>
      <c r="AB136" s="246">
        <v>0</v>
      </c>
      <c r="AC136" s="246">
        <v>0</v>
      </c>
      <c r="AD136" s="246">
        <v>0</v>
      </c>
      <c r="AE136" s="246">
        <v>0</v>
      </c>
      <c r="AF136" s="246">
        <v>0</v>
      </c>
      <c r="AG136" s="239">
        <v>4</v>
      </c>
      <c r="AH136" s="148">
        <f>3/36</f>
        <v>8.3333333333333329E-2</v>
      </c>
      <c r="AI136" s="237">
        <v>0.91666666666666674</v>
      </c>
      <c r="AJ136" s="237">
        <v>0.91666666666666674</v>
      </c>
      <c r="AK136" s="237">
        <v>0.91666666666666674</v>
      </c>
      <c r="AL136" s="237">
        <v>0.91666666666666674</v>
      </c>
      <c r="AM136" s="237">
        <v>0.91666666666666674</v>
      </c>
      <c r="AN136" s="237">
        <v>0.91666666666666674</v>
      </c>
      <c r="AO136" s="237">
        <v>0.91666666666666674</v>
      </c>
    </row>
    <row r="137" spans="1:41" ht="15.75" thickBot="1" x14ac:dyDescent="0.3">
      <c r="A137" s="10" t="s">
        <v>199</v>
      </c>
      <c r="B137" s="12" t="s">
        <v>23</v>
      </c>
      <c r="C137" s="11" t="s">
        <v>13</v>
      </c>
      <c r="D137" s="12" t="s">
        <v>9</v>
      </c>
      <c r="E137" s="11" t="s">
        <v>77</v>
      </c>
      <c r="F137" s="14">
        <v>10.277777777777779</v>
      </c>
      <c r="G137" s="237">
        <f t="shared" si="2"/>
        <v>0.3033333333333334</v>
      </c>
      <c r="H137" s="237">
        <v>0.97222222222222232</v>
      </c>
      <c r="I137" s="237">
        <v>0.97222222222222232</v>
      </c>
      <c r="J137" s="237">
        <v>0.97222222222222232</v>
      </c>
      <c r="K137" s="237">
        <v>0.83333333333333348</v>
      </c>
      <c r="L137" s="237">
        <v>0.83333333333333348</v>
      </c>
      <c r="M137" s="237">
        <v>0.83333333333333348</v>
      </c>
      <c r="N137" s="237">
        <v>0.72222222222222232</v>
      </c>
      <c r="O137" s="237">
        <v>0.72222222222222232</v>
      </c>
      <c r="P137" s="237">
        <v>0.72222222222222232</v>
      </c>
      <c r="Q137" s="246">
        <v>0</v>
      </c>
      <c r="R137" s="246">
        <v>0</v>
      </c>
      <c r="S137" s="246">
        <v>0</v>
      </c>
      <c r="T137" s="246">
        <v>0</v>
      </c>
      <c r="U137" s="246">
        <v>0</v>
      </c>
      <c r="V137" s="246">
        <v>0</v>
      </c>
      <c r="W137" s="246">
        <v>0</v>
      </c>
      <c r="X137" s="246">
        <v>0</v>
      </c>
      <c r="Y137" s="246">
        <v>0</v>
      </c>
      <c r="Z137" s="246">
        <v>0</v>
      </c>
      <c r="AA137" s="246">
        <v>0</v>
      </c>
      <c r="AB137" s="246">
        <v>0</v>
      </c>
      <c r="AC137" s="246">
        <v>0</v>
      </c>
      <c r="AD137" s="246">
        <v>0</v>
      </c>
      <c r="AE137" s="246">
        <v>0</v>
      </c>
      <c r="AF137" s="246">
        <v>0</v>
      </c>
      <c r="AG137" s="239">
        <v>5</v>
      </c>
      <c r="AH137" s="148">
        <f>4/36</f>
        <v>0.1111111111111111</v>
      </c>
      <c r="AI137" s="237">
        <v>0.83333333333333348</v>
      </c>
      <c r="AJ137" s="237">
        <v>0.83333333333333348</v>
      </c>
      <c r="AK137" s="237">
        <v>0.83333333333333348</v>
      </c>
      <c r="AL137" s="237">
        <v>0.83333333333333348</v>
      </c>
      <c r="AM137" s="237">
        <v>0.83333333333333348</v>
      </c>
      <c r="AN137" s="237">
        <v>0.83333333333333348</v>
      </c>
      <c r="AO137" s="237">
        <v>0.83333333333333348</v>
      </c>
    </row>
    <row r="138" spans="1:41" ht="15.75" thickBot="1" x14ac:dyDescent="0.3">
      <c r="A138" s="15" t="s">
        <v>200</v>
      </c>
      <c r="B138" s="17" t="s">
        <v>23</v>
      </c>
      <c r="C138" s="16" t="s">
        <v>13</v>
      </c>
      <c r="D138" s="17" t="s">
        <v>9</v>
      </c>
      <c r="E138" s="16" t="s">
        <v>77</v>
      </c>
      <c r="F138" s="20">
        <v>12.777777777777777</v>
      </c>
      <c r="G138" s="237">
        <f t="shared" si="2"/>
        <v>0.3033333333333334</v>
      </c>
      <c r="H138" s="237">
        <v>0.97222222222222232</v>
      </c>
      <c r="I138" s="237">
        <v>0.97222222222222232</v>
      </c>
      <c r="J138" s="237">
        <v>0.97222222222222232</v>
      </c>
      <c r="K138" s="237">
        <v>0.83333333333333348</v>
      </c>
      <c r="L138" s="237">
        <v>0.83333333333333348</v>
      </c>
      <c r="M138" s="237">
        <v>0.83333333333333348</v>
      </c>
      <c r="N138" s="237">
        <v>0.72222222222222232</v>
      </c>
      <c r="O138" s="237">
        <v>0.72222222222222232</v>
      </c>
      <c r="P138" s="237">
        <v>0.72222222222222232</v>
      </c>
      <c r="Q138" s="246">
        <v>0</v>
      </c>
      <c r="R138" s="246">
        <v>0</v>
      </c>
      <c r="S138" s="246">
        <v>0</v>
      </c>
      <c r="T138" s="246">
        <v>0</v>
      </c>
      <c r="U138" s="246">
        <v>0</v>
      </c>
      <c r="V138" s="246">
        <v>0</v>
      </c>
      <c r="W138" s="246">
        <v>0</v>
      </c>
      <c r="X138" s="246">
        <v>0</v>
      </c>
      <c r="Y138" s="246">
        <v>0</v>
      </c>
      <c r="Z138" s="246">
        <v>0</v>
      </c>
      <c r="AA138" s="246">
        <v>0</v>
      </c>
      <c r="AB138" s="246">
        <v>0</v>
      </c>
      <c r="AC138" s="246">
        <v>0</v>
      </c>
      <c r="AD138" s="246">
        <v>0</v>
      </c>
      <c r="AE138" s="246">
        <v>0</v>
      </c>
      <c r="AF138" s="246">
        <v>0</v>
      </c>
      <c r="AG138" s="239">
        <v>6</v>
      </c>
      <c r="AH138" s="148">
        <f>5/36</f>
        <v>0.1388888888888889</v>
      </c>
      <c r="AI138" s="237">
        <v>0.72222222222222232</v>
      </c>
      <c r="AJ138" s="237">
        <v>0.72222222222222232</v>
      </c>
      <c r="AK138" s="237">
        <v>0.72222222222222232</v>
      </c>
      <c r="AL138" s="237">
        <v>0.72222222222222232</v>
      </c>
      <c r="AM138" s="237">
        <v>0.72222222222222232</v>
      </c>
      <c r="AN138" s="237">
        <v>0.72222222222222232</v>
      </c>
      <c r="AO138" s="237">
        <v>0.72222222222222232</v>
      </c>
    </row>
    <row r="139" spans="1:41" ht="16.5" thickTop="1" thickBot="1" x14ac:dyDescent="0.3">
      <c r="A139" s="10" t="s">
        <v>171</v>
      </c>
      <c r="B139" s="12" t="s">
        <v>23</v>
      </c>
      <c r="C139" s="11" t="s">
        <v>13</v>
      </c>
      <c r="D139" s="12" t="s">
        <v>12</v>
      </c>
      <c r="E139" s="11" t="s">
        <v>47</v>
      </c>
      <c r="F139" s="14">
        <v>6.3055555555555554</v>
      </c>
      <c r="G139" s="237">
        <f t="shared" si="2"/>
        <v>0.29444444444444445</v>
      </c>
      <c r="H139" s="237">
        <v>0.83333333333333348</v>
      </c>
      <c r="I139" s="237">
        <v>0.83333333333333348</v>
      </c>
      <c r="J139" s="237">
        <v>0.83333333333333348</v>
      </c>
      <c r="K139" s="237">
        <v>0.58333333333333337</v>
      </c>
      <c r="L139" s="237">
        <v>0.58333333333333337</v>
      </c>
      <c r="M139" s="237">
        <v>0.58333333333333337</v>
      </c>
      <c r="N139" s="237">
        <v>0.58333333333333337</v>
      </c>
      <c r="O139" s="237">
        <v>0.58333333333333337</v>
      </c>
      <c r="P139" s="237">
        <v>0.27777777777777773</v>
      </c>
      <c r="Q139" s="237">
        <v>0.27777777777777773</v>
      </c>
      <c r="R139" s="237">
        <v>0.27777777777777773</v>
      </c>
      <c r="S139" s="237">
        <v>0.27777777777777773</v>
      </c>
      <c r="T139" s="237">
        <v>0.27777777777777773</v>
      </c>
      <c r="U139" s="237">
        <v>0.27777777777777773</v>
      </c>
      <c r="V139" s="237">
        <v>0.27777777777777773</v>
      </c>
      <c r="W139" s="246">
        <v>0</v>
      </c>
      <c r="X139" s="246">
        <v>0</v>
      </c>
      <c r="Y139" s="246">
        <v>0</v>
      </c>
      <c r="Z139" s="246">
        <v>0</v>
      </c>
      <c r="AA139" s="246">
        <v>0</v>
      </c>
      <c r="AB139" s="246">
        <v>0</v>
      </c>
      <c r="AC139" s="246">
        <v>0</v>
      </c>
      <c r="AD139" s="246">
        <v>0</v>
      </c>
      <c r="AE139" s="246">
        <v>0</v>
      </c>
      <c r="AF139" s="246">
        <v>0</v>
      </c>
      <c r="AG139" s="239">
        <v>7</v>
      </c>
      <c r="AH139" s="148">
        <f>6/36</f>
        <v>0.16666666666666666</v>
      </c>
      <c r="AI139" s="237">
        <v>0.58333333333333337</v>
      </c>
      <c r="AJ139" s="237">
        <v>0.58333333333333337</v>
      </c>
      <c r="AK139" s="237">
        <v>0.58333333333333337</v>
      </c>
      <c r="AL139" s="237">
        <v>0.58333333333333337</v>
      </c>
      <c r="AM139" s="237">
        <v>0.58333333333333337</v>
      </c>
      <c r="AN139" s="237">
        <v>0.58333333333333337</v>
      </c>
      <c r="AO139" s="237">
        <v>0.58333333333333337</v>
      </c>
    </row>
    <row r="140" spans="1:41" ht="15.75" thickBot="1" x14ac:dyDescent="0.3">
      <c r="A140" s="10" t="s">
        <v>172</v>
      </c>
      <c r="B140" s="12" t="s">
        <v>23</v>
      </c>
      <c r="C140" s="11" t="s">
        <v>13</v>
      </c>
      <c r="D140" s="12" t="s">
        <v>12</v>
      </c>
      <c r="E140" s="11" t="s">
        <v>47</v>
      </c>
      <c r="F140" s="14">
        <v>12.694444444444445</v>
      </c>
      <c r="G140" s="237">
        <f t="shared" si="2"/>
        <v>0.29444444444444445</v>
      </c>
      <c r="H140" s="237">
        <v>0.83333333333333348</v>
      </c>
      <c r="I140" s="237">
        <v>0.83333333333333348</v>
      </c>
      <c r="J140" s="237">
        <v>0.83333333333333348</v>
      </c>
      <c r="K140" s="237">
        <v>0.58333333333333337</v>
      </c>
      <c r="L140" s="237">
        <v>0.58333333333333337</v>
      </c>
      <c r="M140" s="237">
        <v>0.58333333333333337</v>
      </c>
      <c r="N140" s="237">
        <v>0.58333333333333337</v>
      </c>
      <c r="O140" s="237">
        <v>0.58333333333333337</v>
      </c>
      <c r="P140" s="237">
        <v>0.27777777777777773</v>
      </c>
      <c r="Q140" s="237">
        <v>0.27777777777777773</v>
      </c>
      <c r="R140" s="237">
        <v>0.27777777777777773</v>
      </c>
      <c r="S140" s="237">
        <v>0.27777777777777773</v>
      </c>
      <c r="T140" s="237">
        <v>0.27777777777777773</v>
      </c>
      <c r="U140" s="237">
        <v>0.27777777777777773</v>
      </c>
      <c r="V140" s="237">
        <v>0.27777777777777773</v>
      </c>
      <c r="W140" s="246">
        <v>0</v>
      </c>
      <c r="X140" s="246">
        <v>0</v>
      </c>
      <c r="Y140" s="246">
        <v>0</v>
      </c>
      <c r="Z140" s="246">
        <v>0</v>
      </c>
      <c r="AA140" s="246">
        <v>0</v>
      </c>
      <c r="AB140" s="246">
        <v>0</v>
      </c>
      <c r="AC140" s="246">
        <v>0</v>
      </c>
      <c r="AD140" s="246">
        <v>0</v>
      </c>
      <c r="AE140" s="246">
        <v>0</v>
      </c>
      <c r="AF140" s="246">
        <v>0</v>
      </c>
      <c r="AG140" s="239">
        <v>8</v>
      </c>
      <c r="AH140" s="148">
        <f>5/36</f>
        <v>0.1388888888888889</v>
      </c>
      <c r="AI140" s="237">
        <v>0.41666666666666663</v>
      </c>
      <c r="AJ140" s="237">
        <v>0.41666666666666663</v>
      </c>
      <c r="AK140" s="237">
        <v>0.41666666666666663</v>
      </c>
      <c r="AL140" s="237">
        <v>0.41666666666666663</v>
      </c>
      <c r="AM140" s="237">
        <v>0.41666666666666663</v>
      </c>
      <c r="AN140" s="237">
        <v>0.41666666666666663</v>
      </c>
      <c r="AO140" s="237">
        <v>0.41666666666666663</v>
      </c>
    </row>
    <row r="141" spans="1:41" ht="15.75" thickBot="1" x14ac:dyDescent="0.3">
      <c r="A141" s="10" t="s">
        <v>173</v>
      </c>
      <c r="B141" s="12" t="s">
        <v>23</v>
      </c>
      <c r="C141" s="11" t="s">
        <v>13</v>
      </c>
      <c r="D141" s="12" t="s">
        <v>12</v>
      </c>
      <c r="E141" s="11" t="s">
        <v>47</v>
      </c>
      <c r="F141" s="14">
        <v>19</v>
      </c>
      <c r="G141" s="237">
        <f t="shared" si="2"/>
        <v>0.29444444444444445</v>
      </c>
      <c r="H141" s="237">
        <v>0.83333333333333348</v>
      </c>
      <c r="I141" s="237">
        <v>0.83333333333333348</v>
      </c>
      <c r="J141" s="237">
        <v>0.83333333333333348</v>
      </c>
      <c r="K141" s="237">
        <v>0.58333333333333337</v>
      </c>
      <c r="L141" s="237">
        <v>0.58333333333333337</v>
      </c>
      <c r="M141" s="237">
        <v>0.58333333333333337</v>
      </c>
      <c r="N141" s="237">
        <v>0.58333333333333337</v>
      </c>
      <c r="O141" s="237">
        <v>0.58333333333333337</v>
      </c>
      <c r="P141" s="237">
        <v>0.27777777777777773</v>
      </c>
      <c r="Q141" s="237">
        <v>0.27777777777777773</v>
      </c>
      <c r="R141" s="237">
        <v>0.27777777777777773</v>
      </c>
      <c r="S141" s="237">
        <v>0.27777777777777773</v>
      </c>
      <c r="T141" s="237">
        <v>0.27777777777777773</v>
      </c>
      <c r="U141" s="237">
        <v>0.27777777777777773</v>
      </c>
      <c r="V141" s="237">
        <v>0.27777777777777773</v>
      </c>
      <c r="W141" s="246">
        <v>0</v>
      </c>
      <c r="X141" s="246">
        <v>0</v>
      </c>
      <c r="Y141" s="246">
        <v>0</v>
      </c>
      <c r="Z141" s="246">
        <v>0</v>
      </c>
      <c r="AA141" s="246">
        <v>0</v>
      </c>
      <c r="AB141" s="246">
        <v>0</v>
      </c>
      <c r="AC141" s="246">
        <v>0</v>
      </c>
      <c r="AD141" s="246">
        <v>0</v>
      </c>
      <c r="AE141" s="246">
        <v>0</v>
      </c>
      <c r="AF141" s="246">
        <v>0</v>
      </c>
      <c r="AG141" s="239">
        <v>9</v>
      </c>
      <c r="AH141" s="148">
        <f>4/36</f>
        <v>0.1111111111111111</v>
      </c>
      <c r="AI141" s="237">
        <v>0.27777777777777773</v>
      </c>
      <c r="AJ141" s="237">
        <v>0.27777777777777773</v>
      </c>
      <c r="AK141" s="237">
        <v>0.27777777777777773</v>
      </c>
      <c r="AL141" s="237">
        <v>0.27777777777777773</v>
      </c>
      <c r="AM141" s="237">
        <v>0.27777777777777773</v>
      </c>
      <c r="AN141" s="237">
        <v>0.27777777777777773</v>
      </c>
      <c r="AO141" s="237">
        <v>0.27777777777777773</v>
      </c>
    </row>
    <row r="142" spans="1:41" ht="15.75" thickBot="1" x14ac:dyDescent="0.3">
      <c r="A142" s="10" t="s">
        <v>174</v>
      </c>
      <c r="B142" s="12" t="s">
        <v>23</v>
      </c>
      <c r="C142" s="11" t="s">
        <v>13</v>
      </c>
      <c r="D142" s="12" t="s">
        <v>12</v>
      </c>
      <c r="E142" s="11" t="s">
        <v>47</v>
      </c>
      <c r="F142" s="14">
        <v>25.388888888888889</v>
      </c>
      <c r="G142" s="237">
        <f t="shared" si="2"/>
        <v>0.29444444444444445</v>
      </c>
      <c r="H142" s="237">
        <v>0.83333333333333348</v>
      </c>
      <c r="I142" s="237">
        <v>0.83333333333333348</v>
      </c>
      <c r="J142" s="237">
        <v>0.83333333333333348</v>
      </c>
      <c r="K142" s="237">
        <v>0.58333333333333337</v>
      </c>
      <c r="L142" s="237">
        <v>0.58333333333333337</v>
      </c>
      <c r="M142" s="237">
        <v>0.58333333333333337</v>
      </c>
      <c r="N142" s="237">
        <v>0.58333333333333337</v>
      </c>
      <c r="O142" s="237">
        <v>0.58333333333333337</v>
      </c>
      <c r="P142" s="237">
        <v>0.27777777777777773</v>
      </c>
      <c r="Q142" s="237">
        <v>0.27777777777777773</v>
      </c>
      <c r="R142" s="237">
        <v>0.27777777777777773</v>
      </c>
      <c r="S142" s="237">
        <v>0.27777777777777773</v>
      </c>
      <c r="T142" s="237">
        <v>0.27777777777777773</v>
      </c>
      <c r="U142" s="237">
        <v>0.27777777777777773</v>
      </c>
      <c r="V142" s="237">
        <v>0.27777777777777773</v>
      </c>
      <c r="W142" s="246">
        <v>0</v>
      </c>
      <c r="X142" s="246">
        <v>0</v>
      </c>
      <c r="Y142" s="246">
        <v>0</v>
      </c>
      <c r="Z142" s="246">
        <v>0</v>
      </c>
      <c r="AA142" s="246">
        <v>0</v>
      </c>
      <c r="AB142" s="246">
        <v>0</v>
      </c>
      <c r="AC142" s="246">
        <v>0</v>
      </c>
      <c r="AD142" s="246">
        <v>0</v>
      </c>
      <c r="AE142" s="246">
        <v>0</v>
      </c>
      <c r="AF142" s="246">
        <v>0</v>
      </c>
      <c r="AG142" s="239">
        <v>10</v>
      </c>
      <c r="AH142" s="148">
        <f>3/36</f>
        <v>8.3333333333333329E-2</v>
      </c>
      <c r="AI142" s="237">
        <v>0.16666666666666669</v>
      </c>
      <c r="AJ142" s="237">
        <v>0.16666666666666669</v>
      </c>
      <c r="AK142" s="237">
        <v>0.16666666666666669</v>
      </c>
      <c r="AL142" s="237">
        <v>0.16666666666666669</v>
      </c>
      <c r="AM142" s="237">
        <v>0.16666666666666669</v>
      </c>
      <c r="AN142" s="237">
        <v>0.16666666666666669</v>
      </c>
      <c r="AO142" s="237">
        <v>0.16666666666666669</v>
      </c>
    </row>
    <row r="143" spans="1:41" ht="15.75" thickBot="1" x14ac:dyDescent="0.3">
      <c r="A143" s="10" t="s">
        <v>202</v>
      </c>
      <c r="B143" s="12" t="s">
        <v>23</v>
      </c>
      <c r="C143" s="11" t="s">
        <v>13</v>
      </c>
      <c r="D143" s="12" t="s">
        <v>12</v>
      </c>
      <c r="E143" s="11" t="s">
        <v>47</v>
      </c>
      <c r="F143" s="14">
        <v>6.1111111111111116</v>
      </c>
      <c r="G143" s="237">
        <f t="shared" si="2"/>
        <v>0.37111111111111106</v>
      </c>
      <c r="H143" s="237">
        <v>0.91666666666666674</v>
      </c>
      <c r="I143" s="237">
        <v>0.91666666666666674</v>
      </c>
      <c r="J143" s="237">
        <v>0.91666666666666674</v>
      </c>
      <c r="K143" s="237">
        <v>0.72222222222222232</v>
      </c>
      <c r="L143" s="237">
        <v>0.72222222222222232</v>
      </c>
      <c r="M143" s="237">
        <v>0.72222222222222232</v>
      </c>
      <c r="N143" s="237">
        <v>0.72222222222222232</v>
      </c>
      <c r="O143" s="237">
        <v>0.72222222222222232</v>
      </c>
      <c r="P143" s="237">
        <v>0.41666666666666663</v>
      </c>
      <c r="Q143" s="237">
        <v>0.41666666666666663</v>
      </c>
      <c r="R143" s="237">
        <v>0.41666666666666663</v>
      </c>
      <c r="S143" s="237">
        <v>0.41666666666666663</v>
      </c>
      <c r="T143" s="237">
        <v>0.41666666666666663</v>
      </c>
      <c r="U143" s="237">
        <v>0.41666666666666663</v>
      </c>
      <c r="V143" s="237">
        <v>0.41666666666666663</v>
      </c>
      <c r="W143" s="246">
        <v>0</v>
      </c>
      <c r="X143" s="246">
        <v>0</v>
      </c>
      <c r="Y143" s="246">
        <v>0</v>
      </c>
      <c r="Z143" s="246">
        <v>0</v>
      </c>
      <c r="AA143" s="246">
        <v>0</v>
      </c>
      <c r="AB143" s="246">
        <v>0</v>
      </c>
      <c r="AC143" s="246">
        <v>0</v>
      </c>
      <c r="AD143" s="246">
        <v>0</v>
      </c>
      <c r="AE143" s="246">
        <v>0</v>
      </c>
      <c r="AF143" s="246">
        <v>0</v>
      </c>
      <c r="AG143" s="239">
        <v>11</v>
      </c>
      <c r="AH143" s="148">
        <f>2/36</f>
        <v>5.5555555555555552E-2</v>
      </c>
      <c r="AI143" s="237">
        <v>8.3333333333333329E-2</v>
      </c>
      <c r="AJ143" s="237">
        <v>8.3333333333333329E-2</v>
      </c>
      <c r="AK143" s="237">
        <v>8.3333333333333329E-2</v>
      </c>
      <c r="AL143" s="237">
        <v>8.3333333333333329E-2</v>
      </c>
      <c r="AM143" s="237">
        <v>8.3333333333333329E-2</v>
      </c>
      <c r="AN143" s="237">
        <v>8.3333333333333329E-2</v>
      </c>
      <c r="AO143" s="237">
        <v>8.3333333333333329E-2</v>
      </c>
    </row>
    <row r="144" spans="1:41" ht="15.75" thickBot="1" x14ac:dyDescent="0.3">
      <c r="A144" s="10" t="s">
        <v>203</v>
      </c>
      <c r="B144" s="12" t="s">
        <v>23</v>
      </c>
      <c r="C144" s="11" t="s">
        <v>13</v>
      </c>
      <c r="D144" s="12" t="s">
        <v>12</v>
      </c>
      <c r="E144" s="11" t="s">
        <v>47</v>
      </c>
      <c r="F144" s="14">
        <v>12.305555555555555</v>
      </c>
      <c r="G144" s="237">
        <f t="shared" si="2"/>
        <v>0.37111111111111106</v>
      </c>
      <c r="H144" s="237">
        <v>0.91666666666666674</v>
      </c>
      <c r="I144" s="237">
        <v>0.91666666666666674</v>
      </c>
      <c r="J144" s="237">
        <v>0.91666666666666674</v>
      </c>
      <c r="K144" s="237">
        <v>0.72222222222222232</v>
      </c>
      <c r="L144" s="237">
        <v>0.72222222222222232</v>
      </c>
      <c r="M144" s="237">
        <v>0.72222222222222232</v>
      </c>
      <c r="N144" s="237">
        <v>0.72222222222222232</v>
      </c>
      <c r="O144" s="237">
        <v>0.72222222222222232</v>
      </c>
      <c r="P144" s="237">
        <v>0.41666666666666663</v>
      </c>
      <c r="Q144" s="237">
        <v>0.41666666666666663</v>
      </c>
      <c r="R144" s="237">
        <v>0.41666666666666663</v>
      </c>
      <c r="S144" s="237">
        <v>0.41666666666666663</v>
      </c>
      <c r="T144" s="237">
        <v>0.41666666666666663</v>
      </c>
      <c r="U144" s="237">
        <v>0.41666666666666663</v>
      </c>
      <c r="V144" s="237">
        <v>0.41666666666666663</v>
      </c>
      <c r="W144" s="246">
        <v>0</v>
      </c>
      <c r="X144" s="246">
        <v>0</v>
      </c>
      <c r="Y144" s="246">
        <v>0</v>
      </c>
      <c r="Z144" s="246">
        <v>0</v>
      </c>
      <c r="AA144" s="246">
        <v>0</v>
      </c>
      <c r="AB144" s="246">
        <v>0</v>
      </c>
      <c r="AC144" s="246">
        <v>0</v>
      </c>
      <c r="AD144" s="246">
        <v>0</v>
      </c>
      <c r="AE144" s="246">
        <v>0</v>
      </c>
      <c r="AF144" s="246">
        <v>0</v>
      </c>
      <c r="AG144" s="240">
        <v>12</v>
      </c>
      <c r="AH144" s="157">
        <f>1/36</f>
        <v>2.7777777777777776E-2</v>
      </c>
      <c r="AI144" s="237">
        <v>2.7777777777777776E-2</v>
      </c>
      <c r="AJ144" s="237">
        <v>2.7777777777777776E-2</v>
      </c>
      <c r="AK144" s="237">
        <v>2.7777777777777776E-2</v>
      </c>
      <c r="AL144" s="237">
        <v>2.7777777777777776E-2</v>
      </c>
      <c r="AM144" s="237">
        <v>2.7777777777777776E-2</v>
      </c>
      <c r="AN144" s="237">
        <v>2.7777777777777776E-2</v>
      </c>
      <c r="AO144" s="237">
        <v>2.7777777777777776E-2</v>
      </c>
    </row>
    <row r="145" spans="1:41" ht="16.5" thickTop="1" thickBot="1" x14ac:dyDescent="0.3">
      <c r="A145" s="10" t="s">
        <v>204</v>
      </c>
      <c r="B145" s="12" t="s">
        <v>23</v>
      </c>
      <c r="C145" s="11" t="s">
        <v>13</v>
      </c>
      <c r="D145" s="12" t="s">
        <v>12</v>
      </c>
      <c r="E145" s="11" t="s">
        <v>47</v>
      </c>
      <c r="F145" s="14">
        <v>18.444444444444446</v>
      </c>
      <c r="G145" s="237">
        <f t="shared" si="2"/>
        <v>0.37111111111111106</v>
      </c>
      <c r="H145" s="237">
        <v>0.91666666666666674</v>
      </c>
      <c r="I145" s="237">
        <v>0.91666666666666674</v>
      </c>
      <c r="J145" s="237">
        <v>0.91666666666666674</v>
      </c>
      <c r="K145" s="237">
        <v>0.72222222222222232</v>
      </c>
      <c r="L145" s="237">
        <v>0.72222222222222232</v>
      </c>
      <c r="M145" s="237">
        <v>0.72222222222222232</v>
      </c>
      <c r="N145" s="237">
        <v>0.72222222222222232</v>
      </c>
      <c r="O145" s="237">
        <v>0.72222222222222232</v>
      </c>
      <c r="P145" s="237">
        <v>0.41666666666666663</v>
      </c>
      <c r="Q145" s="237">
        <v>0.41666666666666663</v>
      </c>
      <c r="R145" s="237">
        <v>0.41666666666666663</v>
      </c>
      <c r="S145" s="237">
        <v>0.41666666666666663</v>
      </c>
      <c r="T145" s="237">
        <v>0.41666666666666663</v>
      </c>
      <c r="U145" s="237">
        <v>0.41666666666666663</v>
      </c>
      <c r="V145" s="237">
        <v>0.41666666666666663</v>
      </c>
      <c r="W145" s="246">
        <v>0</v>
      </c>
      <c r="X145" s="246">
        <v>0</v>
      </c>
      <c r="Y145" s="246">
        <v>0</v>
      </c>
      <c r="Z145" s="246">
        <v>0</v>
      </c>
      <c r="AA145" s="246">
        <v>0</v>
      </c>
      <c r="AB145" s="246">
        <v>0</v>
      </c>
      <c r="AC145" s="246">
        <v>0</v>
      </c>
      <c r="AD145" s="246">
        <v>0</v>
      </c>
      <c r="AE145" s="246">
        <v>0</v>
      </c>
      <c r="AF145" s="246">
        <v>0</v>
      </c>
      <c r="AG145" s="242" t="s">
        <v>36</v>
      </c>
      <c r="AH145" s="243" t="s">
        <v>247</v>
      </c>
      <c r="AI145" s="245" t="s">
        <v>248</v>
      </c>
      <c r="AJ145" s="244"/>
      <c r="AK145" s="241"/>
      <c r="AL145" s="241"/>
      <c r="AM145" s="241"/>
      <c r="AN145" s="241"/>
      <c r="AO145" s="241"/>
    </row>
    <row r="146" spans="1:41" ht="15.75" thickBot="1" x14ac:dyDescent="0.3">
      <c r="A146" s="10" t="s">
        <v>205</v>
      </c>
      <c r="B146" s="12" t="s">
        <v>23</v>
      </c>
      <c r="C146" s="11" t="s">
        <v>13</v>
      </c>
      <c r="D146" s="12" t="s">
        <v>12</v>
      </c>
      <c r="E146" s="11" t="s">
        <v>47</v>
      </c>
      <c r="F146" s="14">
        <v>24.611111111111111</v>
      </c>
      <c r="G146" s="237">
        <f t="shared" si="2"/>
        <v>0.37111111111111106</v>
      </c>
      <c r="H146" s="237">
        <v>0.91666666666666674</v>
      </c>
      <c r="I146" s="237">
        <v>0.91666666666666674</v>
      </c>
      <c r="J146" s="237">
        <v>0.91666666666666674</v>
      </c>
      <c r="K146" s="237">
        <v>0.72222222222222232</v>
      </c>
      <c r="L146" s="237">
        <v>0.72222222222222232</v>
      </c>
      <c r="M146" s="237">
        <v>0.72222222222222232</v>
      </c>
      <c r="N146" s="237">
        <v>0.72222222222222232</v>
      </c>
      <c r="O146" s="237">
        <v>0.72222222222222232</v>
      </c>
      <c r="P146" s="237">
        <v>0.41666666666666663</v>
      </c>
      <c r="Q146" s="237">
        <v>0.41666666666666663</v>
      </c>
      <c r="R146" s="237">
        <v>0.41666666666666663</v>
      </c>
      <c r="S146" s="237">
        <v>0.41666666666666663</v>
      </c>
      <c r="T146" s="237">
        <v>0.41666666666666663</v>
      </c>
      <c r="U146" s="237">
        <v>0.41666666666666663</v>
      </c>
      <c r="V146" s="237">
        <v>0.41666666666666663</v>
      </c>
      <c r="W146" s="246">
        <v>0</v>
      </c>
      <c r="X146" s="246">
        <v>0</v>
      </c>
      <c r="Y146" s="246">
        <v>0</v>
      </c>
      <c r="Z146" s="246">
        <v>0</v>
      </c>
      <c r="AA146" s="246">
        <v>0</v>
      </c>
      <c r="AB146" s="246">
        <v>0</v>
      </c>
      <c r="AC146" s="246">
        <v>0</v>
      </c>
      <c r="AD146" s="246">
        <v>0</v>
      </c>
      <c r="AE146" s="246">
        <v>0</v>
      </c>
      <c r="AF146" s="246">
        <v>0</v>
      </c>
      <c r="AG146" s="238">
        <v>2</v>
      </c>
      <c r="AH146" s="156">
        <f>1/36</f>
        <v>2.7777777777777776E-2</v>
      </c>
      <c r="AI146" s="237">
        <v>1.0000000000000002</v>
      </c>
      <c r="AJ146" s="237">
        <v>1.0000000000000002</v>
      </c>
      <c r="AK146" s="237">
        <v>1.0000000000000002</v>
      </c>
      <c r="AL146" s="237">
        <v>1.0000000000000002</v>
      </c>
      <c r="AM146" s="237">
        <v>1.0000000000000002</v>
      </c>
      <c r="AN146" s="237">
        <v>1.0000000000000002</v>
      </c>
      <c r="AO146" s="237">
        <v>1.0000000000000002</v>
      </c>
    </row>
    <row r="147" spans="1:41" ht="15.75" thickBot="1" x14ac:dyDescent="0.3">
      <c r="A147" s="10" t="s">
        <v>175</v>
      </c>
      <c r="B147" s="12" t="s">
        <v>23</v>
      </c>
      <c r="C147" s="11" t="s">
        <v>27</v>
      </c>
      <c r="D147" s="12" t="s">
        <v>152</v>
      </c>
      <c r="E147" s="11" t="s">
        <v>132</v>
      </c>
      <c r="F147" s="14">
        <v>6.3055555555555554</v>
      </c>
      <c r="G147" s="237">
        <f t="shared" si="2"/>
        <v>0.38444444444444459</v>
      </c>
      <c r="H147" s="237">
        <v>0.83333333333333348</v>
      </c>
      <c r="I147" s="237">
        <v>0.83333333333333348</v>
      </c>
      <c r="J147" s="237">
        <v>0.83333333333333348</v>
      </c>
      <c r="K147" s="237">
        <v>0.83333333333333348</v>
      </c>
      <c r="L147" s="237">
        <v>0.83333333333333348</v>
      </c>
      <c r="M147" s="237">
        <v>0.58333333333333337</v>
      </c>
      <c r="N147" s="237">
        <v>0.58333333333333337</v>
      </c>
      <c r="O147" s="237">
        <v>0.58333333333333337</v>
      </c>
      <c r="P147" s="237">
        <v>0.58333333333333337</v>
      </c>
      <c r="Q147" s="237">
        <v>0.58333333333333337</v>
      </c>
      <c r="R147" s="237">
        <v>0.58333333333333337</v>
      </c>
      <c r="S147" s="237">
        <v>0.27777777777777773</v>
      </c>
      <c r="T147" s="237">
        <v>0.27777777777777773</v>
      </c>
      <c r="U147" s="237">
        <v>0.27777777777777773</v>
      </c>
      <c r="V147" s="237">
        <v>0.27777777777777773</v>
      </c>
      <c r="W147" s="237">
        <v>0.27777777777777773</v>
      </c>
      <c r="X147" s="237">
        <v>0.27777777777777773</v>
      </c>
      <c r="Y147" s="237">
        <v>0.27777777777777773</v>
      </c>
      <c r="Z147" s="246">
        <v>0</v>
      </c>
      <c r="AA147" s="246">
        <v>0</v>
      </c>
      <c r="AB147" s="246">
        <v>0</v>
      </c>
      <c r="AC147" s="246">
        <v>0</v>
      </c>
      <c r="AD147" s="246">
        <v>0</v>
      </c>
      <c r="AE147" s="246">
        <v>0</v>
      </c>
      <c r="AF147" s="246">
        <v>0</v>
      </c>
      <c r="AG147" s="239">
        <v>3</v>
      </c>
      <c r="AH147" s="148">
        <f>2/36</f>
        <v>5.5555555555555552E-2</v>
      </c>
      <c r="AI147" s="237">
        <v>0.97222222222222232</v>
      </c>
      <c r="AJ147" s="237">
        <v>0.97222222222222232</v>
      </c>
      <c r="AK147" s="237">
        <v>0.97222222222222232</v>
      </c>
      <c r="AL147" s="237">
        <v>0.97222222222222232</v>
      </c>
      <c r="AM147" s="237">
        <v>0.97222222222222232</v>
      </c>
      <c r="AN147" s="237">
        <v>0.97222222222222232</v>
      </c>
      <c r="AO147" s="237">
        <v>0.97222222222222232</v>
      </c>
    </row>
    <row r="148" spans="1:41" ht="15.75" thickBot="1" x14ac:dyDescent="0.3">
      <c r="A148" s="10" t="s">
        <v>176</v>
      </c>
      <c r="B148" s="12" t="s">
        <v>23</v>
      </c>
      <c r="C148" s="11" t="s">
        <v>10</v>
      </c>
      <c r="D148" s="12" t="s">
        <v>77</v>
      </c>
      <c r="E148" s="11" t="s">
        <v>47</v>
      </c>
      <c r="F148" s="14">
        <v>9.5</v>
      </c>
      <c r="G148" s="237">
        <f t="shared" si="2"/>
        <v>0.31666666666666665</v>
      </c>
      <c r="H148" s="237">
        <v>0.83333333333333348</v>
      </c>
      <c r="I148" s="237">
        <v>0.83333333333333348</v>
      </c>
      <c r="J148" s="237">
        <v>0.83333333333333348</v>
      </c>
      <c r="K148" s="237">
        <v>0.83333333333333348</v>
      </c>
      <c r="L148" s="237">
        <v>0.58333333333333337</v>
      </c>
      <c r="M148" s="237">
        <v>0.58333333333333337</v>
      </c>
      <c r="N148" s="237">
        <v>0.58333333333333337</v>
      </c>
      <c r="O148" s="237">
        <v>0.58333333333333337</v>
      </c>
      <c r="P148" s="237">
        <v>0.58333333333333337</v>
      </c>
      <c r="Q148" s="237">
        <v>0.27777777777777773</v>
      </c>
      <c r="R148" s="237">
        <v>0.27777777777777773</v>
      </c>
      <c r="S148" s="237">
        <v>0.27777777777777773</v>
      </c>
      <c r="T148" s="237">
        <v>0.27777777777777773</v>
      </c>
      <c r="U148" s="237">
        <v>0.27777777777777773</v>
      </c>
      <c r="V148" s="237">
        <v>0.27777777777777773</v>
      </c>
      <c r="W148" s="246">
        <v>0</v>
      </c>
      <c r="X148" s="246">
        <v>0</v>
      </c>
      <c r="Y148" s="246">
        <v>0</v>
      </c>
      <c r="Z148" s="246">
        <v>0</v>
      </c>
      <c r="AA148" s="246">
        <v>0</v>
      </c>
      <c r="AB148" s="246">
        <v>0</v>
      </c>
      <c r="AC148" s="246">
        <v>0</v>
      </c>
      <c r="AD148" s="246">
        <v>0</v>
      </c>
      <c r="AE148" s="246">
        <v>0</v>
      </c>
      <c r="AF148" s="246">
        <v>0</v>
      </c>
      <c r="AG148" s="239">
        <v>4</v>
      </c>
      <c r="AH148" s="148">
        <f>3/36</f>
        <v>8.3333333333333329E-2</v>
      </c>
      <c r="AI148" s="237">
        <v>0.91666666666666674</v>
      </c>
      <c r="AJ148" s="237">
        <v>0.91666666666666674</v>
      </c>
      <c r="AK148" s="237">
        <v>0.91666666666666674</v>
      </c>
      <c r="AL148" s="237">
        <v>0.91666666666666674</v>
      </c>
      <c r="AM148" s="237">
        <v>0.91666666666666674</v>
      </c>
      <c r="AN148" s="237">
        <v>0.91666666666666674</v>
      </c>
      <c r="AO148" s="237">
        <v>0.91666666666666674</v>
      </c>
    </row>
    <row r="149" spans="1:41" ht="15.75" thickBot="1" x14ac:dyDescent="0.3">
      <c r="A149" s="10" t="s">
        <v>177</v>
      </c>
      <c r="B149" s="12" t="s">
        <v>23</v>
      </c>
      <c r="C149" s="11" t="s">
        <v>13</v>
      </c>
      <c r="D149" s="12" t="s">
        <v>25</v>
      </c>
      <c r="E149" s="11" t="s">
        <v>14</v>
      </c>
      <c r="F149" s="14">
        <v>12.694444444444445</v>
      </c>
      <c r="G149" s="237">
        <f t="shared" si="2"/>
        <v>0.24888888888888888</v>
      </c>
      <c r="H149" s="237">
        <v>0.83333333333333348</v>
      </c>
      <c r="I149" s="237">
        <v>0.83333333333333348</v>
      </c>
      <c r="J149" s="237">
        <v>0.83333333333333348</v>
      </c>
      <c r="K149" s="237">
        <v>0.58333333333333337</v>
      </c>
      <c r="L149" s="237">
        <v>0.58333333333333337</v>
      </c>
      <c r="M149" s="237">
        <v>0.58333333333333337</v>
      </c>
      <c r="N149" s="237">
        <v>0.58333333333333337</v>
      </c>
      <c r="O149" s="237">
        <v>0.27777777777777773</v>
      </c>
      <c r="P149" s="237">
        <v>0.27777777777777773</v>
      </c>
      <c r="Q149" s="237">
        <v>0.27777777777777773</v>
      </c>
      <c r="R149" s="237">
        <v>0.27777777777777773</v>
      </c>
      <c r="S149" s="237">
        <v>0.27777777777777773</v>
      </c>
      <c r="T149" s="246">
        <v>0</v>
      </c>
      <c r="U149" s="246">
        <v>0</v>
      </c>
      <c r="V149" s="246">
        <v>0</v>
      </c>
      <c r="W149" s="246">
        <v>0</v>
      </c>
      <c r="X149" s="246">
        <v>0</v>
      </c>
      <c r="Y149" s="246">
        <v>0</v>
      </c>
      <c r="Z149" s="246">
        <v>0</v>
      </c>
      <c r="AA149" s="246">
        <v>0</v>
      </c>
      <c r="AB149" s="246">
        <v>0</v>
      </c>
      <c r="AC149" s="246">
        <v>0</v>
      </c>
      <c r="AD149" s="246">
        <v>0</v>
      </c>
      <c r="AE149" s="246">
        <v>0</v>
      </c>
      <c r="AF149" s="246">
        <v>0</v>
      </c>
      <c r="AG149" s="239">
        <v>5</v>
      </c>
      <c r="AH149" s="148">
        <f>4/36</f>
        <v>0.1111111111111111</v>
      </c>
      <c r="AI149" s="237">
        <v>0.83333333333333348</v>
      </c>
      <c r="AJ149" s="237">
        <v>0.83333333333333348</v>
      </c>
      <c r="AK149" s="237">
        <v>0.83333333333333348</v>
      </c>
      <c r="AL149" s="237">
        <v>0.83333333333333348</v>
      </c>
      <c r="AM149" s="237">
        <v>0.83333333333333348</v>
      </c>
      <c r="AN149" s="237">
        <v>0.83333333333333348</v>
      </c>
      <c r="AO149" s="237">
        <v>0.83333333333333348</v>
      </c>
    </row>
    <row r="150" spans="1:41" ht="15.75" thickBot="1" x14ac:dyDescent="0.3">
      <c r="A150" s="10" t="s">
        <v>48</v>
      </c>
      <c r="B150" s="12" t="s">
        <v>23</v>
      </c>
      <c r="C150" s="11" t="s">
        <v>13</v>
      </c>
      <c r="D150" s="12" t="s">
        <v>9</v>
      </c>
      <c r="E150" s="11" t="s">
        <v>77</v>
      </c>
      <c r="F150" s="14">
        <v>1.416666666666667</v>
      </c>
      <c r="G150" s="237">
        <f t="shared" si="2"/>
        <v>0.2466666666666667</v>
      </c>
      <c r="H150" s="237">
        <v>0.91666666666666674</v>
      </c>
      <c r="I150" s="237">
        <v>0.91666666666666674</v>
      </c>
      <c r="J150" s="237">
        <v>0.91666666666666674</v>
      </c>
      <c r="K150" s="237">
        <v>0.72222222222222232</v>
      </c>
      <c r="L150" s="237">
        <v>0.72222222222222232</v>
      </c>
      <c r="M150" s="237">
        <v>0.72222222222222232</v>
      </c>
      <c r="N150" s="237">
        <v>0.41666666666666663</v>
      </c>
      <c r="O150" s="237">
        <v>0.41666666666666663</v>
      </c>
      <c r="P150" s="237">
        <v>0.41666666666666663</v>
      </c>
      <c r="Q150" s="246">
        <v>0</v>
      </c>
      <c r="R150" s="246">
        <v>0</v>
      </c>
      <c r="S150" s="246">
        <v>0</v>
      </c>
      <c r="T150" s="246">
        <v>0</v>
      </c>
      <c r="U150" s="246">
        <v>0</v>
      </c>
      <c r="V150" s="246">
        <v>0</v>
      </c>
      <c r="W150" s="246">
        <v>0</v>
      </c>
      <c r="X150" s="246">
        <v>0</v>
      </c>
      <c r="Y150" s="246">
        <v>0</v>
      </c>
      <c r="Z150" s="246">
        <v>0</v>
      </c>
      <c r="AA150" s="246">
        <v>0</v>
      </c>
      <c r="AB150" s="246">
        <v>0</v>
      </c>
      <c r="AC150" s="246">
        <v>0</v>
      </c>
      <c r="AD150" s="246">
        <v>0</v>
      </c>
      <c r="AE150" s="246">
        <v>0</v>
      </c>
      <c r="AF150" s="246">
        <v>0</v>
      </c>
      <c r="AG150" s="239">
        <v>6</v>
      </c>
      <c r="AH150" s="148">
        <f>5/36</f>
        <v>0.1388888888888889</v>
      </c>
      <c r="AI150" s="237">
        <v>0.72222222222222232</v>
      </c>
      <c r="AJ150" s="237">
        <v>0.72222222222222232</v>
      </c>
      <c r="AK150" s="237">
        <v>0.72222222222222232</v>
      </c>
      <c r="AL150" s="237">
        <v>0.72222222222222232</v>
      </c>
      <c r="AM150" s="237">
        <v>0.72222222222222232</v>
      </c>
      <c r="AN150" s="237">
        <v>0.72222222222222232</v>
      </c>
      <c r="AO150" s="237">
        <v>0.72222222222222232</v>
      </c>
    </row>
    <row r="151" spans="1:41" ht="15.75" thickBot="1" x14ac:dyDescent="0.3">
      <c r="A151" s="10" t="s">
        <v>178</v>
      </c>
      <c r="B151" s="12" t="s">
        <v>23</v>
      </c>
      <c r="C151" s="11" t="s">
        <v>13</v>
      </c>
      <c r="D151" s="12" t="s">
        <v>9</v>
      </c>
      <c r="E151" s="11" t="s">
        <v>77</v>
      </c>
      <c r="F151" s="14">
        <v>2.6388888888888893</v>
      </c>
      <c r="G151" s="237">
        <f t="shared" si="2"/>
        <v>0.2466666666666667</v>
      </c>
      <c r="H151" s="237">
        <v>0.91666666666666674</v>
      </c>
      <c r="I151" s="237">
        <v>0.91666666666666674</v>
      </c>
      <c r="J151" s="237">
        <v>0.91666666666666674</v>
      </c>
      <c r="K151" s="237">
        <v>0.72222222222222232</v>
      </c>
      <c r="L151" s="237">
        <v>0.72222222222222232</v>
      </c>
      <c r="M151" s="237">
        <v>0.72222222222222232</v>
      </c>
      <c r="N151" s="237">
        <v>0.41666666666666663</v>
      </c>
      <c r="O151" s="237">
        <v>0.41666666666666663</v>
      </c>
      <c r="P151" s="237">
        <v>0.41666666666666663</v>
      </c>
      <c r="Q151" s="246">
        <v>0</v>
      </c>
      <c r="R151" s="246">
        <v>0</v>
      </c>
      <c r="S151" s="246">
        <v>0</v>
      </c>
      <c r="T151" s="246">
        <v>0</v>
      </c>
      <c r="U151" s="246">
        <v>0</v>
      </c>
      <c r="V151" s="246">
        <v>0</v>
      </c>
      <c r="W151" s="246">
        <v>0</v>
      </c>
      <c r="X151" s="246">
        <v>0</v>
      </c>
      <c r="Y151" s="246">
        <v>0</v>
      </c>
      <c r="Z151" s="246">
        <v>0</v>
      </c>
      <c r="AA151" s="246">
        <v>0</v>
      </c>
      <c r="AB151" s="246">
        <v>0</v>
      </c>
      <c r="AC151" s="246">
        <v>0</v>
      </c>
      <c r="AD151" s="246">
        <v>0</v>
      </c>
      <c r="AE151" s="246">
        <v>0</v>
      </c>
      <c r="AF151" s="246">
        <v>0</v>
      </c>
      <c r="AG151" s="239">
        <v>7</v>
      </c>
      <c r="AH151" s="148">
        <f>6/36</f>
        <v>0.16666666666666666</v>
      </c>
      <c r="AI151" s="237">
        <v>0.58333333333333337</v>
      </c>
      <c r="AJ151" s="237">
        <v>0.58333333333333337</v>
      </c>
      <c r="AK151" s="237">
        <v>0.58333333333333337</v>
      </c>
      <c r="AL151" s="237">
        <v>0.58333333333333337</v>
      </c>
      <c r="AM151" s="237">
        <v>0.58333333333333337</v>
      </c>
      <c r="AN151" s="237">
        <v>0.58333333333333337</v>
      </c>
      <c r="AO151" s="237">
        <v>0.58333333333333337</v>
      </c>
    </row>
    <row r="152" spans="1:41" ht="15.75" thickBot="1" x14ac:dyDescent="0.3">
      <c r="A152" s="10" t="s">
        <v>62</v>
      </c>
      <c r="B152" s="12" t="s">
        <v>23</v>
      </c>
      <c r="C152" s="11" t="s">
        <v>13</v>
      </c>
      <c r="D152" s="12" t="s">
        <v>9</v>
      </c>
      <c r="E152" s="11" t="s">
        <v>77</v>
      </c>
      <c r="F152" s="14">
        <v>3.9999999999999996</v>
      </c>
      <c r="G152" s="237">
        <f t="shared" si="2"/>
        <v>0.2466666666666667</v>
      </c>
      <c r="H152" s="237">
        <v>0.91666666666666674</v>
      </c>
      <c r="I152" s="237">
        <v>0.91666666666666674</v>
      </c>
      <c r="J152" s="237">
        <v>0.91666666666666674</v>
      </c>
      <c r="K152" s="237">
        <v>0.72222222222222232</v>
      </c>
      <c r="L152" s="237">
        <v>0.72222222222222232</v>
      </c>
      <c r="M152" s="237">
        <v>0.72222222222222232</v>
      </c>
      <c r="N152" s="237">
        <v>0.41666666666666663</v>
      </c>
      <c r="O152" s="237">
        <v>0.41666666666666663</v>
      </c>
      <c r="P152" s="237">
        <v>0.41666666666666663</v>
      </c>
      <c r="Q152" s="246">
        <v>0</v>
      </c>
      <c r="R152" s="246">
        <v>0</v>
      </c>
      <c r="S152" s="246">
        <v>0</v>
      </c>
      <c r="T152" s="246">
        <v>0</v>
      </c>
      <c r="U152" s="246">
        <v>0</v>
      </c>
      <c r="V152" s="246">
        <v>0</v>
      </c>
      <c r="W152" s="246">
        <v>0</v>
      </c>
      <c r="X152" s="246">
        <v>0</v>
      </c>
      <c r="Y152" s="246">
        <v>0</v>
      </c>
      <c r="Z152" s="246">
        <v>0</v>
      </c>
      <c r="AA152" s="246">
        <v>0</v>
      </c>
      <c r="AB152" s="246">
        <v>0</v>
      </c>
      <c r="AC152" s="246">
        <v>0</v>
      </c>
      <c r="AD152" s="246">
        <v>0</v>
      </c>
      <c r="AE152" s="246">
        <v>0</v>
      </c>
      <c r="AF152" s="246">
        <v>0</v>
      </c>
      <c r="AG152" s="239">
        <v>8</v>
      </c>
      <c r="AH152" s="148">
        <f>5/36</f>
        <v>0.1388888888888889</v>
      </c>
      <c r="AI152" s="237">
        <v>0.41666666666666663</v>
      </c>
      <c r="AJ152" s="237">
        <v>0.41666666666666663</v>
      </c>
      <c r="AK152" s="237">
        <v>0.41666666666666663</v>
      </c>
      <c r="AL152" s="237">
        <v>0.41666666666666663</v>
      </c>
      <c r="AM152" s="237">
        <v>0.41666666666666663</v>
      </c>
      <c r="AN152" s="237">
        <v>0.41666666666666663</v>
      </c>
      <c r="AO152" s="237">
        <v>0.41666666666666663</v>
      </c>
    </row>
    <row r="153" spans="1:41" ht="15.75" thickBot="1" x14ac:dyDescent="0.3">
      <c r="A153" s="10" t="s">
        <v>86</v>
      </c>
      <c r="B153" s="12" t="s">
        <v>23</v>
      </c>
      <c r="C153" s="11" t="s">
        <v>13</v>
      </c>
      <c r="D153" s="12" t="s">
        <v>9</v>
      </c>
      <c r="E153" s="11" t="s">
        <v>77</v>
      </c>
      <c r="F153" s="14">
        <v>1.5</v>
      </c>
      <c r="G153" s="237">
        <f t="shared" si="2"/>
        <v>0.2466666666666667</v>
      </c>
      <c r="H153" s="237">
        <v>0.91666666666666674</v>
      </c>
      <c r="I153" s="237">
        <v>0.91666666666666674</v>
      </c>
      <c r="J153" s="237">
        <v>0.91666666666666674</v>
      </c>
      <c r="K153" s="237">
        <v>0.72222222222222232</v>
      </c>
      <c r="L153" s="237">
        <v>0.72222222222222232</v>
      </c>
      <c r="M153" s="237">
        <v>0.72222222222222232</v>
      </c>
      <c r="N153" s="237">
        <v>0.41666666666666663</v>
      </c>
      <c r="O153" s="237">
        <v>0.41666666666666663</v>
      </c>
      <c r="P153" s="237">
        <v>0.41666666666666663</v>
      </c>
      <c r="Q153" s="246">
        <v>0</v>
      </c>
      <c r="R153" s="246">
        <v>0</v>
      </c>
      <c r="S153" s="246">
        <v>0</v>
      </c>
      <c r="T153" s="246">
        <v>0</v>
      </c>
      <c r="U153" s="246">
        <v>0</v>
      </c>
      <c r="V153" s="246">
        <v>0</v>
      </c>
      <c r="W153" s="246">
        <v>0</v>
      </c>
      <c r="X153" s="246">
        <v>0</v>
      </c>
      <c r="Y153" s="246">
        <v>0</v>
      </c>
      <c r="Z153" s="246">
        <v>0</v>
      </c>
      <c r="AA153" s="246">
        <v>0</v>
      </c>
      <c r="AB153" s="246">
        <v>0</v>
      </c>
      <c r="AC153" s="246">
        <v>0</v>
      </c>
      <c r="AD153" s="246">
        <v>0</v>
      </c>
      <c r="AE153" s="246">
        <v>0</v>
      </c>
      <c r="AF153" s="246">
        <v>0</v>
      </c>
      <c r="AG153" s="239">
        <v>9</v>
      </c>
      <c r="AH153" s="148">
        <f>4/36</f>
        <v>0.1111111111111111</v>
      </c>
      <c r="AI153" s="237">
        <v>0.27777777777777773</v>
      </c>
      <c r="AJ153" s="237">
        <v>0.27777777777777773</v>
      </c>
      <c r="AK153" s="237">
        <v>0.27777777777777773</v>
      </c>
      <c r="AL153" s="237">
        <v>0.27777777777777773</v>
      </c>
      <c r="AM153" s="237">
        <v>0.27777777777777773</v>
      </c>
      <c r="AN153" s="237">
        <v>0.27777777777777773</v>
      </c>
      <c r="AO153" s="237">
        <v>0.27777777777777773</v>
      </c>
    </row>
    <row r="154" spans="1:41" ht="15.75" thickBot="1" x14ac:dyDescent="0.3">
      <c r="A154" s="10" t="s">
        <v>87</v>
      </c>
      <c r="B154" s="12" t="s">
        <v>23</v>
      </c>
      <c r="C154" s="11" t="s">
        <v>13</v>
      </c>
      <c r="D154" s="12" t="s">
        <v>9</v>
      </c>
      <c r="E154" s="11" t="s">
        <v>77</v>
      </c>
      <c r="F154" s="14">
        <v>2.833333333333333</v>
      </c>
      <c r="G154" s="237">
        <f t="shared" si="2"/>
        <v>0.2466666666666667</v>
      </c>
      <c r="H154" s="237">
        <v>0.91666666666666674</v>
      </c>
      <c r="I154" s="237">
        <v>0.91666666666666674</v>
      </c>
      <c r="J154" s="237">
        <v>0.91666666666666674</v>
      </c>
      <c r="K154" s="237">
        <v>0.72222222222222232</v>
      </c>
      <c r="L154" s="237">
        <v>0.72222222222222232</v>
      </c>
      <c r="M154" s="237">
        <v>0.72222222222222232</v>
      </c>
      <c r="N154" s="237">
        <v>0.41666666666666663</v>
      </c>
      <c r="O154" s="237">
        <v>0.41666666666666663</v>
      </c>
      <c r="P154" s="237">
        <v>0.41666666666666663</v>
      </c>
      <c r="Q154" s="246">
        <v>0</v>
      </c>
      <c r="R154" s="246">
        <v>0</v>
      </c>
      <c r="S154" s="246">
        <v>0</v>
      </c>
      <c r="T154" s="246">
        <v>0</v>
      </c>
      <c r="U154" s="246">
        <v>0</v>
      </c>
      <c r="V154" s="246">
        <v>0</v>
      </c>
      <c r="W154" s="246">
        <v>0</v>
      </c>
      <c r="X154" s="246">
        <v>0</v>
      </c>
      <c r="Y154" s="246">
        <v>0</v>
      </c>
      <c r="Z154" s="246">
        <v>0</v>
      </c>
      <c r="AA154" s="246">
        <v>0</v>
      </c>
      <c r="AB154" s="246">
        <v>0</v>
      </c>
      <c r="AC154" s="246">
        <v>0</v>
      </c>
      <c r="AD154" s="246">
        <v>0</v>
      </c>
      <c r="AE154" s="246">
        <v>0</v>
      </c>
      <c r="AF154" s="246">
        <v>0</v>
      </c>
      <c r="AG154" s="239">
        <v>10</v>
      </c>
      <c r="AH154" s="148">
        <f>3/36</f>
        <v>8.3333333333333329E-2</v>
      </c>
      <c r="AI154" s="237">
        <v>0.16666666666666669</v>
      </c>
      <c r="AJ154" s="237">
        <v>0.16666666666666669</v>
      </c>
      <c r="AK154" s="237">
        <v>0.16666666666666669</v>
      </c>
      <c r="AL154" s="237">
        <v>0.16666666666666669</v>
      </c>
      <c r="AM154" s="237">
        <v>0.16666666666666669</v>
      </c>
      <c r="AN154" s="237">
        <v>0.16666666666666669</v>
      </c>
      <c r="AO154" s="237">
        <v>0.16666666666666669</v>
      </c>
    </row>
    <row r="155" spans="1:41" ht="15.75" thickBot="1" x14ac:dyDescent="0.3">
      <c r="A155" s="10" t="s">
        <v>88</v>
      </c>
      <c r="B155" s="12" t="s">
        <v>23</v>
      </c>
      <c r="C155" s="11" t="s">
        <v>13</v>
      </c>
      <c r="D155" s="12" t="s">
        <v>9</v>
      </c>
      <c r="E155" s="11" t="s">
        <v>77</v>
      </c>
      <c r="F155" s="14">
        <v>3.9999999999999996</v>
      </c>
      <c r="G155" s="237">
        <f t="shared" si="2"/>
        <v>0.2466666666666667</v>
      </c>
      <c r="H155" s="237">
        <v>0.91666666666666674</v>
      </c>
      <c r="I155" s="237">
        <v>0.91666666666666674</v>
      </c>
      <c r="J155" s="237">
        <v>0.91666666666666674</v>
      </c>
      <c r="K155" s="237">
        <v>0.72222222222222232</v>
      </c>
      <c r="L155" s="237">
        <v>0.72222222222222232</v>
      </c>
      <c r="M155" s="237">
        <v>0.72222222222222232</v>
      </c>
      <c r="N155" s="237">
        <v>0.41666666666666663</v>
      </c>
      <c r="O155" s="237">
        <v>0.41666666666666663</v>
      </c>
      <c r="P155" s="237">
        <v>0.41666666666666663</v>
      </c>
      <c r="Q155" s="246">
        <v>0</v>
      </c>
      <c r="R155" s="246">
        <v>0</v>
      </c>
      <c r="S155" s="246">
        <v>0</v>
      </c>
      <c r="T155" s="246">
        <v>0</v>
      </c>
      <c r="U155" s="246">
        <v>0</v>
      </c>
      <c r="V155" s="246">
        <v>0</v>
      </c>
      <c r="W155" s="246">
        <v>0</v>
      </c>
      <c r="X155" s="246">
        <v>0</v>
      </c>
      <c r="Y155" s="246">
        <v>0</v>
      </c>
      <c r="Z155" s="246">
        <v>0</v>
      </c>
      <c r="AA155" s="246">
        <v>0</v>
      </c>
      <c r="AB155" s="246">
        <v>0</v>
      </c>
      <c r="AC155" s="246">
        <v>0</v>
      </c>
      <c r="AD155" s="246">
        <v>0</v>
      </c>
      <c r="AE155" s="246">
        <v>0</v>
      </c>
      <c r="AF155" s="246">
        <v>0</v>
      </c>
      <c r="AG155" s="239">
        <v>11</v>
      </c>
      <c r="AH155" s="148">
        <f>2/36</f>
        <v>5.5555555555555552E-2</v>
      </c>
      <c r="AI155" s="237">
        <v>8.3333333333333329E-2</v>
      </c>
      <c r="AJ155" s="237">
        <v>8.3333333333333329E-2</v>
      </c>
      <c r="AK155" s="237">
        <v>8.3333333333333329E-2</v>
      </c>
      <c r="AL155" s="237">
        <v>8.3333333333333329E-2</v>
      </c>
      <c r="AM155" s="237">
        <v>8.3333333333333329E-2</v>
      </c>
      <c r="AN155" s="237">
        <v>8.3333333333333329E-2</v>
      </c>
      <c r="AO155" s="237">
        <v>8.3333333333333329E-2</v>
      </c>
    </row>
    <row r="156" spans="1:41" ht="15.75" thickBot="1" x14ac:dyDescent="0.3">
      <c r="A156" s="10" t="s">
        <v>89</v>
      </c>
      <c r="B156" s="12" t="s">
        <v>23</v>
      </c>
      <c r="C156" s="11" t="s">
        <v>13</v>
      </c>
      <c r="D156" s="12" t="s">
        <v>9</v>
      </c>
      <c r="E156" s="11" t="s">
        <v>77</v>
      </c>
      <c r="F156" s="14">
        <v>1.5833333333333333</v>
      </c>
      <c r="G156" s="237">
        <f t="shared" si="2"/>
        <v>0.3033333333333334</v>
      </c>
      <c r="H156" s="237">
        <v>0.97222222222222232</v>
      </c>
      <c r="I156" s="237">
        <v>0.97222222222222232</v>
      </c>
      <c r="J156" s="237">
        <v>0.97222222222222232</v>
      </c>
      <c r="K156" s="237">
        <v>0.83333333333333348</v>
      </c>
      <c r="L156" s="237">
        <v>0.83333333333333348</v>
      </c>
      <c r="M156" s="237">
        <v>0.83333333333333348</v>
      </c>
      <c r="N156" s="237">
        <v>0.72222222222222232</v>
      </c>
      <c r="O156" s="237">
        <v>0.72222222222222232</v>
      </c>
      <c r="P156" s="237">
        <v>0.72222222222222232</v>
      </c>
      <c r="Q156" s="246">
        <v>0</v>
      </c>
      <c r="R156" s="246">
        <v>0</v>
      </c>
      <c r="S156" s="246">
        <v>0</v>
      </c>
      <c r="T156" s="246">
        <v>0</v>
      </c>
      <c r="U156" s="246">
        <v>0</v>
      </c>
      <c r="V156" s="246">
        <v>0</v>
      </c>
      <c r="W156" s="246">
        <v>0</v>
      </c>
      <c r="X156" s="246">
        <v>0</v>
      </c>
      <c r="Y156" s="246">
        <v>0</v>
      </c>
      <c r="Z156" s="246">
        <v>0</v>
      </c>
      <c r="AA156" s="246">
        <v>0</v>
      </c>
      <c r="AB156" s="246">
        <v>0</v>
      </c>
      <c r="AC156" s="246">
        <v>0</v>
      </c>
      <c r="AD156" s="246">
        <v>0</v>
      </c>
      <c r="AE156" s="246">
        <v>0</v>
      </c>
      <c r="AF156" s="246">
        <v>0</v>
      </c>
      <c r="AG156" s="240">
        <v>12</v>
      </c>
      <c r="AH156" s="157">
        <f>1/36</f>
        <v>2.7777777777777776E-2</v>
      </c>
      <c r="AI156" s="237">
        <v>2.7777777777777776E-2</v>
      </c>
      <c r="AJ156" s="237">
        <v>2.7777777777777776E-2</v>
      </c>
      <c r="AK156" s="237">
        <v>2.7777777777777776E-2</v>
      </c>
      <c r="AL156" s="237">
        <v>2.7777777777777776E-2</v>
      </c>
      <c r="AM156" s="237">
        <v>2.7777777777777776E-2</v>
      </c>
      <c r="AN156" s="237">
        <v>2.7777777777777776E-2</v>
      </c>
      <c r="AO156" s="237">
        <v>2.7777777777777776E-2</v>
      </c>
    </row>
    <row r="157" spans="1:41" ht="16.5" thickTop="1" thickBot="1" x14ac:dyDescent="0.3">
      <c r="A157" s="10" t="s">
        <v>90</v>
      </c>
      <c r="B157" s="12" t="s">
        <v>23</v>
      </c>
      <c r="C157" s="11" t="s">
        <v>13</v>
      </c>
      <c r="D157" s="12" t="s">
        <v>9</v>
      </c>
      <c r="E157" s="11" t="s">
        <v>77</v>
      </c>
      <c r="F157" s="14">
        <v>3</v>
      </c>
      <c r="G157" s="237">
        <f t="shared" si="2"/>
        <v>0.3033333333333334</v>
      </c>
      <c r="H157" s="237">
        <v>0.97222222222222232</v>
      </c>
      <c r="I157" s="237">
        <v>0.97222222222222232</v>
      </c>
      <c r="J157" s="237">
        <v>0.97222222222222232</v>
      </c>
      <c r="K157" s="237">
        <v>0.83333333333333348</v>
      </c>
      <c r="L157" s="237">
        <v>0.83333333333333348</v>
      </c>
      <c r="M157" s="237">
        <v>0.83333333333333348</v>
      </c>
      <c r="N157" s="237">
        <v>0.72222222222222232</v>
      </c>
      <c r="O157" s="237">
        <v>0.72222222222222232</v>
      </c>
      <c r="P157" s="237">
        <v>0.72222222222222232</v>
      </c>
      <c r="Q157" s="246">
        <v>0</v>
      </c>
      <c r="R157" s="246">
        <v>0</v>
      </c>
      <c r="S157" s="246">
        <v>0</v>
      </c>
      <c r="T157" s="246">
        <v>0</v>
      </c>
      <c r="U157" s="246">
        <v>0</v>
      </c>
      <c r="V157" s="246">
        <v>0</v>
      </c>
      <c r="W157" s="246">
        <v>0</v>
      </c>
      <c r="X157" s="246">
        <v>0</v>
      </c>
      <c r="Y157" s="246">
        <v>0</v>
      </c>
      <c r="Z157" s="246">
        <v>0</v>
      </c>
      <c r="AA157" s="246">
        <v>0</v>
      </c>
      <c r="AB157" s="246">
        <v>0</v>
      </c>
      <c r="AC157" s="246">
        <v>0</v>
      </c>
      <c r="AD157" s="246">
        <v>0</v>
      </c>
      <c r="AE157" s="246">
        <v>0</v>
      </c>
      <c r="AF157" s="246">
        <v>0</v>
      </c>
      <c r="AG157" s="242" t="s">
        <v>36</v>
      </c>
      <c r="AH157" s="243" t="s">
        <v>247</v>
      </c>
      <c r="AI157" s="245" t="s">
        <v>248</v>
      </c>
      <c r="AJ157" s="244"/>
      <c r="AK157" s="241"/>
      <c r="AL157" s="241"/>
      <c r="AM157" s="241"/>
      <c r="AN157" s="241"/>
      <c r="AO157" s="241"/>
    </row>
    <row r="158" spans="1:41" ht="15.75" thickBot="1" x14ac:dyDescent="0.3">
      <c r="A158" s="10" t="s">
        <v>91</v>
      </c>
      <c r="B158" s="12" t="s">
        <v>23</v>
      </c>
      <c r="C158" s="11" t="s">
        <v>13</v>
      </c>
      <c r="D158" s="12" t="s">
        <v>9</v>
      </c>
      <c r="E158" s="11" t="s">
        <v>77</v>
      </c>
      <c r="F158" s="14">
        <v>4.583333333333333</v>
      </c>
      <c r="G158" s="237">
        <f t="shared" si="2"/>
        <v>0.3033333333333334</v>
      </c>
      <c r="H158" s="237">
        <v>0.97222222222222232</v>
      </c>
      <c r="I158" s="237">
        <v>0.97222222222222232</v>
      </c>
      <c r="J158" s="237">
        <v>0.97222222222222232</v>
      </c>
      <c r="K158" s="237">
        <v>0.83333333333333348</v>
      </c>
      <c r="L158" s="237">
        <v>0.83333333333333348</v>
      </c>
      <c r="M158" s="237">
        <v>0.83333333333333348</v>
      </c>
      <c r="N158" s="237">
        <v>0.72222222222222232</v>
      </c>
      <c r="O158" s="237">
        <v>0.72222222222222232</v>
      </c>
      <c r="P158" s="237">
        <v>0.72222222222222232</v>
      </c>
      <c r="Q158" s="246">
        <v>0</v>
      </c>
      <c r="R158" s="246">
        <v>0</v>
      </c>
      <c r="S158" s="246">
        <v>0</v>
      </c>
      <c r="T158" s="246">
        <v>0</v>
      </c>
      <c r="U158" s="246">
        <v>0</v>
      </c>
      <c r="V158" s="246">
        <v>0</v>
      </c>
      <c r="W158" s="246">
        <v>0</v>
      </c>
      <c r="X158" s="246">
        <v>0</v>
      </c>
      <c r="Y158" s="246">
        <v>0</v>
      </c>
      <c r="Z158" s="246">
        <v>0</v>
      </c>
      <c r="AA158" s="246">
        <v>0</v>
      </c>
      <c r="AB158" s="246">
        <v>0</v>
      </c>
      <c r="AC158" s="246">
        <v>0</v>
      </c>
      <c r="AD158" s="246">
        <v>0</v>
      </c>
      <c r="AE158" s="246">
        <v>0</v>
      </c>
      <c r="AF158" s="246">
        <v>0</v>
      </c>
      <c r="AG158" s="238">
        <v>2</v>
      </c>
      <c r="AH158" s="156">
        <f>1/36</f>
        <v>2.7777777777777776E-2</v>
      </c>
      <c r="AI158" s="237">
        <v>1.0000000000000002</v>
      </c>
      <c r="AJ158" s="237">
        <v>1.0000000000000002</v>
      </c>
      <c r="AK158" s="237">
        <v>1.0000000000000002</v>
      </c>
      <c r="AL158" s="237">
        <v>1.0000000000000002</v>
      </c>
      <c r="AM158" s="237">
        <v>1.0000000000000002</v>
      </c>
      <c r="AN158" s="237">
        <v>1.0000000000000002</v>
      </c>
      <c r="AO158" s="237">
        <v>1.0000000000000002</v>
      </c>
    </row>
    <row r="159" spans="1:41" ht="15.75" thickBot="1" x14ac:dyDescent="0.3">
      <c r="A159" s="10" t="s">
        <v>66</v>
      </c>
      <c r="B159" s="12" t="s">
        <v>23</v>
      </c>
      <c r="C159" s="11" t="s">
        <v>13</v>
      </c>
      <c r="D159" s="12" t="s">
        <v>9</v>
      </c>
      <c r="E159" s="11" t="s">
        <v>77</v>
      </c>
      <c r="F159" s="14">
        <v>4</v>
      </c>
      <c r="G159" s="237">
        <f t="shared" si="2"/>
        <v>0.2466666666666667</v>
      </c>
      <c r="H159" s="237">
        <v>0.91666666666666674</v>
      </c>
      <c r="I159" s="237">
        <v>0.91666666666666674</v>
      </c>
      <c r="J159" s="237">
        <v>0.91666666666666674</v>
      </c>
      <c r="K159" s="237">
        <v>0.72222222222222232</v>
      </c>
      <c r="L159" s="237">
        <v>0.72222222222222232</v>
      </c>
      <c r="M159" s="237">
        <v>0.72222222222222232</v>
      </c>
      <c r="N159" s="237">
        <v>0.41666666666666663</v>
      </c>
      <c r="O159" s="237">
        <v>0.41666666666666663</v>
      </c>
      <c r="P159" s="237">
        <v>0.41666666666666663</v>
      </c>
      <c r="Q159" s="246">
        <v>0</v>
      </c>
      <c r="R159" s="246">
        <v>0</v>
      </c>
      <c r="S159" s="246">
        <v>0</v>
      </c>
      <c r="T159" s="246">
        <v>0</v>
      </c>
      <c r="U159" s="246">
        <v>0</v>
      </c>
      <c r="V159" s="246">
        <v>0</v>
      </c>
      <c r="W159" s="246">
        <v>0</v>
      </c>
      <c r="X159" s="246">
        <v>0</v>
      </c>
      <c r="Y159" s="246">
        <v>0</v>
      </c>
      <c r="Z159" s="246">
        <v>0</v>
      </c>
      <c r="AA159" s="246">
        <v>0</v>
      </c>
      <c r="AB159" s="246">
        <v>0</v>
      </c>
      <c r="AC159" s="246">
        <v>0</v>
      </c>
      <c r="AD159" s="246">
        <v>0</v>
      </c>
      <c r="AE159" s="246">
        <v>0</v>
      </c>
      <c r="AF159" s="246">
        <v>0</v>
      </c>
      <c r="AG159" s="239">
        <v>3</v>
      </c>
      <c r="AH159" s="148">
        <f>2/36</f>
        <v>5.5555555555555552E-2</v>
      </c>
      <c r="AI159" s="237">
        <v>0.97222222222222232</v>
      </c>
      <c r="AJ159" s="237">
        <v>0.97222222222222232</v>
      </c>
      <c r="AK159" s="237">
        <v>0.97222222222222232</v>
      </c>
      <c r="AL159" s="237">
        <v>0.97222222222222232</v>
      </c>
      <c r="AM159" s="237">
        <v>0.97222222222222232</v>
      </c>
      <c r="AN159" s="237">
        <v>0.97222222222222232</v>
      </c>
      <c r="AO159" s="237">
        <v>0.97222222222222232</v>
      </c>
    </row>
    <row r="160" spans="1:41" ht="15.75" thickBot="1" x14ac:dyDescent="0.3">
      <c r="A160" s="10" t="s">
        <v>67</v>
      </c>
      <c r="B160" s="12" t="s">
        <v>23</v>
      </c>
      <c r="C160" s="11" t="s">
        <v>13</v>
      </c>
      <c r="D160" s="12" t="s">
        <v>9</v>
      </c>
      <c r="E160" s="11" t="s">
        <v>77</v>
      </c>
      <c r="F160" s="14">
        <v>8</v>
      </c>
      <c r="G160" s="237">
        <f t="shared" si="2"/>
        <v>0.2466666666666667</v>
      </c>
      <c r="H160" s="237">
        <v>0.91666666666666674</v>
      </c>
      <c r="I160" s="237">
        <v>0.91666666666666674</v>
      </c>
      <c r="J160" s="237">
        <v>0.91666666666666674</v>
      </c>
      <c r="K160" s="237">
        <v>0.72222222222222232</v>
      </c>
      <c r="L160" s="237">
        <v>0.72222222222222232</v>
      </c>
      <c r="M160" s="237">
        <v>0.72222222222222232</v>
      </c>
      <c r="N160" s="237">
        <v>0.41666666666666663</v>
      </c>
      <c r="O160" s="237">
        <v>0.41666666666666663</v>
      </c>
      <c r="P160" s="237">
        <v>0.41666666666666663</v>
      </c>
      <c r="Q160" s="246">
        <v>0</v>
      </c>
      <c r="R160" s="246">
        <v>0</v>
      </c>
      <c r="S160" s="246">
        <v>0</v>
      </c>
      <c r="T160" s="246">
        <v>0</v>
      </c>
      <c r="U160" s="246">
        <v>0</v>
      </c>
      <c r="V160" s="246">
        <v>0</v>
      </c>
      <c r="W160" s="246">
        <v>0</v>
      </c>
      <c r="X160" s="246">
        <v>0</v>
      </c>
      <c r="Y160" s="246">
        <v>0</v>
      </c>
      <c r="Z160" s="246">
        <v>0</v>
      </c>
      <c r="AA160" s="246">
        <v>0</v>
      </c>
      <c r="AB160" s="246">
        <v>0</v>
      </c>
      <c r="AC160" s="246">
        <v>0</v>
      </c>
      <c r="AD160" s="246">
        <v>0</v>
      </c>
      <c r="AE160" s="246">
        <v>0</v>
      </c>
      <c r="AF160" s="246">
        <v>0</v>
      </c>
      <c r="AG160" s="239">
        <v>4</v>
      </c>
      <c r="AH160" s="148">
        <f>3/36</f>
        <v>8.3333333333333329E-2</v>
      </c>
      <c r="AI160" s="237">
        <v>0.91666666666666674</v>
      </c>
      <c r="AJ160" s="237">
        <v>0.91666666666666674</v>
      </c>
      <c r="AK160" s="237">
        <v>0.91666666666666674</v>
      </c>
      <c r="AL160" s="237">
        <v>0.91666666666666674</v>
      </c>
      <c r="AM160" s="237">
        <v>0.91666666666666674</v>
      </c>
      <c r="AN160" s="237">
        <v>0.91666666666666674</v>
      </c>
      <c r="AO160" s="237">
        <v>0.91666666666666674</v>
      </c>
    </row>
    <row r="161" spans="1:41" ht="15.75" thickBot="1" x14ac:dyDescent="0.3">
      <c r="A161" s="10" t="s">
        <v>68</v>
      </c>
      <c r="B161" s="12" t="s">
        <v>23</v>
      </c>
      <c r="C161" s="11" t="s">
        <v>13</v>
      </c>
      <c r="D161" s="12" t="s">
        <v>9</v>
      </c>
      <c r="E161" s="11" t="s">
        <v>77</v>
      </c>
      <c r="F161" s="14">
        <v>12</v>
      </c>
      <c r="G161" s="237">
        <f t="shared" si="2"/>
        <v>0.2466666666666667</v>
      </c>
      <c r="H161" s="237">
        <v>0.91666666666666674</v>
      </c>
      <c r="I161" s="237">
        <v>0.91666666666666674</v>
      </c>
      <c r="J161" s="237">
        <v>0.91666666666666674</v>
      </c>
      <c r="K161" s="237">
        <v>0.72222222222222232</v>
      </c>
      <c r="L161" s="237">
        <v>0.72222222222222232</v>
      </c>
      <c r="M161" s="237">
        <v>0.72222222222222232</v>
      </c>
      <c r="N161" s="237">
        <v>0.41666666666666663</v>
      </c>
      <c r="O161" s="237">
        <v>0.41666666666666663</v>
      </c>
      <c r="P161" s="237">
        <v>0.41666666666666663</v>
      </c>
      <c r="Q161" s="246">
        <v>0</v>
      </c>
      <c r="R161" s="246">
        <v>0</v>
      </c>
      <c r="S161" s="246">
        <v>0</v>
      </c>
      <c r="T161" s="246">
        <v>0</v>
      </c>
      <c r="U161" s="246">
        <v>0</v>
      </c>
      <c r="V161" s="246">
        <v>0</v>
      </c>
      <c r="W161" s="246">
        <v>0</v>
      </c>
      <c r="X161" s="246">
        <v>0</v>
      </c>
      <c r="Y161" s="246">
        <v>0</v>
      </c>
      <c r="Z161" s="246">
        <v>0</v>
      </c>
      <c r="AA161" s="246">
        <v>0</v>
      </c>
      <c r="AB161" s="246">
        <v>0</v>
      </c>
      <c r="AC161" s="246">
        <v>0</v>
      </c>
      <c r="AD161" s="246">
        <v>0</v>
      </c>
      <c r="AE161" s="246">
        <v>0</v>
      </c>
      <c r="AF161" s="246">
        <v>0</v>
      </c>
      <c r="AG161" s="239">
        <v>5</v>
      </c>
      <c r="AH161" s="148">
        <f>4/36</f>
        <v>0.1111111111111111</v>
      </c>
      <c r="AI161" s="237">
        <v>0.83333333333333348</v>
      </c>
      <c r="AJ161" s="237">
        <v>0.83333333333333348</v>
      </c>
      <c r="AK161" s="237">
        <v>0.83333333333333348</v>
      </c>
      <c r="AL161" s="237">
        <v>0.83333333333333348</v>
      </c>
      <c r="AM161" s="237">
        <v>0.83333333333333348</v>
      </c>
      <c r="AN161" s="237">
        <v>0.83333333333333348</v>
      </c>
      <c r="AO161" s="237">
        <v>0.83333333333333348</v>
      </c>
    </row>
    <row r="162" spans="1:41" ht="15.75" thickBot="1" x14ac:dyDescent="0.3">
      <c r="A162" s="10" t="s">
        <v>179</v>
      </c>
      <c r="B162" s="12" t="s">
        <v>27</v>
      </c>
      <c r="C162" s="11" t="s">
        <v>9</v>
      </c>
      <c r="D162" s="12" t="s">
        <v>14</v>
      </c>
      <c r="E162" s="11" t="s">
        <v>132</v>
      </c>
      <c r="F162" s="14">
        <v>5</v>
      </c>
      <c r="G162" s="237">
        <f t="shared" si="2"/>
        <v>0.42333333333333323</v>
      </c>
      <c r="H162" s="237">
        <v>0.27777777777777773</v>
      </c>
      <c r="I162" s="237">
        <v>0.41666666666666663</v>
      </c>
      <c r="J162" s="237">
        <v>0.58333333333333337</v>
      </c>
      <c r="K162" s="237">
        <v>0.72222222222222232</v>
      </c>
      <c r="L162" s="237">
        <v>0.83333333333333348</v>
      </c>
      <c r="M162" s="237">
        <v>0.91666666666666674</v>
      </c>
      <c r="N162" s="237">
        <v>0.72222222222222232</v>
      </c>
      <c r="O162" s="237">
        <v>0.72222222222222232</v>
      </c>
      <c r="P162" s="237">
        <v>0.72222222222222232</v>
      </c>
      <c r="Q162" s="237">
        <v>0.72222222222222232</v>
      </c>
      <c r="R162" s="237">
        <v>0.72222222222222232</v>
      </c>
      <c r="S162" s="237">
        <v>0.72222222222222232</v>
      </c>
      <c r="T162" s="237">
        <v>0.41666666666666663</v>
      </c>
      <c r="U162" s="237">
        <v>0.41666666666666663</v>
      </c>
      <c r="V162" s="237">
        <v>0.41666666666666663</v>
      </c>
      <c r="W162" s="237">
        <v>0.41666666666666663</v>
      </c>
      <c r="X162" s="237">
        <v>0.41666666666666663</v>
      </c>
      <c r="Y162" s="237">
        <v>0.41666666666666663</v>
      </c>
      <c r="Z162" s="246">
        <v>0</v>
      </c>
      <c r="AA162" s="246">
        <v>0</v>
      </c>
      <c r="AB162" s="246">
        <v>0</v>
      </c>
      <c r="AC162" s="246">
        <v>0</v>
      </c>
      <c r="AD162" s="246">
        <v>0</v>
      </c>
      <c r="AE162" s="246">
        <v>0</v>
      </c>
      <c r="AF162" s="246">
        <v>0</v>
      </c>
      <c r="AG162" s="239">
        <v>6</v>
      </c>
      <c r="AH162" s="148">
        <f>5/36</f>
        <v>0.1388888888888889</v>
      </c>
      <c r="AI162" s="237">
        <v>0.72222222222222232</v>
      </c>
      <c r="AJ162" s="237">
        <v>0.72222222222222232</v>
      </c>
      <c r="AK162" s="237">
        <v>0.72222222222222232</v>
      </c>
      <c r="AL162" s="237">
        <v>0.72222222222222232</v>
      </c>
      <c r="AM162" s="237">
        <v>0.72222222222222232</v>
      </c>
      <c r="AN162" s="237">
        <v>0.72222222222222232</v>
      </c>
      <c r="AO162" s="237">
        <v>0.72222222222222232</v>
      </c>
    </row>
    <row r="163" spans="1:41" ht="15.75" thickBot="1" x14ac:dyDescent="0.3">
      <c r="A163" s="10" t="s">
        <v>182</v>
      </c>
      <c r="B163" s="12" t="s">
        <v>27</v>
      </c>
      <c r="C163" s="11" t="s">
        <v>9</v>
      </c>
      <c r="D163" s="12" t="s">
        <v>14</v>
      </c>
      <c r="E163" s="11" t="s">
        <v>132</v>
      </c>
      <c r="F163" s="14">
        <v>10</v>
      </c>
      <c r="G163" s="237">
        <f t="shared" si="2"/>
        <v>0.42333333333333323</v>
      </c>
      <c r="H163" s="237">
        <v>0.27777777777777773</v>
      </c>
      <c r="I163" s="237">
        <v>0.41666666666666663</v>
      </c>
      <c r="J163" s="237">
        <v>0.58333333333333337</v>
      </c>
      <c r="K163" s="237">
        <v>0.72222222222222232</v>
      </c>
      <c r="L163" s="237">
        <v>0.83333333333333348</v>
      </c>
      <c r="M163" s="237">
        <v>0.91666666666666674</v>
      </c>
      <c r="N163" s="237">
        <v>0.72222222222222232</v>
      </c>
      <c r="O163" s="237">
        <v>0.72222222222222232</v>
      </c>
      <c r="P163" s="237">
        <v>0.72222222222222232</v>
      </c>
      <c r="Q163" s="237">
        <v>0.72222222222222232</v>
      </c>
      <c r="R163" s="237">
        <v>0.72222222222222232</v>
      </c>
      <c r="S163" s="237">
        <v>0.72222222222222232</v>
      </c>
      <c r="T163" s="237">
        <v>0.41666666666666663</v>
      </c>
      <c r="U163" s="237">
        <v>0.41666666666666663</v>
      </c>
      <c r="V163" s="237">
        <v>0.41666666666666663</v>
      </c>
      <c r="W163" s="237">
        <v>0.41666666666666663</v>
      </c>
      <c r="X163" s="237">
        <v>0.41666666666666663</v>
      </c>
      <c r="Y163" s="237">
        <v>0.41666666666666663</v>
      </c>
      <c r="Z163" s="246">
        <v>0</v>
      </c>
      <c r="AA163" s="246">
        <v>0</v>
      </c>
      <c r="AB163" s="246">
        <v>0</v>
      </c>
      <c r="AC163" s="246">
        <v>0</v>
      </c>
      <c r="AD163" s="246">
        <v>0</v>
      </c>
      <c r="AE163" s="246">
        <v>0</v>
      </c>
      <c r="AF163" s="246">
        <v>0</v>
      </c>
      <c r="AG163" s="239">
        <v>7</v>
      </c>
      <c r="AH163" s="148">
        <f>6/36</f>
        <v>0.16666666666666666</v>
      </c>
      <c r="AI163" s="237">
        <v>0.58333333333333337</v>
      </c>
      <c r="AJ163" s="237">
        <v>0.58333333333333337</v>
      </c>
      <c r="AK163" s="237">
        <v>0.58333333333333337</v>
      </c>
      <c r="AL163" s="237">
        <v>0.58333333333333337</v>
      </c>
      <c r="AM163" s="237">
        <v>0.58333333333333337</v>
      </c>
      <c r="AN163" s="237">
        <v>0.58333333333333337</v>
      </c>
      <c r="AO163" s="237">
        <v>0.58333333333333337</v>
      </c>
    </row>
    <row r="164" spans="1:41" ht="15.75" thickBot="1" x14ac:dyDescent="0.3">
      <c r="A164" s="10" t="s">
        <v>180</v>
      </c>
      <c r="B164" s="12" t="s">
        <v>27</v>
      </c>
      <c r="C164" s="11" t="s">
        <v>9</v>
      </c>
      <c r="D164" s="12" t="s">
        <v>14</v>
      </c>
      <c r="E164" s="11" t="s">
        <v>132</v>
      </c>
      <c r="F164" s="14">
        <v>15</v>
      </c>
      <c r="G164" s="237">
        <f t="shared" si="2"/>
        <v>0.42333333333333323</v>
      </c>
      <c r="H164" s="237">
        <v>0.27777777777777773</v>
      </c>
      <c r="I164" s="237">
        <v>0.41666666666666663</v>
      </c>
      <c r="J164" s="237">
        <v>0.58333333333333337</v>
      </c>
      <c r="K164" s="237">
        <v>0.72222222222222232</v>
      </c>
      <c r="L164" s="237">
        <v>0.83333333333333348</v>
      </c>
      <c r="M164" s="237">
        <v>0.91666666666666674</v>
      </c>
      <c r="N164" s="237">
        <v>0.72222222222222232</v>
      </c>
      <c r="O164" s="237">
        <v>0.72222222222222232</v>
      </c>
      <c r="P164" s="237">
        <v>0.72222222222222232</v>
      </c>
      <c r="Q164" s="237">
        <v>0.72222222222222232</v>
      </c>
      <c r="R164" s="237">
        <v>0.72222222222222232</v>
      </c>
      <c r="S164" s="237">
        <v>0.72222222222222232</v>
      </c>
      <c r="T164" s="237">
        <v>0.41666666666666663</v>
      </c>
      <c r="U164" s="237">
        <v>0.41666666666666663</v>
      </c>
      <c r="V164" s="237">
        <v>0.41666666666666663</v>
      </c>
      <c r="W164" s="237">
        <v>0.41666666666666663</v>
      </c>
      <c r="X164" s="237">
        <v>0.41666666666666663</v>
      </c>
      <c r="Y164" s="237">
        <v>0.41666666666666663</v>
      </c>
      <c r="Z164" s="246">
        <v>0</v>
      </c>
      <c r="AA164" s="246">
        <v>0</v>
      </c>
      <c r="AB164" s="246">
        <v>0</v>
      </c>
      <c r="AC164" s="246">
        <v>0</v>
      </c>
      <c r="AD164" s="246">
        <v>0</v>
      </c>
      <c r="AE164" s="246">
        <v>0</v>
      </c>
      <c r="AF164" s="246">
        <v>0</v>
      </c>
      <c r="AG164" s="239">
        <v>8</v>
      </c>
      <c r="AH164" s="148">
        <f>5/36</f>
        <v>0.1388888888888889</v>
      </c>
      <c r="AI164" s="237">
        <v>0.41666666666666663</v>
      </c>
      <c r="AJ164" s="237">
        <v>0.41666666666666663</v>
      </c>
      <c r="AK164" s="237">
        <v>0.41666666666666663</v>
      </c>
      <c r="AL164" s="237">
        <v>0.41666666666666663</v>
      </c>
      <c r="AM164" s="237">
        <v>0.41666666666666663</v>
      </c>
      <c r="AN164" s="237">
        <v>0.41666666666666663</v>
      </c>
      <c r="AO164" s="237">
        <v>0.41666666666666663</v>
      </c>
    </row>
    <row r="165" spans="1:41" ht="15.75" thickBot="1" x14ac:dyDescent="0.3">
      <c r="A165" s="10" t="s">
        <v>181</v>
      </c>
      <c r="B165" s="12" t="s">
        <v>27</v>
      </c>
      <c r="C165" s="11" t="s">
        <v>9</v>
      </c>
      <c r="D165" s="12" t="s">
        <v>14</v>
      </c>
      <c r="E165" s="11" t="s">
        <v>132</v>
      </c>
      <c r="F165" s="14">
        <v>20</v>
      </c>
      <c r="G165" s="237">
        <f t="shared" si="2"/>
        <v>0.42333333333333323</v>
      </c>
      <c r="H165" s="237">
        <v>0.27777777777777773</v>
      </c>
      <c r="I165" s="237">
        <v>0.41666666666666663</v>
      </c>
      <c r="J165" s="237">
        <v>0.58333333333333337</v>
      </c>
      <c r="K165" s="237">
        <v>0.72222222222222232</v>
      </c>
      <c r="L165" s="237">
        <v>0.83333333333333348</v>
      </c>
      <c r="M165" s="237">
        <v>0.91666666666666674</v>
      </c>
      <c r="N165" s="237">
        <v>0.72222222222222232</v>
      </c>
      <c r="O165" s="237">
        <v>0.72222222222222232</v>
      </c>
      <c r="P165" s="237">
        <v>0.72222222222222232</v>
      </c>
      <c r="Q165" s="237">
        <v>0.72222222222222232</v>
      </c>
      <c r="R165" s="237">
        <v>0.72222222222222232</v>
      </c>
      <c r="S165" s="237">
        <v>0.72222222222222232</v>
      </c>
      <c r="T165" s="237">
        <v>0.41666666666666663</v>
      </c>
      <c r="U165" s="237">
        <v>0.41666666666666663</v>
      </c>
      <c r="V165" s="237">
        <v>0.41666666666666663</v>
      </c>
      <c r="W165" s="237">
        <v>0.41666666666666663</v>
      </c>
      <c r="X165" s="237">
        <v>0.41666666666666663</v>
      </c>
      <c r="Y165" s="237">
        <v>0.41666666666666663</v>
      </c>
      <c r="Z165" s="246">
        <v>0</v>
      </c>
      <c r="AA165" s="246">
        <v>0</v>
      </c>
      <c r="AB165" s="246">
        <v>0</v>
      </c>
      <c r="AC165" s="246">
        <v>0</v>
      </c>
      <c r="AD165" s="246">
        <v>0</v>
      </c>
      <c r="AE165" s="246">
        <v>0</v>
      </c>
      <c r="AF165" s="246">
        <v>0</v>
      </c>
      <c r="AG165" s="239">
        <v>9</v>
      </c>
      <c r="AH165" s="148">
        <f>4/36</f>
        <v>0.1111111111111111</v>
      </c>
      <c r="AI165" s="237">
        <v>0.27777777777777773</v>
      </c>
      <c r="AJ165" s="237">
        <v>0.27777777777777773</v>
      </c>
      <c r="AK165" s="237">
        <v>0.27777777777777773</v>
      </c>
      <c r="AL165" s="237">
        <v>0.27777777777777773</v>
      </c>
      <c r="AM165" s="237">
        <v>0.27777777777777773</v>
      </c>
      <c r="AN165" s="237">
        <v>0.27777777777777773</v>
      </c>
      <c r="AO165" s="237">
        <v>0.27777777777777773</v>
      </c>
    </row>
    <row r="166" spans="1:41" ht="15.75" thickBot="1" x14ac:dyDescent="0.3">
      <c r="A166" s="10" t="s">
        <v>32</v>
      </c>
      <c r="B166" s="12" t="s">
        <v>9</v>
      </c>
      <c r="C166" s="11" t="s">
        <v>25</v>
      </c>
      <c r="D166" s="12" t="s">
        <v>100</v>
      </c>
      <c r="E166" s="11" t="s">
        <v>133</v>
      </c>
      <c r="F166" s="14" t="s">
        <v>24</v>
      </c>
      <c r="G166" s="237">
        <f t="shared" si="2"/>
        <v>0</v>
      </c>
      <c r="H166" s="247">
        <v>0</v>
      </c>
      <c r="I166" s="247">
        <v>0</v>
      </c>
      <c r="J166" s="247">
        <v>0</v>
      </c>
      <c r="K166" s="247">
        <v>0</v>
      </c>
      <c r="L166" s="247">
        <v>0</v>
      </c>
      <c r="M166" s="247">
        <v>0</v>
      </c>
      <c r="N166" s="247">
        <v>0</v>
      </c>
      <c r="O166" s="247">
        <v>0</v>
      </c>
      <c r="P166" s="247">
        <v>0</v>
      </c>
      <c r="Q166" s="247">
        <v>0</v>
      </c>
      <c r="R166" s="247">
        <v>0</v>
      </c>
      <c r="S166" s="247">
        <v>0</v>
      </c>
      <c r="T166" s="247">
        <v>0</v>
      </c>
      <c r="U166" s="247">
        <v>0</v>
      </c>
      <c r="V166" s="247">
        <v>0</v>
      </c>
      <c r="W166" s="247">
        <v>0</v>
      </c>
      <c r="X166" s="247">
        <v>0</v>
      </c>
      <c r="Y166" s="247">
        <v>0</v>
      </c>
      <c r="Z166" s="247">
        <v>0</v>
      </c>
      <c r="AA166" s="247">
        <v>0</v>
      </c>
      <c r="AB166" s="247">
        <v>0</v>
      </c>
      <c r="AC166" s="247">
        <v>0</v>
      </c>
      <c r="AD166" s="247">
        <v>0</v>
      </c>
      <c r="AE166" s="247">
        <v>0</v>
      </c>
      <c r="AF166" s="247">
        <v>0</v>
      </c>
      <c r="AG166" s="239">
        <v>10</v>
      </c>
      <c r="AH166" s="148">
        <f>3/36</f>
        <v>8.3333333333333329E-2</v>
      </c>
      <c r="AI166" s="237">
        <v>0.16666666666666669</v>
      </c>
      <c r="AJ166" s="237">
        <v>0.16666666666666669</v>
      </c>
      <c r="AK166" s="237">
        <v>0.16666666666666669</v>
      </c>
      <c r="AL166" s="237">
        <v>0.16666666666666669</v>
      </c>
      <c r="AM166" s="237">
        <v>0.16666666666666669</v>
      </c>
      <c r="AN166" s="237">
        <v>0.16666666666666669</v>
      </c>
      <c r="AO166" s="237">
        <v>0.16666666666666669</v>
      </c>
    </row>
    <row r="167" spans="1:41" ht="15.75" thickBot="1" x14ac:dyDescent="0.3">
      <c r="A167" s="10" t="s">
        <v>33</v>
      </c>
      <c r="B167" s="12" t="s">
        <v>9</v>
      </c>
      <c r="C167" s="11" t="s">
        <v>25</v>
      </c>
      <c r="D167" s="12" t="s">
        <v>100</v>
      </c>
      <c r="E167" s="11" t="s">
        <v>133</v>
      </c>
      <c r="F167" s="14">
        <v>2.8333333333333401</v>
      </c>
      <c r="G167" s="237">
        <f t="shared" si="2"/>
        <v>0</v>
      </c>
      <c r="H167" s="247">
        <v>0</v>
      </c>
      <c r="I167" s="247">
        <v>0</v>
      </c>
      <c r="J167" s="247">
        <v>0</v>
      </c>
      <c r="K167" s="247">
        <v>0</v>
      </c>
      <c r="L167" s="247">
        <v>0</v>
      </c>
      <c r="M167" s="247">
        <v>0</v>
      </c>
      <c r="N167" s="247">
        <v>0</v>
      </c>
      <c r="O167" s="247">
        <v>0</v>
      </c>
      <c r="P167" s="247">
        <v>0</v>
      </c>
      <c r="Q167" s="247">
        <v>0</v>
      </c>
      <c r="R167" s="247">
        <v>0</v>
      </c>
      <c r="S167" s="247">
        <v>0</v>
      </c>
      <c r="T167" s="247">
        <v>0</v>
      </c>
      <c r="U167" s="247">
        <v>0</v>
      </c>
      <c r="V167" s="247">
        <v>0</v>
      </c>
      <c r="W167" s="247">
        <v>0</v>
      </c>
      <c r="X167" s="247">
        <v>0</v>
      </c>
      <c r="Y167" s="247">
        <v>0</v>
      </c>
      <c r="Z167" s="247">
        <v>0</v>
      </c>
      <c r="AA167" s="247">
        <v>0</v>
      </c>
      <c r="AB167" s="247">
        <v>0</v>
      </c>
      <c r="AC167" s="247">
        <v>0</v>
      </c>
      <c r="AD167" s="247">
        <v>0</v>
      </c>
      <c r="AE167" s="247">
        <v>0</v>
      </c>
      <c r="AF167" s="247">
        <v>0</v>
      </c>
      <c r="AG167" s="239">
        <v>11</v>
      </c>
      <c r="AH167" s="148">
        <f>2/36</f>
        <v>5.5555555555555552E-2</v>
      </c>
      <c r="AI167" s="237">
        <v>8.3333333333333329E-2</v>
      </c>
      <c r="AJ167" s="237">
        <v>8.3333333333333329E-2</v>
      </c>
      <c r="AK167" s="237">
        <v>8.3333333333333329E-2</v>
      </c>
      <c r="AL167" s="237">
        <v>8.3333333333333329E-2</v>
      </c>
      <c r="AM167" s="237">
        <v>8.3333333333333329E-2</v>
      </c>
      <c r="AN167" s="237">
        <v>8.3333333333333329E-2</v>
      </c>
      <c r="AO167" s="237">
        <v>8.3333333333333329E-2</v>
      </c>
    </row>
    <row r="168" spans="1:41" ht="15.75" thickBot="1" x14ac:dyDescent="0.3">
      <c r="A168" s="10" t="s">
        <v>34</v>
      </c>
      <c r="B168" s="12" t="s">
        <v>9</v>
      </c>
      <c r="C168" s="11" t="s">
        <v>25</v>
      </c>
      <c r="D168" s="12" t="s">
        <v>100</v>
      </c>
      <c r="E168" s="11" t="s">
        <v>133</v>
      </c>
      <c r="F168" s="14">
        <v>5.2777777777777803</v>
      </c>
      <c r="G168" s="237">
        <f t="shared" si="2"/>
        <v>0</v>
      </c>
      <c r="H168" s="247">
        <v>0</v>
      </c>
      <c r="I168" s="247">
        <v>0</v>
      </c>
      <c r="J168" s="247">
        <v>0</v>
      </c>
      <c r="K168" s="247">
        <v>0</v>
      </c>
      <c r="L168" s="247">
        <v>0</v>
      </c>
      <c r="M168" s="247">
        <v>0</v>
      </c>
      <c r="N168" s="247">
        <v>0</v>
      </c>
      <c r="O168" s="247">
        <v>0</v>
      </c>
      <c r="P168" s="247">
        <v>0</v>
      </c>
      <c r="Q168" s="247">
        <v>0</v>
      </c>
      <c r="R168" s="247">
        <v>0</v>
      </c>
      <c r="S168" s="247">
        <v>0</v>
      </c>
      <c r="T168" s="247">
        <v>0</v>
      </c>
      <c r="U168" s="247">
        <v>0</v>
      </c>
      <c r="V168" s="247">
        <v>0</v>
      </c>
      <c r="W168" s="247">
        <v>0</v>
      </c>
      <c r="X168" s="247">
        <v>0</v>
      </c>
      <c r="Y168" s="247">
        <v>0</v>
      </c>
      <c r="Z168" s="247">
        <v>0</v>
      </c>
      <c r="AA168" s="247">
        <v>0</v>
      </c>
      <c r="AB168" s="247">
        <v>0</v>
      </c>
      <c r="AC168" s="247">
        <v>0</v>
      </c>
      <c r="AD168" s="247">
        <v>0</v>
      </c>
      <c r="AE168" s="247">
        <v>0</v>
      </c>
      <c r="AF168" s="247">
        <v>0</v>
      </c>
      <c r="AG168" s="240">
        <v>12</v>
      </c>
      <c r="AH168" s="157">
        <f>1/36</f>
        <v>2.7777777777777776E-2</v>
      </c>
      <c r="AI168" s="237">
        <v>2.7777777777777776E-2</v>
      </c>
      <c r="AJ168" s="237">
        <v>2.7777777777777776E-2</v>
      </c>
      <c r="AK168" s="237">
        <v>2.7777777777777776E-2</v>
      </c>
      <c r="AL168" s="237">
        <v>2.7777777777777776E-2</v>
      </c>
      <c r="AM168" s="237">
        <v>2.7777777777777776E-2</v>
      </c>
      <c r="AN168" s="237">
        <v>2.7777777777777776E-2</v>
      </c>
      <c r="AO168" s="237">
        <v>2.7777777777777776E-2</v>
      </c>
    </row>
    <row r="169" spans="1:41" ht="16.5" thickTop="1" thickBot="1" x14ac:dyDescent="0.3">
      <c r="A169" s="15" t="s">
        <v>35</v>
      </c>
      <c r="B169" s="17" t="s">
        <v>9</v>
      </c>
      <c r="C169" s="16" t="s">
        <v>25</v>
      </c>
      <c r="D169" s="17" t="s">
        <v>100</v>
      </c>
      <c r="E169" s="16" t="s">
        <v>133</v>
      </c>
      <c r="F169" s="20">
        <v>10.166666666666661</v>
      </c>
      <c r="G169" s="237">
        <f t="shared" si="2"/>
        <v>0</v>
      </c>
      <c r="H169" s="247">
        <v>0</v>
      </c>
      <c r="I169" s="247">
        <v>0</v>
      </c>
      <c r="J169" s="247">
        <v>0</v>
      </c>
      <c r="K169" s="247">
        <v>0</v>
      </c>
      <c r="L169" s="247">
        <v>0</v>
      </c>
      <c r="M169" s="247">
        <v>0</v>
      </c>
      <c r="N169" s="247">
        <v>0</v>
      </c>
      <c r="O169" s="247">
        <v>0</v>
      </c>
      <c r="P169" s="247">
        <v>0</v>
      </c>
      <c r="Q169" s="247">
        <v>0</v>
      </c>
      <c r="R169" s="247">
        <v>0</v>
      </c>
      <c r="S169" s="247">
        <v>0</v>
      </c>
      <c r="T169" s="247">
        <v>0</v>
      </c>
      <c r="U169" s="247">
        <v>0</v>
      </c>
      <c r="V169" s="247">
        <v>0</v>
      </c>
      <c r="W169" s="247">
        <v>0</v>
      </c>
      <c r="X169" s="247">
        <v>0</v>
      </c>
      <c r="Y169" s="247">
        <v>0</v>
      </c>
      <c r="Z169" s="247">
        <v>0</v>
      </c>
      <c r="AA169" s="247">
        <v>0</v>
      </c>
      <c r="AB169" s="247">
        <v>0</v>
      </c>
      <c r="AC169" s="247">
        <v>0</v>
      </c>
      <c r="AD169" s="247">
        <v>0</v>
      </c>
      <c r="AE169" s="247">
        <v>0</v>
      </c>
      <c r="AF169" s="247">
        <v>0</v>
      </c>
      <c r="AG169" s="242" t="s">
        <v>36</v>
      </c>
      <c r="AH169" s="243" t="s">
        <v>247</v>
      </c>
      <c r="AI169" s="245" t="s">
        <v>248</v>
      </c>
      <c r="AJ169" s="244"/>
      <c r="AK169" s="241"/>
      <c r="AL169" s="241"/>
      <c r="AM169" s="241"/>
      <c r="AN169" s="241"/>
      <c r="AO169" s="241"/>
    </row>
    <row r="170" spans="1:41" ht="24" thickTop="1" x14ac:dyDescent="0.35">
      <c r="A170" s="155" t="s">
        <v>21</v>
      </c>
      <c r="G170" s="237">
        <f t="shared" si="2"/>
        <v>0</v>
      </c>
      <c r="AG170" s="238">
        <v>2</v>
      </c>
      <c r="AH170" s="156">
        <f>1/36</f>
        <v>2.7777777777777776E-2</v>
      </c>
      <c r="AI170" s="237">
        <v>1.0000000000000002</v>
      </c>
      <c r="AJ170" s="237">
        <v>1.0000000000000002</v>
      </c>
      <c r="AK170" s="237">
        <v>1.0000000000000002</v>
      </c>
      <c r="AL170" s="237">
        <v>1.0000000000000002</v>
      </c>
      <c r="AM170" s="237">
        <v>1.0000000000000002</v>
      </c>
      <c r="AN170" s="237">
        <v>1.0000000000000002</v>
      </c>
      <c r="AO170" s="237">
        <v>1.0000000000000002</v>
      </c>
    </row>
    <row r="171" spans="1:41" ht="15.75" thickBot="1" x14ac:dyDescent="0.3">
      <c r="A171" s="227" t="s">
        <v>69</v>
      </c>
      <c r="G171" s="237">
        <f t="shared" si="2"/>
        <v>0</v>
      </c>
      <c r="AG171" s="239">
        <v>3</v>
      </c>
      <c r="AH171" s="148">
        <f>2/36</f>
        <v>5.5555555555555552E-2</v>
      </c>
      <c r="AI171" s="237">
        <v>0.97222222222222232</v>
      </c>
      <c r="AJ171" s="237">
        <v>0.97222222222222232</v>
      </c>
      <c r="AK171" s="237">
        <v>0.97222222222222232</v>
      </c>
      <c r="AL171" s="237">
        <v>0.97222222222222232</v>
      </c>
      <c r="AM171" s="237">
        <v>0.97222222222222232</v>
      </c>
      <c r="AN171" s="237">
        <v>0.97222222222222232</v>
      </c>
      <c r="AO171" s="237">
        <v>0.97222222222222232</v>
      </c>
    </row>
    <row r="172" spans="1:41" ht="15.75" thickTop="1" x14ac:dyDescent="0.25">
      <c r="A172" s="223" t="s">
        <v>143</v>
      </c>
      <c r="B172" s="225" t="s">
        <v>5</v>
      </c>
      <c r="C172" s="224" t="s">
        <v>1</v>
      </c>
      <c r="D172" s="225" t="s">
        <v>0</v>
      </c>
      <c r="E172" s="224" t="s">
        <v>2</v>
      </c>
      <c r="G172" s="237">
        <f t="shared" si="2"/>
        <v>13</v>
      </c>
      <c r="H172" s="241">
        <v>1</v>
      </c>
      <c r="I172" s="241">
        <v>2</v>
      </c>
      <c r="J172" s="241">
        <v>3</v>
      </c>
      <c r="K172" s="241">
        <v>4</v>
      </c>
      <c r="L172" s="241">
        <v>5</v>
      </c>
      <c r="M172" s="241">
        <v>6</v>
      </c>
      <c r="N172" s="241">
        <v>7</v>
      </c>
      <c r="O172" s="241">
        <v>8</v>
      </c>
      <c r="P172" s="241">
        <v>9</v>
      </c>
      <c r="Q172" s="241">
        <v>10</v>
      </c>
      <c r="R172" s="241">
        <v>11</v>
      </c>
      <c r="S172" s="241">
        <v>12</v>
      </c>
      <c r="T172" s="241">
        <v>13</v>
      </c>
      <c r="U172" s="241">
        <v>14</v>
      </c>
      <c r="V172" s="241">
        <v>15</v>
      </c>
      <c r="W172" s="241">
        <v>16</v>
      </c>
      <c r="X172" s="241">
        <v>17</v>
      </c>
      <c r="Y172" s="241">
        <v>18</v>
      </c>
      <c r="Z172" s="241">
        <v>19</v>
      </c>
      <c r="AA172" s="241">
        <v>20</v>
      </c>
      <c r="AB172" s="241">
        <v>21</v>
      </c>
      <c r="AC172" s="241">
        <v>22</v>
      </c>
      <c r="AD172" s="241">
        <v>23</v>
      </c>
      <c r="AE172" s="241">
        <v>24</v>
      </c>
      <c r="AF172" s="241">
        <v>25</v>
      </c>
      <c r="AG172" s="239">
        <v>4</v>
      </c>
      <c r="AH172" s="148">
        <f>3/36</f>
        <v>8.3333333333333329E-2</v>
      </c>
      <c r="AI172" s="237">
        <v>0.91666666666666674</v>
      </c>
      <c r="AJ172" s="237">
        <v>0.91666666666666674</v>
      </c>
      <c r="AK172" s="237">
        <v>0.91666666666666674</v>
      </c>
      <c r="AL172" s="237">
        <v>0.91666666666666674</v>
      </c>
      <c r="AM172" s="237">
        <v>0.91666666666666674</v>
      </c>
      <c r="AN172" s="237">
        <v>0.91666666666666674</v>
      </c>
      <c r="AO172" s="237">
        <v>0.91666666666666674</v>
      </c>
    </row>
    <row r="173" spans="1:41" x14ac:dyDescent="0.25">
      <c r="A173" s="146" t="s">
        <v>210</v>
      </c>
      <c r="B173" s="64" t="s">
        <v>10</v>
      </c>
      <c r="C173" s="147" t="s">
        <v>9</v>
      </c>
      <c r="D173" s="64" t="s">
        <v>11</v>
      </c>
      <c r="E173" s="147" t="s">
        <v>42</v>
      </c>
      <c r="F173" s="148">
        <v>20</v>
      </c>
      <c r="G173" s="237">
        <f t="shared" si="2"/>
        <v>0.49444444444444424</v>
      </c>
      <c r="H173" s="237">
        <v>0.41666666666666663</v>
      </c>
      <c r="I173" s="237">
        <v>0.58333333333333337</v>
      </c>
      <c r="J173" s="237">
        <v>0.72222222222222232</v>
      </c>
      <c r="K173" s="237">
        <v>0.83333333333333348</v>
      </c>
      <c r="L173" s="237">
        <v>0.91666666666666674</v>
      </c>
      <c r="M173" s="237">
        <v>0.91666666666666674</v>
      </c>
      <c r="N173" s="237">
        <v>0.72222222222222232</v>
      </c>
      <c r="O173" s="237">
        <v>0.72222222222222232</v>
      </c>
      <c r="P173" s="237">
        <v>0.72222222222222232</v>
      </c>
      <c r="Q173" s="237">
        <v>0.72222222222222232</v>
      </c>
      <c r="R173" s="237">
        <v>0.72222222222222232</v>
      </c>
      <c r="S173" s="237">
        <v>0.72222222222222232</v>
      </c>
      <c r="T173" s="237">
        <v>0.72222222222222232</v>
      </c>
      <c r="U173" s="237">
        <v>0.41666666666666663</v>
      </c>
      <c r="V173" s="237">
        <v>0.41666666666666663</v>
      </c>
      <c r="W173" s="237">
        <v>0.41666666666666663</v>
      </c>
      <c r="X173" s="237">
        <v>0.41666666666666663</v>
      </c>
      <c r="Y173" s="237">
        <v>0.41666666666666663</v>
      </c>
      <c r="Z173" s="237">
        <v>0.41666666666666663</v>
      </c>
      <c r="AA173" s="237">
        <v>0.41666666666666663</v>
      </c>
      <c r="AB173" s="246">
        <v>0</v>
      </c>
      <c r="AC173" s="246">
        <v>0</v>
      </c>
      <c r="AD173" s="246">
        <v>0</v>
      </c>
      <c r="AE173" s="246">
        <v>0</v>
      </c>
      <c r="AF173" s="246">
        <v>0</v>
      </c>
      <c r="AG173" s="239">
        <v>5</v>
      </c>
      <c r="AH173" s="148">
        <f>4/36</f>
        <v>0.1111111111111111</v>
      </c>
      <c r="AI173" s="237">
        <v>0.83333333333333348</v>
      </c>
      <c r="AJ173" s="237">
        <v>0.83333333333333348</v>
      </c>
      <c r="AK173" s="237">
        <v>0.83333333333333348</v>
      </c>
      <c r="AL173" s="237">
        <v>0.83333333333333348</v>
      </c>
      <c r="AM173" s="237">
        <v>0.83333333333333348</v>
      </c>
      <c r="AN173" s="237">
        <v>0.83333333333333348</v>
      </c>
      <c r="AO173" s="237">
        <v>0.83333333333333348</v>
      </c>
    </row>
    <row r="174" spans="1:41" x14ac:dyDescent="0.25">
      <c r="A174" s="146" t="s">
        <v>211</v>
      </c>
      <c r="B174" s="64" t="s">
        <v>24</v>
      </c>
      <c r="C174" s="147" t="s">
        <v>10</v>
      </c>
      <c r="D174" s="64" t="s">
        <v>12</v>
      </c>
      <c r="E174" s="147" t="s">
        <v>14</v>
      </c>
      <c r="F174" s="148">
        <v>20</v>
      </c>
      <c r="G174" s="237">
        <f t="shared" si="2"/>
        <v>0.31777777777777788</v>
      </c>
      <c r="H174" s="237">
        <v>0.72222222222222232</v>
      </c>
      <c r="I174" s="237">
        <v>0.83333333333333348</v>
      </c>
      <c r="J174" s="237">
        <v>0.91666666666666674</v>
      </c>
      <c r="K174" s="237">
        <v>0.91666666666666674</v>
      </c>
      <c r="L174" s="237">
        <v>0.72222222222222232</v>
      </c>
      <c r="M174" s="237">
        <v>0.72222222222222232</v>
      </c>
      <c r="N174" s="237">
        <v>0.72222222222222232</v>
      </c>
      <c r="O174" s="237">
        <v>0.72222222222222232</v>
      </c>
      <c r="P174" s="237">
        <v>0.41666666666666663</v>
      </c>
      <c r="Q174" s="237">
        <v>0.41666666666666663</v>
      </c>
      <c r="R174" s="237">
        <v>0.41666666666666663</v>
      </c>
      <c r="S174" s="237">
        <v>0.41666666666666663</v>
      </c>
      <c r="T174" s="246">
        <v>0</v>
      </c>
      <c r="U174" s="246">
        <v>0</v>
      </c>
      <c r="V174" s="246">
        <v>0</v>
      </c>
      <c r="W174" s="246">
        <v>0</v>
      </c>
      <c r="X174" s="246">
        <v>0</v>
      </c>
      <c r="Y174" s="246">
        <v>0</v>
      </c>
      <c r="Z174" s="246">
        <v>0</v>
      </c>
      <c r="AA174" s="246">
        <v>0</v>
      </c>
      <c r="AB174" s="246">
        <v>0</v>
      </c>
      <c r="AC174" s="246">
        <v>0</v>
      </c>
      <c r="AD174" s="246">
        <v>0</v>
      </c>
      <c r="AE174" s="246">
        <v>0</v>
      </c>
      <c r="AF174" s="246">
        <v>0</v>
      </c>
      <c r="AG174" s="239">
        <v>6</v>
      </c>
      <c r="AH174" s="148">
        <f>5/36</f>
        <v>0.1388888888888889</v>
      </c>
      <c r="AI174" s="237">
        <v>0.72222222222222232</v>
      </c>
      <c r="AJ174" s="237">
        <v>0.72222222222222232</v>
      </c>
      <c r="AK174" s="237">
        <v>0.72222222222222232</v>
      </c>
      <c r="AL174" s="237">
        <v>0.72222222222222232</v>
      </c>
      <c r="AM174" s="237">
        <v>0.72222222222222232</v>
      </c>
      <c r="AN174" s="237">
        <v>0.72222222222222232</v>
      </c>
      <c r="AO174" s="237">
        <v>0.72222222222222232</v>
      </c>
    </row>
    <row r="175" spans="1:41" x14ac:dyDescent="0.25">
      <c r="A175" s="146" t="s">
        <v>212</v>
      </c>
      <c r="B175" s="64" t="s">
        <v>13</v>
      </c>
      <c r="C175" s="147" t="s">
        <v>10</v>
      </c>
      <c r="D175" s="64" t="s">
        <v>77</v>
      </c>
      <c r="E175" s="147" t="s">
        <v>100</v>
      </c>
      <c r="F175" s="148">
        <v>5</v>
      </c>
      <c r="G175" s="237">
        <f t="shared" si="2"/>
        <v>0.35000000000000009</v>
      </c>
      <c r="H175" s="237">
        <v>0.58333333333333337</v>
      </c>
      <c r="I175" s="237">
        <v>0.72222222222222232</v>
      </c>
      <c r="J175" s="237">
        <v>0.83333333333333348</v>
      </c>
      <c r="K175" s="237">
        <v>0.91666666666666674</v>
      </c>
      <c r="L175" s="237">
        <v>0.72222222222222232</v>
      </c>
      <c r="M175" s="237">
        <v>0.72222222222222232</v>
      </c>
      <c r="N175" s="237">
        <v>0.72222222222222232</v>
      </c>
      <c r="O175" s="237">
        <v>0.72222222222222232</v>
      </c>
      <c r="P175" s="237">
        <v>0.72222222222222232</v>
      </c>
      <c r="Q175" s="237">
        <v>0.41666666666666663</v>
      </c>
      <c r="R175" s="237">
        <v>0.41666666666666663</v>
      </c>
      <c r="S175" s="237">
        <v>0.41666666666666663</v>
      </c>
      <c r="T175" s="237">
        <v>0.41666666666666663</v>
      </c>
      <c r="U175" s="237">
        <v>0.41666666666666663</v>
      </c>
      <c r="V175" s="246">
        <v>0</v>
      </c>
      <c r="W175" s="246">
        <v>0</v>
      </c>
      <c r="X175" s="246">
        <v>0</v>
      </c>
      <c r="Y175" s="246">
        <v>0</v>
      </c>
      <c r="Z175" s="246">
        <v>0</v>
      </c>
      <c r="AA175" s="246">
        <v>0</v>
      </c>
      <c r="AB175" s="246">
        <v>0</v>
      </c>
      <c r="AC175" s="246">
        <v>0</v>
      </c>
      <c r="AD175" s="246">
        <v>0</v>
      </c>
      <c r="AE175" s="246">
        <v>0</v>
      </c>
      <c r="AF175" s="246">
        <v>0</v>
      </c>
      <c r="AG175" s="239">
        <v>7</v>
      </c>
      <c r="AH175" s="148">
        <f>6/36</f>
        <v>0.16666666666666666</v>
      </c>
      <c r="AI175" s="237">
        <v>0.58333333333333337</v>
      </c>
      <c r="AJ175" s="237">
        <v>0.58333333333333337</v>
      </c>
      <c r="AK175" s="237">
        <v>0.58333333333333337</v>
      </c>
      <c r="AL175" s="237">
        <v>0.58333333333333337</v>
      </c>
      <c r="AM175" s="237">
        <v>0.58333333333333337</v>
      </c>
      <c r="AN175" s="237">
        <v>0.58333333333333337</v>
      </c>
      <c r="AO175" s="237">
        <v>0.58333333333333337</v>
      </c>
    </row>
    <row r="176" spans="1:41" x14ac:dyDescent="0.25">
      <c r="A176" s="146" t="s">
        <v>213</v>
      </c>
      <c r="B176" s="64" t="s">
        <v>10</v>
      </c>
      <c r="C176" s="147" t="s">
        <v>12</v>
      </c>
      <c r="D176" s="64" t="s">
        <v>138</v>
      </c>
      <c r="E176" s="147" t="s">
        <v>15</v>
      </c>
      <c r="F176" s="148">
        <v>2</v>
      </c>
      <c r="G176" s="237">
        <f t="shared" si="2"/>
        <v>0.61333333333333295</v>
      </c>
      <c r="H176" s="237">
        <v>0.41666666666666663</v>
      </c>
      <c r="I176" s="237">
        <v>0.58333333333333337</v>
      </c>
      <c r="J176" s="237">
        <v>0.72222222222222232</v>
      </c>
      <c r="K176" s="237">
        <v>0.83333333333333348</v>
      </c>
      <c r="L176" s="237">
        <v>0.91666666666666674</v>
      </c>
      <c r="M176" s="237">
        <v>0.91666666666666674</v>
      </c>
      <c r="N176" s="237">
        <v>0.91666666666666674</v>
      </c>
      <c r="O176" s="237">
        <v>0.91666666666666674</v>
      </c>
      <c r="P176" s="237">
        <v>0.72222222222222232</v>
      </c>
      <c r="Q176" s="237">
        <v>0.72222222222222232</v>
      </c>
      <c r="R176" s="237">
        <v>0.72222222222222232</v>
      </c>
      <c r="S176" s="237">
        <v>0.72222222222222232</v>
      </c>
      <c r="T176" s="237">
        <v>0.72222222222222232</v>
      </c>
      <c r="U176" s="237">
        <v>0.72222222222222232</v>
      </c>
      <c r="V176" s="237">
        <v>0.72222222222222232</v>
      </c>
      <c r="W176" s="237">
        <v>0.72222222222222232</v>
      </c>
      <c r="X176" s="237">
        <v>0.41666666666666663</v>
      </c>
      <c r="Y176" s="237">
        <v>0.41666666666666663</v>
      </c>
      <c r="Z176" s="237">
        <v>0.41666666666666663</v>
      </c>
      <c r="AA176" s="237">
        <v>0.41666666666666663</v>
      </c>
      <c r="AB176" s="237">
        <v>0.41666666666666663</v>
      </c>
      <c r="AC176" s="237">
        <v>0.41666666666666663</v>
      </c>
      <c r="AD176" s="237">
        <v>0.41666666666666663</v>
      </c>
      <c r="AE176" s="237">
        <v>0.41666666666666663</v>
      </c>
      <c r="AF176" s="246">
        <v>0</v>
      </c>
      <c r="AG176" s="239">
        <v>8</v>
      </c>
      <c r="AH176" s="148">
        <f>5/36</f>
        <v>0.1388888888888889</v>
      </c>
      <c r="AI176" s="237">
        <v>0.41666666666666663</v>
      </c>
      <c r="AJ176" s="237">
        <v>0.41666666666666663</v>
      </c>
      <c r="AK176" s="237">
        <v>0.41666666666666663</v>
      </c>
      <c r="AL176" s="237">
        <v>0.41666666666666663</v>
      </c>
      <c r="AM176" s="237">
        <v>0.41666666666666663</v>
      </c>
      <c r="AN176" s="237">
        <v>0.41666666666666663</v>
      </c>
      <c r="AO176" s="237">
        <v>0.41666666666666663</v>
      </c>
    </row>
    <row r="177" spans="1:41" x14ac:dyDescent="0.25">
      <c r="A177" s="146" t="s">
        <v>214</v>
      </c>
      <c r="B177" s="64" t="s">
        <v>13</v>
      </c>
      <c r="C177" s="147" t="s">
        <v>9</v>
      </c>
      <c r="D177" s="64" t="s">
        <v>14</v>
      </c>
      <c r="E177" s="147" t="s">
        <v>132</v>
      </c>
      <c r="F177" s="148">
        <v>5</v>
      </c>
      <c r="G177" s="237">
        <f t="shared" si="2"/>
        <v>0.46888888888888886</v>
      </c>
      <c r="H177" s="237">
        <v>0.58333333333333337</v>
      </c>
      <c r="I177" s="237">
        <v>0.72222222222222232</v>
      </c>
      <c r="J177" s="237">
        <v>0.83333333333333348</v>
      </c>
      <c r="K177" s="237">
        <v>0.91666666666666674</v>
      </c>
      <c r="L177" s="237">
        <v>0.91666666666666674</v>
      </c>
      <c r="M177" s="237">
        <v>0.91666666666666674</v>
      </c>
      <c r="N177" s="237">
        <v>0.72222222222222232</v>
      </c>
      <c r="O177" s="237">
        <v>0.72222222222222232</v>
      </c>
      <c r="P177" s="237">
        <v>0.72222222222222232</v>
      </c>
      <c r="Q177" s="237">
        <v>0.72222222222222232</v>
      </c>
      <c r="R177" s="237">
        <v>0.72222222222222232</v>
      </c>
      <c r="S177" s="237">
        <v>0.72222222222222232</v>
      </c>
      <c r="T177" s="237">
        <v>0.41666666666666663</v>
      </c>
      <c r="U177" s="237">
        <v>0.41666666666666663</v>
      </c>
      <c r="V177" s="237">
        <v>0.41666666666666663</v>
      </c>
      <c r="W177" s="237">
        <v>0.41666666666666663</v>
      </c>
      <c r="X177" s="237">
        <v>0.41666666666666663</v>
      </c>
      <c r="Y177" s="237">
        <v>0.41666666666666663</v>
      </c>
      <c r="Z177" s="246">
        <v>0</v>
      </c>
      <c r="AA177" s="246">
        <v>0</v>
      </c>
      <c r="AB177" s="246">
        <v>0</v>
      </c>
      <c r="AC177" s="246">
        <v>0</v>
      </c>
      <c r="AD177" s="246">
        <v>0</v>
      </c>
      <c r="AE177" s="246">
        <v>0</v>
      </c>
      <c r="AF177" s="246">
        <v>0</v>
      </c>
      <c r="AG177" s="239">
        <v>9</v>
      </c>
      <c r="AH177" s="148">
        <f>4/36</f>
        <v>0.1111111111111111</v>
      </c>
      <c r="AI177" s="237">
        <v>0.27777777777777773</v>
      </c>
      <c r="AJ177" s="237">
        <v>0.27777777777777773</v>
      </c>
      <c r="AK177" s="237">
        <v>0.27777777777777773</v>
      </c>
      <c r="AL177" s="237">
        <v>0.27777777777777773</v>
      </c>
      <c r="AM177" s="237">
        <v>0.27777777777777773</v>
      </c>
      <c r="AN177" s="237">
        <v>0.27777777777777773</v>
      </c>
      <c r="AO177" s="237">
        <v>0.27777777777777773</v>
      </c>
    </row>
    <row r="178" spans="1:41" x14ac:dyDescent="0.25">
      <c r="A178" s="146" t="s">
        <v>215</v>
      </c>
      <c r="B178" s="64" t="s">
        <v>23</v>
      </c>
      <c r="C178" s="147" t="s">
        <v>27</v>
      </c>
      <c r="D178" s="64" t="s">
        <v>7</v>
      </c>
      <c r="E178" s="147" t="s">
        <v>47</v>
      </c>
      <c r="F178" s="148">
        <v>15</v>
      </c>
      <c r="G178" s="237">
        <f t="shared" si="2"/>
        <v>0.41111111111111109</v>
      </c>
      <c r="H178" s="237">
        <v>0.91666666666666674</v>
      </c>
      <c r="I178" s="237">
        <v>0.91666666666666674</v>
      </c>
      <c r="J178" s="237">
        <v>0.91666666666666674</v>
      </c>
      <c r="K178" s="237">
        <v>0.91666666666666674</v>
      </c>
      <c r="L178" s="237">
        <v>0.91666666666666674</v>
      </c>
      <c r="M178" s="237">
        <v>0.72222222222222232</v>
      </c>
      <c r="N178" s="237">
        <v>0.72222222222222232</v>
      </c>
      <c r="O178" s="237">
        <v>0.72222222222222232</v>
      </c>
      <c r="P178" s="237">
        <v>0.72222222222222232</v>
      </c>
      <c r="Q178" s="237">
        <v>0.72222222222222232</v>
      </c>
      <c r="R178" s="237">
        <v>0.41666666666666663</v>
      </c>
      <c r="S178" s="237">
        <v>0.41666666666666663</v>
      </c>
      <c r="T178" s="237">
        <v>0.41666666666666663</v>
      </c>
      <c r="U178" s="237">
        <v>0.41666666666666663</v>
      </c>
      <c r="V178" s="237">
        <v>0.41666666666666663</v>
      </c>
      <c r="W178" s="246">
        <v>0</v>
      </c>
      <c r="X178" s="246">
        <v>0</v>
      </c>
      <c r="Y178" s="246">
        <v>0</v>
      </c>
      <c r="Z178" s="246">
        <v>0</v>
      </c>
      <c r="AA178" s="246">
        <v>0</v>
      </c>
      <c r="AB178" s="246">
        <v>0</v>
      </c>
      <c r="AC178" s="246">
        <v>0</v>
      </c>
      <c r="AD178" s="246">
        <v>0</v>
      </c>
      <c r="AE178" s="246">
        <v>0</v>
      </c>
      <c r="AF178" s="246">
        <v>0</v>
      </c>
      <c r="AG178" s="239">
        <v>10</v>
      </c>
      <c r="AH178" s="148">
        <f>3/36</f>
        <v>8.3333333333333329E-2</v>
      </c>
      <c r="AI178" s="237">
        <v>0.16666666666666669</v>
      </c>
      <c r="AJ178" s="237">
        <v>0.16666666666666669</v>
      </c>
      <c r="AK178" s="237">
        <v>0.16666666666666669</v>
      </c>
      <c r="AL178" s="237">
        <v>0.16666666666666669</v>
      </c>
      <c r="AM178" s="237">
        <v>0.16666666666666669</v>
      </c>
      <c r="AN178" s="237">
        <v>0.16666666666666669</v>
      </c>
      <c r="AO178" s="237">
        <v>0.16666666666666669</v>
      </c>
    </row>
    <row r="179" spans="1:41" x14ac:dyDescent="0.25">
      <c r="A179" s="146" t="s">
        <v>216</v>
      </c>
      <c r="B179" s="64" t="s">
        <v>23</v>
      </c>
      <c r="C179" s="147" t="s">
        <v>13</v>
      </c>
      <c r="D179" s="64" t="s">
        <v>9</v>
      </c>
      <c r="E179" s="147" t="s">
        <v>77</v>
      </c>
      <c r="F179" s="148">
        <v>20</v>
      </c>
      <c r="G179" s="237">
        <f t="shared" si="2"/>
        <v>0.2466666666666667</v>
      </c>
      <c r="H179" s="237">
        <v>0.91666666666666674</v>
      </c>
      <c r="I179" s="237">
        <v>0.91666666666666674</v>
      </c>
      <c r="J179" s="237">
        <v>0.91666666666666674</v>
      </c>
      <c r="K179" s="237">
        <v>0.72222222222222232</v>
      </c>
      <c r="L179" s="237">
        <v>0.72222222222222232</v>
      </c>
      <c r="M179" s="237">
        <v>0.72222222222222232</v>
      </c>
      <c r="N179" s="237">
        <v>0.41666666666666663</v>
      </c>
      <c r="O179" s="237">
        <v>0.41666666666666663</v>
      </c>
      <c r="P179" s="237">
        <v>0.41666666666666663</v>
      </c>
      <c r="Q179" s="246">
        <v>0</v>
      </c>
      <c r="R179" s="246">
        <v>0</v>
      </c>
      <c r="S179" s="246">
        <v>0</v>
      </c>
      <c r="T179" s="246">
        <v>0</v>
      </c>
      <c r="U179" s="246">
        <v>0</v>
      </c>
      <c r="V179" s="246">
        <v>0</v>
      </c>
      <c r="W179" s="246">
        <v>0</v>
      </c>
      <c r="X179" s="246">
        <v>0</v>
      </c>
      <c r="Y179" s="246">
        <v>0</v>
      </c>
      <c r="Z179" s="246">
        <v>0</v>
      </c>
      <c r="AA179" s="246">
        <v>0</v>
      </c>
      <c r="AB179" s="246">
        <v>0</v>
      </c>
      <c r="AC179" s="246">
        <v>0</v>
      </c>
      <c r="AD179" s="246">
        <v>0</v>
      </c>
      <c r="AE179" s="246">
        <v>0</v>
      </c>
      <c r="AF179" s="246">
        <v>0</v>
      </c>
      <c r="AG179" s="239">
        <v>11</v>
      </c>
      <c r="AH179" s="148">
        <f>2/36</f>
        <v>5.5555555555555552E-2</v>
      </c>
      <c r="AI179" s="237">
        <v>8.3333333333333329E-2</v>
      </c>
      <c r="AJ179" s="237">
        <v>8.3333333333333329E-2</v>
      </c>
      <c r="AK179" s="237">
        <v>8.3333333333333329E-2</v>
      </c>
      <c r="AL179" s="237">
        <v>8.3333333333333329E-2</v>
      </c>
      <c r="AM179" s="237">
        <v>8.3333333333333329E-2</v>
      </c>
      <c r="AN179" s="237">
        <v>8.3333333333333329E-2</v>
      </c>
      <c r="AO179" s="237">
        <v>8.3333333333333329E-2</v>
      </c>
    </row>
    <row r="180" spans="1:41" ht="15.75" thickBot="1" x14ac:dyDescent="0.3">
      <c r="A180" s="146" t="s">
        <v>73</v>
      </c>
      <c r="B180" s="64" t="s">
        <v>10</v>
      </c>
      <c r="C180" s="147" t="s">
        <v>77</v>
      </c>
      <c r="D180" s="64" t="s">
        <v>132</v>
      </c>
      <c r="E180" s="147" t="s">
        <v>134</v>
      </c>
      <c r="F180" s="148">
        <f t="shared" ref="F180:F183" si="3">F49</f>
        <v>19.555555555555554</v>
      </c>
      <c r="G180" s="237">
        <f>(SUM(H180:AF180)/25)</f>
        <v>0.78</v>
      </c>
      <c r="H180" s="237">
        <v>0.58333333333333337</v>
      </c>
      <c r="I180" s="237">
        <v>0.72222222222222232</v>
      </c>
      <c r="J180" s="237">
        <v>0.83333333333333348</v>
      </c>
      <c r="K180" s="237">
        <v>0.91666666666666674</v>
      </c>
      <c r="L180" s="237">
        <v>0.97222222222222232</v>
      </c>
      <c r="M180" s="237">
        <v>0.97222222222222232</v>
      </c>
      <c r="N180" s="237">
        <v>0.97222222222222232</v>
      </c>
      <c r="O180" s="237">
        <v>0.97222222222222232</v>
      </c>
      <c r="P180" s="237">
        <v>0.97222222222222232</v>
      </c>
      <c r="Q180" s="237">
        <v>0.83333333333333348</v>
      </c>
      <c r="R180" s="237">
        <v>0.83333333333333348</v>
      </c>
      <c r="S180" s="237">
        <v>0.83333333333333348</v>
      </c>
      <c r="T180" s="237">
        <v>0.83333333333333348</v>
      </c>
      <c r="U180" s="237">
        <v>0.83333333333333348</v>
      </c>
      <c r="V180" s="237">
        <v>0.83333333333333348</v>
      </c>
      <c r="W180" s="237">
        <v>0.83333333333333348</v>
      </c>
      <c r="X180" s="237">
        <v>0.83333333333333348</v>
      </c>
      <c r="Y180" s="237">
        <v>0.83333333333333348</v>
      </c>
      <c r="Z180" s="237">
        <v>0.58333333333333337</v>
      </c>
      <c r="AA180" s="237">
        <v>0.58333333333333337</v>
      </c>
      <c r="AB180" s="237">
        <v>0.58333333333333337</v>
      </c>
      <c r="AC180" s="237">
        <v>0.58333333333333337</v>
      </c>
      <c r="AD180" s="237">
        <v>0.58333333333333337</v>
      </c>
      <c r="AE180" s="237">
        <v>0.58333333333333337</v>
      </c>
      <c r="AF180" s="237">
        <v>0.58333333333333337</v>
      </c>
      <c r="AG180" s="240">
        <v>12</v>
      </c>
      <c r="AH180" s="157">
        <f>1/36</f>
        <v>2.7777777777777776E-2</v>
      </c>
      <c r="AI180" s="237">
        <v>2.7777777777777776E-2</v>
      </c>
      <c r="AJ180" s="237">
        <v>2.7777777777777776E-2</v>
      </c>
      <c r="AK180" s="237">
        <v>2.7777777777777776E-2</v>
      </c>
      <c r="AL180" s="237">
        <v>2.7777777777777776E-2</v>
      </c>
      <c r="AM180" s="237">
        <v>2.7777777777777776E-2</v>
      </c>
      <c r="AN180" s="237">
        <v>2.7777777777777776E-2</v>
      </c>
      <c r="AO180" s="237">
        <v>2.7777777777777776E-2</v>
      </c>
    </row>
    <row r="181" spans="1:41" ht="16.5" thickTop="1" thickBot="1" x14ac:dyDescent="0.3">
      <c r="A181" s="146" t="s">
        <v>74</v>
      </c>
      <c r="B181" s="64" t="s">
        <v>13</v>
      </c>
      <c r="C181" s="147" t="s">
        <v>25</v>
      </c>
      <c r="D181" s="64" t="s">
        <v>100</v>
      </c>
      <c r="E181" s="147" t="s">
        <v>133</v>
      </c>
      <c r="F181" s="148">
        <f t="shared" si="3"/>
        <v>26.166666666666668</v>
      </c>
      <c r="G181" s="237">
        <f>(SUM(H181:AF181)/25)</f>
        <v>0.65111111111111142</v>
      </c>
      <c r="H181" s="237">
        <v>0.72222222222222232</v>
      </c>
      <c r="I181" s="237">
        <v>0.83333333333333348</v>
      </c>
      <c r="J181" s="237">
        <v>0.91666666666666674</v>
      </c>
      <c r="K181" s="237">
        <v>0.97222222222222232</v>
      </c>
      <c r="L181" s="237">
        <v>0.97222222222222232</v>
      </c>
      <c r="M181" s="237">
        <v>0.97222222222222232</v>
      </c>
      <c r="N181" s="237">
        <v>0.97222222222222232</v>
      </c>
      <c r="O181" s="237">
        <v>0.83333333333333348</v>
      </c>
      <c r="P181" s="237">
        <v>0.83333333333333348</v>
      </c>
      <c r="Q181" s="237">
        <v>0.83333333333333348</v>
      </c>
      <c r="R181" s="237">
        <v>0.83333333333333348</v>
      </c>
      <c r="S181" s="237">
        <v>0.83333333333333348</v>
      </c>
      <c r="T181" s="237">
        <v>0.83333333333333348</v>
      </c>
      <c r="U181" s="237">
        <v>0.83333333333333348</v>
      </c>
      <c r="V181" s="237">
        <v>0.58333333333333337</v>
      </c>
      <c r="W181" s="237">
        <v>0.58333333333333337</v>
      </c>
      <c r="X181" s="237">
        <v>0.58333333333333337</v>
      </c>
      <c r="Y181" s="237">
        <v>0.58333333333333337</v>
      </c>
      <c r="Z181" s="237">
        <v>0.58333333333333337</v>
      </c>
      <c r="AA181" s="237">
        <v>0.58333333333333337</v>
      </c>
      <c r="AB181" s="237">
        <v>0.58333333333333337</v>
      </c>
      <c r="AC181" s="246">
        <v>0</v>
      </c>
      <c r="AD181" s="246">
        <v>0</v>
      </c>
      <c r="AE181" s="246">
        <v>0</v>
      </c>
      <c r="AF181" s="246">
        <v>0</v>
      </c>
      <c r="AG181" s="242" t="s">
        <v>36</v>
      </c>
      <c r="AH181" s="243" t="s">
        <v>247</v>
      </c>
      <c r="AI181" s="245" t="s">
        <v>248</v>
      </c>
      <c r="AJ181" s="244"/>
      <c r="AK181" s="241"/>
      <c r="AL181" s="241"/>
      <c r="AM181" s="241"/>
      <c r="AN181" s="241"/>
      <c r="AO181" s="241"/>
    </row>
    <row r="182" spans="1:41" x14ac:dyDescent="0.25">
      <c r="A182" s="146" t="s">
        <v>75</v>
      </c>
      <c r="B182" s="64" t="s">
        <v>23</v>
      </c>
      <c r="C182" s="147" t="s">
        <v>9</v>
      </c>
      <c r="D182" s="64" t="s">
        <v>14</v>
      </c>
      <c r="E182" s="147" t="s">
        <v>132</v>
      </c>
      <c r="F182" s="148">
        <v>10</v>
      </c>
      <c r="G182" s="237">
        <f t="shared" si="2"/>
        <v>0.57333333333333369</v>
      </c>
      <c r="H182" s="237">
        <v>0.97222222222222232</v>
      </c>
      <c r="I182" s="237">
        <v>0.97222222222222232</v>
      </c>
      <c r="J182" s="237">
        <v>0.97222222222222232</v>
      </c>
      <c r="K182" s="237">
        <v>0.97222222222222232</v>
      </c>
      <c r="L182" s="237">
        <v>0.97222222222222232</v>
      </c>
      <c r="M182" s="237">
        <v>0.97222222222222232</v>
      </c>
      <c r="N182" s="237">
        <v>0.83333333333333348</v>
      </c>
      <c r="O182" s="237">
        <v>0.83333333333333348</v>
      </c>
      <c r="P182" s="237">
        <v>0.83333333333333348</v>
      </c>
      <c r="Q182" s="237">
        <v>0.83333333333333348</v>
      </c>
      <c r="R182" s="237">
        <v>0.83333333333333348</v>
      </c>
      <c r="S182" s="237">
        <v>0.83333333333333348</v>
      </c>
      <c r="T182" s="237">
        <v>0.58333333333333337</v>
      </c>
      <c r="U182" s="237">
        <v>0.58333333333333337</v>
      </c>
      <c r="V182" s="237">
        <v>0.58333333333333337</v>
      </c>
      <c r="W182" s="237">
        <v>0.58333333333333337</v>
      </c>
      <c r="X182" s="237">
        <v>0.58333333333333337</v>
      </c>
      <c r="Y182" s="237">
        <v>0.58333333333333337</v>
      </c>
      <c r="Z182" s="246">
        <v>0</v>
      </c>
      <c r="AA182" s="246">
        <v>0</v>
      </c>
      <c r="AB182" s="246">
        <v>0</v>
      </c>
      <c r="AC182" s="246">
        <v>0</v>
      </c>
      <c r="AD182" s="246">
        <v>0</v>
      </c>
      <c r="AE182" s="246">
        <v>0</v>
      </c>
      <c r="AF182" s="246">
        <v>0</v>
      </c>
      <c r="AG182" s="238">
        <v>2</v>
      </c>
      <c r="AH182" s="156">
        <f>1/36</f>
        <v>2.7777777777777776E-2</v>
      </c>
      <c r="AI182" s="237">
        <v>1.0000000000000002</v>
      </c>
      <c r="AJ182" s="237">
        <v>1.0000000000000002</v>
      </c>
      <c r="AK182" s="237">
        <v>1.0000000000000002</v>
      </c>
      <c r="AL182" s="237">
        <v>1.0000000000000002</v>
      </c>
      <c r="AM182" s="237">
        <v>1.0000000000000002</v>
      </c>
      <c r="AN182" s="237">
        <v>1.0000000000000002</v>
      </c>
      <c r="AO182" s="237">
        <v>1.0000000000000002</v>
      </c>
    </row>
    <row r="183" spans="1:41" x14ac:dyDescent="0.25">
      <c r="A183" s="146" t="s">
        <v>76</v>
      </c>
      <c r="B183" s="64" t="s">
        <v>23</v>
      </c>
      <c r="C183" s="147" t="s">
        <v>10</v>
      </c>
      <c r="D183" s="64" t="s">
        <v>12</v>
      </c>
      <c r="E183" s="147" t="s">
        <v>14</v>
      </c>
      <c r="F183" s="148">
        <f t="shared" si="3"/>
        <v>3</v>
      </c>
      <c r="G183" s="237">
        <f t="shared" si="2"/>
        <v>0.38222222222222235</v>
      </c>
      <c r="H183" s="237">
        <v>0.97222222222222232</v>
      </c>
      <c r="I183" s="237">
        <v>0.97222222222222232</v>
      </c>
      <c r="J183" s="237">
        <v>0.97222222222222232</v>
      </c>
      <c r="K183" s="237">
        <v>0.97222222222222232</v>
      </c>
      <c r="L183" s="237">
        <v>0.83333333333333348</v>
      </c>
      <c r="M183" s="237">
        <v>0.83333333333333348</v>
      </c>
      <c r="N183" s="237">
        <v>0.83333333333333348</v>
      </c>
      <c r="O183" s="237">
        <v>0.83333333333333348</v>
      </c>
      <c r="P183" s="237">
        <v>0.58333333333333337</v>
      </c>
      <c r="Q183" s="237">
        <v>0.58333333333333337</v>
      </c>
      <c r="R183" s="237">
        <v>0.58333333333333337</v>
      </c>
      <c r="S183" s="237">
        <v>0.58333333333333337</v>
      </c>
      <c r="T183" s="246">
        <v>0</v>
      </c>
      <c r="U183" s="246">
        <v>0</v>
      </c>
      <c r="V183" s="246">
        <v>0</v>
      </c>
      <c r="W183" s="246">
        <v>0</v>
      </c>
      <c r="X183" s="246">
        <v>0</v>
      </c>
      <c r="Y183" s="246">
        <v>0</v>
      </c>
      <c r="Z183" s="246">
        <v>0</v>
      </c>
      <c r="AA183" s="246">
        <v>0</v>
      </c>
      <c r="AB183" s="246">
        <v>0</v>
      </c>
      <c r="AC183" s="246">
        <v>0</v>
      </c>
      <c r="AD183" s="246">
        <v>0</v>
      </c>
      <c r="AE183" s="246">
        <v>0</v>
      </c>
      <c r="AF183" s="246">
        <v>0</v>
      </c>
      <c r="AG183" s="239">
        <v>3</v>
      </c>
      <c r="AH183" s="148">
        <f>2/36</f>
        <v>5.5555555555555552E-2</v>
      </c>
      <c r="AI183" s="237">
        <v>0.97222222222222232</v>
      </c>
      <c r="AJ183" s="237">
        <v>0.97222222222222232</v>
      </c>
      <c r="AK183" s="237">
        <v>0.97222222222222232</v>
      </c>
      <c r="AL183" s="237">
        <v>0.97222222222222232</v>
      </c>
      <c r="AM183" s="237">
        <v>0.97222222222222232</v>
      </c>
      <c r="AN183" s="237">
        <v>0.97222222222222232</v>
      </c>
      <c r="AO183" s="237">
        <v>0.97222222222222232</v>
      </c>
    </row>
    <row r="184" spans="1:41" x14ac:dyDescent="0.25">
      <c r="A184" s="146" t="s">
        <v>94</v>
      </c>
      <c r="B184" s="64" t="s">
        <v>23</v>
      </c>
      <c r="C184" s="147" t="s">
        <v>9</v>
      </c>
      <c r="D184" s="64" t="s">
        <v>14</v>
      </c>
      <c r="E184" s="147" t="s">
        <v>132</v>
      </c>
      <c r="F184" s="148">
        <v>6.3333333333333339</v>
      </c>
      <c r="G184" s="237">
        <f t="shared" si="2"/>
        <v>0.49333333333333312</v>
      </c>
      <c r="H184" s="237">
        <v>0.91666666666666674</v>
      </c>
      <c r="I184" s="237">
        <v>0.91666666666666674</v>
      </c>
      <c r="J184" s="237">
        <v>0.91666666666666674</v>
      </c>
      <c r="K184" s="237">
        <v>0.91666666666666674</v>
      </c>
      <c r="L184" s="237">
        <v>0.91666666666666674</v>
      </c>
      <c r="M184" s="237">
        <v>0.91666666666666674</v>
      </c>
      <c r="N184" s="237">
        <v>0.72222222222222232</v>
      </c>
      <c r="O184" s="237">
        <v>0.72222222222222232</v>
      </c>
      <c r="P184" s="237">
        <v>0.72222222222222232</v>
      </c>
      <c r="Q184" s="237">
        <v>0.72222222222222232</v>
      </c>
      <c r="R184" s="237">
        <v>0.72222222222222232</v>
      </c>
      <c r="S184" s="237">
        <v>0.72222222222222232</v>
      </c>
      <c r="T184" s="237">
        <v>0.41666666666666663</v>
      </c>
      <c r="U184" s="237">
        <v>0.41666666666666663</v>
      </c>
      <c r="V184" s="237">
        <v>0.41666666666666663</v>
      </c>
      <c r="W184" s="237">
        <v>0.41666666666666663</v>
      </c>
      <c r="X184" s="237">
        <v>0.41666666666666663</v>
      </c>
      <c r="Y184" s="237">
        <v>0.41666666666666663</v>
      </c>
      <c r="Z184" s="246">
        <v>0</v>
      </c>
      <c r="AA184" s="246">
        <v>0</v>
      </c>
      <c r="AB184" s="246">
        <v>0</v>
      </c>
      <c r="AC184" s="246">
        <v>0</v>
      </c>
      <c r="AD184" s="246">
        <v>0</v>
      </c>
      <c r="AE184" s="246">
        <v>0</v>
      </c>
      <c r="AF184" s="246">
        <v>0</v>
      </c>
      <c r="AG184" s="239">
        <v>4</v>
      </c>
      <c r="AH184" s="148">
        <f>3/36</f>
        <v>8.3333333333333329E-2</v>
      </c>
      <c r="AI184" s="237">
        <v>0.91666666666666674</v>
      </c>
      <c r="AJ184" s="237">
        <v>0.91666666666666674</v>
      </c>
      <c r="AK184" s="237">
        <v>0.91666666666666674</v>
      </c>
      <c r="AL184" s="237">
        <v>0.91666666666666674</v>
      </c>
      <c r="AM184" s="237">
        <v>0.91666666666666674</v>
      </c>
      <c r="AN184" s="237">
        <v>0.91666666666666674</v>
      </c>
      <c r="AO184" s="237">
        <v>0.91666666666666674</v>
      </c>
    </row>
    <row r="185" spans="1:41" x14ac:dyDescent="0.25">
      <c r="A185" s="146" t="s">
        <v>95</v>
      </c>
      <c r="B185" s="64" t="s">
        <v>23</v>
      </c>
      <c r="C185" s="147" t="s">
        <v>27</v>
      </c>
      <c r="D185" s="64" t="s">
        <v>7</v>
      </c>
      <c r="E185" s="147" t="s">
        <v>47</v>
      </c>
      <c r="F185" s="148">
        <v>15.833333333333336</v>
      </c>
      <c r="G185" s="237">
        <f t="shared" si="2"/>
        <v>0.41111111111111109</v>
      </c>
      <c r="H185" s="237">
        <v>0.91666666666666674</v>
      </c>
      <c r="I185" s="237">
        <v>0.91666666666666674</v>
      </c>
      <c r="J185" s="237">
        <v>0.91666666666666674</v>
      </c>
      <c r="K185" s="237">
        <v>0.91666666666666674</v>
      </c>
      <c r="L185" s="237">
        <v>0.91666666666666674</v>
      </c>
      <c r="M185" s="237">
        <v>0.72222222222222232</v>
      </c>
      <c r="N185" s="237">
        <v>0.72222222222222232</v>
      </c>
      <c r="O185" s="237">
        <v>0.72222222222222232</v>
      </c>
      <c r="P185" s="237">
        <v>0.72222222222222232</v>
      </c>
      <c r="Q185" s="237">
        <v>0.72222222222222232</v>
      </c>
      <c r="R185" s="237">
        <v>0.41666666666666663</v>
      </c>
      <c r="S185" s="237">
        <v>0.41666666666666663</v>
      </c>
      <c r="T185" s="237">
        <v>0.41666666666666663</v>
      </c>
      <c r="U185" s="237">
        <v>0.41666666666666663</v>
      </c>
      <c r="V185" s="237">
        <v>0.41666666666666663</v>
      </c>
      <c r="W185" s="246">
        <v>0</v>
      </c>
      <c r="X185" s="246">
        <v>0</v>
      </c>
      <c r="Y185" s="246">
        <v>0</v>
      </c>
      <c r="Z185" s="246">
        <v>0</v>
      </c>
      <c r="AA185" s="246">
        <v>0</v>
      </c>
      <c r="AB185" s="246">
        <v>0</v>
      </c>
      <c r="AC185" s="246">
        <v>0</v>
      </c>
      <c r="AD185" s="246">
        <v>0</v>
      </c>
      <c r="AE185" s="246">
        <v>0</v>
      </c>
      <c r="AF185" s="246">
        <v>0</v>
      </c>
      <c r="AG185" s="239">
        <v>5</v>
      </c>
      <c r="AH185" s="148">
        <f>4/36</f>
        <v>0.1111111111111111</v>
      </c>
      <c r="AI185" s="237">
        <v>0.83333333333333348</v>
      </c>
      <c r="AJ185" s="237">
        <v>0.83333333333333348</v>
      </c>
      <c r="AK185" s="237">
        <v>0.83333333333333348</v>
      </c>
      <c r="AL185" s="237">
        <v>0.83333333333333348</v>
      </c>
      <c r="AM185" s="237">
        <v>0.83333333333333348</v>
      </c>
      <c r="AN185" s="237">
        <v>0.83333333333333348</v>
      </c>
      <c r="AO185" s="237">
        <v>0.83333333333333348</v>
      </c>
    </row>
    <row r="186" spans="1:41" x14ac:dyDescent="0.25">
      <c r="A186" s="146" t="s">
        <v>96</v>
      </c>
      <c r="B186" s="64" t="s">
        <v>13</v>
      </c>
      <c r="C186" s="147" t="s">
        <v>12</v>
      </c>
      <c r="D186" s="64" t="s">
        <v>139</v>
      </c>
      <c r="E186" s="147" t="s">
        <v>65</v>
      </c>
      <c r="F186" s="148">
        <v>2.8333333333333339</v>
      </c>
      <c r="G186" s="237">
        <f t="shared" si="2"/>
        <v>0.66364444444444426</v>
      </c>
      <c r="H186" s="237">
        <f t="shared" ref="H186" si="4">(SUM(I186:AG186)/25)</f>
        <v>0.8688888888888886</v>
      </c>
      <c r="I186" s="237">
        <v>0.58333333333333337</v>
      </c>
      <c r="J186" s="237">
        <v>0.72222222222222232</v>
      </c>
      <c r="K186" s="237">
        <v>0.91666666666666674</v>
      </c>
      <c r="L186" s="237">
        <v>0.91666666666666674</v>
      </c>
      <c r="M186" s="237">
        <v>0.91666666666666674</v>
      </c>
      <c r="N186" s="237">
        <v>0.91666666666666674</v>
      </c>
      <c r="O186" s="237">
        <v>0.91666666666666674</v>
      </c>
      <c r="P186" s="237">
        <v>0.72222222222222232</v>
      </c>
      <c r="Q186" s="237">
        <v>0.72222222222222232</v>
      </c>
      <c r="R186" s="237">
        <v>0.72222222222222232</v>
      </c>
      <c r="S186" s="237">
        <v>0.72222222222222232</v>
      </c>
      <c r="T186" s="237">
        <v>0.72222222222222232</v>
      </c>
      <c r="U186" s="237">
        <v>0.72222222222222232</v>
      </c>
      <c r="V186" s="237">
        <v>0.72222222222222232</v>
      </c>
      <c r="W186" s="237">
        <v>0.72222222222222232</v>
      </c>
      <c r="X186" s="237">
        <v>0.72222222222222232</v>
      </c>
      <c r="Y186" s="237">
        <v>0.41666666666666663</v>
      </c>
      <c r="Z186" s="237">
        <v>0.41666666666666663</v>
      </c>
      <c r="AA186" s="237">
        <v>0.41666666666666663</v>
      </c>
      <c r="AB186" s="237">
        <v>0.41666666666666663</v>
      </c>
      <c r="AC186" s="237">
        <v>0.41666666666666663</v>
      </c>
      <c r="AD186" s="237">
        <v>0.41666666666666663</v>
      </c>
      <c r="AE186" s="237">
        <v>0.41666666666666663</v>
      </c>
      <c r="AF186" s="237">
        <v>0.41666666666666663</v>
      </c>
      <c r="AG186" s="239">
        <v>6</v>
      </c>
      <c r="AH186" s="148">
        <f>5/36</f>
        <v>0.1388888888888889</v>
      </c>
      <c r="AI186" s="237">
        <v>0.72222222222222232</v>
      </c>
      <c r="AJ186" s="237">
        <v>0.72222222222222232</v>
      </c>
      <c r="AK186" s="237">
        <v>0.72222222222222232</v>
      </c>
      <c r="AL186" s="237">
        <v>0.72222222222222232</v>
      </c>
      <c r="AM186" s="237">
        <v>0.72222222222222232</v>
      </c>
      <c r="AN186" s="237">
        <v>0.72222222222222232</v>
      </c>
      <c r="AO186" s="237">
        <v>0.72222222222222232</v>
      </c>
    </row>
    <row r="187" spans="1:41" x14ac:dyDescent="0.25">
      <c r="A187" s="146" t="s">
        <v>97</v>
      </c>
      <c r="B187" s="64" t="s">
        <v>24</v>
      </c>
      <c r="C187" s="147" t="s">
        <v>9</v>
      </c>
      <c r="D187" s="64" t="s">
        <v>11</v>
      </c>
      <c r="E187" s="147" t="s">
        <v>42</v>
      </c>
      <c r="F187" s="148">
        <v>7.0833333333333348</v>
      </c>
      <c r="G187" s="237">
        <f t="shared" si="2"/>
        <v>0.51777777777777767</v>
      </c>
      <c r="H187" s="237">
        <v>0.58333333333333337</v>
      </c>
      <c r="I187" s="237">
        <v>0.72222222222222232</v>
      </c>
      <c r="J187" s="237">
        <v>0.91666666666666674</v>
      </c>
      <c r="K187" s="237">
        <v>0.91666666666666674</v>
      </c>
      <c r="L187" s="237">
        <v>0.91666666666666674</v>
      </c>
      <c r="M187" s="237">
        <v>0.91666666666666674</v>
      </c>
      <c r="N187" s="237">
        <v>0.72222222222222232</v>
      </c>
      <c r="O187" s="237">
        <v>0.72222222222222232</v>
      </c>
      <c r="P187" s="237">
        <v>0.72222222222222232</v>
      </c>
      <c r="Q187" s="237">
        <v>0.72222222222222232</v>
      </c>
      <c r="R187" s="237">
        <v>0.72222222222222232</v>
      </c>
      <c r="S187" s="237">
        <v>0.72222222222222232</v>
      </c>
      <c r="T187" s="237">
        <v>0.72222222222222232</v>
      </c>
      <c r="U187" s="237">
        <v>0.41666666666666663</v>
      </c>
      <c r="V187" s="237">
        <v>0.41666666666666663</v>
      </c>
      <c r="W187" s="237">
        <v>0.41666666666666663</v>
      </c>
      <c r="X187" s="237">
        <v>0.41666666666666663</v>
      </c>
      <c r="Y187" s="237">
        <v>0.41666666666666663</v>
      </c>
      <c r="Z187" s="237">
        <v>0.41666666666666663</v>
      </c>
      <c r="AA187" s="237">
        <v>0.41666666666666663</v>
      </c>
      <c r="AB187" s="246">
        <v>0</v>
      </c>
      <c r="AC187" s="246">
        <v>0</v>
      </c>
      <c r="AD187" s="246">
        <v>0</v>
      </c>
      <c r="AE187" s="246">
        <v>0</v>
      </c>
      <c r="AF187" s="246">
        <v>0</v>
      </c>
      <c r="AG187" s="239">
        <v>7</v>
      </c>
      <c r="AH187" s="148">
        <f>6/36</f>
        <v>0.16666666666666666</v>
      </c>
      <c r="AI187" s="237">
        <v>0.58333333333333337</v>
      </c>
      <c r="AJ187" s="237">
        <v>0.58333333333333337</v>
      </c>
      <c r="AK187" s="237">
        <v>0.58333333333333337</v>
      </c>
      <c r="AL187" s="237">
        <v>0.58333333333333337</v>
      </c>
      <c r="AM187" s="237">
        <v>0.58333333333333337</v>
      </c>
      <c r="AN187" s="237">
        <v>0.58333333333333337</v>
      </c>
      <c r="AO187" s="237">
        <v>0.58333333333333337</v>
      </c>
    </row>
    <row r="188" spans="1:41" x14ac:dyDescent="0.25">
      <c r="A188" s="146" t="s">
        <v>98</v>
      </c>
      <c r="B188" s="64" t="s">
        <v>23</v>
      </c>
      <c r="C188" s="147" t="s">
        <v>9</v>
      </c>
      <c r="D188" s="64" t="s">
        <v>14</v>
      </c>
      <c r="E188" s="147" t="s">
        <v>132</v>
      </c>
      <c r="F188" s="148">
        <v>14.16666666666667</v>
      </c>
      <c r="G188" s="237">
        <f t="shared" si="2"/>
        <v>0.49333333333333312</v>
      </c>
      <c r="H188" s="237">
        <v>0.91666666666666674</v>
      </c>
      <c r="I188" s="237">
        <v>0.91666666666666674</v>
      </c>
      <c r="J188" s="237">
        <v>0.91666666666666674</v>
      </c>
      <c r="K188" s="237">
        <v>0.91666666666666674</v>
      </c>
      <c r="L188" s="237">
        <v>0.91666666666666674</v>
      </c>
      <c r="M188" s="237">
        <v>0.91666666666666674</v>
      </c>
      <c r="N188" s="237">
        <v>0.72222222222222232</v>
      </c>
      <c r="O188" s="237">
        <v>0.72222222222222232</v>
      </c>
      <c r="P188" s="237">
        <v>0.72222222222222232</v>
      </c>
      <c r="Q188" s="237">
        <v>0.72222222222222232</v>
      </c>
      <c r="R188" s="237">
        <v>0.72222222222222232</v>
      </c>
      <c r="S188" s="237">
        <v>0.72222222222222232</v>
      </c>
      <c r="T188" s="237">
        <v>0.41666666666666663</v>
      </c>
      <c r="U188" s="237">
        <v>0.41666666666666663</v>
      </c>
      <c r="V188" s="237">
        <v>0.41666666666666663</v>
      </c>
      <c r="W188" s="237">
        <v>0.41666666666666663</v>
      </c>
      <c r="X188" s="237">
        <v>0.41666666666666663</v>
      </c>
      <c r="Y188" s="237">
        <v>0.41666666666666663</v>
      </c>
      <c r="Z188" s="246">
        <v>0</v>
      </c>
      <c r="AA188" s="246">
        <v>0</v>
      </c>
      <c r="AB188" s="246">
        <v>0</v>
      </c>
      <c r="AC188" s="246">
        <v>0</v>
      </c>
      <c r="AD188" s="246">
        <v>0</v>
      </c>
      <c r="AE188" s="246">
        <v>0</v>
      </c>
      <c r="AF188" s="246">
        <v>0</v>
      </c>
      <c r="AG188" s="239">
        <v>8</v>
      </c>
      <c r="AH188" s="148">
        <f>5/36</f>
        <v>0.1388888888888889</v>
      </c>
      <c r="AI188" s="237">
        <v>0.41666666666666663</v>
      </c>
      <c r="AJ188" s="237">
        <v>0.41666666666666663</v>
      </c>
      <c r="AK188" s="237">
        <v>0.41666666666666663</v>
      </c>
      <c r="AL188" s="237">
        <v>0.41666666666666663</v>
      </c>
      <c r="AM188" s="237">
        <v>0.41666666666666663</v>
      </c>
      <c r="AN188" s="237">
        <v>0.41666666666666663</v>
      </c>
      <c r="AO188" s="237">
        <v>0.41666666666666663</v>
      </c>
    </row>
    <row r="189" spans="1:41" x14ac:dyDescent="0.25">
      <c r="A189" s="146" t="s">
        <v>99</v>
      </c>
      <c r="B189" s="64" t="s">
        <v>23</v>
      </c>
      <c r="C189" s="147" t="s">
        <v>13</v>
      </c>
      <c r="D189" s="64" t="s">
        <v>25</v>
      </c>
      <c r="E189" s="147" t="s">
        <v>7</v>
      </c>
      <c r="F189" s="148">
        <v>28.333333333333339</v>
      </c>
      <c r="G189" s="237">
        <f t="shared" si="2"/>
        <v>0.29555555555555552</v>
      </c>
      <c r="H189" s="237">
        <v>0.91666666666666674</v>
      </c>
      <c r="I189" s="237">
        <v>0.91666666666666674</v>
      </c>
      <c r="J189" s="237">
        <v>0.91666666666666674</v>
      </c>
      <c r="K189" s="237">
        <v>0.72222222222222232</v>
      </c>
      <c r="L189" s="237">
        <v>0.72222222222222232</v>
      </c>
      <c r="M189" s="237">
        <v>0.72222222222222232</v>
      </c>
      <c r="N189" s="237">
        <v>0.72222222222222232</v>
      </c>
      <c r="O189" s="237">
        <v>0.58333333333333337</v>
      </c>
      <c r="P189" s="237">
        <v>0.58333333333333337</v>
      </c>
      <c r="Q189" s="237">
        <v>0.58333333333333337</v>
      </c>
      <c r="R189" s="246">
        <v>0</v>
      </c>
      <c r="S189" s="246">
        <v>0</v>
      </c>
      <c r="T189" s="246">
        <v>0</v>
      </c>
      <c r="U189" s="246">
        <v>0</v>
      </c>
      <c r="V189" s="246">
        <v>0</v>
      </c>
      <c r="W189" s="246">
        <v>0</v>
      </c>
      <c r="X189" s="246">
        <v>0</v>
      </c>
      <c r="Y189" s="246">
        <v>0</v>
      </c>
      <c r="Z189" s="246">
        <v>0</v>
      </c>
      <c r="AA189" s="246">
        <v>0</v>
      </c>
      <c r="AB189" s="246">
        <v>0</v>
      </c>
      <c r="AC189" s="246">
        <v>0</v>
      </c>
      <c r="AD189" s="246">
        <v>0</v>
      </c>
      <c r="AE189" s="246">
        <v>0</v>
      </c>
      <c r="AF189" s="246">
        <v>0</v>
      </c>
      <c r="AG189" s="239">
        <v>9</v>
      </c>
      <c r="AH189" s="148">
        <f>4/36</f>
        <v>0.1111111111111111</v>
      </c>
      <c r="AI189" s="237">
        <v>0.27777777777777773</v>
      </c>
      <c r="AJ189" s="237">
        <v>0.27777777777777773</v>
      </c>
      <c r="AK189" s="237">
        <v>0.27777777777777773</v>
      </c>
      <c r="AL189" s="237">
        <v>0.27777777777777773</v>
      </c>
      <c r="AM189" s="237">
        <v>0.27777777777777773</v>
      </c>
      <c r="AN189" s="237">
        <v>0.27777777777777773</v>
      </c>
      <c r="AO189" s="237">
        <v>0.27777777777777773</v>
      </c>
    </row>
    <row r="190" spans="1:41" x14ac:dyDescent="0.25">
      <c r="A190" s="146" t="s">
        <v>222</v>
      </c>
      <c r="B190" s="64" t="s">
        <v>23</v>
      </c>
      <c r="C190" s="147" t="s">
        <v>9</v>
      </c>
      <c r="D190" s="64" t="s">
        <v>14</v>
      </c>
      <c r="E190" s="147" t="s">
        <v>132</v>
      </c>
      <c r="F190" s="148">
        <v>2</v>
      </c>
      <c r="G190" s="237">
        <f t="shared" si="2"/>
        <v>0.49333333333333312</v>
      </c>
      <c r="H190" s="237">
        <v>0.91666666666666674</v>
      </c>
      <c r="I190" s="237">
        <v>0.91666666666666674</v>
      </c>
      <c r="J190" s="237">
        <v>0.91666666666666674</v>
      </c>
      <c r="K190" s="237">
        <v>0.91666666666666674</v>
      </c>
      <c r="L190" s="237">
        <v>0.91666666666666674</v>
      </c>
      <c r="M190" s="237">
        <v>0.91666666666666674</v>
      </c>
      <c r="N190" s="237">
        <v>0.72222222222222232</v>
      </c>
      <c r="O190" s="237">
        <v>0.72222222222222232</v>
      </c>
      <c r="P190" s="237">
        <v>0.72222222222222232</v>
      </c>
      <c r="Q190" s="237">
        <v>0.72222222222222232</v>
      </c>
      <c r="R190" s="237">
        <v>0.72222222222222232</v>
      </c>
      <c r="S190" s="237">
        <v>0.72222222222222232</v>
      </c>
      <c r="T190" s="237">
        <v>0.41666666666666663</v>
      </c>
      <c r="U190" s="237">
        <v>0.41666666666666663</v>
      </c>
      <c r="V190" s="237">
        <v>0.41666666666666663</v>
      </c>
      <c r="W190" s="237">
        <v>0.41666666666666663</v>
      </c>
      <c r="X190" s="237">
        <v>0.41666666666666663</v>
      </c>
      <c r="Y190" s="237">
        <v>0.41666666666666663</v>
      </c>
      <c r="Z190" s="246">
        <v>0</v>
      </c>
      <c r="AA190" s="246">
        <v>0</v>
      </c>
      <c r="AB190" s="246">
        <v>0</v>
      </c>
      <c r="AC190" s="246">
        <v>0</v>
      </c>
      <c r="AD190" s="246">
        <v>0</v>
      </c>
      <c r="AE190" s="246">
        <v>0</v>
      </c>
      <c r="AF190" s="246">
        <v>0</v>
      </c>
      <c r="AG190" s="239">
        <v>10</v>
      </c>
      <c r="AH190" s="148">
        <f>3/36</f>
        <v>8.3333333333333329E-2</v>
      </c>
      <c r="AI190" s="237">
        <v>0.16666666666666669</v>
      </c>
      <c r="AJ190" s="237">
        <v>0.16666666666666669</v>
      </c>
      <c r="AK190" s="237">
        <v>0.16666666666666669</v>
      </c>
      <c r="AL190" s="237">
        <v>0.16666666666666669</v>
      </c>
      <c r="AM190" s="237">
        <v>0.16666666666666669</v>
      </c>
      <c r="AN190" s="237">
        <v>0.16666666666666669</v>
      </c>
      <c r="AO190" s="237">
        <v>0.16666666666666669</v>
      </c>
    </row>
    <row r="191" spans="1:41" x14ac:dyDescent="0.25">
      <c r="A191" s="146" t="s">
        <v>223</v>
      </c>
      <c r="B191" s="64" t="s">
        <v>23</v>
      </c>
      <c r="C191" s="147" t="s">
        <v>27</v>
      </c>
      <c r="D191" s="64" t="s">
        <v>7</v>
      </c>
      <c r="E191" s="147" t="s">
        <v>47</v>
      </c>
      <c r="F191" s="148">
        <v>5</v>
      </c>
      <c r="G191" s="237">
        <f t="shared" si="2"/>
        <v>0.41111111111111109</v>
      </c>
      <c r="H191" s="237">
        <v>0.91666666666666674</v>
      </c>
      <c r="I191" s="237">
        <v>0.91666666666666674</v>
      </c>
      <c r="J191" s="237">
        <v>0.91666666666666674</v>
      </c>
      <c r="K191" s="237">
        <v>0.91666666666666674</v>
      </c>
      <c r="L191" s="237">
        <v>0.91666666666666674</v>
      </c>
      <c r="M191" s="237">
        <v>0.72222222222222232</v>
      </c>
      <c r="N191" s="237">
        <v>0.72222222222222232</v>
      </c>
      <c r="O191" s="237">
        <v>0.72222222222222232</v>
      </c>
      <c r="P191" s="237">
        <v>0.72222222222222232</v>
      </c>
      <c r="Q191" s="237">
        <v>0.72222222222222232</v>
      </c>
      <c r="R191" s="237">
        <v>0.41666666666666663</v>
      </c>
      <c r="S191" s="237">
        <v>0.41666666666666663</v>
      </c>
      <c r="T191" s="237">
        <v>0.41666666666666663</v>
      </c>
      <c r="U191" s="237">
        <v>0.41666666666666663</v>
      </c>
      <c r="V191" s="237">
        <v>0.41666666666666663</v>
      </c>
      <c r="W191" s="246">
        <v>0</v>
      </c>
      <c r="X191" s="246">
        <v>0</v>
      </c>
      <c r="Y191" s="246">
        <v>0</v>
      </c>
      <c r="Z191" s="246">
        <v>0</v>
      </c>
      <c r="AA191" s="246">
        <v>0</v>
      </c>
      <c r="AB191" s="246">
        <v>0</v>
      </c>
      <c r="AC191" s="246">
        <v>0</v>
      </c>
      <c r="AD191" s="246">
        <v>0</v>
      </c>
      <c r="AE191" s="246">
        <v>0</v>
      </c>
      <c r="AF191" s="246">
        <v>0</v>
      </c>
      <c r="AG191" s="239">
        <v>11</v>
      </c>
      <c r="AH191" s="148">
        <f>2/36</f>
        <v>5.5555555555555552E-2</v>
      </c>
      <c r="AI191" s="237">
        <v>8.3333333333333329E-2</v>
      </c>
      <c r="AJ191" s="237">
        <v>8.3333333333333329E-2</v>
      </c>
      <c r="AK191" s="237">
        <v>8.3333333333333329E-2</v>
      </c>
      <c r="AL191" s="237">
        <v>8.3333333333333329E-2</v>
      </c>
      <c r="AM191" s="237">
        <v>8.3333333333333329E-2</v>
      </c>
      <c r="AN191" s="237">
        <v>8.3333333333333329E-2</v>
      </c>
      <c r="AO191" s="237">
        <v>8.3333333333333329E-2</v>
      </c>
    </row>
    <row r="192" spans="1:41" ht="15.75" thickBot="1" x14ac:dyDescent="0.3">
      <c r="A192" s="146" t="s">
        <v>217</v>
      </c>
      <c r="B192" s="64" t="s">
        <v>10</v>
      </c>
      <c r="C192" s="147" t="s">
        <v>9</v>
      </c>
      <c r="D192" s="64" t="s">
        <v>11</v>
      </c>
      <c r="E192" s="147" t="s">
        <v>42</v>
      </c>
      <c r="F192" s="148">
        <f>SUM(25,20,10)/3</f>
        <v>18.333333333333332</v>
      </c>
      <c r="G192" s="237">
        <f t="shared" si="2"/>
        <v>0.49444444444444424</v>
      </c>
      <c r="H192" s="237">
        <v>0.41666666666666663</v>
      </c>
      <c r="I192" s="237">
        <v>0.58333333333333337</v>
      </c>
      <c r="J192" s="237">
        <v>0.72222222222222232</v>
      </c>
      <c r="K192" s="237">
        <v>0.83333333333333348</v>
      </c>
      <c r="L192" s="237">
        <v>0.91666666666666674</v>
      </c>
      <c r="M192" s="237">
        <v>0.91666666666666674</v>
      </c>
      <c r="N192" s="237">
        <v>0.72222222222222232</v>
      </c>
      <c r="O192" s="237">
        <v>0.72222222222222232</v>
      </c>
      <c r="P192" s="237">
        <v>0.72222222222222232</v>
      </c>
      <c r="Q192" s="237">
        <v>0.72222222222222232</v>
      </c>
      <c r="R192" s="237">
        <v>0.72222222222222232</v>
      </c>
      <c r="S192" s="237">
        <v>0.72222222222222232</v>
      </c>
      <c r="T192" s="237">
        <v>0.72222222222222232</v>
      </c>
      <c r="U192" s="237">
        <v>0.41666666666666663</v>
      </c>
      <c r="V192" s="237">
        <v>0.41666666666666663</v>
      </c>
      <c r="W192" s="237">
        <v>0.41666666666666663</v>
      </c>
      <c r="X192" s="237">
        <v>0.41666666666666663</v>
      </c>
      <c r="Y192" s="237">
        <v>0.41666666666666663</v>
      </c>
      <c r="Z192" s="237">
        <v>0.41666666666666663</v>
      </c>
      <c r="AA192" s="237">
        <v>0.41666666666666663</v>
      </c>
      <c r="AB192" s="246">
        <v>0</v>
      </c>
      <c r="AC192" s="246">
        <v>0</v>
      </c>
      <c r="AD192" s="246">
        <v>0</v>
      </c>
      <c r="AE192" s="246">
        <v>0</v>
      </c>
      <c r="AF192" s="246">
        <v>0</v>
      </c>
      <c r="AG192" s="240">
        <v>12</v>
      </c>
      <c r="AH192" s="157">
        <f>1/36</f>
        <v>2.7777777777777776E-2</v>
      </c>
      <c r="AI192" s="237">
        <v>2.7777777777777776E-2</v>
      </c>
      <c r="AJ192" s="237">
        <v>2.7777777777777776E-2</v>
      </c>
      <c r="AK192" s="237">
        <v>2.7777777777777776E-2</v>
      </c>
      <c r="AL192" s="237">
        <v>2.7777777777777776E-2</v>
      </c>
      <c r="AM192" s="237">
        <v>2.7777777777777776E-2</v>
      </c>
      <c r="AN192" s="237">
        <v>2.7777777777777776E-2</v>
      </c>
      <c r="AO192" s="237">
        <v>2.7777777777777776E-2</v>
      </c>
    </row>
    <row r="193" spans="1:42" ht="16.5" thickTop="1" thickBot="1" x14ac:dyDescent="0.3">
      <c r="A193" s="146" t="s">
        <v>218</v>
      </c>
      <c r="B193" s="64" t="s">
        <v>13</v>
      </c>
      <c r="C193" s="147" t="s">
        <v>9</v>
      </c>
      <c r="D193" s="64" t="s">
        <v>14</v>
      </c>
      <c r="E193" s="147" t="s">
        <v>227</v>
      </c>
      <c r="F193" s="148">
        <v>22</v>
      </c>
      <c r="G193" s="237">
        <f t="shared" si="2"/>
        <v>0.48555555555555552</v>
      </c>
      <c r="H193" s="237">
        <v>0.58333333333333337</v>
      </c>
      <c r="I193" s="237">
        <v>0.72222222222222232</v>
      </c>
      <c r="J193" s="237">
        <v>0.83333333333333348</v>
      </c>
      <c r="K193" s="237">
        <v>0.91666666666666674</v>
      </c>
      <c r="L193" s="237">
        <v>0.91666666666666674</v>
      </c>
      <c r="M193" s="237">
        <v>0.91666666666666674</v>
      </c>
      <c r="N193" s="237">
        <v>0.72222222222222232</v>
      </c>
      <c r="O193" s="237">
        <v>0.72222222222222232</v>
      </c>
      <c r="P193" s="237">
        <v>0.72222222222222232</v>
      </c>
      <c r="Q193" s="237">
        <v>0.72222222222222232</v>
      </c>
      <c r="R193" s="237">
        <v>0.72222222222222232</v>
      </c>
      <c r="S193" s="237">
        <v>0.72222222222222232</v>
      </c>
      <c r="T193" s="237">
        <v>0.41666666666666663</v>
      </c>
      <c r="U193" s="237">
        <v>0.41666666666666663</v>
      </c>
      <c r="V193" s="237">
        <v>0.41666666666666663</v>
      </c>
      <c r="W193" s="237">
        <v>0.41666666666666663</v>
      </c>
      <c r="X193" s="237">
        <v>0.41666666666666663</v>
      </c>
      <c r="Y193" s="237">
        <v>0.41666666666666663</v>
      </c>
      <c r="Z193" s="237">
        <v>0.41666666666666663</v>
      </c>
      <c r="AA193" s="246">
        <v>0</v>
      </c>
      <c r="AB193" s="246">
        <v>0</v>
      </c>
      <c r="AC193" s="246">
        <v>0</v>
      </c>
      <c r="AD193" s="246">
        <v>0</v>
      </c>
      <c r="AE193" s="246">
        <v>0</v>
      </c>
      <c r="AF193" s="246">
        <v>0</v>
      </c>
      <c r="AG193" s="242" t="s">
        <v>36</v>
      </c>
      <c r="AH193" s="243" t="s">
        <v>247</v>
      </c>
      <c r="AI193" s="245" t="s">
        <v>248</v>
      </c>
      <c r="AJ193" s="244"/>
      <c r="AK193" s="241"/>
      <c r="AL193" s="241"/>
      <c r="AM193" s="241"/>
      <c r="AN193" s="241"/>
      <c r="AO193" s="241"/>
    </row>
    <row r="194" spans="1:42" x14ac:dyDescent="0.25">
      <c r="A194" s="146" t="s">
        <v>70</v>
      </c>
      <c r="B194" s="64" t="s">
        <v>24</v>
      </c>
      <c r="C194" s="147" t="s">
        <v>25</v>
      </c>
      <c r="D194" s="64" t="s">
        <v>47</v>
      </c>
      <c r="E194" s="147" t="s">
        <v>135</v>
      </c>
      <c r="F194" s="148">
        <v>15</v>
      </c>
      <c r="G194" s="237">
        <f t="shared" si="2"/>
        <v>0.59333333333333305</v>
      </c>
      <c r="H194" s="237">
        <v>0.72222222222222232</v>
      </c>
      <c r="I194" s="237">
        <v>0.83333333333333348</v>
      </c>
      <c r="J194" s="237">
        <v>0.91666666666666674</v>
      </c>
      <c r="K194" s="237">
        <v>0.91666666666666674</v>
      </c>
      <c r="L194" s="237">
        <v>0.91666666666666674</v>
      </c>
      <c r="M194" s="237">
        <v>0.91666666666666674</v>
      </c>
      <c r="N194" s="237">
        <v>0.91666666666666674</v>
      </c>
      <c r="O194" s="237">
        <v>0.72222222222222232</v>
      </c>
      <c r="P194" s="237">
        <v>0.72222222222222232</v>
      </c>
      <c r="Q194" s="237">
        <v>0.72222222222222232</v>
      </c>
      <c r="R194" s="237">
        <v>0.72222222222222232</v>
      </c>
      <c r="S194" s="237">
        <v>0.72222222222222232</v>
      </c>
      <c r="T194" s="237">
        <v>0.72222222222222232</v>
      </c>
      <c r="U194" s="237">
        <v>0.72222222222222232</v>
      </c>
      <c r="V194" s="237">
        <v>0.72222222222222232</v>
      </c>
      <c r="W194" s="237">
        <v>0.41666666666666663</v>
      </c>
      <c r="X194" s="237">
        <v>0.41666666666666663</v>
      </c>
      <c r="Y194" s="237">
        <v>0.41666666666666663</v>
      </c>
      <c r="Z194" s="237">
        <v>0.41666666666666663</v>
      </c>
      <c r="AA194" s="237">
        <v>0.41666666666666663</v>
      </c>
      <c r="AB194" s="237">
        <v>0.41666666666666663</v>
      </c>
      <c r="AC194" s="237">
        <v>0.41666666666666663</v>
      </c>
      <c r="AD194" s="246">
        <v>0</v>
      </c>
      <c r="AE194" s="246">
        <v>0</v>
      </c>
      <c r="AF194" s="246">
        <v>0</v>
      </c>
      <c r="AG194" s="238">
        <v>2</v>
      </c>
      <c r="AH194" s="156">
        <f>1/36</f>
        <v>2.7777777777777776E-2</v>
      </c>
      <c r="AI194" s="237">
        <v>1.0000000000000002</v>
      </c>
      <c r="AJ194" s="237">
        <v>1.0000000000000002</v>
      </c>
      <c r="AK194" s="237">
        <v>1.0000000000000002</v>
      </c>
      <c r="AL194" s="237">
        <v>1.0000000000000002</v>
      </c>
      <c r="AM194" s="237">
        <v>1.0000000000000002</v>
      </c>
      <c r="AN194" s="237">
        <v>1.0000000000000002</v>
      </c>
      <c r="AO194" s="237">
        <v>1.0000000000000002</v>
      </c>
    </row>
    <row r="195" spans="1:42" x14ac:dyDescent="0.25">
      <c r="A195" s="146" t="s">
        <v>219</v>
      </c>
      <c r="B195" s="64" t="s">
        <v>13</v>
      </c>
      <c r="C195" s="147" t="s">
        <v>12</v>
      </c>
      <c r="D195" s="64" t="s">
        <v>139</v>
      </c>
      <c r="E195" s="147" t="s">
        <v>65</v>
      </c>
      <c r="F195" s="148">
        <v>8</v>
      </c>
      <c r="G195" s="237">
        <f t="shared" ref="G195:G233" si="5">(SUM(H195:AF195)/25)</f>
        <v>0.66222222222222205</v>
      </c>
      <c r="H195" s="237">
        <v>0.58333333333333337</v>
      </c>
      <c r="I195" s="237">
        <v>0.72222222222222232</v>
      </c>
      <c r="J195" s="237">
        <v>0.83333333333333348</v>
      </c>
      <c r="K195" s="237">
        <v>0.91666666666666674</v>
      </c>
      <c r="L195" s="237">
        <v>0.91666666666666674</v>
      </c>
      <c r="M195" s="237">
        <v>0.91666666666666674</v>
      </c>
      <c r="N195" s="237">
        <v>0.91666666666666674</v>
      </c>
      <c r="O195" s="237">
        <v>0.91666666666666674</v>
      </c>
      <c r="P195" s="237">
        <v>0.72222222222222232</v>
      </c>
      <c r="Q195" s="237">
        <v>0.72222222222222232</v>
      </c>
      <c r="R195" s="237">
        <v>0.72222222222222232</v>
      </c>
      <c r="S195" s="237">
        <v>0.72222222222222232</v>
      </c>
      <c r="T195" s="237">
        <v>0.72222222222222232</v>
      </c>
      <c r="U195" s="237">
        <v>0.72222222222222232</v>
      </c>
      <c r="V195" s="237">
        <v>0.72222222222222232</v>
      </c>
      <c r="W195" s="237">
        <v>0.72222222222222232</v>
      </c>
      <c r="X195" s="237">
        <v>0.72222222222222232</v>
      </c>
      <c r="Y195" s="237">
        <v>0.41666666666666663</v>
      </c>
      <c r="Z195" s="237">
        <v>0.41666666666666663</v>
      </c>
      <c r="AA195" s="237">
        <v>0.41666666666666663</v>
      </c>
      <c r="AB195" s="237">
        <v>0.41666666666666663</v>
      </c>
      <c r="AC195" s="237">
        <v>0.41666666666666663</v>
      </c>
      <c r="AD195" s="237">
        <v>0.41666666666666663</v>
      </c>
      <c r="AE195" s="237">
        <v>0.41666666666666663</v>
      </c>
      <c r="AF195" s="237">
        <v>0.41666666666666663</v>
      </c>
      <c r="AG195" s="239">
        <v>3</v>
      </c>
      <c r="AH195" s="148">
        <f>2/36</f>
        <v>5.5555555555555552E-2</v>
      </c>
      <c r="AI195" s="237">
        <v>0.97222222222222232</v>
      </c>
      <c r="AJ195" s="237">
        <v>0.97222222222222232</v>
      </c>
      <c r="AK195" s="237">
        <v>0.97222222222222232</v>
      </c>
      <c r="AL195" s="237">
        <v>0.97222222222222232</v>
      </c>
      <c r="AM195" s="237">
        <v>0.97222222222222232</v>
      </c>
      <c r="AN195" s="237">
        <v>0.97222222222222232</v>
      </c>
      <c r="AO195" s="237">
        <v>0.97222222222222232</v>
      </c>
    </row>
    <row r="196" spans="1:42" x14ac:dyDescent="0.25">
      <c r="A196" s="146" t="s">
        <v>228</v>
      </c>
      <c r="B196" s="64" t="s">
        <v>24</v>
      </c>
      <c r="C196" s="147" t="s">
        <v>25</v>
      </c>
      <c r="D196" s="64" t="s">
        <v>47</v>
      </c>
      <c r="E196" s="147" t="s">
        <v>135</v>
      </c>
      <c r="F196" s="148">
        <f>AI107</f>
        <v>8.3333333333333329E-2</v>
      </c>
      <c r="G196" s="237">
        <f t="shared" si="5"/>
        <v>0.59333333333333305</v>
      </c>
      <c r="H196" s="237">
        <v>0.72222222222222232</v>
      </c>
      <c r="I196" s="237">
        <v>0.83333333333333348</v>
      </c>
      <c r="J196" s="237">
        <v>0.91666666666666674</v>
      </c>
      <c r="K196" s="237">
        <v>0.91666666666666674</v>
      </c>
      <c r="L196" s="237">
        <v>0.91666666666666674</v>
      </c>
      <c r="M196" s="237">
        <v>0.91666666666666674</v>
      </c>
      <c r="N196" s="237">
        <v>0.91666666666666674</v>
      </c>
      <c r="O196" s="237">
        <v>0.72222222222222232</v>
      </c>
      <c r="P196" s="237">
        <v>0.72222222222222232</v>
      </c>
      <c r="Q196" s="237">
        <v>0.72222222222222232</v>
      </c>
      <c r="R196" s="237">
        <v>0.72222222222222232</v>
      </c>
      <c r="S196" s="237">
        <v>0.72222222222222232</v>
      </c>
      <c r="T196" s="237">
        <v>0.72222222222222232</v>
      </c>
      <c r="U196" s="237">
        <v>0.72222222222222232</v>
      </c>
      <c r="V196" s="237">
        <v>0.72222222222222232</v>
      </c>
      <c r="W196" s="237">
        <v>0.41666666666666663</v>
      </c>
      <c r="X196" s="237">
        <v>0.41666666666666663</v>
      </c>
      <c r="Y196" s="237">
        <v>0.41666666666666663</v>
      </c>
      <c r="Z196" s="237">
        <v>0.41666666666666663</v>
      </c>
      <c r="AA196" s="237">
        <v>0.41666666666666663</v>
      </c>
      <c r="AB196" s="237">
        <v>0.41666666666666663</v>
      </c>
      <c r="AC196" s="237">
        <v>0.41666666666666663</v>
      </c>
      <c r="AD196" s="246">
        <v>0</v>
      </c>
      <c r="AE196" s="246">
        <v>0</v>
      </c>
      <c r="AF196" s="246">
        <v>0</v>
      </c>
      <c r="AG196" s="239">
        <v>4</v>
      </c>
      <c r="AH196" s="148">
        <f>3/36</f>
        <v>8.3333333333333329E-2</v>
      </c>
      <c r="AI196" s="237">
        <v>0.91666666666666674</v>
      </c>
      <c r="AJ196" s="237">
        <v>0.91666666666666674</v>
      </c>
      <c r="AK196" s="237">
        <v>0.91666666666666674</v>
      </c>
      <c r="AL196" s="237">
        <v>0.91666666666666674</v>
      </c>
      <c r="AM196" s="237">
        <v>0.91666666666666674</v>
      </c>
      <c r="AN196" s="237">
        <v>0.91666666666666674</v>
      </c>
      <c r="AO196" s="237">
        <v>0.91666666666666674</v>
      </c>
    </row>
    <row r="197" spans="1:42" x14ac:dyDescent="0.25">
      <c r="A197" s="146" t="s">
        <v>220</v>
      </c>
      <c r="B197" s="64" t="s">
        <v>23</v>
      </c>
      <c r="C197" s="147" t="s">
        <v>13</v>
      </c>
      <c r="D197" s="64" t="s">
        <v>9</v>
      </c>
      <c r="E197" s="147" t="s">
        <v>77</v>
      </c>
      <c r="F197" s="148">
        <v>2</v>
      </c>
      <c r="G197" s="237">
        <f t="shared" si="5"/>
        <v>0.2466666666666667</v>
      </c>
      <c r="H197" s="237">
        <v>0.91666666666666674</v>
      </c>
      <c r="I197" s="237">
        <v>0.91666666666666674</v>
      </c>
      <c r="J197" s="237">
        <v>0.91666666666666674</v>
      </c>
      <c r="K197" s="237">
        <v>0.72222222222222232</v>
      </c>
      <c r="L197" s="237">
        <v>0.72222222222222232</v>
      </c>
      <c r="M197" s="237">
        <v>0.72222222222222232</v>
      </c>
      <c r="N197" s="237">
        <v>0.41666666666666663</v>
      </c>
      <c r="O197" s="237">
        <v>0.41666666666666663</v>
      </c>
      <c r="P197" s="237">
        <v>0.41666666666666663</v>
      </c>
      <c r="Q197" s="246">
        <v>0</v>
      </c>
      <c r="R197" s="246">
        <v>0</v>
      </c>
      <c r="S197" s="246">
        <v>0</v>
      </c>
      <c r="T197" s="246">
        <v>0</v>
      </c>
      <c r="U197" s="246">
        <v>0</v>
      </c>
      <c r="V197" s="246">
        <v>0</v>
      </c>
      <c r="W197" s="246">
        <v>0</v>
      </c>
      <c r="X197" s="246">
        <v>0</v>
      </c>
      <c r="Y197" s="246">
        <v>0</v>
      </c>
      <c r="Z197" s="246">
        <v>0</v>
      </c>
      <c r="AA197" s="246">
        <v>0</v>
      </c>
      <c r="AB197" s="246">
        <v>0</v>
      </c>
      <c r="AC197" s="246">
        <v>0</v>
      </c>
      <c r="AD197" s="246">
        <v>0</v>
      </c>
      <c r="AE197" s="246">
        <v>0</v>
      </c>
      <c r="AF197" s="246">
        <v>0</v>
      </c>
      <c r="AG197" s="239">
        <v>5</v>
      </c>
      <c r="AH197" s="148">
        <f>4/36</f>
        <v>0.1111111111111111</v>
      </c>
      <c r="AI197" s="237">
        <v>0.83333333333333348</v>
      </c>
      <c r="AJ197" s="237">
        <v>0.83333333333333348</v>
      </c>
      <c r="AK197" s="237">
        <v>0.83333333333333348</v>
      </c>
      <c r="AL197" s="237">
        <v>0.83333333333333348</v>
      </c>
      <c r="AM197" s="237">
        <v>0.83333333333333348</v>
      </c>
      <c r="AN197" s="237">
        <v>0.83333333333333348</v>
      </c>
      <c r="AO197" s="237">
        <v>0.83333333333333348</v>
      </c>
    </row>
    <row r="198" spans="1:42" x14ac:dyDescent="0.25">
      <c r="A198" s="146" t="s">
        <v>72</v>
      </c>
      <c r="B198" s="64" t="s">
        <v>23</v>
      </c>
      <c r="C198" s="147" t="s">
        <v>22</v>
      </c>
      <c r="D198" s="64" t="s">
        <v>24</v>
      </c>
      <c r="E198" s="147" t="s">
        <v>13</v>
      </c>
      <c r="F198" s="148">
        <v>2</v>
      </c>
      <c r="G198" s="237">
        <f t="shared" si="5"/>
        <v>8.2222222222222238E-2</v>
      </c>
      <c r="H198" s="237">
        <v>0.91666666666666674</v>
      </c>
      <c r="I198" s="237">
        <v>0.72222222222222232</v>
      </c>
      <c r="J198" s="237">
        <v>0.41666666666666663</v>
      </c>
      <c r="K198" s="246">
        <v>0</v>
      </c>
      <c r="L198" s="246">
        <v>0</v>
      </c>
      <c r="M198" s="246">
        <v>0</v>
      </c>
      <c r="N198" s="246">
        <v>0</v>
      </c>
      <c r="O198" s="246">
        <v>0</v>
      </c>
      <c r="P198" s="246">
        <v>0</v>
      </c>
      <c r="Q198" s="246">
        <v>0</v>
      </c>
      <c r="R198" s="246">
        <v>0</v>
      </c>
      <c r="S198" s="246">
        <v>0</v>
      </c>
      <c r="T198" s="246">
        <v>0</v>
      </c>
      <c r="U198" s="246">
        <v>0</v>
      </c>
      <c r="V198" s="246">
        <v>0</v>
      </c>
      <c r="W198" s="246">
        <v>0</v>
      </c>
      <c r="X198" s="246">
        <v>0</v>
      </c>
      <c r="Y198" s="246">
        <v>0</v>
      </c>
      <c r="Z198" s="246">
        <v>0</v>
      </c>
      <c r="AA198" s="246">
        <v>0</v>
      </c>
      <c r="AB198" s="246">
        <v>0</v>
      </c>
      <c r="AC198" s="246">
        <v>0</v>
      </c>
      <c r="AD198" s="246">
        <v>0</v>
      </c>
      <c r="AE198" s="246">
        <v>0</v>
      </c>
      <c r="AF198" s="246">
        <v>0</v>
      </c>
      <c r="AG198" s="239">
        <v>6</v>
      </c>
      <c r="AH198" s="148">
        <f>5/36</f>
        <v>0.1388888888888889</v>
      </c>
      <c r="AI198" s="237">
        <v>0.72222222222222232</v>
      </c>
      <c r="AJ198" s="237">
        <v>0.72222222222222232</v>
      </c>
      <c r="AK198" s="237">
        <v>0.72222222222222232</v>
      </c>
      <c r="AL198" s="237">
        <v>0.72222222222222232</v>
      </c>
      <c r="AM198" s="237">
        <v>0.72222222222222232</v>
      </c>
      <c r="AN198" s="237">
        <v>0.72222222222222232</v>
      </c>
      <c r="AO198" s="237">
        <v>0.72222222222222232</v>
      </c>
    </row>
    <row r="199" spans="1:42" x14ac:dyDescent="0.25">
      <c r="A199" s="146" t="s">
        <v>221</v>
      </c>
      <c r="B199" s="64" t="s">
        <v>23</v>
      </c>
      <c r="C199" s="147" t="s">
        <v>23</v>
      </c>
      <c r="D199" s="64" t="s">
        <v>23</v>
      </c>
      <c r="E199" s="147" t="s">
        <v>22</v>
      </c>
      <c r="F199" s="148">
        <v>0</v>
      </c>
      <c r="G199" s="237">
        <f t="shared" si="5"/>
        <v>1.6666666666666666E-2</v>
      </c>
      <c r="H199" s="237">
        <v>0.41666666666666663</v>
      </c>
      <c r="I199" s="246">
        <v>0</v>
      </c>
      <c r="J199" s="246">
        <v>0</v>
      </c>
      <c r="K199" s="246">
        <v>0</v>
      </c>
      <c r="L199" s="246">
        <v>0</v>
      </c>
      <c r="M199" s="246">
        <v>0</v>
      </c>
      <c r="N199" s="246">
        <v>0</v>
      </c>
      <c r="O199" s="246">
        <v>0</v>
      </c>
      <c r="P199" s="246">
        <v>0</v>
      </c>
      <c r="Q199" s="246">
        <v>0</v>
      </c>
      <c r="R199" s="246">
        <v>0</v>
      </c>
      <c r="S199" s="246">
        <v>0</v>
      </c>
      <c r="T199" s="246">
        <v>0</v>
      </c>
      <c r="U199" s="246">
        <v>0</v>
      </c>
      <c r="V199" s="246">
        <v>0</v>
      </c>
      <c r="W199" s="246">
        <v>0</v>
      </c>
      <c r="X199" s="246">
        <v>0</v>
      </c>
      <c r="Y199" s="246">
        <v>0</v>
      </c>
      <c r="Z199" s="246">
        <v>0</v>
      </c>
      <c r="AA199" s="246">
        <v>0</v>
      </c>
      <c r="AB199" s="246">
        <v>0</v>
      </c>
      <c r="AC199" s="246">
        <v>0</v>
      </c>
      <c r="AD199" s="246">
        <v>0</v>
      </c>
      <c r="AE199" s="246">
        <v>0</v>
      </c>
      <c r="AF199" s="246">
        <v>0</v>
      </c>
      <c r="AG199" s="239">
        <v>7</v>
      </c>
      <c r="AH199" s="148">
        <f>6/36</f>
        <v>0.16666666666666666</v>
      </c>
      <c r="AI199" s="237">
        <v>0.58333333333333337</v>
      </c>
      <c r="AJ199" s="237">
        <v>0.58333333333333337</v>
      </c>
      <c r="AK199" s="237">
        <v>0.58333333333333337</v>
      </c>
      <c r="AL199" s="237">
        <v>0.58333333333333337</v>
      </c>
      <c r="AM199" s="237">
        <v>0.58333333333333337</v>
      </c>
      <c r="AN199" s="237">
        <v>0.58333333333333337</v>
      </c>
      <c r="AO199" s="237">
        <v>0.58333333333333337</v>
      </c>
    </row>
    <row r="200" spans="1:42" x14ac:dyDescent="0.25">
      <c r="A200" s="146" t="s">
        <v>105</v>
      </c>
      <c r="B200" s="64" t="s">
        <v>23</v>
      </c>
      <c r="C200" s="147" t="s">
        <v>24</v>
      </c>
      <c r="D200" s="64" t="s">
        <v>10</v>
      </c>
      <c r="E200" s="147" t="s">
        <v>9</v>
      </c>
      <c r="F200" s="148">
        <v>1</v>
      </c>
      <c r="G200" s="237">
        <f t="shared" si="5"/>
        <v>0.16444444444444448</v>
      </c>
      <c r="H200" s="237">
        <v>0.91666666666666674</v>
      </c>
      <c r="I200" s="237">
        <v>0.91666666666666674</v>
      </c>
      <c r="J200" s="237">
        <v>0.72222222222222232</v>
      </c>
      <c r="K200" s="237">
        <v>0.72222222222222232</v>
      </c>
      <c r="L200" s="237">
        <v>0.41666666666666663</v>
      </c>
      <c r="M200" s="237">
        <v>0.41666666666666663</v>
      </c>
      <c r="N200" s="246">
        <v>0</v>
      </c>
      <c r="O200" s="246">
        <v>0</v>
      </c>
      <c r="P200" s="246">
        <v>0</v>
      </c>
      <c r="Q200" s="246">
        <v>0</v>
      </c>
      <c r="R200" s="246">
        <v>0</v>
      </c>
      <c r="S200" s="246">
        <v>0</v>
      </c>
      <c r="T200" s="246">
        <v>0</v>
      </c>
      <c r="U200" s="246">
        <v>0</v>
      </c>
      <c r="V200" s="246">
        <v>0</v>
      </c>
      <c r="W200" s="246">
        <v>0</v>
      </c>
      <c r="X200" s="246">
        <v>0</v>
      </c>
      <c r="Y200" s="246">
        <v>0</v>
      </c>
      <c r="Z200" s="246">
        <v>0</v>
      </c>
      <c r="AA200" s="246">
        <v>0</v>
      </c>
      <c r="AB200" s="246">
        <v>0</v>
      </c>
      <c r="AC200" s="246">
        <v>0</v>
      </c>
      <c r="AD200" s="246">
        <v>0</v>
      </c>
      <c r="AE200" s="246">
        <v>0</v>
      </c>
      <c r="AF200" s="246">
        <v>0</v>
      </c>
      <c r="AG200" s="239">
        <v>8</v>
      </c>
      <c r="AH200" s="148">
        <f>5/36</f>
        <v>0.1388888888888889</v>
      </c>
      <c r="AI200" s="237">
        <v>0.41666666666666663</v>
      </c>
      <c r="AJ200" s="237">
        <v>0.41666666666666663</v>
      </c>
      <c r="AK200" s="237">
        <v>0.41666666666666663</v>
      </c>
      <c r="AL200" s="237">
        <v>0.41666666666666663</v>
      </c>
      <c r="AM200" s="237">
        <v>0.41666666666666663</v>
      </c>
      <c r="AN200" s="237">
        <v>0.41666666666666663</v>
      </c>
      <c r="AO200" s="237">
        <v>0.41666666666666663</v>
      </c>
    </row>
    <row r="201" spans="1:42" x14ac:dyDescent="0.25">
      <c r="A201" s="146" t="s">
        <v>106</v>
      </c>
      <c r="B201" s="64" t="s">
        <v>23</v>
      </c>
      <c r="C201" s="147" t="s">
        <v>22</v>
      </c>
      <c r="D201" s="64" t="s">
        <v>24</v>
      </c>
      <c r="E201" s="147" t="s">
        <v>13</v>
      </c>
      <c r="F201" s="148">
        <v>2</v>
      </c>
      <c r="G201" s="237">
        <f t="shared" si="5"/>
        <v>8.2222222222222238E-2</v>
      </c>
      <c r="H201" s="237">
        <v>0.91666666666666674</v>
      </c>
      <c r="I201" s="237">
        <v>0.72222222222222232</v>
      </c>
      <c r="J201" s="237">
        <v>0.41666666666666663</v>
      </c>
      <c r="K201" s="246">
        <v>0</v>
      </c>
      <c r="L201" s="246">
        <v>0</v>
      </c>
      <c r="M201" s="246">
        <v>0</v>
      </c>
      <c r="N201" s="246">
        <v>0</v>
      </c>
      <c r="O201" s="246">
        <v>0</v>
      </c>
      <c r="P201" s="246">
        <v>0</v>
      </c>
      <c r="Q201" s="246">
        <v>0</v>
      </c>
      <c r="R201" s="246">
        <v>0</v>
      </c>
      <c r="S201" s="246">
        <v>0</v>
      </c>
      <c r="T201" s="246">
        <v>0</v>
      </c>
      <c r="U201" s="246">
        <v>0</v>
      </c>
      <c r="V201" s="246">
        <v>0</v>
      </c>
      <c r="W201" s="246">
        <v>0</v>
      </c>
      <c r="X201" s="246">
        <v>0</v>
      </c>
      <c r="Y201" s="246">
        <v>0</v>
      </c>
      <c r="Z201" s="246">
        <v>0</v>
      </c>
      <c r="AA201" s="246">
        <v>0</v>
      </c>
      <c r="AB201" s="246">
        <v>0</v>
      </c>
      <c r="AC201" s="246">
        <v>0</v>
      </c>
      <c r="AD201" s="246">
        <v>0</v>
      </c>
      <c r="AE201" s="246">
        <v>0</v>
      </c>
      <c r="AF201" s="246">
        <v>0</v>
      </c>
      <c r="AG201" s="239">
        <v>9</v>
      </c>
      <c r="AH201" s="148">
        <f>4/36</f>
        <v>0.1111111111111111</v>
      </c>
      <c r="AI201" s="237">
        <v>0.27777777777777773</v>
      </c>
      <c r="AJ201" s="237">
        <v>0.27777777777777773</v>
      </c>
      <c r="AK201" s="237">
        <v>0.27777777777777773</v>
      </c>
      <c r="AL201" s="237">
        <v>0.27777777777777773</v>
      </c>
      <c r="AM201" s="237">
        <v>0.27777777777777773</v>
      </c>
      <c r="AN201" s="237">
        <v>0.27777777777777773</v>
      </c>
      <c r="AO201" s="237">
        <v>0.27777777777777773</v>
      </c>
    </row>
    <row r="202" spans="1:42" x14ac:dyDescent="0.25">
      <c r="A202" s="146" t="s">
        <v>107</v>
      </c>
      <c r="B202" s="64" t="s">
        <v>23</v>
      </c>
      <c r="C202" s="147" t="s">
        <v>23</v>
      </c>
      <c r="D202" s="64" t="s">
        <v>22</v>
      </c>
      <c r="E202" s="147" t="s">
        <v>24</v>
      </c>
      <c r="F202" s="148">
        <v>3</v>
      </c>
      <c r="G202" s="237">
        <f t="shared" si="5"/>
        <v>4.5555555555555551E-2</v>
      </c>
      <c r="H202" s="237">
        <v>0.72222222222222232</v>
      </c>
      <c r="I202" s="237">
        <v>0.41666666666666663</v>
      </c>
      <c r="J202" s="246">
        <v>0</v>
      </c>
      <c r="K202" s="246">
        <v>0</v>
      </c>
      <c r="L202" s="246">
        <v>0</v>
      </c>
      <c r="M202" s="246">
        <v>0</v>
      </c>
      <c r="N202" s="246">
        <v>0</v>
      </c>
      <c r="O202" s="246">
        <v>0</v>
      </c>
      <c r="P202" s="246">
        <v>0</v>
      </c>
      <c r="Q202" s="246">
        <v>0</v>
      </c>
      <c r="R202" s="246">
        <v>0</v>
      </c>
      <c r="S202" s="246">
        <v>0</v>
      </c>
      <c r="T202" s="246">
        <v>0</v>
      </c>
      <c r="U202" s="246">
        <v>0</v>
      </c>
      <c r="V202" s="246">
        <v>0</v>
      </c>
      <c r="W202" s="246">
        <v>0</v>
      </c>
      <c r="X202" s="246">
        <v>0</v>
      </c>
      <c r="Y202" s="246">
        <v>0</v>
      </c>
      <c r="Z202" s="246">
        <v>0</v>
      </c>
      <c r="AA202" s="246">
        <v>0</v>
      </c>
      <c r="AB202" s="246">
        <v>0</v>
      </c>
      <c r="AC202" s="246">
        <v>0</v>
      </c>
      <c r="AD202" s="246">
        <v>0</v>
      </c>
      <c r="AE202" s="246">
        <v>0</v>
      </c>
      <c r="AF202" s="246">
        <v>0</v>
      </c>
      <c r="AG202" s="239">
        <v>10</v>
      </c>
      <c r="AH202" s="148">
        <f>3/36</f>
        <v>8.3333333333333329E-2</v>
      </c>
      <c r="AI202" s="237">
        <v>0.16666666666666669</v>
      </c>
      <c r="AJ202" s="237">
        <v>0.16666666666666669</v>
      </c>
      <c r="AK202" s="237">
        <v>0.16666666666666669</v>
      </c>
      <c r="AL202" s="237">
        <v>0.16666666666666669</v>
      </c>
      <c r="AM202" s="237">
        <v>0.16666666666666669</v>
      </c>
      <c r="AN202" s="237">
        <v>0.16666666666666669</v>
      </c>
      <c r="AO202" s="237">
        <v>0.16666666666666669</v>
      </c>
    </row>
    <row r="203" spans="1:42" x14ac:dyDescent="0.25">
      <c r="A203" s="146" t="s">
        <v>224</v>
      </c>
      <c r="B203" s="64" t="s">
        <v>23</v>
      </c>
      <c r="C203" s="147" t="s">
        <v>10</v>
      </c>
      <c r="D203" s="64" t="s">
        <v>12</v>
      </c>
      <c r="E203" s="147" t="s">
        <v>14</v>
      </c>
      <c r="F203" s="148">
        <v>0</v>
      </c>
      <c r="G203" s="237">
        <f t="shared" si="5"/>
        <v>0.3066666666666667</v>
      </c>
      <c r="H203" s="237">
        <v>0.91666666666666674</v>
      </c>
      <c r="I203" s="237">
        <v>0.91666666666666674</v>
      </c>
      <c r="J203" s="237">
        <v>0.91666666666666674</v>
      </c>
      <c r="K203" s="237">
        <v>0.91666666666666674</v>
      </c>
      <c r="L203" s="237">
        <v>0.72222222222222232</v>
      </c>
      <c r="M203" s="237">
        <v>0.72222222222222232</v>
      </c>
      <c r="N203" s="237">
        <v>0.72222222222222232</v>
      </c>
      <c r="O203" s="237">
        <v>0.72222222222222232</v>
      </c>
      <c r="P203" s="237">
        <v>0.27777777777777773</v>
      </c>
      <c r="Q203" s="237">
        <v>0.27777777777777773</v>
      </c>
      <c r="R203" s="237">
        <v>0.27777777777777773</v>
      </c>
      <c r="S203" s="237">
        <v>0.27777777777777773</v>
      </c>
      <c r="T203" s="246">
        <v>0</v>
      </c>
      <c r="U203" s="246">
        <v>0</v>
      </c>
      <c r="V203" s="246">
        <v>0</v>
      </c>
      <c r="W203" s="246">
        <v>0</v>
      </c>
      <c r="X203" s="246">
        <v>0</v>
      </c>
      <c r="Y203" s="246">
        <v>0</v>
      </c>
      <c r="Z203" s="246">
        <v>0</v>
      </c>
      <c r="AA203" s="246">
        <v>0</v>
      </c>
      <c r="AB203" s="246">
        <v>0</v>
      </c>
      <c r="AC203" s="246">
        <v>0</v>
      </c>
      <c r="AD203" s="246">
        <v>0</v>
      </c>
      <c r="AE203" s="246">
        <v>0</v>
      </c>
      <c r="AF203" s="246">
        <v>0</v>
      </c>
      <c r="AG203" s="239">
        <v>11</v>
      </c>
      <c r="AH203" s="148">
        <f>2/36</f>
        <v>5.5555555555555552E-2</v>
      </c>
      <c r="AI203" s="237">
        <v>8.3333333333333329E-2</v>
      </c>
      <c r="AJ203" s="237">
        <v>8.3333333333333329E-2</v>
      </c>
      <c r="AK203" s="237">
        <v>8.3333333333333329E-2</v>
      </c>
      <c r="AL203" s="237">
        <v>8.3333333333333329E-2</v>
      </c>
      <c r="AM203" s="237">
        <v>8.3333333333333329E-2</v>
      </c>
      <c r="AN203" s="237">
        <v>8.3333333333333329E-2</v>
      </c>
      <c r="AO203" s="237">
        <v>8.3333333333333329E-2</v>
      </c>
    </row>
    <row r="204" spans="1:42" ht="15.75" thickBot="1" x14ac:dyDescent="0.3">
      <c r="A204" s="146" t="s">
        <v>225</v>
      </c>
      <c r="B204" s="64" t="s">
        <v>22</v>
      </c>
      <c r="C204" s="147" t="s">
        <v>27</v>
      </c>
      <c r="D204" s="64" t="s">
        <v>7</v>
      </c>
      <c r="E204" s="147" t="s">
        <v>138</v>
      </c>
      <c r="F204" s="148">
        <v>3</v>
      </c>
      <c r="G204" s="237">
        <f t="shared" si="5"/>
        <v>0.42444444444444435</v>
      </c>
      <c r="H204" s="237">
        <v>0.83333333333333348</v>
      </c>
      <c r="I204" s="237">
        <v>0.91666666666666674</v>
      </c>
      <c r="J204" s="237">
        <v>0.91666666666666674</v>
      </c>
      <c r="K204" s="237">
        <v>0.91666666666666674</v>
      </c>
      <c r="L204" s="237">
        <v>0.91666666666666674</v>
      </c>
      <c r="M204" s="237">
        <v>0.72222222222222232</v>
      </c>
      <c r="N204" s="237">
        <v>0.72222222222222232</v>
      </c>
      <c r="O204" s="237">
        <v>0.72222222222222232</v>
      </c>
      <c r="P204" s="237">
        <v>0.72222222222222232</v>
      </c>
      <c r="Q204" s="237">
        <v>0.72222222222222232</v>
      </c>
      <c r="R204" s="237">
        <v>0.41666666666666663</v>
      </c>
      <c r="S204" s="237">
        <v>0.41666666666666663</v>
      </c>
      <c r="T204" s="237">
        <v>0.41666666666666663</v>
      </c>
      <c r="U204" s="237">
        <v>0.41666666666666663</v>
      </c>
      <c r="V204" s="237">
        <v>0.41666666666666663</v>
      </c>
      <c r="W204" s="237">
        <v>0.41666666666666663</v>
      </c>
      <c r="X204" s="246">
        <v>0</v>
      </c>
      <c r="Y204" s="246">
        <v>0</v>
      </c>
      <c r="Z204" s="246">
        <v>0</v>
      </c>
      <c r="AA204" s="246">
        <v>0</v>
      </c>
      <c r="AB204" s="246">
        <v>0</v>
      </c>
      <c r="AC204" s="246">
        <v>0</v>
      </c>
      <c r="AD204" s="246">
        <v>0</v>
      </c>
      <c r="AE204" s="246">
        <v>0</v>
      </c>
      <c r="AF204" s="246">
        <v>0</v>
      </c>
      <c r="AG204" s="240">
        <v>12</v>
      </c>
      <c r="AH204" s="157">
        <f>1/36</f>
        <v>2.7777777777777776E-2</v>
      </c>
      <c r="AI204" s="237">
        <v>2.7777777777777776E-2</v>
      </c>
      <c r="AJ204" s="237">
        <v>2.7777777777777776E-2</v>
      </c>
      <c r="AK204" s="237">
        <v>2.7777777777777776E-2</v>
      </c>
      <c r="AL204" s="237">
        <v>2.7777777777777776E-2</v>
      </c>
      <c r="AM204" s="237">
        <v>2.7777777777777776E-2</v>
      </c>
      <c r="AN204" s="237">
        <v>2.7777777777777776E-2</v>
      </c>
      <c r="AO204" s="237">
        <v>2.7777777777777776E-2</v>
      </c>
    </row>
    <row r="205" spans="1:42" ht="16.5" thickTop="1" thickBot="1" x14ac:dyDescent="0.3">
      <c r="A205" s="151" t="s">
        <v>226</v>
      </c>
      <c r="B205" s="153" t="s">
        <v>24</v>
      </c>
      <c r="C205" s="152" t="s">
        <v>9</v>
      </c>
      <c r="D205" s="153" t="s">
        <v>14</v>
      </c>
      <c r="E205" s="152" t="s">
        <v>132</v>
      </c>
      <c r="F205" s="154">
        <v>6</v>
      </c>
      <c r="G205" s="237">
        <f t="shared" si="5"/>
        <v>0.48222222222222216</v>
      </c>
      <c r="H205" s="237">
        <v>0.83333333333333348</v>
      </c>
      <c r="I205" s="237">
        <v>0.72222222222222232</v>
      </c>
      <c r="J205" s="237">
        <v>0.91666666666666674</v>
      </c>
      <c r="K205" s="237">
        <v>0.91666666666666674</v>
      </c>
      <c r="L205" s="237">
        <v>0.91666666666666674</v>
      </c>
      <c r="M205" s="237">
        <v>0.91666666666666674</v>
      </c>
      <c r="N205" s="237">
        <v>0.72222222222222232</v>
      </c>
      <c r="O205" s="237">
        <v>0.72222222222222232</v>
      </c>
      <c r="P205" s="237">
        <v>0.72222222222222232</v>
      </c>
      <c r="Q205" s="237">
        <v>0.72222222222222232</v>
      </c>
      <c r="R205" s="237">
        <v>0.72222222222222232</v>
      </c>
      <c r="S205" s="237">
        <v>0.72222222222222232</v>
      </c>
      <c r="T205" s="237">
        <v>0.41666666666666663</v>
      </c>
      <c r="U205" s="237">
        <v>0.41666666666666663</v>
      </c>
      <c r="V205" s="237">
        <v>0.41666666666666663</v>
      </c>
      <c r="W205" s="237">
        <v>0.41666666666666663</v>
      </c>
      <c r="X205" s="237">
        <v>0.41666666666666663</v>
      </c>
      <c r="Y205" s="237">
        <v>0.41666666666666663</v>
      </c>
      <c r="Z205" s="246">
        <v>0</v>
      </c>
      <c r="AA205" s="246">
        <v>0</v>
      </c>
      <c r="AB205" s="246">
        <v>0</v>
      </c>
      <c r="AC205" s="246">
        <v>0</v>
      </c>
      <c r="AD205" s="246">
        <v>0</v>
      </c>
      <c r="AE205" s="246">
        <v>0</v>
      </c>
      <c r="AF205" s="246">
        <v>0</v>
      </c>
      <c r="AG205" s="242" t="s">
        <v>36</v>
      </c>
      <c r="AH205" s="243" t="s">
        <v>247</v>
      </c>
      <c r="AI205" s="245" t="s">
        <v>248</v>
      </c>
      <c r="AJ205" s="244"/>
      <c r="AK205" s="241"/>
      <c r="AL205" s="241"/>
      <c r="AM205" s="241"/>
      <c r="AN205" s="241"/>
      <c r="AO205" s="241"/>
    </row>
    <row r="206" spans="1:42" ht="15.75" thickTop="1" x14ac:dyDescent="0.25">
      <c r="G206" s="237">
        <f t="shared" si="5"/>
        <v>0</v>
      </c>
      <c r="AG206" s="238">
        <v>2</v>
      </c>
      <c r="AH206" s="156">
        <f>1/36</f>
        <v>2.7777777777777776E-2</v>
      </c>
      <c r="AI206" s="237">
        <v>1.0000000000000002</v>
      </c>
      <c r="AJ206" s="237">
        <v>1.0000000000000002</v>
      </c>
      <c r="AK206" s="237">
        <v>1.0000000000000002</v>
      </c>
      <c r="AL206" s="237">
        <v>1.0000000000000002</v>
      </c>
      <c r="AM206" s="237">
        <v>1.0000000000000002</v>
      </c>
      <c r="AN206" s="237">
        <v>1.0000000000000002</v>
      </c>
      <c r="AO206" s="237">
        <v>1.0000000000000002</v>
      </c>
      <c r="AP206" s="237">
        <f>37/36</f>
        <v>1.0277777777777777</v>
      </c>
    </row>
    <row r="207" spans="1:42" x14ac:dyDescent="0.25">
      <c r="A207" s="223" t="s">
        <v>143</v>
      </c>
      <c r="B207" s="225" t="s">
        <v>5</v>
      </c>
      <c r="C207" s="224" t="s">
        <v>1</v>
      </c>
      <c r="D207" s="225" t="s">
        <v>0</v>
      </c>
      <c r="E207" s="224" t="s">
        <v>2</v>
      </c>
      <c r="G207" s="237">
        <f t="shared" si="5"/>
        <v>13</v>
      </c>
      <c r="H207" s="241">
        <v>1</v>
      </c>
      <c r="I207" s="241">
        <v>2</v>
      </c>
      <c r="J207" s="241">
        <v>3</v>
      </c>
      <c r="K207" s="241">
        <v>4</v>
      </c>
      <c r="L207" s="241">
        <v>5</v>
      </c>
      <c r="M207" s="241">
        <v>6</v>
      </c>
      <c r="N207" s="241">
        <v>7</v>
      </c>
      <c r="O207" s="241">
        <v>8</v>
      </c>
      <c r="P207" s="241">
        <v>9</v>
      </c>
      <c r="Q207" s="241">
        <v>10</v>
      </c>
      <c r="R207" s="241">
        <v>11</v>
      </c>
      <c r="S207" s="241">
        <v>12</v>
      </c>
      <c r="T207" s="241">
        <v>13</v>
      </c>
      <c r="U207" s="241">
        <v>14</v>
      </c>
      <c r="V207" s="241">
        <v>15</v>
      </c>
      <c r="W207" s="241">
        <v>16</v>
      </c>
      <c r="X207" s="241">
        <v>17</v>
      </c>
      <c r="Y207" s="241">
        <v>18</v>
      </c>
      <c r="Z207" s="241">
        <v>19</v>
      </c>
      <c r="AA207" s="241">
        <v>20</v>
      </c>
      <c r="AB207" s="241">
        <v>21</v>
      </c>
      <c r="AC207" s="241">
        <v>22</v>
      </c>
      <c r="AD207" s="241">
        <v>23</v>
      </c>
      <c r="AE207" s="241">
        <v>24</v>
      </c>
      <c r="AF207" s="241">
        <v>25</v>
      </c>
      <c r="AG207" s="239">
        <v>3</v>
      </c>
      <c r="AH207" s="148">
        <f>2/36</f>
        <v>5.5555555555555552E-2</v>
      </c>
      <c r="AI207" s="237">
        <v>0.97222222222222232</v>
      </c>
      <c r="AJ207" s="237">
        <v>0.97222222222222232</v>
      </c>
      <c r="AK207" s="237">
        <v>0.97222222222222232</v>
      </c>
      <c r="AL207" s="237">
        <v>0.97222222222222232</v>
      </c>
      <c r="AM207" s="237">
        <v>0.97222222222222232</v>
      </c>
      <c r="AN207" s="237">
        <v>0.97222222222222232</v>
      </c>
      <c r="AO207" s="237">
        <v>0.97222222222222232</v>
      </c>
    </row>
    <row r="208" spans="1:42" x14ac:dyDescent="0.25">
      <c r="A208" s="146" t="s">
        <v>230</v>
      </c>
      <c r="B208" s="64" t="s">
        <v>23</v>
      </c>
      <c r="C208" s="147" t="s">
        <v>27</v>
      </c>
      <c r="D208" s="64" t="s">
        <v>7</v>
      </c>
      <c r="E208" s="147" t="s">
        <v>47</v>
      </c>
      <c r="F208" s="148">
        <v>8</v>
      </c>
      <c r="G208" s="237">
        <f t="shared" si="5"/>
        <v>0.41111111111111109</v>
      </c>
      <c r="H208" s="237">
        <v>0.91666666666666674</v>
      </c>
      <c r="I208" s="237">
        <v>0.91666666666666674</v>
      </c>
      <c r="J208" s="237">
        <v>0.91666666666666674</v>
      </c>
      <c r="K208" s="237">
        <v>0.91666666666666674</v>
      </c>
      <c r="L208" s="237">
        <v>0.91666666666666674</v>
      </c>
      <c r="M208" s="237">
        <v>0.72222222222222232</v>
      </c>
      <c r="N208" s="237">
        <v>0.72222222222222232</v>
      </c>
      <c r="O208" s="237">
        <v>0.72222222222222232</v>
      </c>
      <c r="P208" s="237">
        <v>0.72222222222222232</v>
      </c>
      <c r="Q208" s="237">
        <v>0.72222222222222232</v>
      </c>
      <c r="R208" s="237">
        <v>0.41666666666666663</v>
      </c>
      <c r="S208" s="237">
        <v>0.41666666666666663</v>
      </c>
      <c r="T208" s="237">
        <v>0.41666666666666663</v>
      </c>
      <c r="U208" s="237">
        <v>0.41666666666666663</v>
      </c>
      <c r="V208" s="237">
        <v>0.41666666666666663</v>
      </c>
      <c r="W208" s="246">
        <v>0</v>
      </c>
      <c r="X208" s="246">
        <v>0</v>
      </c>
      <c r="Y208" s="246">
        <v>0</v>
      </c>
      <c r="Z208" s="246">
        <v>0</v>
      </c>
      <c r="AA208" s="246">
        <v>0</v>
      </c>
      <c r="AB208" s="246">
        <v>0</v>
      </c>
      <c r="AC208" s="246">
        <v>0</v>
      </c>
      <c r="AD208" s="246">
        <v>0</v>
      </c>
      <c r="AE208" s="246">
        <v>0</v>
      </c>
      <c r="AF208" s="246">
        <v>0</v>
      </c>
      <c r="AG208" s="239">
        <v>4</v>
      </c>
      <c r="AH208" s="148">
        <f>3/36</f>
        <v>8.3333333333333329E-2</v>
      </c>
      <c r="AI208" s="237">
        <v>0.91666666666666674</v>
      </c>
      <c r="AJ208" s="237">
        <v>0.91666666666666674</v>
      </c>
      <c r="AK208" s="237">
        <v>0.91666666666666674</v>
      </c>
      <c r="AL208" s="237">
        <v>0.91666666666666674</v>
      </c>
      <c r="AM208" s="237">
        <v>0.91666666666666674</v>
      </c>
      <c r="AN208" s="237">
        <v>0.91666666666666674</v>
      </c>
      <c r="AO208" s="237">
        <v>0.91666666666666674</v>
      </c>
    </row>
    <row r="209" spans="1:41" x14ac:dyDescent="0.25">
      <c r="A209" s="146" t="s">
        <v>231</v>
      </c>
      <c r="B209" s="64" t="s">
        <v>23</v>
      </c>
      <c r="C209" s="147" t="s">
        <v>13</v>
      </c>
      <c r="D209" s="64" t="s">
        <v>9</v>
      </c>
      <c r="E209" s="147" t="s">
        <v>77</v>
      </c>
      <c r="F209" s="148">
        <v>5</v>
      </c>
      <c r="G209" s="237">
        <f t="shared" si="5"/>
        <v>0.2466666666666667</v>
      </c>
      <c r="H209" s="237">
        <v>0.91666666666666674</v>
      </c>
      <c r="I209" s="237">
        <v>0.91666666666666674</v>
      </c>
      <c r="J209" s="237">
        <v>0.91666666666666674</v>
      </c>
      <c r="K209" s="237">
        <v>0.72222222222222232</v>
      </c>
      <c r="L209" s="237">
        <v>0.72222222222222232</v>
      </c>
      <c r="M209" s="237">
        <v>0.72222222222222232</v>
      </c>
      <c r="N209" s="237">
        <v>0.41666666666666663</v>
      </c>
      <c r="O209" s="237">
        <v>0.41666666666666663</v>
      </c>
      <c r="P209" s="237">
        <v>0.41666666666666663</v>
      </c>
      <c r="Q209" s="246">
        <v>0</v>
      </c>
      <c r="R209" s="246">
        <v>0</v>
      </c>
      <c r="S209" s="246">
        <v>0</v>
      </c>
      <c r="T209" s="246">
        <v>0</v>
      </c>
      <c r="U209" s="246">
        <v>0</v>
      </c>
      <c r="V209" s="246">
        <v>0</v>
      </c>
      <c r="W209" s="246">
        <v>0</v>
      </c>
      <c r="X209" s="246">
        <v>0</v>
      </c>
      <c r="Y209" s="246">
        <v>0</v>
      </c>
      <c r="Z209" s="246">
        <v>0</v>
      </c>
      <c r="AA209" s="246">
        <v>0</v>
      </c>
      <c r="AB209" s="246">
        <v>0</v>
      </c>
      <c r="AC209" s="246">
        <v>0</v>
      </c>
      <c r="AD209" s="246">
        <v>0</v>
      </c>
      <c r="AE209" s="246">
        <v>0</v>
      </c>
      <c r="AF209" s="246">
        <v>0</v>
      </c>
      <c r="AG209" s="239">
        <v>5</v>
      </c>
      <c r="AH209" s="148">
        <f>4/36</f>
        <v>0.1111111111111111</v>
      </c>
      <c r="AI209" s="237">
        <v>0.83333333333333348</v>
      </c>
      <c r="AJ209" s="237">
        <v>0.83333333333333348</v>
      </c>
      <c r="AK209" s="237">
        <v>0.83333333333333348</v>
      </c>
      <c r="AL209" s="237">
        <v>0.83333333333333348</v>
      </c>
      <c r="AM209" s="237">
        <v>0.83333333333333348</v>
      </c>
      <c r="AN209" s="237">
        <v>0.83333333333333348</v>
      </c>
      <c r="AO209" s="237">
        <v>0.83333333333333348</v>
      </c>
    </row>
    <row r="210" spans="1:41" x14ac:dyDescent="0.25">
      <c r="A210" s="146" t="s">
        <v>232</v>
      </c>
      <c r="B210" s="64" t="s">
        <v>23</v>
      </c>
      <c r="C210" s="147" t="s">
        <v>22</v>
      </c>
      <c r="D210" s="64" t="s">
        <v>24</v>
      </c>
      <c r="E210" s="147" t="s">
        <v>13</v>
      </c>
      <c r="F210" s="148">
        <v>3</v>
      </c>
      <c r="G210" s="237">
        <f t="shared" si="5"/>
        <v>8.2222222222222238E-2</v>
      </c>
      <c r="H210" s="237">
        <v>0.91666666666666674</v>
      </c>
      <c r="I210" s="237">
        <v>0.72222222222222232</v>
      </c>
      <c r="J210" s="237">
        <v>0.41666666666666663</v>
      </c>
      <c r="K210" s="246">
        <v>0</v>
      </c>
      <c r="L210" s="246">
        <v>0</v>
      </c>
      <c r="M210" s="246">
        <v>0</v>
      </c>
      <c r="N210" s="246">
        <v>0</v>
      </c>
      <c r="O210" s="246">
        <v>0</v>
      </c>
      <c r="P210" s="246">
        <v>0</v>
      </c>
      <c r="Q210" s="246">
        <v>0</v>
      </c>
      <c r="R210" s="246">
        <v>0</v>
      </c>
      <c r="S210" s="246">
        <v>0</v>
      </c>
      <c r="T210" s="246">
        <v>0</v>
      </c>
      <c r="U210" s="246">
        <v>0</v>
      </c>
      <c r="V210" s="246">
        <v>0</v>
      </c>
      <c r="W210" s="246">
        <v>0</v>
      </c>
      <c r="X210" s="246">
        <v>0</v>
      </c>
      <c r="Y210" s="246">
        <v>0</v>
      </c>
      <c r="Z210" s="246">
        <v>0</v>
      </c>
      <c r="AA210" s="246">
        <v>0</v>
      </c>
      <c r="AB210" s="246">
        <v>0</v>
      </c>
      <c r="AC210" s="246">
        <v>0</v>
      </c>
      <c r="AD210" s="246">
        <v>0</v>
      </c>
      <c r="AE210" s="246">
        <v>0</v>
      </c>
      <c r="AF210" s="246">
        <v>0</v>
      </c>
      <c r="AG210" s="239">
        <v>6</v>
      </c>
      <c r="AH210" s="148">
        <f>5/36</f>
        <v>0.1388888888888889</v>
      </c>
      <c r="AI210" s="237">
        <v>0.72222222222222232</v>
      </c>
      <c r="AJ210" s="237">
        <v>0.72222222222222232</v>
      </c>
      <c r="AK210" s="237">
        <v>0.72222222222222232</v>
      </c>
      <c r="AL210" s="237">
        <v>0.72222222222222232</v>
      </c>
      <c r="AM210" s="237">
        <v>0.72222222222222232</v>
      </c>
      <c r="AN210" s="237">
        <v>0.72222222222222232</v>
      </c>
      <c r="AO210" s="237">
        <v>0.72222222222222232</v>
      </c>
    </row>
    <row r="211" spans="1:41" x14ac:dyDescent="0.25">
      <c r="A211" s="146" t="s">
        <v>111</v>
      </c>
      <c r="B211" s="64" t="s">
        <v>23</v>
      </c>
      <c r="C211" s="147" t="s">
        <v>25</v>
      </c>
      <c r="D211" s="64" t="s">
        <v>100</v>
      </c>
      <c r="E211" s="147" t="s">
        <v>227</v>
      </c>
      <c r="F211" s="148">
        <v>8</v>
      </c>
      <c r="G211" s="237">
        <f t="shared" si="5"/>
        <v>0.54222222222222205</v>
      </c>
      <c r="H211" s="237">
        <v>0.91666666666666674</v>
      </c>
      <c r="I211" s="237">
        <v>0.91666666666666674</v>
      </c>
      <c r="J211" s="237">
        <v>0.91666666666666674</v>
      </c>
      <c r="K211" s="237">
        <v>0.91666666666666674</v>
      </c>
      <c r="L211" s="237">
        <v>0.91666666666666674</v>
      </c>
      <c r="M211" s="237">
        <v>0.91666666666666674</v>
      </c>
      <c r="N211" s="237">
        <v>0.91666666666666674</v>
      </c>
      <c r="O211" s="237">
        <v>0.72222222222222232</v>
      </c>
      <c r="P211" s="237">
        <v>0.72222222222222232</v>
      </c>
      <c r="Q211" s="237">
        <v>0.72222222222222232</v>
      </c>
      <c r="R211" s="237">
        <v>0.72222222222222232</v>
      </c>
      <c r="S211" s="237">
        <v>0.72222222222222232</v>
      </c>
      <c r="T211" s="237">
        <v>0.72222222222222232</v>
      </c>
      <c r="U211" s="237">
        <v>0.72222222222222232</v>
      </c>
      <c r="V211" s="237">
        <v>0.41666666666666663</v>
      </c>
      <c r="W211" s="237">
        <v>0.41666666666666663</v>
      </c>
      <c r="X211" s="237">
        <v>0.41666666666666663</v>
      </c>
      <c r="Y211" s="237">
        <v>0.41666666666666663</v>
      </c>
      <c r="Z211" s="237">
        <v>0.41666666666666663</v>
      </c>
      <c r="AA211" s="246">
        <v>0</v>
      </c>
      <c r="AB211" s="246">
        <v>0</v>
      </c>
      <c r="AC211" s="246">
        <v>0</v>
      </c>
      <c r="AD211" s="246">
        <v>0</v>
      </c>
      <c r="AE211" s="246">
        <v>0</v>
      </c>
      <c r="AF211" s="246">
        <v>0</v>
      </c>
      <c r="AG211" s="239">
        <v>7</v>
      </c>
      <c r="AH211" s="148">
        <f>6/36</f>
        <v>0.16666666666666666</v>
      </c>
      <c r="AI211" s="237">
        <v>0.58333333333333337</v>
      </c>
      <c r="AJ211" s="237">
        <v>0.58333333333333337</v>
      </c>
      <c r="AK211" s="237">
        <v>0.58333333333333337</v>
      </c>
      <c r="AL211" s="237">
        <v>0.58333333333333337</v>
      </c>
      <c r="AM211" s="237">
        <v>0.58333333333333337</v>
      </c>
      <c r="AN211" s="237">
        <v>0.58333333333333337</v>
      </c>
      <c r="AO211" s="237">
        <v>0.58333333333333337</v>
      </c>
    </row>
    <row r="212" spans="1:41" x14ac:dyDescent="0.25">
      <c r="A212" s="146" t="s">
        <v>116</v>
      </c>
      <c r="B212" s="64" t="s">
        <v>23</v>
      </c>
      <c r="C212" s="147" t="s">
        <v>10</v>
      </c>
      <c r="D212" s="64" t="s">
        <v>12</v>
      </c>
      <c r="E212" s="147" t="s">
        <v>14</v>
      </c>
      <c r="F212" s="148">
        <v>5</v>
      </c>
      <c r="G212" s="237">
        <f t="shared" si="5"/>
        <v>0.32888888888888895</v>
      </c>
      <c r="H212" s="237">
        <v>0.91666666666666674</v>
      </c>
      <c r="I212" s="237">
        <v>0.91666666666666674</v>
      </c>
      <c r="J212" s="237">
        <v>0.91666666666666674</v>
      </c>
      <c r="K212" s="237">
        <v>0.91666666666666674</v>
      </c>
      <c r="L212" s="237">
        <v>0.72222222222222232</v>
      </c>
      <c r="M212" s="237">
        <v>0.72222222222222232</v>
      </c>
      <c r="N212" s="237">
        <v>0.72222222222222232</v>
      </c>
      <c r="O212" s="237">
        <v>0.72222222222222232</v>
      </c>
      <c r="P212" s="237">
        <v>0.41666666666666663</v>
      </c>
      <c r="Q212" s="237">
        <v>0.41666666666666663</v>
      </c>
      <c r="R212" s="237">
        <v>0.41666666666666663</v>
      </c>
      <c r="S212" s="237">
        <v>0.41666666666666663</v>
      </c>
      <c r="T212" s="246">
        <v>0</v>
      </c>
      <c r="U212" s="246">
        <v>0</v>
      </c>
      <c r="V212" s="246">
        <v>0</v>
      </c>
      <c r="W212" s="246">
        <v>0</v>
      </c>
      <c r="X212" s="246">
        <v>0</v>
      </c>
      <c r="Y212" s="246">
        <v>0</v>
      </c>
      <c r="Z212" s="246">
        <v>0</v>
      </c>
      <c r="AA212" s="246">
        <v>0</v>
      </c>
      <c r="AB212" s="246">
        <v>0</v>
      </c>
      <c r="AC212" s="246">
        <v>0</v>
      </c>
      <c r="AD212" s="246">
        <v>0</v>
      </c>
      <c r="AE212" s="246">
        <v>0</v>
      </c>
      <c r="AF212" s="246">
        <v>0</v>
      </c>
      <c r="AG212" s="239">
        <v>8</v>
      </c>
      <c r="AH212" s="148">
        <f>5/36</f>
        <v>0.1388888888888889</v>
      </c>
      <c r="AI212" s="237">
        <v>0.41666666666666663</v>
      </c>
      <c r="AJ212" s="237">
        <v>0.41666666666666663</v>
      </c>
      <c r="AK212" s="237">
        <v>0.41666666666666663</v>
      </c>
      <c r="AL212" s="237">
        <v>0.41666666666666663</v>
      </c>
      <c r="AM212" s="237">
        <v>0.41666666666666663</v>
      </c>
      <c r="AN212" s="237">
        <v>0.41666666666666663</v>
      </c>
      <c r="AO212" s="237">
        <v>0.41666666666666663</v>
      </c>
    </row>
    <row r="213" spans="1:41" x14ac:dyDescent="0.25">
      <c r="A213" s="146" t="s">
        <v>112</v>
      </c>
      <c r="B213" s="64" t="s">
        <v>23</v>
      </c>
      <c r="C213" s="147" t="s">
        <v>24</v>
      </c>
      <c r="D213" s="64" t="s">
        <v>10</v>
      </c>
      <c r="E213" s="147" t="s">
        <v>27</v>
      </c>
      <c r="F213" s="148">
        <v>3</v>
      </c>
      <c r="G213" s="237">
        <f t="shared" si="5"/>
        <v>0.14777777777777779</v>
      </c>
      <c r="H213" s="237">
        <v>0.91666666666666674</v>
      </c>
      <c r="I213" s="237">
        <v>0.91666666666666674</v>
      </c>
      <c r="J213" s="237">
        <v>0.72222222222222232</v>
      </c>
      <c r="K213" s="237">
        <v>0.72222222222222232</v>
      </c>
      <c r="L213" s="237">
        <v>0.41666666666666663</v>
      </c>
      <c r="M213" s="246">
        <v>0</v>
      </c>
      <c r="N213" s="246">
        <v>0</v>
      </c>
      <c r="O213" s="246">
        <v>0</v>
      </c>
      <c r="P213" s="246">
        <v>0</v>
      </c>
      <c r="Q213" s="246">
        <v>0</v>
      </c>
      <c r="R213" s="246">
        <v>0</v>
      </c>
      <c r="S213" s="246">
        <v>0</v>
      </c>
      <c r="T213" s="246">
        <v>0</v>
      </c>
      <c r="U213" s="246">
        <v>0</v>
      </c>
      <c r="V213" s="246">
        <v>0</v>
      </c>
      <c r="W213" s="246">
        <v>0</v>
      </c>
      <c r="X213" s="246">
        <v>0</v>
      </c>
      <c r="Y213" s="246">
        <v>0</v>
      </c>
      <c r="Z213" s="246">
        <v>0</v>
      </c>
      <c r="AA213" s="246">
        <v>0</v>
      </c>
      <c r="AB213" s="246">
        <v>0</v>
      </c>
      <c r="AC213" s="246">
        <v>0</v>
      </c>
      <c r="AD213" s="246">
        <v>0</v>
      </c>
      <c r="AE213" s="246">
        <v>0</v>
      </c>
      <c r="AF213" s="246">
        <v>0</v>
      </c>
      <c r="AG213" s="239">
        <v>9</v>
      </c>
      <c r="AH213" s="148">
        <f>4/36</f>
        <v>0.1111111111111111</v>
      </c>
      <c r="AI213" s="237">
        <v>0.27777777777777773</v>
      </c>
      <c r="AJ213" s="237">
        <v>0.27777777777777773</v>
      </c>
      <c r="AK213" s="237">
        <v>0.27777777777777773</v>
      </c>
      <c r="AL213" s="237">
        <v>0.27777777777777773</v>
      </c>
      <c r="AM213" s="237">
        <v>0.27777777777777773</v>
      </c>
      <c r="AN213" s="237">
        <v>0.27777777777777773</v>
      </c>
      <c r="AO213" s="237">
        <v>0.27777777777777773</v>
      </c>
    </row>
    <row r="214" spans="1:41" x14ac:dyDescent="0.25">
      <c r="A214" s="146" t="s">
        <v>114</v>
      </c>
      <c r="B214" s="64" t="s">
        <v>23</v>
      </c>
      <c r="C214" s="147" t="s">
        <v>13</v>
      </c>
      <c r="D214" s="64" t="s">
        <v>25</v>
      </c>
      <c r="E214" s="147" t="s">
        <v>7</v>
      </c>
      <c r="F214" s="148">
        <v>9</v>
      </c>
      <c r="G214" s="237">
        <f t="shared" si="5"/>
        <v>0.35333333333333344</v>
      </c>
      <c r="H214" s="237">
        <v>1.0000000000000002</v>
      </c>
      <c r="I214" s="237">
        <v>1.0000000000000002</v>
      </c>
      <c r="J214" s="237">
        <v>1.0000000000000002</v>
      </c>
      <c r="K214" s="237">
        <v>0.91666666666666674</v>
      </c>
      <c r="L214" s="237">
        <v>0.91666666666666674</v>
      </c>
      <c r="M214" s="237">
        <v>0.91666666666666674</v>
      </c>
      <c r="N214" s="237">
        <v>0.91666666666666674</v>
      </c>
      <c r="O214" s="237">
        <v>0.72222222222222232</v>
      </c>
      <c r="P214" s="237">
        <v>0.72222222222222232</v>
      </c>
      <c r="Q214" s="237">
        <v>0.72222222222222232</v>
      </c>
      <c r="R214" s="246">
        <v>0</v>
      </c>
      <c r="S214" s="246">
        <v>0</v>
      </c>
      <c r="T214" s="246">
        <v>0</v>
      </c>
      <c r="U214" s="246">
        <v>0</v>
      </c>
      <c r="V214" s="246">
        <v>0</v>
      </c>
      <c r="W214" s="246">
        <v>0</v>
      </c>
      <c r="X214" s="246">
        <v>0</v>
      </c>
      <c r="Y214" s="246">
        <v>0</v>
      </c>
      <c r="Z214" s="246">
        <v>0</v>
      </c>
      <c r="AA214" s="246">
        <v>0</v>
      </c>
      <c r="AB214" s="246">
        <v>0</v>
      </c>
      <c r="AC214" s="246">
        <v>0</v>
      </c>
      <c r="AD214" s="246">
        <v>0</v>
      </c>
      <c r="AE214" s="246">
        <v>0</v>
      </c>
      <c r="AF214" s="246">
        <v>0</v>
      </c>
      <c r="AG214" s="239">
        <v>10</v>
      </c>
      <c r="AH214" s="148">
        <f>3/36</f>
        <v>8.3333333333333329E-2</v>
      </c>
      <c r="AI214" s="237">
        <v>0.16666666666666669</v>
      </c>
      <c r="AJ214" s="237">
        <v>0.16666666666666669</v>
      </c>
      <c r="AK214" s="237">
        <v>0.16666666666666669</v>
      </c>
      <c r="AL214" s="237">
        <v>0.16666666666666669</v>
      </c>
      <c r="AM214" s="237">
        <v>0.16666666666666669</v>
      </c>
      <c r="AN214" s="237">
        <v>0.16666666666666669</v>
      </c>
      <c r="AO214" s="237">
        <v>0.16666666666666669</v>
      </c>
    </row>
    <row r="215" spans="1:41" x14ac:dyDescent="0.25">
      <c r="A215" s="146" t="s">
        <v>115</v>
      </c>
      <c r="B215" s="64" t="s">
        <v>23</v>
      </c>
      <c r="C215" s="147" t="s">
        <v>24</v>
      </c>
      <c r="D215" s="64" t="s">
        <v>10</v>
      </c>
      <c r="E215" s="147" t="s">
        <v>9</v>
      </c>
      <c r="F215" s="148">
        <v>6</v>
      </c>
      <c r="G215" s="237">
        <f t="shared" si="5"/>
        <v>0.21111111111111114</v>
      </c>
      <c r="H215" s="237">
        <v>1.0000000000000002</v>
      </c>
      <c r="I215" s="237">
        <v>1.0000000000000002</v>
      </c>
      <c r="J215" s="237">
        <v>0.91666666666666674</v>
      </c>
      <c r="K215" s="237">
        <v>0.91666666666666674</v>
      </c>
      <c r="L215" s="237">
        <v>0.72222222222222232</v>
      </c>
      <c r="M215" s="237">
        <v>0.72222222222222232</v>
      </c>
      <c r="N215" s="246">
        <v>0</v>
      </c>
      <c r="O215" s="246">
        <v>0</v>
      </c>
      <c r="P215" s="246">
        <v>0</v>
      </c>
      <c r="Q215" s="246">
        <v>0</v>
      </c>
      <c r="R215" s="246">
        <v>0</v>
      </c>
      <c r="S215" s="246">
        <v>0</v>
      </c>
      <c r="T215" s="246">
        <v>0</v>
      </c>
      <c r="U215" s="246">
        <v>0</v>
      </c>
      <c r="V215" s="246">
        <v>0</v>
      </c>
      <c r="W215" s="246">
        <v>0</v>
      </c>
      <c r="X215" s="246">
        <v>0</v>
      </c>
      <c r="Y215" s="246">
        <v>0</v>
      </c>
      <c r="Z215" s="246">
        <v>0</v>
      </c>
      <c r="AA215" s="246">
        <v>0</v>
      </c>
      <c r="AB215" s="246">
        <v>0</v>
      </c>
      <c r="AC215" s="246">
        <v>0</v>
      </c>
      <c r="AD215" s="246">
        <v>0</v>
      </c>
      <c r="AE215" s="246">
        <v>0</v>
      </c>
      <c r="AF215" s="246">
        <v>0</v>
      </c>
      <c r="AG215" s="239">
        <v>11</v>
      </c>
      <c r="AH215" s="148">
        <f>2/36</f>
        <v>5.5555555555555552E-2</v>
      </c>
      <c r="AI215" s="237">
        <v>8.3333333333333329E-2</v>
      </c>
      <c r="AJ215" s="237">
        <v>8.3333333333333329E-2</v>
      </c>
      <c r="AK215" s="237">
        <v>8.3333333333333329E-2</v>
      </c>
      <c r="AL215" s="237">
        <v>8.3333333333333329E-2</v>
      </c>
      <c r="AM215" s="237">
        <v>8.3333333333333329E-2</v>
      </c>
      <c r="AN215" s="237">
        <v>8.3333333333333329E-2</v>
      </c>
      <c r="AO215" s="237">
        <v>8.3333333333333329E-2</v>
      </c>
    </row>
    <row r="216" spans="1:41" ht="15.75" thickBot="1" x14ac:dyDescent="0.3">
      <c r="A216" s="146" t="s">
        <v>117</v>
      </c>
      <c r="B216" s="64" t="s">
        <v>23</v>
      </c>
      <c r="C216" s="147" t="s">
        <v>22</v>
      </c>
      <c r="D216" s="64" t="s">
        <v>24</v>
      </c>
      <c r="E216" s="147" t="s">
        <v>13</v>
      </c>
      <c r="F216" s="148">
        <v>3</v>
      </c>
      <c r="G216" s="237">
        <f t="shared" si="5"/>
        <v>0.10555555555555557</v>
      </c>
      <c r="H216" s="237">
        <v>1.0000000000000002</v>
      </c>
      <c r="I216" s="237">
        <v>0.91666666666666674</v>
      </c>
      <c r="J216" s="237">
        <v>0.72222222222222232</v>
      </c>
      <c r="K216" s="246">
        <v>0</v>
      </c>
      <c r="L216" s="246">
        <v>0</v>
      </c>
      <c r="M216" s="246">
        <v>0</v>
      </c>
      <c r="N216" s="246">
        <v>0</v>
      </c>
      <c r="O216" s="246">
        <v>0</v>
      </c>
      <c r="P216" s="246">
        <v>0</v>
      </c>
      <c r="Q216" s="246">
        <v>0</v>
      </c>
      <c r="R216" s="246">
        <v>0</v>
      </c>
      <c r="S216" s="246">
        <v>0</v>
      </c>
      <c r="T216" s="246">
        <v>0</v>
      </c>
      <c r="U216" s="246">
        <v>0</v>
      </c>
      <c r="V216" s="246">
        <v>0</v>
      </c>
      <c r="W216" s="246">
        <v>0</v>
      </c>
      <c r="X216" s="246">
        <v>0</v>
      </c>
      <c r="Y216" s="246">
        <v>0</v>
      </c>
      <c r="Z216" s="246">
        <v>0</v>
      </c>
      <c r="AA216" s="246">
        <v>0</v>
      </c>
      <c r="AB216" s="246">
        <v>0</v>
      </c>
      <c r="AC216" s="246">
        <v>0</v>
      </c>
      <c r="AD216" s="246">
        <v>0</v>
      </c>
      <c r="AE216" s="246">
        <v>0</v>
      </c>
      <c r="AF216" s="246">
        <v>0</v>
      </c>
      <c r="AG216" s="240">
        <v>12</v>
      </c>
      <c r="AH216" s="157">
        <f>1/36</f>
        <v>2.7777777777777776E-2</v>
      </c>
      <c r="AI216" s="237">
        <v>2.7777777777777776E-2</v>
      </c>
      <c r="AJ216" s="237">
        <v>2.7777777777777776E-2</v>
      </c>
      <c r="AK216" s="237">
        <v>2.7777777777777776E-2</v>
      </c>
      <c r="AL216" s="237">
        <v>2.7777777777777776E-2</v>
      </c>
      <c r="AM216" s="237">
        <v>2.7777777777777776E-2</v>
      </c>
      <c r="AN216" s="237">
        <v>2.7777777777777776E-2</v>
      </c>
      <c r="AO216" s="237">
        <v>2.7777777777777776E-2</v>
      </c>
    </row>
    <row r="217" spans="1:41" ht="16.5" thickTop="1" thickBot="1" x14ac:dyDescent="0.3">
      <c r="A217" s="146" t="s">
        <v>233</v>
      </c>
      <c r="B217" s="64" t="s">
        <v>23</v>
      </c>
      <c r="C217" s="147" t="s">
        <v>27</v>
      </c>
      <c r="D217" s="64" t="s">
        <v>7</v>
      </c>
      <c r="E217" s="147" t="s">
        <v>47</v>
      </c>
      <c r="F217" s="148">
        <v>9</v>
      </c>
      <c r="G217" s="237">
        <f t="shared" si="5"/>
        <v>0.52777777777777768</v>
      </c>
      <c r="H217" s="237">
        <v>1.0000000000000002</v>
      </c>
      <c r="I217" s="237">
        <v>1.0000000000000002</v>
      </c>
      <c r="J217" s="237">
        <v>1.0000000000000002</v>
      </c>
      <c r="K217" s="237">
        <v>1.0000000000000002</v>
      </c>
      <c r="L217" s="237">
        <v>1.0000000000000002</v>
      </c>
      <c r="M217" s="237">
        <v>0.91666666666666674</v>
      </c>
      <c r="N217" s="237">
        <v>0.91666666666666674</v>
      </c>
      <c r="O217" s="237">
        <v>0.91666666666666674</v>
      </c>
      <c r="P217" s="237">
        <v>0.91666666666666674</v>
      </c>
      <c r="Q217" s="237">
        <v>0.91666666666666674</v>
      </c>
      <c r="R217" s="237">
        <v>0.72222222222222232</v>
      </c>
      <c r="S217" s="237">
        <v>0.72222222222222232</v>
      </c>
      <c r="T217" s="237">
        <v>0.72222222222222232</v>
      </c>
      <c r="U217" s="237">
        <v>0.72222222222222232</v>
      </c>
      <c r="V217" s="237">
        <v>0.72222222222222232</v>
      </c>
      <c r="W217" s="246">
        <v>0</v>
      </c>
      <c r="X217" s="246">
        <v>0</v>
      </c>
      <c r="Y217" s="246">
        <v>0</v>
      </c>
      <c r="Z217" s="246">
        <v>0</v>
      </c>
      <c r="AA217" s="246">
        <v>0</v>
      </c>
      <c r="AB217" s="246">
        <v>0</v>
      </c>
      <c r="AC217" s="246">
        <v>0</v>
      </c>
      <c r="AD217" s="246">
        <v>0</v>
      </c>
      <c r="AE217" s="246">
        <v>0</v>
      </c>
      <c r="AF217" s="246">
        <v>0</v>
      </c>
      <c r="AG217" s="242" t="s">
        <v>36</v>
      </c>
      <c r="AH217" s="243" t="s">
        <v>247</v>
      </c>
      <c r="AI217" s="245" t="s">
        <v>248</v>
      </c>
      <c r="AJ217" s="244"/>
      <c r="AK217" s="241"/>
      <c r="AL217" s="241"/>
      <c r="AM217" s="241"/>
      <c r="AN217" s="241"/>
      <c r="AO217" s="241"/>
    </row>
    <row r="218" spans="1:41" x14ac:dyDescent="0.25">
      <c r="A218" s="146" t="s">
        <v>234</v>
      </c>
      <c r="B218" s="64" t="s">
        <v>23</v>
      </c>
      <c r="C218" s="147" t="s">
        <v>13</v>
      </c>
      <c r="D218" s="64" t="s">
        <v>9</v>
      </c>
      <c r="E218" s="147" t="s">
        <v>77</v>
      </c>
      <c r="F218" s="148">
        <v>6</v>
      </c>
      <c r="G218" s="237">
        <f t="shared" si="5"/>
        <v>0.31666666666666676</v>
      </c>
      <c r="H218" s="237">
        <v>1.0000000000000002</v>
      </c>
      <c r="I218" s="237">
        <v>1.0000000000000002</v>
      </c>
      <c r="J218" s="237">
        <v>1.0000000000000002</v>
      </c>
      <c r="K218" s="237">
        <v>0.91666666666666674</v>
      </c>
      <c r="L218" s="237">
        <v>0.91666666666666674</v>
      </c>
      <c r="M218" s="237">
        <v>0.91666666666666674</v>
      </c>
      <c r="N218" s="237">
        <v>0.72222222222222232</v>
      </c>
      <c r="O218" s="237">
        <v>0.72222222222222232</v>
      </c>
      <c r="P218" s="237">
        <v>0.72222222222222232</v>
      </c>
      <c r="Q218" s="246">
        <v>0</v>
      </c>
      <c r="R218" s="246">
        <v>0</v>
      </c>
      <c r="S218" s="246">
        <v>0</v>
      </c>
      <c r="T218" s="246">
        <v>0</v>
      </c>
      <c r="U218" s="246">
        <v>0</v>
      </c>
      <c r="V218" s="246">
        <v>0</v>
      </c>
      <c r="W218" s="246">
        <v>0</v>
      </c>
      <c r="X218" s="246">
        <v>0</v>
      </c>
      <c r="Y218" s="246">
        <v>0</v>
      </c>
      <c r="Z218" s="246">
        <v>0</v>
      </c>
      <c r="AA218" s="246">
        <v>0</v>
      </c>
      <c r="AB218" s="246">
        <v>0</v>
      </c>
      <c r="AC218" s="246">
        <v>0</v>
      </c>
      <c r="AD218" s="246">
        <v>0</v>
      </c>
      <c r="AE218" s="246">
        <v>0</v>
      </c>
      <c r="AF218" s="246">
        <v>0</v>
      </c>
      <c r="AG218" s="238">
        <v>2</v>
      </c>
      <c r="AH218" s="156">
        <f>1/36</f>
        <v>2.7777777777777776E-2</v>
      </c>
      <c r="AI218" s="237">
        <v>1.0000000000000002</v>
      </c>
      <c r="AJ218" s="237">
        <v>1.0000000000000002</v>
      </c>
      <c r="AK218" s="237">
        <v>1.0000000000000002</v>
      </c>
      <c r="AL218" s="237">
        <v>1.0000000000000002</v>
      </c>
      <c r="AM218" s="237">
        <v>1.0000000000000002</v>
      </c>
      <c r="AN218" s="237">
        <v>1.0000000000000002</v>
      </c>
      <c r="AO218" s="237">
        <v>1.0000000000000002</v>
      </c>
    </row>
    <row r="219" spans="1:41" x14ac:dyDescent="0.25">
      <c r="A219" s="146" t="s">
        <v>235</v>
      </c>
      <c r="B219" s="64" t="s">
        <v>23</v>
      </c>
      <c r="C219" s="147" t="s">
        <v>24</v>
      </c>
      <c r="D219" s="64" t="s">
        <v>10</v>
      </c>
      <c r="E219" s="147" t="s">
        <v>27</v>
      </c>
      <c r="F219" s="148">
        <v>3</v>
      </c>
      <c r="G219" s="237">
        <f t="shared" si="5"/>
        <v>0.18222222222222226</v>
      </c>
      <c r="H219" s="237">
        <v>1.0000000000000002</v>
      </c>
      <c r="I219" s="237">
        <v>1.0000000000000002</v>
      </c>
      <c r="J219" s="237">
        <v>0.91666666666666674</v>
      </c>
      <c r="K219" s="237">
        <v>0.91666666666666674</v>
      </c>
      <c r="L219" s="237">
        <v>0.72222222222222232</v>
      </c>
      <c r="M219" s="246">
        <v>0</v>
      </c>
      <c r="N219" s="246">
        <v>0</v>
      </c>
      <c r="O219" s="246">
        <v>0</v>
      </c>
      <c r="P219" s="246">
        <v>0</v>
      </c>
      <c r="Q219" s="246">
        <v>0</v>
      </c>
      <c r="R219" s="246">
        <v>0</v>
      </c>
      <c r="S219" s="246">
        <v>0</v>
      </c>
      <c r="T219" s="246">
        <v>0</v>
      </c>
      <c r="U219" s="246">
        <v>0</v>
      </c>
      <c r="V219" s="246">
        <v>0</v>
      </c>
      <c r="W219" s="246">
        <v>0</v>
      </c>
      <c r="X219" s="246">
        <v>0</v>
      </c>
      <c r="Y219" s="246">
        <v>0</v>
      </c>
      <c r="Z219" s="246">
        <v>0</v>
      </c>
      <c r="AA219" s="246">
        <v>0</v>
      </c>
      <c r="AB219" s="246">
        <v>0</v>
      </c>
      <c r="AC219" s="246">
        <v>0</v>
      </c>
      <c r="AD219" s="246">
        <v>0</v>
      </c>
      <c r="AE219" s="246">
        <v>0</v>
      </c>
      <c r="AF219" s="246">
        <v>0</v>
      </c>
      <c r="AG219" s="239">
        <v>3</v>
      </c>
      <c r="AH219" s="148">
        <f>2/36</f>
        <v>5.5555555555555552E-2</v>
      </c>
      <c r="AI219" s="237">
        <v>0.97222222222222232</v>
      </c>
      <c r="AJ219" s="237">
        <v>0.97222222222222232</v>
      </c>
      <c r="AK219" s="237">
        <v>0.97222222222222232</v>
      </c>
      <c r="AL219" s="237">
        <v>0.97222222222222232</v>
      </c>
      <c r="AM219" s="237">
        <v>0.97222222222222232</v>
      </c>
      <c r="AN219" s="237">
        <v>0.97222222222222232</v>
      </c>
      <c r="AO219" s="237">
        <v>0.97222222222222232</v>
      </c>
    </row>
    <row r="220" spans="1:41" x14ac:dyDescent="0.25">
      <c r="A220" s="146" t="s">
        <v>236</v>
      </c>
      <c r="B220" s="64" t="s">
        <v>23</v>
      </c>
      <c r="C220" s="147" t="s">
        <v>10</v>
      </c>
      <c r="D220" s="64" t="s">
        <v>12</v>
      </c>
      <c r="E220" s="147" t="s">
        <v>47</v>
      </c>
      <c r="F220" s="148">
        <v>9</v>
      </c>
      <c r="G220" s="237">
        <f t="shared" si="5"/>
        <v>0.47444444444444467</v>
      </c>
      <c r="H220" s="237">
        <f>37/36</f>
        <v>1.0277777777777777</v>
      </c>
      <c r="I220" s="237">
        <f>37/36</f>
        <v>1.0277777777777777</v>
      </c>
      <c r="J220" s="237">
        <f>37/36</f>
        <v>1.0277777777777777</v>
      </c>
      <c r="K220" s="237">
        <f>37/36</f>
        <v>1.0277777777777777</v>
      </c>
      <c r="L220" s="237">
        <v>0.91666666666666674</v>
      </c>
      <c r="M220" s="237">
        <v>0.91666666666666674</v>
      </c>
      <c r="N220" s="237">
        <v>0.91666666666666674</v>
      </c>
      <c r="O220" s="237">
        <v>0.91666666666666674</v>
      </c>
      <c r="P220" s="237">
        <v>0.58333333333333337</v>
      </c>
      <c r="Q220" s="237">
        <v>0.58333333333333337</v>
      </c>
      <c r="R220" s="237">
        <v>0.58333333333333337</v>
      </c>
      <c r="S220" s="237">
        <v>0.58333333333333337</v>
      </c>
      <c r="T220" s="237">
        <v>0.58333333333333337</v>
      </c>
      <c r="U220" s="237">
        <v>0.58333333333333337</v>
      </c>
      <c r="V220" s="237">
        <v>0.58333333333333337</v>
      </c>
      <c r="W220" s="246">
        <v>0</v>
      </c>
      <c r="X220" s="246">
        <v>0</v>
      </c>
      <c r="Y220" s="246">
        <v>0</v>
      </c>
      <c r="Z220" s="246">
        <v>0</v>
      </c>
      <c r="AA220" s="246">
        <v>0</v>
      </c>
      <c r="AB220" s="246">
        <v>0</v>
      </c>
      <c r="AC220" s="246">
        <v>0</v>
      </c>
      <c r="AD220" s="246">
        <v>0</v>
      </c>
      <c r="AE220" s="246">
        <v>0</v>
      </c>
      <c r="AF220" s="246">
        <v>0</v>
      </c>
      <c r="AG220" s="239">
        <v>4</v>
      </c>
      <c r="AH220" s="148">
        <f>3/36</f>
        <v>8.3333333333333329E-2</v>
      </c>
      <c r="AI220" s="237">
        <v>0.91666666666666674</v>
      </c>
      <c r="AJ220" s="237">
        <v>0.91666666666666674</v>
      </c>
      <c r="AK220" s="237">
        <v>0.91666666666666674</v>
      </c>
      <c r="AL220" s="237">
        <v>0.91666666666666674</v>
      </c>
      <c r="AM220" s="237">
        <v>0.91666666666666674</v>
      </c>
      <c r="AN220" s="237">
        <v>0.91666666666666674</v>
      </c>
      <c r="AO220" s="237">
        <v>0.91666666666666674</v>
      </c>
    </row>
    <row r="221" spans="1:41" x14ac:dyDescent="0.25">
      <c r="A221" s="146" t="s">
        <v>237</v>
      </c>
      <c r="B221" s="64" t="s">
        <v>23</v>
      </c>
      <c r="C221" s="147" t="s">
        <v>24</v>
      </c>
      <c r="D221" s="64" t="s">
        <v>27</v>
      </c>
      <c r="E221" s="147" t="s">
        <v>77</v>
      </c>
      <c r="F221" s="148">
        <f>(9+7+5)/3</f>
        <v>7</v>
      </c>
      <c r="G221" s="237">
        <f t="shared" si="5"/>
        <v>0.32222222222222219</v>
      </c>
      <c r="H221" s="237">
        <f>37/36</f>
        <v>1.0277777777777777</v>
      </c>
      <c r="I221" s="237">
        <f>37/36</f>
        <v>1.0277777777777777</v>
      </c>
      <c r="J221" s="237">
        <v>0.91666666666666674</v>
      </c>
      <c r="K221" s="237">
        <v>0.91666666666666674</v>
      </c>
      <c r="L221" s="237">
        <v>0.91666666666666674</v>
      </c>
      <c r="M221" s="237">
        <v>0.91666666666666674</v>
      </c>
      <c r="N221" s="237">
        <v>0.58333333333333337</v>
      </c>
      <c r="O221" s="237">
        <v>0.58333333333333337</v>
      </c>
      <c r="P221" s="237">
        <v>0.58333333333333337</v>
      </c>
      <c r="Q221" s="237">
        <v>0.58333333333333337</v>
      </c>
      <c r="R221" s="246">
        <v>0</v>
      </c>
      <c r="S221" s="246">
        <v>0</v>
      </c>
      <c r="T221" s="246">
        <v>0</v>
      </c>
      <c r="U221" s="246">
        <v>0</v>
      </c>
      <c r="V221" s="246">
        <v>0</v>
      </c>
      <c r="W221" s="246">
        <v>0</v>
      </c>
      <c r="X221" s="246">
        <v>0</v>
      </c>
      <c r="Y221" s="246">
        <v>0</v>
      </c>
      <c r="Z221" s="246">
        <v>0</v>
      </c>
      <c r="AA221" s="246">
        <v>0</v>
      </c>
      <c r="AB221" s="246">
        <v>0</v>
      </c>
      <c r="AC221" s="246">
        <v>0</v>
      </c>
      <c r="AD221" s="246">
        <v>0</v>
      </c>
      <c r="AE221" s="246">
        <v>0</v>
      </c>
      <c r="AF221" s="246">
        <v>0</v>
      </c>
      <c r="AG221" s="239">
        <v>5</v>
      </c>
      <c r="AH221" s="148">
        <f>4/36</f>
        <v>0.1111111111111111</v>
      </c>
      <c r="AI221" s="237">
        <v>0.83333333333333348</v>
      </c>
      <c r="AJ221" s="237">
        <v>0.83333333333333348</v>
      </c>
      <c r="AK221" s="237">
        <v>0.83333333333333348</v>
      </c>
      <c r="AL221" s="237">
        <v>0.83333333333333348</v>
      </c>
      <c r="AM221" s="237">
        <v>0.83333333333333348</v>
      </c>
      <c r="AN221" s="237">
        <v>0.83333333333333348</v>
      </c>
      <c r="AO221" s="237">
        <v>0.83333333333333348</v>
      </c>
    </row>
    <row r="222" spans="1:41" x14ac:dyDescent="0.25">
      <c r="A222" s="146" t="s">
        <v>238</v>
      </c>
      <c r="B222" s="64" t="s">
        <v>23</v>
      </c>
      <c r="C222" s="147" t="s">
        <v>24</v>
      </c>
      <c r="D222" s="64" t="s">
        <v>10</v>
      </c>
      <c r="E222" s="147" t="s">
        <v>9</v>
      </c>
      <c r="F222" s="148">
        <f>(5+4+3)/3</f>
        <v>4</v>
      </c>
      <c r="G222" s="237">
        <f t="shared" si="5"/>
        <v>0.20222222222222222</v>
      </c>
      <c r="H222" s="237">
        <f>37/36</f>
        <v>1.0277777777777777</v>
      </c>
      <c r="I222" s="237">
        <f>37/36</f>
        <v>1.0277777777777777</v>
      </c>
      <c r="J222" s="237">
        <v>0.91666666666666674</v>
      </c>
      <c r="K222" s="237">
        <v>0.91666666666666674</v>
      </c>
      <c r="L222" s="237">
        <v>0.58333333333333337</v>
      </c>
      <c r="M222" s="237">
        <v>0.58333333333333337</v>
      </c>
      <c r="N222" s="246">
        <v>0</v>
      </c>
      <c r="O222" s="246">
        <v>0</v>
      </c>
      <c r="P222" s="246">
        <v>0</v>
      </c>
      <c r="Q222" s="246">
        <v>0</v>
      </c>
      <c r="R222" s="246">
        <v>0</v>
      </c>
      <c r="S222" s="246">
        <v>0</v>
      </c>
      <c r="T222" s="246">
        <v>0</v>
      </c>
      <c r="U222" s="246">
        <v>0</v>
      </c>
      <c r="V222" s="246">
        <v>0</v>
      </c>
      <c r="W222" s="246">
        <v>0</v>
      </c>
      <c r="X222" s="246">
        <v>0</v>
      </c>
      <c r="Y222" s="246">
        <v>0</v>
      </c>
      <c r="Z222" s="246">
        <v>0</v>
      </c>
      <c r="AA222" s="246">
        <v>0</v>
      </c>
      <c r="AB222" s="246">
        <v>0</v>
      </c>
      <c r="AC222" s="246">
        <v>0</v>
      </c>
      <c r="AD222" s="246">
        <v>0</v>
      </c>
      <c r="AE222" s="246">
        <v>0</v>
      </c>
      <c r="AF222" s="246">
        <v>0</v>
      </c>
      <c r="AG222" s="239">
        <v>6</v>
      </c>
      <c r="AH222" s="148">
        <f>5/36</f>
        <v>0.1388888888888889</v>
      </c>
      <c r="AI222" s="237">
        <v>0.72222222222222232</v>
      </c>
      <c r="AJ222" s="237">
        <v>0.72222222222222232</v>
      </c>
      <c r="AK222" s="237">
        <v>0.72222222222222232</v>
      </c>
      <c r="AL222" s="237">
        <v>0.72222222222222232</v>
      </c>
      <c r="AM222" s="237">
        <v>0.72222222222222232</v>
      </c>
      <c r="AN222" s="237">
        <v>0.72222222222222232</v>
      </c>
      <c r="AO222" s="237">
        <v>0.72222222222222232</v>
      </c>
    </row>
    <row r="223" spans="1:41" x14ac:dyDescent="0.25">
      <c r="A223" s="146" t="s">
        <v>131</v>
      </c>
      <c r="B223" s="64" t="s">
        <v>23</v>
      </c>
      <c r="C223" s="147" t="s">
        <v>25</v>
      </c>
      <c r="D223" s="64" t="s">
        <v>100</v>
      </c>
      <c r="E223" s="147" t="s">
        <v>137</v>
      </c>
      <c r="F223" s="148">
        <v>10</v>
      </c>
      <c r="G223" s="237">
        <f t="shared" si="5"/>
        <v>0.57555555555555538</v>
      </c>
      <c r="H223" s="237">
        <v>0.91666666666666674</v>
      </c>
      <c r="I223" s="237">
        <v>0.91666666666666674</v>
      </c>
      <c r="J223" s="237">
        <v>0.91666666666666674</v>
      </c>
      <c r="K223" s="237">
        <v>0.91666666666666674</v>
      </c>
      <c r="L223" s="237">
        <v>0.91666666666666674</v>
      </c>
      <c r="M223" s="237">
        <v>0.91666666666666674</v>
      </c>
      <c r="N223" s="237">
        <v>0.91666666666666674</v>
      </c>
      <c r="O223" s="237">
        <v>0.72222222222222232</v>
      </c>
      <c r="P223" s="237">
        <v>0.72222222222222232</v>
      </c>
      <c r="Q223" s="237">
        <v>0.72222222222222232</v>
      </c>
      <c r="R223" s="237">
        <v>0.72222222222222232</v>
      </c>
      <c r="S223" s="237">
        <v>0.72222222222222232</v>
      </c>
      <c r="T223" s="237">
        <v>0.72222222222222232</v>
      </c>
      <c r="U223" s="237">
        <v>0.72222222222222232</v>
      </c>
      <c r="V223" s="237">
        <v>0.41666666666666663</v>
      </c>
      <c r="W223" s="237">
        <v>0.41666666666666663</v>
      </c>
      <c r="X223" s="237">
        <v>0.41666666666666663</v>
      </c>
      <c r="Y223" s="237">
        <v>0.41666666666666663</v>
      </c>
      <c r="Z223" s="237">
        <v>0.41666666666666663</v>
      </c>
      <c r="AA223" s="237">
        <v>0.41666666666666663</v>
      </c>
      <c r="AB223" s="237">
        <v>0.41666666666666663</v>
      </c>
      <c r="AC223" s="246">
        <v>0</v>
      </c>
      <c r="AD223" s="246">
        <v>0</v>
      </c>
      <c r="AE223" s="246">
        <v>0</v>
      </c>
      <c r="AF223" s="246">
        <v>0</v>
      </c>
      <c r="AG223" s="239">
        <v>7</v>
      </c>
      <c r="AH223" s="148">
        <f>6/36</f>
        <v>0.16666666666666666</v>
      </c>
      <c r="AI223" s="237">
        <v>0.58333333333333337</v>
      </c>
      <c r="AJ223" s="237">
        <v>0.58333333333333337</v>
      </c>
      <c r="AK223" s="237">
        <v>0.58333333333333337</v>
      </c>
      <c r="AL223" s="237">
        <v>0.58333333333333337</v>
      </c>
      <c r="AM223" s="237">
        <v>0.58333333333333337</v>
      </c>
      <c r="AN223" s="237">
        <v>0.58333333333333337</v>
      </c>
      <c r="AO223" s="237">
        <v>0.58333333333333337</v>
      </c>
    </row>
    <row r="224" spans="1:41" x14ac:dyDescent="0.25">
      <c r="A224" s="146" t="s">
        <v>239</v>
      </c>
      <c r="B224" s="64" t="s">
        <v>13</v>
      </c>
      <c r="C224" s="147" t="s">
        <v>9</v>
      </c>
      <c r="D224" s="64" t="s">
        <v>14</v>
      </c>
      <c r="E224" s="147" t="s">
        <v>132</v>
      </c>
      <c r="F224" s="148">
        <v>15</v>
      </c>
      <c r="G224" s="237">
        <f t="shared" si="5"/>
        <v>0.46888888888888886</v>
      </c>
      <c r="H224" s="237">
        <v>0.58333333333333337</v>
      </c>
      <c r="I224" s="237">
        <v>0.72222222222222232</v>
      </c>
      <c r="J224" s="237">
        <v>0.83333333333333348</v>
      </c>
      <c r="K224" s="237">
        <v>0.91666666666666674</v>
      </c>
      <c r="L224" s="237">
        <v>0.91666666666666674</v>
      </c>
      <c r="M224" s="237">
        <v>0.91666666666666674</v>
      </c>
      <c r="N224" s="237">
        <v>0.72222222222222232</v>
      </c>
      <c r="O224" s="237">
        <v>0.72222222222222232</v>
      </c>
      <c r="P224" s="237">
        <v>0.72222222222222232</v>
      </c>
      <c r="Q224" s="237">
        <v>0.72222222222222232</v>
      </c>
      <c r="R224" s="237">
        <v>0.72222222222222232</v>
      </c>
      <c r="S224" s="237">
        <v>0.72222222222222232</v>
      </c>
      <c r="T224" s="237">
        <v>0.41666666666666663</v>
      </c>
      <c r="U224" s="237">
        <v>0.41666666666666663</v>
      </c>
      <c r="V224" s="237">
        <v>0.41666666666666663</v>
      </c>
      <c r="W224" s="237">
        <v>0.41666666666666663</v>
      </c>
      <c r="X224" s="237">
        <v>0.41666666666666663</v>
      </c>
      <c r="Y224" s="237">
        <v>0.41666666666666663</v>
      </c>
      <c r="Z224" s="246">
        <v>0</v>
      </c>
      <c r="AA224" s="246">
        <v>0</v>
      </c>
      <c r="AB224" s="246">
        <v>0</v>
      </c>
      <c r="AC224" s="246">
        <v>0</v>
      </c>
      <c r="AD224" s="246">
        <v>0</v>
      </c>
      <c r="AE224" s="246">
        <v>0</v>
      </c>
      <c r="AF224" s="246">
        <v>0</v>
      </c>
      <c r="AG224" s="239">
        <v>8</v>
      </c>
      <c r="AH224" s="148">
        <f>5/36</f>
        <v>0.1388888888888889</v>
      </c>
      <c r="AI224" s="237">
        <v>0.41666666666666663</v>
      </c>
      <c r="AJ224" s="237">
        <v>0.41666666666666663</v>
      </c>
      <c r="AK224" s="237">
        <v>0.41666666666666663</v>
      </c>
      <c r="AL224" s="237">
        <v>0.41666666666666663</v>
      </c>
      <c r="AM224" s="237">
        <v>0.41666666666666663</v>
      </c>
      <c r="AN224" s="237">
        <v>0.41666666666666663</v>
      </c>
      <c r="AO224" s="237">
        <v>0.41666666666666663</v>
      </c>
    </row>
    <row r="225" spans="1:41" x14ac:dyDescent="0.25">
      <c r="A225" s="146" t="s">
        <v>240</v>
      </c>
      <c r="B225" s="64" t="s">
        <v>13</v>
      </c>
      <c r="C225" s="147" t="s">
        <v>9</v>
      </c>
      <c r="D225" s="64" t="s">
        <v>14</v>
      </c>
      <c r="E225" s="147" t="s">
        <v>132</v>
      </c>
      <c r="F225" s="148">
        <v>10</v>
      </c>
      <c r="G225" s="237">
        <f t="shared" si="5"/>
        <v>0.46888888888888886</v>
      </c>
      <c r="H225" s="237">
        <v>0.58333333333333337</v>
      </c>
      <c r="I225" s="237">
        <v>0.72222222222222232</v>
      </c>
      <c r="J225" s="237">
        <v>0.83333333333333348</v>
      </c>
      <c r="K225" s="237">
        <v>0.91666666666666674</v>
      </c>
      <c r="L225" s="237">
        <v>0.91666666666666674</v>
      </c>
      <c r="M225" s="237">
        <v>0.91666666666666674</v>
      </c>
      <c r="N225" s="237">
        <v>0.72222222222222232</v>
      </c>
      <c r="O225" s="237">
        <v>0.72222222222222232</v>
      </c>
      <c r="P225" s="237">
        <v>0.72222222222222232</v>
      </c>
      <c r="Q225" s="237">
        <v>0.72222222222222232</v>
      </c>
      <c r="R225" s="237">
        <v>0.72222222222222232</v>
      </c>
      <c r="S225" s="237">
        <v>0.72222222222222232</v>
      </c>
      <c r="T225" s="237">
        <v>0.41666666666666663</v>
      </c>
      <c r="U225" s="237">
        <v>0.41666666666666663</v>
      </c>
      <c r="V225" s="237">
        <v>0.41666666666666663</v>
      </c>
      <c r="W225" s="237">
        <v>0.41666666666666663</v>
      </c>
      <c r="X225" s="237">
        <v>0.41666666666666663</v>
      </c>
      <c r="Y225" s="237">
        <v>0.41666666666666663</v>
      </c>
      <c r="Z225" s="246">
        <v>0</v>
      </c>
      <c r="AA225" s="246">
        <v>0</v>
      </c>
      <c r="AB225" s="246">
        <v>0</v>
      </c>
      <c r="AC225" s="246">
        <v>0</v>
      </c>
      <c r="AD225" s="246">
        <v>0</v>
      </c>
      <c r="AE225" s="246">
        <v>0</v>
      </c>
      <c r="AF225" s="246">
        <v>0</v>
      </c>
      <c r="AG225" s="239">
        <v>9</v>
      </c>
      <c r="AH225" s="148">
        <f>4/36</f>
        <v>0.1111111111111111</v>
      </c>
      <c r="AI225" s="237">
        <v>0.27777777777777773</v>
      </c>
      <c r="AJ225" s="237">
        <v>0.27777777777777773</v>
      </c>
      <c r="AK225" s="237">
        <v>0.27777777777777773</v>
      </c>
      <c r="AL225" s="237">
        <v>0.27777777777777773</v>
      </c>
      <c r="AM225" s="237">
        <v>0.27777777777777773</v>
      </c>
      <c r="AN225" s="237">
        <v>0.27777777777777773</v>
      </c>
      <c r="AO225" s="237">
        <v>0.27777777777777773</v>
      </c>
    </row>
    <row r="226" spans="1:41" x14ac:dyDescent="0.25">
      <c r="A226" s="146" t="s">
        <v>241</v>
      </c>
      <c r="B226" s="64" t="s">
        <v>13</v>
      </c>
      <c r="C226" s="147" t="s">
        <v>9</v>
      </c>
      <c r="D226" s="64" t="s">
        <v>14</v>
      </c>
      <c r="E226" s="147" t="s">
        <v>132</v>
      </c>
      <c r="F226" s="148">
        <v>5</v>
      </c>
      <c r="G226" s="237">
        <f t="shared" si="5"/>
        <v>0.46888888888888886</v>
      </c>
      <c r="H226" s="237">
        <v>0.58333333333333337</v>
      </c>
      <c r="I226" s="237">
        <v>0.72222222222222232</v>
      </c>
      <c r="J226" s="237">
        <v>0.83333333333333348</v>
      </c>
      <c r="K226" s="237">
        <v>0.91666666666666674</v>
      </c>
      <c r="L226" s="237">
        <v>0.91666666666666674</v>
      </c>
      <c r="M226" s="237">
        <v>0.91666666666666674</v>
      </c>
      <c r="N226" s="237">
        <v>0.72222222222222232</v>
      </c>
      <c r="O226" s="237">
        <v>0.72222222222222232</v>
      </c>
      <c r="P226" s="237">
        <v>0.72222222222222232</v>
      </c>
      <c r="Q226" s="237">
        <v>0.72222222222222232</v>
      </c>
      <c r="R226" s="237">
        <v>0.72222222222222232</v>
      </c>
      <c r="S226" s="237">
        <v>0.72222222222222232</v>
      </c>
      <c r="T226" s="237">
        <v>0.41666666666666663</v>
      </c>
      <c r="U226" s="237">
        <v>0.41666666666666663</v>
      </c>
      <c r="V226" s="237">
        <v>0.41666666666666663</v>
      </c>
      <c r="W226" s="237">
        <v>0.41666666666666663</v>
      </c>
      <c r="X226" s="237">
        <v>0.41666666666666663</v>
      </c>
      <c r="Y226" s="237">
        <v>0.41666666666666663</v>
      </c>
      <c r="Z226" s="246">
        <v>0</v>
      </c>
      <c r="AA226" s="246">
        <v>0</v>
      </c>
      <c r="AB226" s="246">
        <v>0</v>
      </c>
      <c r="AC226" s="246">
        <v>0</v>
      </c>
      <c r="AD226" s="246">
        <v>0</v>
      </c>
      <c r="AE226" s="246">
        <v>0</v>
      </c>
      <c r="AF226" s="246">
        <v>0</v>
      </c>
      <c r="AG226" s="239">
        <v>10</v>
      </c>
      <c r="AH226" s="148">
        <f>3/36</f>
        <v>8.3333333333333329E-2</v>
      </c>
      <c r="AI226" s="237">
        <v>0.16666666666666669</v>
      </c>
      <c r="AJ226" s="237">
        <v>0.16666666666666669</v>
      </c>
      <c r="AK226" s="237">
        <v>0.16666666666666669</v>
      </c>
      <c r="AL226" s="237">
        <v>0.16666666666666669</v>
      </c>
      <c r="AM226" s="237">
        <v>0.16666666666666669</v>
      </c>
      <c r="AN226" s="237">
        <v>0.16666666666666669</v>
      </c>
      <c r="AO226" s="237">
        <v>0.16666666666666669</v>
      </c>
    </row>
    <row r="227" spans="1:41" x14ac:dyDescent="0.25">
      <c r="A227" s="146" t="s">
        <v>242</v>
      </c>
      <c r="B227" s="64" t="s">
        <v>23</v>
      </c>
      <c r="C227" s="147" t="s">
        <v>77</v>
      </c>
      <c r="D227" s="64" t="s">
        <v>11</v>
      </c>
      <c r="E227" s="147" t="s">
        <v>47</v>
      </c>
      <c r="F227" s="148">
        <f>(10+8+5)/3</f>
        <v>7.666666666666667</v>
      </c>
      <c r="G227" s="237">
        <f t="shared" si="5"/>
        <v>0.47888888888888886</v>
      </c>
      <c r="H227" s="237">
        <v>0.91666666666666674</v>
      </c>
      <c r="I227" s="237">
        <v>0.91666666666666674</v>
      </c>
      <c r="J227" s="237">
        <v>0.91666666666666674</v>
      </c>
      <c r="K227" s="237">
        <v>0.91666666666666674</v>
      </c>
      <c r="L227" s="237">
        <v>0.91666666666666674</v>
      </c>
      <c r="M227" s="237">
        <v>0.91666666666666674</v>
      </c>
      <c r="N227" s="237">
        <v>0.91666666666666674</v>
      </c>
      <c r="O227" s="237">
        <v>0.91666666666666674</v>
      </c>
      <c r="P227" s="237">
        <v>0.91666666666666674</v>
      </c>
      <c r="Q227" s="237">
        <v>0.72222222222222232</v>
      </c>
      <c r="R227" s="237">
        <v>0.72222222222222232</v>
      </c>
      <c r="S227" s="237">
        <v>0.72222222222222232</v>
      </c>
      <c r="T227" s="237">
        <v>0.72222222222222232</v>
      </c>
      <c r="U227" s="237">
        <v>0.41666666666666663</v>
      </c>
      <c r="V227" s="237">
        <v>0.41666666666666663</v>
      </c>
      <c r="W227" s="246">
        <v>0</v>
      </c>
      <c r="X227" s="246">
        <v>0</v>
      </c>
      <c r="Y227" s="246">
        <v>0</v>
      </c>
      <c r="Z227" s="246">
        <v>0</v>
      </c>
      <c r="AA227" s="246">
        <v>0</v>
      </c>
      <c r="AB227" s="246">
        <v>0</v>
      </c>
      <c r="AC227" s="246">
        <v>0</v>
      </c>
      <c r="AD227" s="246">
        <v>0</v>
      </c>
      <c r="AE227" s="246">
        <v>0</v>
      </c>
      <c r="AF227" s="246">
        <v>0</v>
      </c>
      <c r="AG227" s="239">
        <v>11</v>
      </c>
      <c r="AH227" s="148">
        <f>2/36</f>
        <v>5.5555555555555552E-2</v>
      </c>
      <c r="AI227" s="237">
        <v>8.3333333333333329E-2</v>
      </c>
      <c r="AJ227" s="237">
        <v>8.3333333333333329E-2</v>
      </c>
      <c r="AK227" s="237">
        <v>8.3333333333333329E-2</v>
      </c>
      <c r="AL227" s="237">
        <v>8.3333333333333329E-2</v>
      </c>
      <c r="AM227" s="237">
        <v>8.3333333333333329E-2</v>
      </c>
      <c r="AN227" s="237">
        <v>8.3333333333333329E-2</v>
      </c>
      <c r="AO227" s="237">
        <v>8.3333333333333329E-2</v>
      </c>
    </row>
    <row r="228" spans="1:41" ht="15.75" thickBot="1" x14ac:dyDescent="0.3">
      <c r="A228" s="146" t="s">
        <v>130</v>
      </c>
      <c r="B228" s="64" t="s">
        <v>23</v>
      </c>
      <c r="C228" s="147" t="s">
        <v>24</v>
      </c>
      <c r="D228" s="64" t="s">
        <v>13</v>
      </c>
      <c r="E228" s="147" t="s">
        <v>10</v>
      </c>
      <c r="F228" s="148">
        <v>4</v>
      </c>
      <c r="G228" s="237">
        <f t="shared" si="5"/>
        <v>0.11888888888888889</v>
      </c>
      <c r="H228" s="237">
        <v>0.91666666666666674</v>
      </c>
      <c r="I228" s="237">
        <v>0.91666666666666674</v>
      </c>
      <c r="J228" s="237">
        <v>0.72222222222222232</v>
      </c>
      <c r="K228" s="237">
        <v>0.41666666666666663</v>
      </c>
      <c r="L228" s="246">
        <v>0</v>
      </c>
      <c r="M228" s="246">
        <v>0</v>
      </c>
      <c r="N228" s="246">
        <v>0</v>
      </c>
      <c r="O228" s="246">
        <v>0</v>
      </c>
      <c r="P228" s="246">
        <v>0</v>
      </c>
      <c r="Q228" s="246">
        <v>0</v>
      </c>
      <c r="R228" s="246">
        <v>0</v>
      </c>
      <c r="S228" s="246">
        <v>0</v>
      </c>
      <c r="T228" s="246">
        <v>0</v>
      </c>
      <c r="U228" s="246">
        <v>0</v>
      </c>
      <c r="V228" s="246">
        <v>0</v>
      </c>
      <c r="W228" s="246">
        <v>0</v>
      </c>
      <c r="X228" s="246">
        <v>0</v>
      </c>
      <c r="Y228" s="246">
        <v>0</v>
      </c>
      <c r="Z228" s="246">
        <v>0</v>
      </c>
      <c r="AA228" s="246">
        <v>0</v>
      </c>
      <c r="AB228" s="246">
        <v>0</v>
      </c>
      <c r="AC228" s="246">
        <v>0</v>
      </c>
      <c r="AD228" s="246">
        <v>0</v>
      </c>
      <c r="AE228" s="246">
        <v>0</v>
      </c>
      <c r="AF228" s="246">
        <v>0</v>
      </c>
      <c r="AG228" s="240">
        <v>12</v>
      </c>
      <c r="AH228" s="157">
        <f>1/36</f>
        <v>2.7777777777777776E-2</v>
      </c>
      <c r="AI228" s="237">
        <v>2.7777777777777776E-2</v>
      </c>
      <c r="AJ228" s="237">
        <v>2.7777777777777776E-2</v>
      </c>
      <c r="AK228" s="237">
        <v>2.7777777777777776E-2</v>
      </c>
      <c r="AL228" s="237">
        <v>2.7777777777777776E-2</v>
      </c>
      <c r="AM228" s="237">
        <v>2.7777777777777776E-2</v>
      </c>
      <c r="AN228" s="237">
        <v>2.7777777777777776E-2</v>
      </c>
      <c r="AO228" s="237">
        <v>2.7777777777777776E-2</v>
      </c>
    </row>
    <row r="229" spans="1:41" ht="16.5" thickTop="1" thickBot="1" x14ac:dyDescent="0.3">
      <c r="A229" s="146" t="s">
        <v>129</v>
      </c>
      <c r="B229" s="64" t="s">
        <v>23</v>
      </c>
      <c r="C229" s="147" t="s">
        <v>22</v>
      </c>
      <c r="D229" s="64" t="s">
        <v>24</v>
      </c>
      <c r="E229" s="147" t="s">
        <v>13</v>
      </c>
      <c r="F229" s="148">
        <v>2</v>
      </c>
      <c r="G229" s="237">
        <f t="shared" si="5"/>
        <v>8.2222222222222238E-2</v>
      </c>
      <c r="H229" s="237">
        <v>0.91666666666666674</v>
      </c>
      <c r="I229" s="237">
        <v>0.72222222222222232</v>
      </c>
      <c r="J229" s="237">
        <v>0.41666666666666663</v>
      </c>
      <c r="K229" s="246">
        <v>0</v>
      </c>
      <c r="L229" s="246">
        <v>0</v>
      </c>
      <c r="M229" s="246">
        <v>0</v>
      </c>
      <c r="N229" s="246">
        <v>0</v>
      </c>
      <c r="O229" s="246">
        <v>0</v>
      </c>
      <c r="P229" s="246">
        <v>0</v>
      </c>
      <c r="Q229" s="246">
        <v>0</v>
      </c>
      <c r="R229" s="246">
        <v>0</v>
      </c>
      <c r="S229" s="246">
        <v>0</v>
      </c>
      <c r="T229" s="246">
        <v>0</v>
      </c>
      <c r="U229" s="246">
        <v>0</v>
      </c>
      <c r="V229" s="246">
        <v>0</v>
      </c>
      <c r="W229" s="246">
        <v>0</v>
      </c>
      <c r="X229" s="246">
        <v>0</v>
      </c>
      <c r="Y229" s="246">
        <v>0</v>
      </c>
      <c r="Z229" s="246">
        <v>0</v>
      </c>
      <c r="AA229" s="246">
        <v>0</v>
      </c>
      <c r="AB229" s="246">
        <v>0</v>
      </c>
      <c r="AC229" s="246">
        <v>0</v>
      </c>
      <c r="AD229" s="246">
        <v>0</v>
      </c>
      <c r="AE229" s="246">
        <v>0</v>
      </c>
      <c r="AF229" s="246">
        <v>0</v>
      </c>
      <c r="AG229" s="242" t="s">
        <v>36</v>
      </c>
      <c r="AH229" s="243" t="s">
        <v>247</v>
      </c>
      <c r="AI229" s="245" t="s">
        <v>248</v>
      </c>
      <c r="AJ229" s="244"/>
      <c r="AK229" s="241"/>
      <c r="AL229" s="241"/>
      <c r="AM229" s="241"/>
      <c r="AN229" s="241"/>
      <c r="AO229" s="241"/>
    </row>
    <row r="230" spans="1:41" x14ac:dyDescent="0.25">
      <c r="A230" s="146" t="s">
        <v>128</v>
      </c>
      <c r="B230" s="64" t="s">
        <v>23</v>
      </c>
      <c r="C230" s="147" t="s">
        <v>13</v>
      </c>
      <c r="D230" s="64" t="s">
        <v>27</v>
      </c>
      <c r="E230" s="147" t="s">
        <v>25</v>
      </c>
      <c r="F230" s="148">
        <v>2</v>
      </c>
      <c r="G230" s="237">
        <f t="shared" si="5"/>
        <v>0.20111111111111113</v>
      </c>
      <c r="H230" s="237">
        <v>0.91666666666666674</v>
      </c>
      <c r="I230" s="237">
        <v>0.91666666666666674</v>
      </c>
      <c r="J230" s="237">
        <v>0.91666666666666674</v>
      </c>
      <c r="K230" s="237">
        <v>0.72222222222222232</v>
      </c>
      <c r="L230" s="237">
        <v>0.72222222222222232</v>
      </c>
      <c r="M230" s="237">
        <v>0.41666666666666663</v>
      </c>
      <c r="N230" s="237">
        <v>0.41666666666666663</v>
      </c>
      <c r="O230" s="246">
        <v>0</v>
      </c>
      <c r="P230" s="246">
        <v>0</v>
      </c>
      <c r="Q230" s="246">
        <v>0</v>
      </c>
      <c r="R230" s="246">
        <v>0</v>
      </c>
      <c r="S230" s="246">
        <v>0</v>
      </c>
      <c r="T230" s="246">
        <v>0</v>
      </c>
      <c r="U230" s="246">
        <v>0</v>
      </c>
      <c r="V230" s="246">
        <v>0</v>
      </c>
      <c r="W230" s="246">
        <v>0</v>
      </c>
      <c r="X230" s="246">
        <v>0</v>
      </c>
      <c r="Y230" s="246">
        <v>0</v>
      </c>
      <c r="Z230" s="246">
        <v>0</v>
      </c>
      <c r="AA230" s="246">
        <v>0</v>
      </c>
      <c r="AB230" s="246">
        <v>0</v>
      </c>
      <c r="AC230" s="246">
        <v>0</v>
      </c>
      <c r="AD230" s="246">
        <v>0</v>
      </c>
      <c r="AE230" s="246">
        <v>0</v>
      </c>
      <c r="AF230" s="246">
        <v>0</v>
      </c>
      <c r="AG230" s="238">
        <v>2</v>
      </c>
      <c r="AH230" s="156">
        <f>1/36</f>
        <v>2.7777777777777776E-2</v>
      </c>
      <c r="AI230" s="237">
        <v>1.0000000000000002</v>
      </c>
      <c r="AJ230" s="237">
        <v>1.0000000000000002</v>
      </c>
      <c r="AK230" s="237">
        <v>1.0000000000000002</v>
      </c>
      <c r="AL230" s="237">
        <v>1.0000000000000002</v>
      </c>
      <c r="AM230" s="237">
        <v>1.0000000000000002</v>
      </c>
      <c r="AN230" s="237">
        <v>1.0000000000000002</v>
      </c>
      <c r="AO230" s="237">
        <v>1.0000000000000002</v>
      </c>
    </row>
    <row r="231" spans="1:41" x14ac:dyDescent="0.25">
      <c r="A231" s="146" t="s">
        <v>243</v>
      </c>
      <c r="B231" s="64" t="s">
        <v>23</v>
      </c>
      <c r="C231" s="147" t="s">
        <v>27</v>
      </c>
      <c r="D231" s="64" t="s">
        <v>7</v>
      </c>
      <c r="E231" s="147" t="s">
        <v>47</v>
      </c>
      <c r="F231" s="148">
        <v>12</v>
      </c>
      <c r="G231" s="237">
        <f t="shared" si="5"/>
        <v>0.41111111111111109</v>
      </c>
      <c r="H231" s="237">
        <v>0.91666666666666674</v>
      </c>
      <c r="I231" s="237">
        <v>0.91666666666666674</v>
      </c>
      <c r="J231" s="237">
        <v>0.91666666666666674</v>
      </c>
      <c r="K231" s="237">
        <v>0.91666666666666674</v>
      </c>
      <c r="L231" s="237">
        <v>0.91666666666666674</v>
      </c>
      <c r="M231" s="237">
        <v>0.72222222222222232</v>
      </c>
      <c r="N231" s="237">
        <v>0.72222222222222232</v>
      </c>
      <c r="O231" s="237">
        <v>0.72222222222222232</v>
      </c>
      <c r="P231" s="237">
        <v>0.72222222222222232</v>
      </c>
      <c r="Q231" s="237">
        <v>0.72222222222222232</v>
      </c>
      <c r="R231" s="237">
        <v>0.41666666666666663</v>
      </c>
      <c r="S231" s="237">
        <v>0.41666666666666663</v>
      </c>
      <c r="T231" s="237">
        <v>0.41666666666666663</v>
      </c>
      <c r="U231" s="237">
        <v>0.41666666666666663</v>
      </c>
      <c r="V231" s="237">
        <v>0.41666666666666663</v>
      </c>
      <c r="W231" s="246">
        <v>0</v>
      </c>
      <c r="X231" s="246">
        <v>0</v>
      </c>
      <c r="Y231" s="246">
        <v>0</v>
      </c>
      <c r="Z231" s="246">
        <v>0</v>
      </c>
      <c r="AA231" s="246">
        <v>0</v>
      </c>
      <c r="AB231" s="246">
        <v>0</v>
      </c>
      <c r="AC231" s="246">
        <v>0</v>
      </c>
      <c r="AD231" s="246">
        <v>0</v>
      </c>
      <c r="AE231" s="246">
        <v>0</v>
      </c>
      <c r="AF231" s="246">
        <v>0</v>
      </c>
      <c r="AG231" s="239">
        <v>3</v>
      </c>
      <c r="AH231" s="148">
        <f>2/36</f>
        <v>5.5555555555555552E-2</v>
      </c>
      <c r="AI231" s="237">
        <v>0.97222222222222232</v>
      </c>
      <c r="AJ231" s="237">
        <v>0.97222222222222232</v>
      </c>
      <c r="AK231" s="237">
        <v>0.97222222222222232</v>
      </c>
      <c r="AL231" s="237">
        <v>0.97222222222222232</v>
      </c>
      <c r="AM231" s="237">
        <v>0.97222222222222232</v>
      </c>
      <c r="AN231" s="237">
        <v>0.97222222222222232</v>
      </c>
      <c r="AO231" s="237">
        <v>0.97222222222222232</v>
      </c>
    </row>
    <row r="232" spans="1:41" x14ac:dyDescent="0.25">
      <c r="A232" s="146" t="s">
        <v>244</v>
      </c>
      <c r="G232" s="237">
        <f t="shared" si="5"/>
        <v>0</v>
      </c>
      <c r="H232" s="246">
        <v>0</v>
      </c>
      <c r="I232" s="246">
        <v>0</v>
      </c>
      <c r="J232" s="246">
        <v>0</v>
      </c>
      <c r="K232" s="246">
        <v>0</v>
      </c>
      <c r="L232" s="246">
        <v>0</v>
      </c>
      <c r="M232" s="246">
        <v>0</v>
      </c>
      <c r="N232" s="246">
        <v>0</v>
      </c>
      <c r="O232" s="246">
        <v>0</v>
      </c>
      <c r="P232" s="246">
        <v>0</v>
      </c>
      <c r="Q232" s="246">
        <v>0</v>
      </c>
      <c r="R232" s="246">
        <v>0</v>
      </c>
      <c r="S232" s="246">
        <v>0</v>
      </c>
      <c r="T232" s="246">
        <v>0</v>
      </c>
      <c r="U232" s="246">
        <v>0</v>
      </c>
      <c r="V232" s="246">
        <v>0</v>
      </c>
      <c r="W232" s="246">
        <v>0</v>
      </c>
      <c r="X232" s="246">
        <v>0</v>
      </c>
      <c r="Y232" s="246">
        <v>0</v>
      </c>
      <c r="Z232" s="246">
        <v>0</v>
      </c>
      <c r="AA232" s="246">
        <v>0</v>
      </c>
      <c r="AB232" s="246">
        <v>0</v>
      </c>
      <c r="AC232" s="246">
        <v>0</v>
      </c>
      <c r="AD232" s="246">
        <v>0</v>
      </c>
      <c r="AE232" s="246">
        <v>0</v>
      </c>
      <c r="AF232" s="246">
        <v>0</v>
      </c>
      <c r="AG232" s="239">
        <v>4</v>
      </c>
      <c r="AH232" s="148">
        <f>3/36</f>
        <v>8.3333333333333329E-2</v>
      </c>
      <c r="AI232" s="237">
        <v>0.91666666666666674</v>
      </c>
      <c r="AJ232" s="237">
        <v>0.91666666666666674</v>
      </c>
      <c r="AK232" s="237">
        <v>0.91666666666666674</v>
      </c>
      <c r="AL232" s="237">
        <v>0.91666666666666674</v>
      </c>
      <c r="AM232" s="237">
        <v>0.91666666666666674</v>
      </c>
      <c r="AN232" s="237">
        <v>0.91666666666666674</v>
      </c>
      <c r="AO232" s="237">
        <v>0.91666666666666674</v>
      </c>
    </row>
    <row r="233" spans="1:41" ht="15.75" thickBot="1" x14ac:dyDescent="0.3">
      <c r="A233" s="151" t="s">
        <v>245</v>
      </c>
      <c r="B233" s="153" t="s">
        <v>23</v>
      </c>
      <c r="C233" s="152" t="s">
        <v>27</v>
      </c>
      <c r="D233" s="153" t="s">
        <v>7</v>
      </c>
      <c r="E233" s="152" t="s">
        <v>47</v>
      </c>
      <c r="F233" s="154">
        <v>10</v>
      </c>
      <c r="G233" s="237">
        <f t="shared" si="5"/>
        <v>0.41111111111111109</v>
      </c>
      <c r="H233" s="237">
        <v>0.91666666666666674</v>
      </c>
      <c r="I233" s="237">
        <v>0.91666666666666674</v>
      </c>
      <c r="J233" s="237">
        <v>0.91666666666666674</v>
      </c>
      <c r="K233" s="237">
        <v>0.91666666666666674</v>
      </c>
      <c r="L233" s="237">
        <v>0.91666666666666674</v>
      </c>
      <c r="M233" s="237">
        <v>0.72222222222222232</v>
      </c>
      <c r="N233" s="237">
        <v>0.72222222222222232</v>
      </c>
      <c r="O233" s="237">
        <v>0.72222222222222232</v>
      </c>
      <c r="P233" s="237">
        <v>0.72222222222222232</v>
      </c>
      <c r="Q233" s="237">
        <v>0.72222222222222232</v>
      </c>
      <c r="R233" s="237">
        <v>0.41666666666666663</v>
      </c>
      <c r="S233" s="237">
        <v>0.41666666666666663</v>
      </c>
      <c r="T233" s="237">
        <v>0.41666666666666663</v>
      </c>
      <c r="U233" s="237">
        <v>0.41666666666666663</v>
      </c>
      <c r="V233" s="237">
        <v>0.41666666666666663</v>
      </c>
      <c r="W233" s="246">
        <v>0</v>
      </c>
      <c r="X233" s="246">
        <v>0</v>
      </c>
      <c r="Y233" s="246">
        <v>0</v>
      </c>
      <c r="Z233" s="246">
        <v>0</v>
      </c>
      <c r="AA233" s="246">
        <v>0</v>
      </c>
      <c r="AB233" s="246">
        <v>0</v>
      </c>
      <c r="AC233" s="246">
        <v>0</v>
      </c>
      <c r="AD233" s="246">
        <v>0</v>
      </c>
      <c r="AE233" s="246">
        <v>0</v>
      </c>
      <c r="AF233" s="246">
        <v>0</v>
      </c>
      <c r="AG233" s="239">
        <v>5</v>
      </c>
      <c r="AH233" s="148">
        <f>4/36</f>
        <v>0.1111111111111111</v>
      </c>
      <c r="AI233" s="237">
        <v>0.83333333333333348</v>
      </c>
      <c r="AJ233" s="237">
        <v>0.83333333333333348</v>
      </c>
      <c r="AK233" s="237">
        <v>0.83333333333333348</v>
      </c>
      <c r="AL233" s="237">
        <v>0.83333333333333348</v>
      </c>
      <c r="AM233" s="237">
        <v>0.83333333333333348</v>
      </c>
      <c r="AN233" s="237">
        <v>0.83333333333333348</v>
      </c>
      <c r="AO233" s="237">
        <v>0.83333333333333348</v>
      </c>
    </row>
    <row r="234" spans="1:41" ht="15.75" thickTop="1" x14ac:dyDescent="0.25">
      <c r="AG234" s="239">
        <v>6</v>
      </c>
      <c r="AH234" s="148">
        <f>5/36</f>
        <v>0.1388888888888889</v>
      </c>
      <c r="AI234" s="237">
        <v>0.72222222222222232</v>
      </c>
      <c r="AJ234" s="237">
        <v>0.72222222222222232</v>
      </c>
      <c r="AK234" s="237">
        <v>0.72222222222222232</v>
      </c>
      <c r="AL234" s="237">
        <v>0.72222222222222232</v>
      </c>
      <c r="AM234" s="237">
        <v>0.72222222222222232</v>
      </c>
      <c r="AN234" s="237">
        <v>0.72222222222222232</v>
      </c>
      <c r="AO234" s="237">
        <v>0.72222222222222232</v>
      </c>
    </row>
    <row r="235" spans="1:41" x14ac:dyDescent="0.25">
      <c r="AG235" s="239">
        <v>7</v>
      </c>
      <c r="AH235" s="148">
        <f>6/36</f>
        <v>0.16666666666666666</v>
      </c>
      <c r="AI235" s="237">
        <v>0.58333333333333337</v>
      </c>
      <c r="AJ235" s="237">
        <v>0.58333333333333337</v>
      </c>
      <c r="AK235" s="237">
        <v>0.58333333333333337</v>
      </c>
      <c r="AL235" s="237">
        <v>0.58333333333333337</v>
      </c>
      <c r="AM235" s="237">
        <v>0.58333333333333337</v>
      </c>
      <c r="AN235" s="237">
        <v>0.58333333333333337</v>
      </c>
      <c r="AO235" s="237">
        <v>0.58333333333333337</v>
      </c>
    </row>
    <row r="236" spans="1:41" x14ac:dyDescent="0.25">
      <c r="AG236" s="239">
        <v>8</v>
      </c>
      <c r="AH236" s="148">
        <f>5/36</f>
        <v>0.1388888888888889</v>
      </c>
      <c r="AI236" s="237">
        <v>0.41666666666666663</v>
      </c>
      <c r="AJ236" s="237">
        <v>0.41666666666666663</v>
      </c>
      <c r="AK236" s="237">
        <v>0.41666666666666663</v>
      </c>
      <c r="AL236" s="237">
        <v>0.41666666666666663</v>
      </c>
      <c r="AM236" s="237">
        <v>0.41666666666666663</v>
      </c>
      <c r="AN236" s="237">
        <v>0.41666666666666663</v>
      </c>
      <c r="AO236" s="237">
        <v>0.41666666666666663</v>
      </c>
    </row>
    <row r="237" spans="1:41" x14ac:dyDescent="0.25">
      <c r="AG237" s="239">
        <v>9</v>
      </c>
      <c r="AH237" s="148">
        <f>4/36</f>
        <v>0.1111111111111111</v>
      </c>
      <c r="AI237" s="237">
        <v>0.27777777777777773</v>
      </c>
      <c r="AJ237" s="237">
        <v>0.27777777777777773</v>
      </c>
      <c r="AK237" s="237">
        <v>0.27777777777777773</v>
      </c>
      <c r="AL237" s="237">
        <v>0.27777777777777773</v>
      </c>
      <c r="AM237" s="237">
        <v>0.27777777777777773</v>
      </c>
      <c r="AN237" s="237">
        <v>0.27777777777777773</v>
      </c>
      <c r="AO237" s="237">
        <v>0.27777777777777773</v>
      </c>
    </row>
    <row r="238" spans="1:41" x14ac:dyDescent="0.25">
      <c r="AG238" s="239">
        <v>10</v>
      </c>
      <c r="AH238" s="148">
        <f>3/36</f>
        <v>8.3333333333333329E-2</v>
      </c>
      <c r="AI238" s="237">
        <v>0.16666666666666669</v>
      </c>
      <c r="AJ238" s="237">
        <v>0.16666666666666669</v>
      </c>
      <c r="AK238" s="237">
        <v>0.16666666666666669</v>
      </c>
      <c r="AL238" s="237">
        <v>0.16666666666666669</v>
      </c>
      <c r="AM238" s="237">
        <v>0.16666666666666669</v>
      </c>
      <c r="AN238" s="237">
        <v>0.16666666666666669</v>
      </c>
      <c r="AO238" s="237">
        <v>0.16666666666666669</v>
      </c>
    </row>
    <row r="239" spans="1:41" x14ac:dyDescent="0.25">
      <c r="AG239" s="239">
        <v>11</v>
      </c>
      <c r="AH239" s="148">
        <f>2/36</f>
        <v>5.5555555555555552E-2</v>
      </c>
      <c r="AI239" s="237">
        <v>8.3333333333333329E-2</v>
      </c>
      <c r="AJ239" s="237">
        <v>8.3333333333333329E-2</v>
      </c>
      <c r="AK239" s="237">
        <v>8.3333333333333329E-2</v>
      </c>
      <c r="AL239" s="237">
        <v>8.3333333333333329E-2</v>
      </c>
      <c r="AM239" s="237">
        <v>8.3333333333333329E-2</v>
      </c>
      <c r="AN239" s="237">
        <v>8.3333333333333329E-2</v>
      </c>
      <c r="AO239" s="237">
        <v>8.3333333333333329E-2</v>
      </c>
    </row>
    <row r="240" spans="1:41" ht="15.75" thickBot="1" x14ac:dyDescent="0.3">
      <c r="AG240" s="240">
        <v>12</v>
      </c>
      <c r="AH240" s="157">
        <f>1/36</f>
        <v>2.7777777777777776E-2</v>
      </c>
      <c r="AI240" s="237">
        <v>2.7777777777777776E-2</v>
      </c>
      <c r="AJ240" s="237">
        <v>2.7777777777777776E-2</v>
      </c>
      <c r="AK240" s="237">
        <v>2.7777777777777776E-2</v>
      </c>
      <c r="AL240" s="237">
        <v>2.7777777777777776E-2</v>
      </c>
      <c r="AM240" s="237">
        <v>2.7777777777777776E-2</v>
      </c>
      <c r="AN240" s="237">
        <v>2.7777777777777776E-2</v>
      </c>
      <c r="AO240" s="237">
        <v>2.7777777777777776E-2</v>
      </c>
    </row>
    <row r="241" spans="33:41" ht="16.5" thickTop="1" thickBot="1" x14ac:dyDescent="0.3">
      <c r="AG241" s="242"/>
      <c r="AH241" s="243"/>
      <c r="AI241" s="245"/>
      <c r="AJ241" s="244"/>
      <c r="AK241" s="241"/>
      <c r="AL241" s="241"/>
      <c r="AM241" s="241"/>
      <c r="AN241" s="241"/>
      <c r="AO241" s="241"/>
    </row>
    <row r="242" spans="33:41" x14ac:dyDescent="0.25">
      <c r="AG242" s="238"/>
      <c r="AH242" s="156"/>
    </row>
    <row r="243" spans="33:41" x14ac:dyDescent="0.25">
      <c r="AG243" s="239"/>
      <c r="AH243" s="148"/>
    </row>
    <row r="244" spans="33:41" x14ac:dyDescent="0.25">
      <c r="AG244" s="239"/>
      <c r="AH244" s="148"/>
    </row>
    <row r="245" spans="33:41" x14ac:dyDescent="0.25">
      <c r="AG245" s="239"/>
      <c r="AH245" s="148"/>
    </row>
    <row r="246" spans="33:41" x14ac:dyDescent="0.25">
      <c r="AG246" s="239"/>
      <c r="AH246" s="148"/>
    </row>
    <row r="247" spans="33:41" x14ac:dyDescent="0.25">
      <c r="AG247" s="239"/>
      <c r="AH247" s="148"/>
    </row>
    <row r="248" spans="33:41" x14ac:dyDescent="0.25">
      <c r="AG248" s="239"/>
      <c r="AH248" s="148"/>
    </row>
    <row r="249" spans="33:41" x14ac:dyDescent="0.25">
      <c r="AG249" s="239"/>
      <c r="AH249" s="148"/>
    </row>
    <row r="250" spans="33:41" x14ac:dyDescent="0.25">
      <c r="AG250" s="239"/>
      <c r="AH250" s="148"/>
    </row>
    <row r="251" spans="33:41" x14ac:dyDescent="0.25">
      <c r="AG251" s="239"/>
      <c r="AH251" s="148"/>
    </row>
    <row r="252" spans="33:41" x14ac:dyDescent="0.25">
      <c r="AG252" s="240"/>
      <c r="AH252" s="157"/>
    </row>
  </sheetData>
  <pageMargins left="0.7" right="0.7" top="0.75" bottom="0.75" header="0.3" footer="0.3"/>
  <pageSetup scale="75" orientation="landscape" r:id="rId1"/>
  <rowBreaks count="2" manualBreakCount="2">
    <brk id="70" max="16383" man="1"/>
    <brk id="92" max="16383" man="1"/>
  </rowBreaks>
  <colBreaks count="1" manualBreakCount="1">
    <brk id="3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Master</vt:lpstr>
      <vt:lpstr>Printable</vt:lpstr>
      <vt:lpstr>cluster hit</vt:lpstr>
      <vt:lpstr>Range</vt:lpstr>
      <vt:lpstr>'cluster hit'!Print_Area</vt:lpstr>
      <vt:lpstr>Printable!Print_Area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Babineau</dc:creator>
  <cp:lastModifiedBy>Eric Babineau</cp:lastModifiedBy>
  <cp:lastPrinted>2015-08-21T20:22:56Z</cp:lastPrinted>
  <dcterms:created xsi:type="dcterms:W3CDTF">2015-08-13T14:51:25Z</dcterms:created>
  <dcterms:modified xsi:type="dcterms:W3CDTF">2015-08-25T15:46:32Z</dcterms:modified>
</cp:coreProperties>
</file>