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hor_after_infinity\Desktop\"/>
    </mc:Choice>
  </mc:AlternateContent>
  <xr:revisionPtr revIDLastSave="0" documentId="8_{8297B2E8-89A2-4351-9C02-152A3E05A85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4" i="1" l="1"/>
  <c r="N32" i="1"/>
  <c r="N23" i="1"/>
  <c r="N21" i="1"/>
  <c r="L40" i="1"/>
  <c r="G40" i="1"/>
  <c r="L39" i="1"/>
  <c r="G39" i="1"/>
  <c r="L38" i="1"/>
  <c r="G38" i="1"/>
  <c r="L37" i="1"/>
  <c r="G37" i="1"/>
  <c r="L36" i="1"/>
  <c r="G36" i="1"/>
  <c r="L35" i="1"/>
  <c r="G35" i="1"/>
  <c r="L34" i="1"/>
  <c r="G34" i="1"/>
  <c r="L33" i="1"/>
  <c r="G33" i="1"/>
  <c r="L32" i="1"/>
  <c r="G32" i="1"/>
  <c r="G31" i="1"/>
  <c r="G30" i="1"/>
  <c r="L21" i="1"/>
  <c r="L22" i="1"/>
  <c r="L23" i="1"/>
  <c r="L24" i="1"/>
  <c r="L25" i="1"/>
  <c r="L26" i="1"/>
  <c r="L27" i="1"/>
  <c r="L28" i="1"/>
  <c r="L20" i="1"/>
  <c r="M19" i="1"/>
  <c r="H18" i="1"/>
  <c r="I18" i="1" s="1"/>
  <c r="J18" i="1" s="1"/>
  <c r="G19" i="1"/>
  <c r="G20" i="1"/>
  <c r="G21" i="1"/>
  <c r="G22" i="1"/>
  <c r="G23" i="1"/>
  <c r="G24" i="1"/>
  <c r="G25" i="1"/>
  <c r="G26" i="1"/>
  <c r="G27" i="1"/>
  <c r="G28" i="1"/>
  <c r="G18" i="1"/>
  <c r="H33" i="1" l="1"/>
  <c r="H21" i="1"/>
  <c r="H22" i="1"/>
  <c r="H20" i="1"/>
  <c r="H30" i="1"/>
  <c r="M31" i="1" s="1"/>
  <c r="H36" i="1"/>
  <c r="I36" i="1" s="1"/>
  <c r="H35" i="1"/>
  <c r="I35" i="1" s="1"/>
  <c r="H32" i="1"/>
  <c r="M33" i="1" s="1"/>
  <c r="H28" i="1"/>
  <c r="I28" i="1" s="1"/>
  <c r="H24" i="1"/>
  <c r="K18" i="1"/>
  <c r="I33" i="1"/>
  <c r="M34" i="1"/>
  <c r="H31" i="1"/>
  <c r="H38" i="1"/>
  <c r="H37" i="1"/>
  <c r="H40" i="1"/>
  <c r="I40" i="1" s="1"/>
  <c r="H34" i="1"/>
  <c r="H39" i="1"/>
  <c r="H19" i="1"/>
  <c r="H26" i="1"/>
  <c r="H25" i="1"/>
  <c r="H27" i="1"/>
  <c r="H23" i="1"/>
  <c r="M36" i="1" l="1"/>
  <c r="I26" i="1"/>
  <c r="M27" i="1"/>
  <c r="I19" i="1"/>
  <c r="M20" i="1"/>
  <c r="I32" i="1"/>
  <c r="K32" i="1" s="1"/>
  <c r="I30" i="1"/>
  <c r="I20" i="1"/>
  <c r="M21" i="1"/>
  <c r="I23" i="1"/>
  <c r="M24" i="1"/>
  <c r="I22" i="1"/>
  <c r="M23" i="1"/>
  <c r="M37" i="1"/>
  <c r="I24" i="1"/>
  <c r="M25" i="1"/>
  <c r="I21" i="1"/>
  <c r="M22" i="1"/>
  <c r="I27" i="1"/>
  <c r="M28" i="1"/>
  <c r="I25" i="1"/>
  <c r="M26" i="1"/>
  <c r="J28" i="1"/>
  <c r="K28" i="1"/>
  <c r="M40" i="1"/>
  <c r="I39" i="1"/>
  <c r="K40" i="1"/>
  <c r="J40" i="1"/>
  <c r="I34" i="1"/>
  <c r="M35" i="1"/>
  <c r="I37" i="1"/>
  <c r="M38" i="1"/>
  <c r="K35" i="1"/>
  <c r="J35" i="1"/>
  <c r="K36" i="1"/>
  <c r="J36" i="1"/>
  <c r="M39" i="1"/>
  <c r="I38" i="1"/>
  <c r="M32" i="1"/>
  <c r="I31" i="1"/>
  <c r="J33" i="1"/>
  <c r="K33" i="1"/>
  <c r="J32" i="1" l="1"/>
  <c r="J20" i="1"/>
  <c r="K20" i="1"/>
  <c r="K30" i="1"/>
  <c r="J30" i="1"/>
  <c r="J25" i="1"/>
  <c r="K25" i="1"/>
  <c r="J21" i="1"/>
  <c r="K21" i="1"/>
  <c r="J24" i="1"/>
  <c r="K24" i="1"/>
  <c r="J22" i="1"/>
  <c r="K22" i="1"/>
  <c r="J19" i="1"/>
  <c r="K19" i="1"/>
  <c r="J27" i="1"/>
  <c r="K27" i="1"/>
  <c r="J23" i="1"/>
  <c r="K23" i="1"/>
  <c r="J26" i="1"/>
  <c r="K26" i="1"/>
  <c r="K38" i="1"/>
  <c r="J38" i="1"/>
  <c r="J37" i="1"/>
  <c r="K37" i="1"/>
  <c r="J34" i="1"/>
  <c r="K34" i="1"/>
  <c r="K31" i="1"/>
  <c r="J31" i="1"/>
  <c r="K39" i="1"/>
  <c r="J39" i="1"/>
</calcChain>
</file>

<file path=xl/sharedStrings.xml><?xml version="1.0" encoding="utf-8"?>
<sst xmlns="http://schemas.openxmlformats.org/spreadsheetml/2006/main" count="63" uniqueCount="28">
  <si>
    <t>Month/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</si>
  <si>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</si>
  <si>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</si>
  <si>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</si>
  <si>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</si>
  <si>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</si>
  <si>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</si>
  <si>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</si>
  <si>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</si>
  <si>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</si>
  <si>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</si>
  <si>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</si>
  <si>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</si>
  <si>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Shipped</t>
  </si>
  <si>
    <t>Starting</t>
  </si>
  <si>
    <t>Ending</t>
  </si>
  <si>
    <t>Production</t>
  </si>
  <si>
    <t>Month</t>
  </si>
  <si>
    <t>Year</t>
  </si>
  <si>
    <t>Naive Forecast</t>
  </si>
  <si>
    <t>Cumulative Forecast</t>
  </si>
  <si>
    <t>MAE</t>
  </si>
  <si>
    <t>MSE</t>
  </si>
  <si>
    <t>MAPE</t>
  </si>
  <si>
    <t>Simple Exp. Smoothing</t>
  </si>
  <si>
    <t>Alpha</t>
  </si>
  <si>
    <t>Moving Average(N3)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</si>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</sst>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2" applyFont="1"/>
    <xf numFmtId="166" fontId="0" fillId="0" borderId="0" xfId="1" applyNumberFormat="1" applyFont="1"/>
    <xf numFmtId="166" fontId="0" fillId="0" borderId="0" xfId="0" applyNumberFormat="1"/>
    <xf numFmtId="9" fontId="0" fillId="0" borderId="0" xfId="3" applyFont="1"/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0" fontId="0" fillId="0" borderId="0" xfId="0" applyBorder="1"/>
    <xf numFmtId="166" fontId="0" fillId="0" borderId="0" xfId="0" applyNumberFormat="1" applyBorder="1"/>
    <xf numFmtId="0" fontId="0" fillId="0" borderId="3" xfId="0" applyBorder="1"/>
    <xf numFmtId="166" fontId="0" fillId="0" borderId="3" xfId="0" applyNumberFormat="1" applyBorder="1"/>
    <xf numFmtId="0" fontId="0" fillId="0" borderId="1" xfId="0" applyBorder="1"/>
    <xf numFmtId="166" fontId="0" fillId="0" borderId="4" xfId="0" applyNumberFormat="1" applyBorder="1"/>
    <xf numFmtId="0" fontId="0" fillId="0" borderId="4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6" xfId="0" applyNumberFormat="1" applyBorder="1"/>
    <xf numFmtId="0" fontId="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0" fillId="0" borderId="9" xfId="0" applyNumberFormat="1" applyBorder="1"/>
    <xf numFmtId="166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abSelected="1" topLeftCell="A28" workbookViewId="0">
      <selection activeCell="N39" sqref="N39"/>
    </sheetView>
  </sheetViews>
  <sheetFormatPr defaultColWidth="11.19921875" defaultRowHeight="15.6" x14ac:dyDescent="0.3"/>
  <cols>
    <col min="1" max="1" width="11.5" bestFit="1" customWidth="1"/>
    <col min="2" max="3" width="11.59765625" bestFit="1" customWidth="1"/>
    <col min="4" max="4" width="9.09765625" bestFit="1" customWidth="1"/>
    <col min="5" max="6" width="11" customWidth="1"/>
    <col min="7" max="7" width="13.19921875" bestFit="1" customWidth="1"/>
    <col min="8" max="8" width="18.09765625" bestFit="1" customWidth="1"/>
    <col min="9" max="9" width="9.09765625" bestFit="1" customWidth="1"/>
    <col min="10" max="10" width="12.59765625" bestFit="1" customWidth="1"/>
    <col min="11" max="11" width="11" customWidth="1"/>
    <col min="12" max="12" width="14.3984375" bestFit="1" customWidth="1"/>
    <col min="13" max="13" width="20.19921875" bestFit="1" customWidth="1"/>
    <col min="14" max="16" width="17.5" bestFit="1" customWidth="1"/>
    <col min="17" max="17" width="16" bestFit="1" customWidth="1"/>
    <col min="18" max="18" width="12.5" bestFit="1" customWidth="1"/>
  </cols>
  <sheetData>
    <row r="1" spans="1:18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8" x14ac:dyDescent="0.3">
      <c r="A2" s="8">
        <v>2013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8" x14ac:dyDescent="0.3">
      <c r="A3" s="5" t="s">
        <v>14</v>
      </c>
      <c r="B3" s="6">
        <v>120816</v>
      </c>
      <c r="C3" s="7">
        <v>125871.35</v>
      </c>
      <c r="D3" s="7">
        <v>120414.71428571429</v>
      </c>
      <c r="E3" s="7">
        <v>132696.0642857143</v>
      </c>
      <c r="F3" s="7">
        <v>125385.90714285715</v>
      </c>
      <c r="G3" s="7">
        <v>124197.11811332134</v>
      </c>
      <c r="H3" s="7">
        <v>135896.97525617847</v>
      </c>
      <c r="I3" s="7">
        <v>121360.81811332132</v>
      </c>
      <c r="J3" s="7">
        <v>141836.21097046416</v>
      </c>
      <c r="K3" s="7">
        <v>129436.06811332129</v>
      </c>
      <c r="L3" s="7">
        <v>131763.91097046415</v>
      </c>
      <c r="M3" s="7">
        <v>127822.27525617843</v>
      </c>
      <c r="N3" s="3"/>
      <c r="O3" s="1"/>
    </row>
    <row r="4" spans="1:18" x14ac:dyDescent="0.3">
      <c r="A4" s="8" t="s">
        <v>13</v>
      </c>
      <c r="B4" s="9">
        <v>26203</v>
      </c>
      <c r="C4" s="9">
        <v>33738</v>
      </c>
      <c r="D4" s="9">
        <v>18977</v>
      </c>
      <c r="E4" s="9">
        <v>40057</v>
      </c>
      <c r="F4" s="9">
        <v>33429</v>
      </c>
      <c r="G4" s="9">
        <v>18070</v>
      </c>
      <c r="H4" s="9">
        <v>47283</v>
      </c>
      <c r="I4" s="9">
        <v>1852</v>
      </c>
      <c r="J4" s="9">
        <v>42170</v>
      </c>
      <c r="K4" s="9">
        <v>30419</v>
      </c>
      <c r="L4" s="9">
        <v>32223</v>
      </c>
      <c r="M4" s="9">
        <v>22894</v>
      </c>
      <c r="N4" s="3"/>
      <c r="O4" s="1"/>
    </row>
    <row r="5" spans="1:18" x14ac:dyDescent="0.3">
      <c r="A5" s="8" t="s">
        <v>16</v>
      </c>
      <c r="B5" s="9">
        <v>31258.350000000002</v>
      </c>
      <c r="C5" s="9">
        <v>28281.364285714284</v>
      </c>
      <c r="D5" s="9">
        <v>31258.350000000002</v>
      </c>
      <c r="E5" s="9">
        <v>32746.842857142859</v>
      </c>
      <c r="F5" s="9">
        <v>32240.210970464188</v>
      </c>
      <c r="G5" s="9">
        <v>29769.857142857141</v>
      </c>
      <c r="H5" s="9">
        <v>32746.842857142859</v>
      </c>
      <c r="I5" s="9">
        <v>22327.392857142855</v>
      </c>
      <c r="J5" s="9">
        <v>29769.857142857141</v>
      </c>
      <c r="K5" s="9">
        <v>32746.842857142859</v>
      </c>
      <c r="L5" s="9">
        <v>28281.364285714284</v>
      </c>
      <c r="M5" s="9">
        <v>20838.900000000001</v>
      </c>
      <c r="N5" s="3"/>
      <c r="O5" s="4"/>
    </row>
    <row r="6" spans="1:18" x14ac:dyDescent="0.3">
      <c r="A6" s="10" t="s">
        <v>15</v>
      </c>
      <c r="B6" s="11">
        <v>125871.35</v>
      </c>
      <c r="C6" s="11">
        <v>120414.71428571429</v>
      </c>
      <c r="D6" s="11">
        <v>132696.0642857143</v>
      </c>
      <c r="E6" s="11">
        <v>125385.90714285715</v>
      </c>
      <c r="F6" s="11">
        <v>124197.11811332134</v>
      </c>
      <c r="G6" s="11">
        <v>135896.97525617847</v>
      </c>
      <c r="H6" s="11">
        <v>121360.81811332132</v>
      </c>
      <c r="I6" s="11">
        <v>141836.21097046416</v>
      </c>
      <c r="J6" s="11">
        <v>129436.06811332129</v>
      </c>
      <c r="K6" s="11">
        <v>131763.91097046415</v>
      </c>
      <c r="L6" s="11">
        <v>127822.27525617843</v>
      </c>
      <c r="M6" s="11">
        <v>125767.17525617842</v>
      </c>
      <c r="N6" s="3"/>
      <c r="O6" s="1"/>
    </row>
    <row r="7" spans="1:18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Q7" s="1"/>
      <c r="R7" s="2"/>
    </row>
    <row r="8" spans="1:18" x14ac:dyDescent="0.3">
      <c r="A8" s="8">
        <v>2014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Q8" s="1"/>
      <c r="R8" s="2"/>
    </row>
    <row r="9" spans="1:18" x14ac:dyDescent="0.3">
      <c r="A9" s="5" t="s">
        <v>14</v>
      </c>
      <c r="B9" s="7">
        <v>125767.17525617842</v>
      </c>
      <c r="C9" s="7">
        <v>131394.90656259301</v>
      </c>
      <c r="D9" s="7">
        <v>126075.37774458714</v>
      </c>
      <c r="E9" s="7">
        <v>139201.10905100172</v>
      </c>
      <c r="F9" s="7">
        <v>132009.97041962651</v>
      </c>
      <c r="G9" s="7">
        <v>130191.70172604109</v>
      </c>
      <c r="H9" s="7">
        <v>144269.43303245568</v>
      </c>
      <c r="I9" s="7">
        <v>129639.29440108046</v>
      </c>
      <c r="J9" s="7">
        <v>149643.11527202351</v>
      </c>
      <c r="K9" s="7">
        <v>138730.8465784381</v>
      </c>
      <c r="L9" s="7">
        <v>141596.70794706291</v>
      </c>
      <c r="M9" s="7">
        <v>136333.04906684684</v>
      </c>
      <c r="Q9" s="1"/>
      <c r="R9" s="2"/>
    </row>
    <row r="10" spans="1:18" x14ac:dyDescent="0.3">
      <c r="A10" s="8" t="s">
        <v>13</v>
      </c>
      <c r="B10" s="9">
        <v>27135</v>
      </c>
      <c r="C10" s="9">
        <v>34962</v>
      </c>
      <c r="D10" s="9">
        <v>19637</v>
      </c>
      <c r="E10" s="9">
        <v>41514</v>
      </c>
      <c r="F10" s="9">
        <v>34581</v>
      </c>
      <c r="G10" s="9">
        <v>18685</v>
      </c>
      <c r="H10" s="9">
        <v>48953</v>
      </c>
      <c r="I10" s="9">
        <v>1838</v>
      </c>
      <c r="J10" s="9">
        <v>43675</v>
      </c>
      <c r="K10" s="9">
        <v>31457</v>
      </c>
      <c r="L10" s="9">
        <v>33346</v>
      </c>
      <c r="M10" s="9">
        <v>23677</v>
      </c>
      <c r="N10" s="3"/>
      <c r="O10" s="1"/>
    </row>
    <row r="11" spans="1:18" x14ac:dyDescent="0.3">
      <c r="A11" s="8" t="s">
        <v>16</v>
      </c>
      <c r="B11" s="9">
        <v>32762.731306414586</v>
      </c>
      <c r="C11" s="9">
        <v>29642.471181994144</v>
      </c>
      <c r="D11" s="9">
        <v>32762.731306414586</v>
      </c>
      <c r="E11" s="9">
        <v>34322.861368624799</v>
      </c>
      <c r="F11" s="9">
        <v>32762.731306414586</v>
      </c>
      <c r="G11" s="9">
        <v>32762.731306414586</v>
      </c>
      <c r="H11" s="9">
        <v>34322.861368624799</v>
      </c>
      <c r="I11" s="9">
        <v>21841.820870943055</v>
      </c>
      <c r="J11" s="9">
        <v>32762.731306414586</v>
      </c>
      <c r="K11" s="9">
        <v>34322.861368624799</v>
      </c>
      <c r="L11" s="9">
        <v>28082.341119783927</v>
      </c>
      <c r="M11" s="9">
        <v>23401.950933153275</v>
      </c>
      <c r="N11" s="3"/>
    </row>
    <row r="12" spans="1:18" x14ac:dyDescent="0.3">
      <c r="A12" s="10" t="s">
        <v>15</v>
      </c>
      <c r="B12" s="11">
        <v>131394.90656259301</v>
      </c>
      <c r="C12" s="11">
        <v>126075.37774458714</v>
      </c>
      <c r="D12" s="11">
        <v>139201.10905100172</v>
      </c>
      <c r="E12" s="11">
        <v>132009.97041962651</v>
      </c>
      <c r="F12" s="11">
        <v>130191.70172604109</v>
      </c>
      <c r="G12" s="11">
        <v>144269.43303245568</v>
      </c>
      <c r="H12" s="11">
        <v>129639.29440108046</v>
      </c>
      <c r="I12" s="11">
        <v>149643.11527202351</v>
      </c>
      <c r="J12" s="11">
        <v>138730.8465784381</v>
      </c>
      <c r="K12" s="11">
        <v>141596.70794706291</v>
      </c>
      <c r="L12" s="11">
        <v>136333.04906684684</v>
      </c>
      <c r="M12" s="11">
        <v>136058.00000000012</v>
      </c>
    </row>
    <row r="15" spans="1:18" ht="5.4" customHeight="1" thickBot="1" x14ac:dyDescent="0.35"/>
    <row r="16" spans="1:18" ht="46.2" customHeight="1" thickBot="1" x14ac:dyDescent="0.35">
      <c r="A16" s="37" t="s">
        <v>18</v>
      </c>
      <c r="B16" s="38" t="s">
        <v>17</v>
      </c>
      <c r="C16" s="38" t="s">
        <v>14</v>
      </c>
      <c r="D16" s="38" t="s">
        <v>13</v>
      </c>
      <c r="E16" s="38" t="s">
        <v>16</v>
      </c>
      <c r="F16" s="38" t="s">
        <v>15</v>
      </c>
      <c r="G16" s="38" t="s">
        <v>19</v>
      </c>
      <c r="H16" s="38" t="s">
        <v>20</v>
      </c>
      <c r="I16" s="38" t="s">
        <v>21</v>
      </c>
      <c r="J16" s="39" t="s">
        <v>22</v>
      </c>
      <c r="K16" s="38" t="s">
        <v>23</v>
      </c>
      <c r="L16" s="39" t="s">
        <v>26</v>
      </c>
      <c r="M16" s="40" t="s">
        <v>24</v>
      </c>
    </row>
    <row r="17" spans="1:14" x14ac:dyDescent="0.3">
      <c r="A17" s="46">
        <v>2013</v>
      </c>
      <c r="B17" s="41" t="s">
        <v>1</v>
      </c>
      <c r="C17" s="34">
        <v>120816</v>
      </c>
      <c r="D17" s="35">
        <v>26203</v>
      </c>
      <c r="E17" s="35">
        <v>31258.350000000002</v>
      </c>
      <c r="F17" s="35">
        <v>125871.35</v>
      </c>
      <c r="G17" s="33"/>
      <c r="H17" s="33"/>
      <c r="I17" s="33"/>
      <c r="J17" s="36"/>
      <c r="K17" s="33"/>
      <c r="L17" s="33"/>
      <c r="M17" s="33"/>
    </row>
    <row r="18" spans="1:14" x14ac:dyDescent="0.3">
      <c r="A18" s="47"/>
      <c r="B18" s="42" t="s">
        <v>2</v>
      </c>
      <c r="C18" s="16">
        <v>125871.35</v>
      </c>
      <c r="D18" s="16">
        <v>33738</v>
      </c>
      <c r="E18" s="16">
        <v>28281.364285714284</v>
      </c>
      <c r="F18" s="16">
        <v>120414.71428571429</v>
      </c>
      <c r="G18" s="16">
        <f>C18</f>
        <v>125871.35</v>
      </c>
      <c r="H18" s="16">
        <f>AVERAGE($G$18:G18)</f>
        <v>125871.35</v>
      </c>
      <c r="I18" s="16">
        <f>C18-H18</f>
        <v>0</v>
      </c>
      <c r="J18" s="16">
        <f>I18^2</f>
        <v>0</v>
      </c>
      <c r="K18" s="14">
        <f>ABS(I18)</f>
        <v>0</v>
      </c>
      <c r="L18" s="14"/>
      <c r="M18" s="50"/>
      <c r="N18" s="17" t="s">
        <v>25</v>
      </c>
    </row>
    <row r="19" spans="1:14" x14ac:dyDescent="0.3">
      <c r="A19" s="47"/>
      <c r="B19" s="42" t="s">
        <v>3</v>
      </c>
      <c r="C19" s="16">
        <v>120414.71428571429</v>
      </c>
      <c r="D19" s="16">
        <v>18977</v>
      </c>
      <c r="E19" s="16">
        <v>31258.350000000002</v>
      </c>
      <c r="F19" s="16">
        <v>132696.0642857143</v>
      </c>
      <c r="G19" s="16">
        <f t="shared" ref="G19:G28" si="0">C19</f>
        <v>120414.71428571429</v>
      </c>
      <c r="H19" s="16">
        <f>AVERAGE($G$18:G19)</f>
        <v>123143.03214285715</v>
      </c>
      <c r="I19" s="16">
        <f t="shared" ref="I19:I28" si="1">C19-H19</f>
        <v>-2728.317857142858</v>
      </c>
      <c r="J19" s="16">
        <f t="shared" ref="J19:J28" si="2">I19^2</f>
        <v>7443718.3296045968</v>
      </c>
      <c r="K19" s="14">
        <f t="shared" ref="K19:K28" si="3">ABS(I19)</f>
        <v>2728.317857142858</v>
      </c>
      <c r="L19" s="14"/>
      <c r="M19" s="50">
        <f>ROUND($N$19+C19+(1-$N$19)*H18,0)</f>
        <v>208525</v>
      </c>
      <c r="N19" s="14">
        <v>0.3</v>
      </c>
    </row>
    <row r="20" spans="1:14" x14ac:dyDescent="0.3">
      <c r="A20" s="47"/>
      <c r="B20" s="42" t="s">
        <v>4</v>
      </c>
      <c r="C20" s="16">
        <v>132696.0642857143</v>
      </c>
      <c r="D20" s="16">
        <v>40057</v>
      </c>
      <c r="E20" s="16">
        <v>32746.842857142859</v>
      </c>
      <c r="F20" s="16">
        <v>125385.90714285715</v>
      </c>
      <c r="G20" s="16">
        <f t="shared" si="0"/>
        <v>132696.0642857143</v>
      </c>
      <c r="H20" s="16">
        <f>AVERAGE($G$18:G20)</f>
        <v>126327.37619047619</v>
      </c>
      <c r="I20" s="16">
        <f t="shared" si="1"/>
        <v>6368.6880952381034</v>
      </c>
      <c r="J20" s="16">
        <f t="shared" si="2"/>
        <v>40560188.054427542</v>
      </c>
      <c r="K20" s="14">
        <f t="shared" si="3"/>
        <v>6368.6880952381034</v>
      </c>
      <c r="L20" s="15">
        <f>AVERAGE(C17:C19)</f>
        <v>122367.35476190476</v>
      </c>
      <c r="M20" s="50">
        <f t="shared" ref="M20:M28" si="4">ROUND($N$19+C20+(1-$N$19)*H19,0)</f>
        <v>218896</v>
      </c>
      <c r="N20" s="17" t="s">
        <v>27</v>
      </c>
    </row>
    <row r="21" spans="1:14" x14ac:dyDescent="0.3">
      <c r="A21" s="47"/>
      <c r="B21" s="42" t="s">
        <v>5</v>
      </c>
      <c r="C21" s="16">
        <v>125385.90714285715</v>
      </c>
      <c r="D21" s="16">
        <v>33429</v>
      </c>
      <c r="E21" s="16">
        <v>32240.210970464188</v>
      </c>
      <c r="F21" s="16">
        <v>124197.11811332134</v>
      </c>
      <c r="G21" s="16">
        <f t="shared" si="0"/>
        <v>125385.90714285715</v>
      </c>
      <c r="H21" s="16">
        <f>AVERAGE($G$18:G21)</f>
        <v>126092.00892857143</v>
      </c>
      <c r="I21" s="16">
        <f t="shared" si="1"/>
        <v>-706.10178571428696</v>
      </c>
      <c r="J21" s="16">
        <f t="shared" si="2"/>
        <v>498579.73178890481</v>
      </c>
      <c r="K21" s="14">
        <f t="shared" si="3"/>
        <v>706.10178571428696</v>
      </c>
      <c r="L21" s="15">
        <f t="shared" ref="L21:L28" si="5">AVERAGE(C18:C20)</f>
        <v>126327.37619047619</v>
      </c>
      <c r="M21" s="50">
        <f t="shared" si="4"/>
        <v>213815</v>
      </c>
      <c r="N21" s="16">
        <f>AVERAGE(I19:I28)</f>
        <v>2087.9460250557458</v>
      </c>
    </row>
    <row r="22" spans="1:14" x14ac:dyDescent="0.3">
      <c r="A22" s="47"/>
      <c r="B22" s="42" t="s">
        <v>6</v>
      </c>
      <c r="C22" s="16">
        <v>124197.11811332134</v>
      </c>
      <c r="D22" s="16">
        <v>18070</v>
      </c>
      <c r="E22" s="16">
        <v>29769.857142857141</v>
      </c>
      <c r="F22" s="16">
        <v>135896.97525617847</v>
      </c>
      <c r="G22" s="16">
        <f t="shared" si="0"/>
        <v>124197.11811332134</v>
      </c>
      <c r="H22" s="16">
        <f>AVERAGE($G$18:G22)</f>
        <v>125713.03076552141</v>
      </c>
      <c r="I22" s="16">
        <f t="shared" si="1"/>
        <v>-1515.9126522000734</v>
      </c>
      <c r="J22" s="16">
        <f t="shared" si="2"/>
        <v>2297991.1691002604</v>
      </c>
      <c r="K22" s="14">
        <f t="shared" si="3"/>
        <v>1515.9126522000734</v>
      </c>
      <c r="L22" s="15">
        <f t="shared" si="5"/>
        <v>126165.5619047619</v>
      </c>
      <c r="M22" s="50">
        <f t="shared" si="4"/>
        <v>212462</v>
      </c>
      <c r="N22" s="17" t="s">
        <v>22</v>
      </c>
    </row>
    <row r="23" spans="1:14" x14ac:dyDescent="0.3">
      <c r="A23" s="47"/>
      <c r="B23" s="42" t="s">
        <v>7</v>
      </c>
      <c r="C23" s="16">
        <v>135896.97525617847</v>
      </c>
      <c r="D23" s="16">
        <v>47283</v>
      </c>
      <c r="E23" s="16">
        <v>32746.842857142859</v>
      </c>
      <c r="F23" s="16">
        <v>121360.81811332132</v>
      </c>
      <c r="G23" s="16">
        <f t="shared" si="0"/>
        <v>135896.97525617847</v>
      </c>
      <c r="H23" s="16">
        <f>AVERAGE($G$18:G23)</f>
        <v>127410.35484729758</v>
      </c>
      <c r="I23" s="16">
        <f t="shared" si="1"/>
        <v>8486.6204088808881</v>
      </c>
      <c r="J23" s="16">
        <f t="shared" si="2"/>
        <v>72022725.96443361</v>
      </c>
      <c r="K23" s="14">
        <f t="shared" si="3"/>
        <v>8486.6204088808881</v>
      </c>
      <c r="L23" s="15">
        <f t="shared" si="5"/>
        <v>127426.36318063091</v>
      </c>
      <c r="M23" s="50">
        <f t="shared" si="4"/>
        <v>223896</v>
      </c>
      <c r="N23" s="16">
        <f>AVERAGE(J19:J28)</f>
        <v>33867807.102550179</v>
      </c>
    </row>
    <row r="24" spans="1:14" x14ac:dyDescent="0.3">
      <c r="A24" s="47"/>
      <c r="B24" s="42" t="s">
        <v>8</v>
      </c>
      <c r="C24" s="16">
        <v>121360.81811332132</v>
      </c>
      <c r="D24" s="16">
        <v>1852</v>
      </c>
      <c r="E24" s="16">
        <v>22327.392857142855</v>
      </c>
      <c r="F24" s="16">
        <v>141836.21097046416</v>
      </c>
      <c r="G24" s="16">
        <f t="shared" si="0"/>
        <v>121360.81811332132</v>
      </c>
      <c r="H24" s="16">
        <f>AVERAGE($G$18:G24)</f>
        <v>126546.13531387239</v>
      </c>
      <c r="I24" s="16">
        <f t="shared" si="1"/>
        <v>-5185.3172005510714</v>
      </c>
      <c r="J24" s="16">
        <f t="shared" si="2"/>
        <v>26887514.470330801</v>
      </c>
      <c r="K24" s="14">
        <f t="shared" si="3"/>
        <v>5185.3172005510714</v>
      </c>
      <c r="L24" s="15">
        <f t="shared" si="5"/>
        <v>128493.333504119</v>
      </c>
      <c r="M24" s="14">
        <f t="shared" si="4"/>
        <v>210548</v>
      </c>
    </row>
    <row r="25" spans="1:14" x14ac:dyDescent="0.3">
      <c r="A25" s="47"/>
      <c r="B25" s="42" t="s">
        <v>9</v>
      </c>
      <c r="C25" s="16">
        <v>141836.21097046416</v>
      </c>
      <c r="D25" s="16">
        <v>42170</v>
      </c>
      <c r="E25" s="16">
        <v>29769.857142857141</v>
      </c>
      <c r="F25" s="16">
        <v>129436.06811332129</v>
      </c>
      <c r="G25" s="16">
        <f t="shared" si="0"/>
        <v>141836.21097046416</v>
      </c>
      <c r="H25" s="16">
        <f>AVERAGE($G$18:G25)</f>
        <v>128457.39477094637</v>
      </c>
      <c r="I25" s="16">
        <f t="shared" si="1"/>
        <v>13378.816199517794</v>
      </c>
      <c r="J25" s="16">
        <f t="shared" si="2"/>
        <v>178992722.90047976</v>
      </c>
      <c r="K25" s="14">
        <f t="shared" si="3"/>
        <v>13378.816199517794</v>
      </c>
      <c r="L25" s="15">
        <f t="shared" si="5"/>
        <v>127151.63716094037</v>
      </c>
      <c r="M25" s="14">
        <f t="shared" si="4"/>
        <v>230419</v>
      </c>
    </row>
    <row r="26" spans="1:14" x14ac:dyDescent="0.3">
      <c r="A26" s="47"/>
      <c r="B26" s="42" t="s">
        <v>10</v>
      </c>
      <c r="C26" s="16">
        <v>129436.06811332129</v>
      </c>
      <c r="D26" s="16">
        <v>30419</v>
      </c>
      <c r="E26" s="16">
        <v>32746.842857142859</v>
      </c>
      <c r="F26" s="16">
        <v>131763.91097046415</v>
      </c>
      <c r="G26" s="16">
        <f t="shared" si="0"/>
        <v>129436.06811332129</v>
      </c>
      <c r="H26" s="16">
        <f>AVERAGE($G$18:G26)</f>
        <v>128566.13625343247</v>
      </c>
      <c r="I26" s="16">
        <f t="shared" si="1"/>
        <v>869.93185988882033</v>
      </c>
      <c r="J26" s="16">
        <f t="shared" si="2"/>
        <v>756781.44084962213</v>
      </c>
      <c r="K26" s="14">
        <f t="shared" si="3"/>
        <v>869.93185988882033</v>
      </c>
      <c r="L26" s="15">
        <f t="shared" si="5"/>
        <v>133031.33477998798</v>
      </c>
      <c r="M26" s="14">
        <f t="shared" si="4"/>
        <v>219357</v>
      </c>
    </row>
    <row r="27" spans="1:14" x14ac:dyDescent="0.3">
      <c r="A27" s="47"/>
      <c r="B27" s="42" t="s">
        <v>11</v>
      </c>
      <c r="C27" s="16">
        <v>131763.91097046415</v>
      </c>
      <c r="D27" s="16">
        <v>32223</v>
      </c>
      <c r="E27" s="16">
        <v>28281.364285714284</v>
      </c>
      <c r="F27" s="16">
        <v>127822.27525617843</v>
      </c>
      <c r="G27" s="16">
        <f t="shared" si="0"/>
        <v>131763.91097046415</v>
      </c>
      <c r="H27" s="16">
        <f>AVERAGE($G$18:G27)</f>
        <v>128885.91372513564</v>
      </c>
      <c r="I27" s="16">
        <f t="shared" si="1"/>
        <v>2877.9972453285009</v>
      </c>
      <c r="J27" s="16">
        <f t="shared" si="2"/>
        <v>8282868.1441184394</v>
      </c>
      <c r="K27" s="14">
        <f t="shared" si="3"/>
        <v>2877.9972453285009</v>
      </c>
      <c r="L27" s="15">
        <f t="shared" si="5"/>
        <v>130877.69906570227</v>
      </c>
      <c r="M27" s="14">
        <f t="shared" si="4"/>
        <v>221761</v>
      </c>
    </row>
    <row r="28" spans="1:14" ht="16.2" thickBot="1" x14ac:dyDescent="0.35">
      <c r="A28" s="48"/>
      <c r="B28" s="43" t="s">
        <v>12</v>
      </c>
      <c r="C28" s="21">
        <v>127822.27525617843</v>
      </c>
      <c r="D28" s="21">
        <v>22894</v>
      </c>
      <c r="E28" s="21">
        <v>20838.900000000001</v>
      </c>
      <c r="F28" s="21">
        <v>125767.17525617842</v>
      </c>
      <c r="G28" s="21">
        <f t="shared" si="0"/>
        <v>127822.27525617843</v>
      </c>
      <c r="H28" s="21">
        <f>AVERAGE($G$18:G28)</f>
        <v>128789.21931886679</v>
      </c>
      <c r="I28" s="21">
        <f t="shared" si="1"/>
        <v>-966.94406268835883</v>
      </c>
      <c r="J28" s="21">
        <f t="shared" si="2"/>
        <v>934980.82036826876</v>
      </c>
      <c r="K28" s="20">
        <f t="shared" si="3"/>
        <v>966.94406268835883</v>
      </c>
      <c r="L28" s="22">
        <f t="shared" si="5"/>
        <v>134345.39668474987</v>
      </c>
      <c r="M28" s="20">
        <f t="shared" si="4"/>
        <v>218043</v>
      </c>
    </row>
    <row r="29" spans="1:14" x14ac:dyDescent="0.3">
      <c r="A29" s="46">
        <v>2014</v>
      </c>
      <c r="B29" s="44" t="s">
        <v>1</v>
      </c>
      <c r="C29" s="24">
        <v>125767.17525617842</v>
      </c>
      <c r="D29" s="24">
        <v>27135</v>
      </c>
      <c r="E29" s="24">
        <v>32762.731306414586</v>
      </c>
      <c r="F29" s="24">
        <v>131394.90656259301</v>
      </c>
      <c r="G29" s="23"/>
      <c r="H29" s="23"/>
      <c r="I29" s="23"/>
      <c r="J29" s="25"/>
      <c r="K29" s="23"/>
      <c r="L29" s="23"/>
      <c r="M29" s="26"/>
    </row>
    <row r="30" spans="1:14" x14ac:dyDescent="0.3">
      <c r="A30" s="47"/>
      <c r="B30" s="42" t="s">
        <v>2</v>
      </c>
      <c r="C30" s="13">
        <v>131394.90656259301</v>
      </c>
      <c r="D30" s="13">
        <v>34962</v>
      </c>
      <c r="E30" s="13">
        <v>29642.471181994144</v>
      </c>
      <c r="F30" s="13">
        <v>126075.37774458714</v>
      </c>
      <c r="G30" s="16">
        <f>C30</f>
        <v>131394.90656259301</v>
      </c>
      <c r="H30" s="16">
        <f>AVERAGE($G$18:G30)</f>
        <v>129006.35992251064</v>
      </c>
      <c r="I30" s="16">
        <f>C30-H30</f>
        <v>2388.5466400823643</v>
      </c>
      <c r="J30" s="16">
        <f>I30^2</f>
        <v>5705155.0518487515</v>
      </c>
      <c r="K30" s="14">
        <f>ABS(I30)</f>
        <v>2388.5466400823643</v>
      </c>
      <c r="L30" s="14"/>
      <c r="M30" s="27"/>
    </row>
    <row r="31" spans="1:14" x14ac:dyDescent="0.3">
      <c r="A31" s="47"/>
      <c r="B31" s="42" t="s">
        <v>3</v>
      </c>
      <c r="C31" s="13">
        <v>126075.37774458714</v>
      </c>
      <c r="D31" s="13">
        <v>19637</v>
      </c>
      <c r="E31" s="13">
        <v>32762.731306414586</v>
      </c>
      <c r="F31" s="13">
        <v>139201.10905100172</v>
      </c>
      <c r="G31" s="16">
        <f t="shared" ref="G31:G40" si="6">C31</f>
        <v>126075.37774458714</v>
      </c>
      <c r="H31" s="16">
        <f>AVERAGE($G$18:G31)</f>
        <v>128780.89975497808</v>
      </c>
      <c r="I31" s="16">
        <f t="shared" ref="I31:I40" si="7">C31-H31</f>
        <v>-2705.5220103909378</v>
      </c>
      <c r="J31" s="16">
        <f t="shared" ref="J31:J40" si="8">I31^2</f>
        <v>7319849.3487098217</v>
      </c>
      <c r="K31" s="14">
        <f t="shared" ref="K31:K40" si="9">ABS(I31)</f>
        <v>2705.5220103909378</v>
      </c>
      <c r="L31" s="14"/>
      <c r="M31" s="27">
        <f>ROUND($N$19+C31+(1-$N$19)*H30,0)</f>
        <v>216380</v>
      </c>
      <c r="N31" s="17" t="s">
        <v>27</v>
      </c>
    </row>
    <row r="32" spans="1:14" x14ac:dyDescent="0.3">
      <c r="A32" s="47"/>
      <c r="B32" s="42" t="s">
        <v>4</v>
      </c>
      <c r="C32" s="13">
        <v>139201.10905100172</v>
      </c>
      <c r="D32" s="13">
        <v>41514</v>
      </c>
      <c r="E32" s="13">
        <v>34322.861368624799</v>
      </c>
      <c r="F32" s="13">
        <v>132009.97041962651</v>
      </c>
      <c r="G32" s="16">
        <f t="shared" si="6"/>
        <v>139201.10905100172</v>
      </c>
      <c r="H32" s="16">
        <f>AVERAGE($G$18:G32)</f>
        <v>129525.20041897976</v>
      </c>
      <c r="I32" s="16">
        <f t="shared" si="7"/>
        <v>9675.9086320219649</v>
      </c>
      <c r="J32" s="16">
        <f t="shared" si="8"/>
        <v>93623207.855237171</v>
      </c>
      <c r="K32" s="14">
        <f t="shared" si="9"/>
        <v>9675.9086320219649</v>
      </c>
      <c r="L32" s="15">
        <f>AVERAGE(C29:C31)</f>
        <v>127745.81985445286</v>
      </c>
      <c r="M32" s="27">
        <f t="shared" ref="M32:M40" si="10">ROUND($N$19+C32+(1-$N$19)*H31,0)</f>
        <v>229348</v>
      </c>
      <c r="N32" s="16">
        <f>AVERAGE(I30:I39)</f>
        <v>5914.5621213704744</v>
      </c>
    </row>
    <row r="33" spans="1:14" x14ac:dyDescent="0.3">
      <c r="A33" s="47"/>
      <c r="B33" s="42" t="s">
        <v>5</v>
      </c>
      <c r="C33" s="13">
        <v>132009.97041962651</v>
      </c>
      <c r="D33" s="13">
        <v>34581</v>
      </c>
      <c r="E33" s="13">
        <v>32762.731306414586</v>
      </c>
      <c r="F33" s="13">
        <v>130191.70172604109</v>
      </c>
      <c r="G33" s="16">
        <f t="shared" si="6"/>
        <v>132009.97041962651</v>
      </c>
      <c r="H33" s="16">
        <f>AVERAGE($G$18:G33)</f>
        <v>129690.8517523562</v>
      </c>
      <c r="I33" s="16">
        <f t="shared" si="7"/>
        <v>2319.1186672703043</v>
      </c>
      <c r="J33" s="16">
        <f t="shared" si="8"/>
        <v>5378311.3928815927</v>
      </c>
      <c r="K33" s="14">
        <f t="shared" si="9"/>
        <v>2319.1186672703043</v>
      </c>
      <c r="L33" s="15">
        <f t="shared" ref="L33:L40" si="11">AVERAGE(C30:C32)</f>
        <v>132223.79778606063</v>
      </c>
      <c r="M33" s="27">
        <f t="shared" si="10"/>
        <v>222678</v>
      </c>
      <c r="N33" s="17" t="s">
        <v>22</v>
      </c>
    </row>
    <row r="34" spans="1:14" x14ac:dyDescent="0.3">
      <c r="A34" s="47"/>
      <c r="B34" s="42" t="s">
        <v>6</v>
      </c>
      <c r="C34" s="13">
        <v>130191.70172604109</v>
      </c>
      <c r="D34" s="13">
        <v>18685</v>
      </c>
      <c r="E34" s="13">
        <v>32762.731306414586</v>
      </c>
      <c r="F34" s="13">
        <v>144269.43303245568</v>
      </c>
      <c r="G34" s="16">
        <f t="shared" si="6"/>
        <v>130191.70172604109</v>
      </c>
      <c r="H34" s="16">
        <f>AVERAGE($G$18:G34)</f>
        <v>129722.15487571151</v>
      </c>
      <c r="I34" s="16">
        <f t="shared" si="7"/>
        <v>469.54685032958514</v>
      </c>
      <c r="J34" s="16">
        <f t="shared" si="8"/>
        <v>220474.24465443383</v>
      </c>
      <c r="K34" s="14">
        <f t="shared" si="9"/>
        <v>469.54685032958514</v>
      </c>
      <c r="L34" s="15">
        <f t="shared" si="11"/>
        <v>132428.81907173846</v>
      </c>
      <c r="M34" s="27">
        <f t="shared" si="10"/>
        <v>220976</v>
      </c>
      <c r="N34" s="16">
        <f>AVERAGE(J30:J40)</f>
        <v>70466630.186641112</v>
      </c>
    </row>
    <row r="35" spans="1:14" x14ac:dyDescent="0.3">
      <c r="A35" s="47"/>
      <c r="B35" s="42" t="s">
        <v>7</v>
      </c>
      <c r="C35" s="13">
        <v>144269.43303245568</v>
      </c>
      <c r="D35" s="13">
        <v>48953</v>
      </c>
      <c r="E35" s="13">
        <v>34322.861368624799</v>
      </c>
      <c r="F35" s="13">
        <v>129639.29440108046</v>
      </c>
      <c r="G35" s="16">
        <f t="shared" si="6"/>
        <v>144269.43303245568</v>
      </c>
      <c r="H35" s="16">
        <f>AVERAGE($G$18:G35)</f>
        <v>130577.87712022588</v>
      </c>
      <c r="I35" s="16">
        <f t="shared" si="7"/>
        <v>13691.5559122298</v>
      </c>
      <c r="J35" s="16">
        <f t="shared" si="8"/>
        <v>187458703.2977148</v>
      </c>
      <c r="K35" s="14">
        <f t="shared" si="9"/>
        <v>13691.5559122298</v>
      </c>
      <c r="L35" s="15">
        <f t="shared" si="11"/>
        <v>133800.92706555643</v>
      </c>
      <c r="M35" s="27">
        <f t="shared" si="10"/>
        <v>235075</v>
      </c>
    </row>
    <row r="36" spans="1:14" x14ac:dyDescent="0.3">
      <c r="A36" s="47"/>
      <c r="B36" s="42" t="s">
        <v>8</v>
      </c>
      <c r="C36" s="13">
        <v>129639.29440108046</v>
      </c>
      <c r="D36" s="13">
        <v>1838</v>
      </c>
      <c r="E36" s="13">
        <v>21841.820870943055</v>
      </c>
      <c r="F36" s="13">
        <v>149643.11527202351</v>
      </c>
      <c r="G36" s="16">
        <f t="shared" si="6"/>
        <v>129639.29440108046</v>
      </c>
      <c r="H36" s="16">
        <f>AVERAGE($G$18:G36)</f>
        <v>130525.7336358289</v>
      </c>
      <c r="I36" s="16">
        <f t="shared" si="7"/>
        <v>-886.43923474843905</v>
      </c>
      <c r="J36" s="16">
        <f t="shared" si="8"/>
        <v>785774.51690139819</v>
      </c>
      <c r="K36" s="14">
        <f t="shared" si="9"/>
        <v>886.43923474843905</v>
      </c>
      <c r="L36" s="15">
        <f t="shared" si="11"/>
        <v>135490.36839270775</v>
      </c>
      <c r="M36" s="27">
        <f t="shared" si="10"/>
        <v>221044</v>
      </c>
    </row>
    <row r="37" spans="1:14" x14ac:dyDescent="0.3">
      <c r="A37" s="47"/>
      <c r="B37" s="42" t="s">
        <v>9</v>
      </c>
      <c r="C37" s="13">
        <v>149643.11527202351</v>
      </c>
      <c r="D37" s="13">
        <v>43675</v>
      </c>
      <c r="E37" s="13">
        <v>32762.731306414586</v>
      </c>
      <c r="F37" s="13">
        <v>138730.8465784381</v>
      </c>
      <c r="G37" s="16">
        <f t="shared" si="6"/>
        <v>149643.11527202351</v>
      </c>
      <c r="H37" s="16">
        <f>AVERAGE($G$18:G37)</f>
        <v>131531.91161668126</v>
      </c>
      <c r="I37" s="16">
        <f t="shared" si="7"/>
        <v>18111.203655342251</v>
      </c>
      <c r="J37" s="16">
        <f t="shared" si="8"/>
        <v>328015697.84528255</v>
      </c>
      <c r="K37" s="14">
        <f t="shared" si="9"/>
        <v>18111.203655342251</v>
      </c>
      <c r="L37" s="15">
        <f t="shared" si="11"/>
        <v>134700.14305319241</v>
      </c>
      <c r="M37" s="27">
        <f t="shared" si="10"/>
        <v>241011</v>
      </c>
    </row>
    <row r="38" spans="1:14" x14ac:dyDescent="0.3">
      <c r="A38" s="47"/>
      <c r="B38" s="42" t="s">
        <v>10</v>
      </c>
      <c r="C38" s="13">
        <v>138730.8465784381</v>
      </c>
      <c r="D38" s="13">
        <v>31457</v>
      </c>
      <c r="E38" s="13">
        <v>34322.861368624799</v>
      </c>
      <c r="F38" s="13">
        <v>141596.70794706291</v>
      </c>
      <c r="G38" s="16">
        <f t="shared" si="6"/>
        <v>138730.8465784381</v>
      </c>
      <c r="H38" s="16">
        <f>AVERAGE($G$18:G38)</f>
        <v>131891.85836476911</v>
      </c>
      <c r="I38" s="16">
        <f t="shared" si="7"/>
        <v>6838.9882136689848</v>
      </c>
      <c r="J38" s="16">
        <f t="shared" si="8"/>
        <v>46771759.786703289</v>
      </c>
      <c r="K38" s="14">
        <f t="shared" si="9"/>
        <v>6838.9882136689848</v>
      </c>
      <c r="L38" s="15">
        <f t="shared" si="11"/>
        <v>141183.94756851988</v>
      </c>
      <c r="M38" s="27">
        <f t="shared" si="10"/>
        <v>230803</v>
      </c>
    </row>
    <row r="39" spans="1:14" x14ac:dyDescent="0.3">
      <c r="A39" s="47"/>
      <c r="B39" s="42" t="s">
        <v>11</v>
      </c>
      <c r="C39" s="13">
        <v>141596.70794706291</v>
      </c>
      <c r="D39" s="13">
        <v>33346</v>
      </c>
      <c r="E39" s="13">
        <v>28082.341119783927</v>
      </c>
      <c r="F39" s="13">
        <v>136333.04906684684</v>
      </c>
      <c r="G39" s="16">
        <f t="shared" si="6"/>
        <v>141596.70794706291</v>
      </c>
      <c r="H39" s="16">
        <f>AVERAGE($G$18:G39)</f>
        <v>132353.99405916405</v>
      </c>
      <c r="I39" s="16">
        <f t="shared" si="7"/>
        <v>9242.7138878988626</v>
      </c>
      <c r="J39" s="16">
        <f t="shared" si="8"/>
        <v>85427760.013558507</v>
      </c>
      <c r="K39" s="14">
        <f t="shared" si="9"/>
        <v>9242.7138878988626</v>
      </c>
      <c r="L39" s="15">
        <f t="shared" si="11"/>
        <v>139337.75208384733</v>
      </c>
      <c r="M39" s="27">
        <f t="shared" si="10"/>
        <v>233921</v>
      </c>
    </row>
    <row r="40" spans="1:14" ht="16.2" thickBot="1" x14ac:dyDescent="0.35">
      <c r="A40" s="49"/>
      <c r="B40" s="45" t="s">
        <v>12</v>
      </c>
      <c r="C40" s="29">
        <v>136333.04906684684</v>
      </c>
      <c r="D40" s="29">
        <v>23677</v>
      </c>
      <c r="E40" s="29">
        <v>23401.950933153275</v>
      </c>
      <c r="F40" s="29">
        <v>136058.00000000012</v>
      </c>
      <c r="G40" s="30">
        <f t="shared" si="6"/>
        <v>136333.04906684684</v>
      </c>
      <c r="H40" s="30">
        <f>AVERAGE($G$18:G40)</f>
        <v>132534.86019587691</v>
      </c>
      <c r="I40" s="30">
        <f t="shared" si="7"/>
        <v>3798.1888709699269</v>
      </c>
      <c r="J40" s="30">
        <f t="shared" si="8"/>
        <v>14426238.699559808</v>
      </c>
      <c r="K40" s="28">
        <f t="shared" si="9"/>
        <v>3798.1888709699269</v>
      </c>
      <c r="L40" s="31">
        <f t="shared" si="11"/>
        <v>143323.55659917483</v>
      </c>
      <c r="M40" s="32">
        <f t="shared" si="10"/>
        <v>228981</v>
      </c>
    </row>
    <row r="41" spans="1:14" x14ac:dyDescent="0.3">
      <c r="C41" s="18"/>
      <c r="D41" s="19"/>
      <c r="E41" s="19"/>
      <c r="F41" s="19"/>
      <c r="G41" s="19"/>
      <c r="H41" s="19"/>
      <c r="I41" s="19"/>
      <c r="J41" s="19"/>
      <c r="K41" s="19"/>
    </row>
    <row r="42" spans="1:14" x14ac:dyDescent="0.3">
      <c r="C42" s="18"/>
      <c r="D42" s="19"/>
      <c r="E42" s="19"/>
      <c r="F42" s="19"/>
      <c r="G42" s="19"/>
      <c r="H42" s="19"/>
      <c r="I42" s="19"/>
      <c r="J42" s="19"/>
      <c r="K42" s="19"/>
    </row>
    <row r="43" spans="1:14" x14ac:dyDescent="0.3">
      <c r="C43" s="18"/>
      <c r="D43" s="19"/>
      <c r="E43" s="19"/>
      <c r="F43" s="19"/>
      <c r="G43" s="19"/>
      <c r="H43" s="19"/>
      <c r="I43" s="19"/>
      <c r="J43" s="19"/>
      <c r="K43" s="19"/>
    </row>
    <row r="44" spans="1:14" x14ac:dyDescent="0.3">
      <c r="C44" s="18"/>
      <c r="D44" s="19"/>
      <c r="E44" s="19"/>
      <c r="F44" s="19"/>
      <c r="G44" s="19"/>
      <c r="H44" s="19"/>
      <c r="I44" s="19"/>
      <c r="J44" s="19"/>
      <c r="K44" s="19"/>
    </row>
    <row r="45" spans="1:14" x14ac:dyDescent="0.3">
      <c r="C45" s="18"/>
      <c r="D45" s="19"/>
      <c r="E45" s="19"/>
      <c r="F45" s="19"/>
      <c r="G45" s="19"/>
      <c r="H45" s="19"/>
      <c r="I45" s="19"/>
      <c r="J45" s="19"/>
      <c r="K45" s="19"/>
    </row>
    <row r="46" spans="1:14" x14ac:dyDescent="0.3">
      <c r="C46" s="18"/>
      <c r="D46" s="19"/>
      <c r="E46" s="19"/>
      <c r="F46" s="19"/>
      <c r="G46" s="19"/>
      <c r="H46" s="19"/>
      <c r="I46" s="19"/>
      <c r="J46" s="19"/>
      <c r="K46" s="19"/>
    </row>
    <row r="47" spans="1:14" x14ac:dyDescent="0.3">
      <c r="C47" s="18"/>
      <c r="D47" s="19"/>
      <c r="E47" s="19"/>
      <c r="F47" s="19"/>
      <c r="G47" s="19"/>
      <c r="H47" s="19"/>
      <c r="I47" s="19"/>
      <c r="J47" s="19"/>
      <c r="K47" s="19"/>
    </row>
    <row r="48" spans="1:14" x14ac:dyDescent="0.3">
      <c r="C48" s="18"/>
      <c r="D48" s="19"/>
      <c r="E48" s="19"/>
      <c r="F48" s="19"/>
      <c r="G48" s="19"/>
      <c r="H48" s="19"/>
      <c r="I48" s="19"/>
      <c r="J48" s="19"/>
      <c r="K48" s="19"/>
    </row>
    <row r="49" spans="3:11" x14ac:dyDescent="0.3">
      <c r="C49" s="18"/>
      <c r="D49" s="19"/>
      <c r="E49" s="19"/>
      <c r="F49" s="19"/>
      <c r="G49" s="19"/>
      <c r="H49" s="19"/>
      <c r="I49" s="19"/>
      <c r="J49" s="19"/>
      <c r="K49" s="19"/>
    </row>
    <row r="50" spans="3:11" x14ac:dyDescent="0.3">
      <c r="C50" s="18"/>
      <c r="D50" s="19"/>
      <c r="E50" s="19"/>
      <c r="F50" s="19"/>
      <c r="G50" s="19"/>
      <c r="H50" s="19"/>
      <c r="I50" s="19"/>
      <c r="J50" s="19"/>
      <c r="K50" s="19"/>
    </row>
    <row r="51" spans="3:11" x14ac:dyDescent="0.3">
      <c r="C51" s="18"/>
      <c r="D51" s="19"/>
      <c r="E51" s="19"/>
      <c r="F51" s="19"/>
      <c r="G51" s="19"/>
      <c r="H51" s="19"/>
      <c r="I51" s="19"/>
      <c r="J51" s="19"/>
      <c r="K51" s="19"/>
    </row>
    <row r="52" spans="3:11" x14ac:dyDescent="0.3">
      <c r="C52" s="18"/>
      <c r="D52" s="19"/>
      <c r="E52" s="19"/>
      <c r="F52" s="19"/>
      <c r="G52" s="19"/>
      <c r="H52" s="19"/>
      <c r="I52" s="19"/>
      <c r="J52" s="19"/>
      <c r="K52" s="19"/>
    </row>
    <row r="53" spans="3:11" x14ac:dyDescent="0.3">
      <c r="C53" s="18"/>
      <c r="D53" s="19"/>
      <c r="E53" s="19"/>
      <c r="F53" s="19"/>
      <c r="G53" s="19"/>
      <c r="H53" s="19"/>
      <c r="I53" s="19"/>
      <c r="J53" s="19"/>
      <c r="K53" s="19"/>
    </row>
    <row r="54" spans="3:11" x14ac:dyDescent="0.3">
      <c r="C54" s="18"/>
      <c r="D54" s="19"/>
      <c r="E54" s="19"/>
      <c r="F54" s="19"/>
      <c r="G54" s="19"/>
      <c r="H54" s="19"/>
      <c r="I54" s="19"/>
      <c r="J54" s="19"/>
      <c r="K54" s="19"/>
    </row>
  </sheetData>
  <mergeCells count="2">
    <mergeCell ref="A17:A28"/>
    <mergeCell ref="A29:A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2A85-354B-44B7-9BB8-73052AEFDBCD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phanindra siddam</cp:lastModifiedBy>
  <dcterms:created xsi:type="dcterms:W3CDTF">2017-01-23T19:32:29Z</dcterms:created>
  <dcterms:modified xsi:type="dcterms:W3CDTF">2024-06-02T06:35:56Z</dcterms:modified>
</cp:coreProperties>
</file>