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Python Machine Learning\2. HR Analytics - Predicting employee Attrition\"/>
    </mc:Choice>
  </mc:AlternateContent>
  <xr:revisionPtr revIDLastSave="0" documentId="13_ncr:1_{43A469C8-7620-4FD1-84C7-025D3681EF8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ecile analysis" sheetId="3" r:id="rId1"/>
    <sheet name="AUC for Train and Test" sheetId="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G25" i="3"/>
  <c r="G26" i="3"/>
  <c r="G27" i="3"/>
  <c r="G18" i="3"/>
  <c r="G5" i="3"/>
  <c r="G6" i="3"/>
  <c r="G7" i="3"/>
  <c r="G8" i="3"/>
  <c r="G9" i="3"/>
  <c r="G10" i="3"/>
  <c r="G11" i="3"/>
  <c r="G12" i="3"/>
  <c r="G13" i="3"/>
  <c r="G4" i="3"/>
  <c r="F28" i="3"/>
  <c r="E28" i="3"/>
  <c r="J22" i="3" s="1"/>
  <c r="D28" i="3"/>
  <c r="H21" i="3" s="1"/>
  <c r="F14" i="3"/>
  <c r="E14" i="3"/>
  <c r="J5" i="3" s="1"/>
  <c r="D14" i="3"/>
  <c r="H8" i="3" s="1"/>
  <c r="H11" i="3" l="1"/>
  <c r="H7" i="3"/>
  <c r="J12" i="3"/>
  <c r="J25" i="3"/>
  <c r="J8" i="3"/>
  <c r="J21" i="3"/>
  <c r="H18" i="3"/>
  <c r="I18" i="3" s="1"/>
  <c r="O18" i="3" s="1"/>
  <c r="H20" i="3"/>
  <c r="H4" i="3"/>
  <c r="I4" i="3" s="1"/>
  <c r="O4" i="3" s="1"/>
  <c r="H10" i="3"/>
  <c r="H6" i="3"/>
  <c r="J11" i="3"/>
  <c r="J7" i="3"/>
  <c r="H27" i="3"/>
  <c r="H23" i="3"/>
  <c r="H19" i="3"/>
  <c r="J18" i="3"/>
  <c r="K18" i="3" s="1"/>
  <c r="J24" i="3"/>
  <c r="J20" i="3"/>
  <c r="H24" i="3"/>
  <c r="H13" i="3"/>
  <c r="H9" i="3"/>
  <c r="H5" i="3"/>
  <c r="J4" i="3"/>
  <c r="K4" i="3" s="1"/>
  <c r="K5" i="3" s="1"/>
  <c r="J10" i="3"/>
  <c r="J6" i="3"/>
  <c r="H26" i="3"/>
  <c r="H22" i="3"/>
  <c r="J27" i="3"/>
  <c r="J23" i="3"/>
  <c r="J19" i="3"/>
  <c r="H12" i="3"/>
  <c r="J13" i="3"/>
  <c r="J9" i="3"/>
  <c r="H25" i="3"/>
  <c r="J26" i="3"/>
  <c r="K19" i="3" l="1"/>
  <c r="K20" i="3" s="1"/>
  <c r="K21" i="3" s="1"/>
  <c r="K22" i="3" s="1"/>
  <c r="K23" i="3" s="1"/>
  <c r="K24" i="3" s="1"/>
  <c r="K25" i="3" s="1"/>
  <c r="K26" i="3" s="1"/>
  <c r="K27" i="3" s="1"/>
  <c r="L4" i="3"/>
  <c r="I5" i="3"/>
  <c r="O5" i="3" s="1"/>
  <c r="K6" i="3"/>
  <c r="K7" i="3" s="1"/>
  <c r="K8" i="3" s="1"/>
  <c r="K9" i="3" s="1"/>
  <c r="K10" i="3" s="1"/>
  <c r="K11" i="3" s="1"/>
  <c r="K12" i="3" s="1"/>
  <c r="K13" i="3" s="1"/>
  <c r="I19" i="3"/>
  <c r="O19" i="3" s="1"/>
  <c r="L18" i="3"/>
  <c r="I6" i="3" l="1"/>
  <c r="O6" i="3" s="1"/>
  <c r="L5" i="3"/>
  <c r="L19" i="3"/>
  <c r="I20" i="3"/>
  <c r="O20" i="3" s="1"/>
  <c r="I21" i="3" l="1"/>
  <c r="O21" i="3" s="1"/>
  <c r="L20" i="3"/>
  <c r="I7" i="3"/>
  <c r="O7" i="3" s="1"/>
  <c r="L6" i="3"/>
  <c r="I8" i="3" l="1"/>
  <c r="O8" i="3" s="1"/>
  <c r="L7" i="3"/>
  <c r="I22" i="3"/>
  <c r="O22" i="3" s="1"/>
  <c r="L21" i="3"/>
  <c r="I23" i="3" l="1"/>
  <c r="O23" i="3" s="1"/>
  <c r="L22" i="3"/>
  <c r="I9" i="3"/>
  <c r="O9" i="3" s="1"/>
  <c r="L8" i="3"/>
  <c r="I10" i="3" l="1"/>
  <c r="O10" i="3" s="1"/>
  <c r="L9" i="3"/>
  <c r="I24" i="3"/>
  <c r="O24" i="3" s="1"/>
  <c r="L23" i="3"/>
  <c r="I25" i="3" l="1"/>
  <c r="O25" i="3" s="1"/>
  <c r="L24" i="3"/>
  <c r="I11" i="3"/>
  <c r="O11" i="3" s="1"/>
  <c r="L10" i="3"/>
  <c r="I12" i="3" l="1"/>
  <c r="O12" i="3" s="1"/>
  <c r="L11" i="3"/>
  <c r="I26" i="3"/>
  <c r="O26" i="3" s="1"/>
  <c r="L25" i="3"/>
  <c r="I27" i="3" l="1"/>
  <c r="L26" i="3"/>
  <c r="I13" i="3"/>
  <c r="L12" i="3"/>
  <c r="L13" i="3" l="1"/>
  <c r="O13" i="3"/>
  <c r="L27" i="3"/>
  <c r="L28" i="3" s="1"/>
  <c r="O27" i="3"/>
  <c r="L14" i="3"/>
</calcChain>
</file>

<file path=xl/sharedStrings.xml><?xml version="1.0" encoding="utf-8"?>
<sst xmlns="http://schemas.openxmlformats.org/spreadsheetml/2006/main" count="42" uniqueCount="25">
  <si>
    <t>Decile</t>
  </si>
  <si>
    <t>MIN SCORE</t>
  </si>
  <si>
    <t>MAX SCORE</t>
  </si>
  <si>
    <t>Bad#</t>
  </si>
  <si>
    <t>Good#</t>
  </si>
  <si>
    <t>Total</t>
  </si>
  <si>
    <t>BAD RATE</t>
  </si>
  <si>
    <t>BAD PERCENT</t>
  </si>
  <si>
    <t>GOOD PERCENT</t>
  </si>
  <si>
    <t>CUMU. GOOD PERCENT</t>
  </si>
  <si>
    <t>KS</t>
  </si>
  <si>
    <t>Random Model</t>
  </si>
  <si>
    <t>Baseline</t>
  </si>
  <si>
    <t>TESTING</t>
  </si>
  <si>
    <t>TRAINING</t>
  </si>
  <si>
    <t>76 % of the employees have left the organisation</t>
  </si>
  <si>
    <t>Lift test</t>
  </si>
  <si>
    <t>Lift train</t>
  </si>
  <si>
    <t>Bad Rate Train</t>
  </si>
  <si>
    <t>Bad Rate Test</t>
  </si>
  <si>
    <t>CUMU. BAD PERCENT Train</t>
  </si>
  <si>
    <t>CUMU. BAD PERCENT Test</t>
  </si>
  <si>
    <t>The model yields a lift of 2.5 for both train and test</t>
  </si>
  <si>
    <t>Training AUROC Curve</t>
  </si>
  <si>
    <t>Testing AUROC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</si>
</sst>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6" fillId="34" borderId="0" xfId="0" applyFont="1" applyFill="1"/>
    <xf numFmtId="0" fontId="18" fillId="33" borderId="10" xfId="0" applyFont="1" applyFill="1" applyBorder="1" applyAlignment="1">
      <alignment horizontal="center" vertical="center" wrapText="1"/>
    </xf>
    <xf numFmtId="0" fontId="16" fillId="35" borderId="0" xfId="0" applyFont="1" applyFill="1"/>
    <xf numFmtId="0" fontId="0" fillId="0" borderId="10" xfId="0" applyBorder="1"/>
    <xf numFmtId="10" fontId="0" fillId="0" borderId="10" xfId="42" applyNumberFormat="1" applyFont="1" applyBorder="1"/>
    <xf numFmtId="10" fontId="0" fillId="0" borderId="10" xfId="0" applyNumberFormat="1" applyBorder="1"/>
    <xf numFmtId="10" fontId="0" fillId="35" borderId="10" xfId="0" applyNumberFormat="1" applyFill="1" applyBorder="1"/>
    <xf numFmtId="10" fontId="0" fillId="35" borderId="10" xfId="42" applyNumberFormat="1" applyFont="1" applyFill="1" applyBorder="1"/>
    <xf numFmtId="0" fontId="0" fillId="0" borderId="11" xfId="0" applyBorder="1"/>
    <xf numFmtId="0" fontId="0" fillId="0" borderId="12" xfId="0" applyBorder="1"/>
    <xf numFmtId="0" fontId="16" fillId="36" borderId="12" xfId="0" applyFont="1" applyFill="1" applyBorder="1"/>
    <xf numFmtId="0" fontId="0" fillId="0" borderId="13" xfId="0" applyBorder="1"/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top" wrapText="1"/>
    </xf>
    <xf numFmtId="10" fontId="0" fillId="0" borderId="15" xfId="0" applyNumberFormat="1" applyBorder="1"/>
    <xf numFmtId="10" fontId="0" fillId="35" borderId="15" xfId="0" applyNumberFormat="1" applyFill="1" applyBorder="1"/>
    <xf numFmtId="0" fontId="0" fillId="0" borderId="16" xfId="0" applyBorder="1"/>
    <xf numFmtId="0" fontId="0" fillId="0" borderId="17" xfId="0" applyBorder="1"/>
    <xf numFmtId="0" fontId="16" fillId="34" borderId="17" xfId="0" applyFont="1" applyFill="1" applyBorder="1"/>
    <xf numFmtId="10" fontId="16" fillId="34" borderId="18" xfId="0" applyNumberFormat="1" applyFont="1" applyFill="1" applyBorder="1"/>
    <xf numFmtId="10" fontId="0" fillId="0" borderId="15" xfId="42" applyNumberFormat="1" applyFont="1" applyBorder="1"/>
    <xf numFmtId="9" fontId="0" fillId="0" borderId="14" xfId="42" applyFont="1" applyBorder="1"/>
    <xf numFmtId="0" fontId="0" fillId="0" borderId="15" xfId="0" applyBorder="1"/>
    <xf numFmtId="9" fontId="0" fillId="0" borderId="16" xfId="42" applyFont="1" applyBorder="1"/>
    <xf numFmtId="0" fontId="0" fillId="0" borderId="18" xfId="0" applyBorder="1"/>
    <xf numFmtId="2" fontId="0" fillId="0" borderId="10" xfId="0" applyNumberFormat="1" applyBorder="1"/>
    <xf numFmtId="0" fontId="0" fillId="0" borderId="12" xfId="0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7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20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analysis'!$O$3</c:f>
              <c:strCache>
                <c:ptCount val="1"/>
                <c:pt idx="0">
                  <c:v>Lift train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analysis'!$O$4:$O$13</c:f>
              <c:numCache>
                <c:formatCode>0.00</c:formatCode>
                <c:ptCount val="10"/>
                <c:pt idx="0">
                  <c:v>2.4575266693006714</c:v>
                </c:pt>
                <c:pt idx="1">
                  <c:v>2.5009877518767287</c:v>
                </c:pt>
                <c:pt idx="2">
                  <c:v>2.1203740287106547</c:v>
                </c:pt>
                <c:pt idx="3">
                  <c:v>1.9172263927301463</c:v>
                </c:pt>
                <c:pt idx="4">
                  <c:v>1.6910312129593048</c:v>
                </c:pt>
                <c:pt idx="5">
                  <c:v>1.5099433688924011</c:v>
                </c:pt>
                <c:pt idx="6">
                  <c:v>1.3709996048992494</c:v>
                </c:pt>
                <c:pt idx="7">
                  <c:v>1.2228368233899645</c:v>
                </c:pt>
                <c:pt idx="8">
                  <c:v>1.1032090960972827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5-4022-9BCE-9D54C0B14B88}"/>
            </c:ext>
          </c:extLst>
        </c:ser>
        <c:ser>
          <c:idx val="1"/>
          <c:order val="1"/>
          <c:tx>
            <c:strRef>
              <c:f>'Decile analysis'!$O$17</c:f>
              <c:strCache>
                <c:ptCount val="1"/>
                <c:pt idx="0">
                  <c:v>Lift test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analysis'!$O$18:$O$27</c:f>
              <c:numCache>
                <c:formatCode>0.00</c:formatCode>
                <c:ptCount val="10"/>
                <c:pt idx="0">
                  <c:v>2.5288461538461537</c:v>
                </c:pt>
                <c:pt idx="1">
                  <c:v>2.5192307692307692</c:v>
                </c:pt>
                <c:pt idx="2">
                  <c:v>2.1474358974358974</c:v>
                </c:pt>
                <c:pt idx="3">
                  <c:v>1.9302884615384612</c:v>
                </c:pt>
                <c:pt idx="4">
                  <c:v>1.6884615384615382</c:v>
                </c:pt>
                <c:pt idx="5">
                  <c:v>1.5032051282051282</c:v>
                </c:pt>
                <c:pt idx="6">
                  <c:v>1.3667582417582418</c:v>
                </c:pt>
                <c:pt idx="7">
                  <c:v>1.2223557692307692</c:v>
                </c:pt>
                <c:pt idx="8">
                  <c:v>1.1014957264957264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5-4022-9BCE-9D54C0B14B88}"/>
            </c:ext>
          </c:extLst>
        </c:ser>
        <c:ser>
          <c:idx val="2"/>
          <c:order val="2"/>
          <c:tx>
            <c:strRef>
              <c:f>'Decile analysis'!$P$3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'Decile analysis'!$P$4:$P$13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5-4022-9BCE-9D54C0B1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736576"/>
        <c:axId val="391732640"/>
      </c:lineChart>
      <c:catAx>
        <c:axId val="3917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2640"/>
        <c:crosses val="autoZero"/>
        <c:auto val="1"/>
        <c:lblAlgn val="ctr"/>
        <c:lblOffset val="100"/>
        <c:noMultiLvlLbl val="0"/>
      </c:catAx>
      <c:valAx>
        <c:axId val="3917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Bad Rate</a:t>
            </a:r>
            <a:r>
              <a:rPr lang="en-US" baseline="0"/>
              <a:t> Train VS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 analysis'!$R$3</c:f>
              <c:strCache>
                <c:ptCount val="1"/>
                <c:pt idx="0">
                  <c:v>Bad Rate Train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'Decile analysis'!$R$4:$R$13</c:f>
              <c:numCache>
                <c:formatCode>0.00%</c:formatCode>
                <c:ptCount val="10"/>
                <c:pt idx="0">
                  <c:v>0.59635666347075744</c:v>
                </c:pt>
                <c:pt idx="1">
                  <c:v>0.6127497621313035</c:v>
                </c:pt>
                <c:pt idx="2">
                  <c:v>0.32887189292543023</c:v>
                </c:pt>
                <c:pt idx="3">
                  <c:v>0.31226415094339621</c:v>
                </c:pt>
                <c:pt idx="4">
                  <c:v>0.19395711500974658</c:v>
                </c:pt>
                <c:pt idx="5">
                  <c:v>0.14339268978444236</c:v>
                </c:pt>
                <c:pt idx="6">
                  <c:v>0.1291547958214625</c:v>
                </c:pt>
                <c:pt idx="7">
                  <c:v>4.4804575786463297E-2</c:v>
                </c:pt>
                <c:pt idx="8">
                  <c:v>3.5372848948374759E-2</c:v>
                </c:pt>
                <c:pt idx="9">
                  <c:v>1.7013232514177693E-2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DA8-9FF9-EF9450632338}"/>
            </c:ext>
          </c:extLst>
        </c:ser>
        <c:ser>
          <c:idx val="1"/>
          <c:order val="1"/>
          <c:tx>
            <c:strRef>
              <c:f>'Decile analysis'!$S$3</c:f>
              <c:strCache>
                <c:ptCount val="1"/>
                <c:pt idx="0">
                  <c:v>Bad Rate 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'Decile analysis'!$S$4:$S$13</c:f>
              <c:numCache>
                <c:formatCode>0.00%</c:formatCode>
                <c:ptCount val="10"/>
                <c:pt idx="0">
                  <c:v>0.58444444444444443</c:v>
                </c:pt>
                <c:pt idx="1">
                  <c:v>0.5825892857142857</c:v>
                </c:pt>
                <c:pt idx="2">
                  <c:v>0.32444444444444442</c:v>
                </c:pt>
                <c:pt idx="3">
                  <c:v>0.29555555555555557</c:v>
                </c:pt>
                <c:pt idx="4">
                  <c:v>0.16592920353982302</c:v>
                </c:pt>
                <c:pt idx="5">
                  <c:v>0.133630289532294</c:v>
                </c:pt>
                <c:pt idx="6">
                  <c:v>0.12638580931263857</c:v>
                </c:pt>
                <c:pt idx="7">
                  <c:v>4.8888888888888891E-2</c:v>
                </c:pt>
                <c:pt idx="8">
                  <c:v>3.125E-2</c:v>
                </c:pt>
                <c:pt idx="9">
                  <c:v>1.9911504424778761E-2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4DA8-9FF9-EF945063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3409136"/>
        <c:axId val="663410120"/>
      </c:barChart>
      <c:catAx>
        <c:axId val="66340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Decile</a:t>
                </a:r>
              </a:p>
            </c:rich>
          </c:tx>
          <c:layout>
            <c:manualLayout>
              <c:xMode val="edge"/>
              <c:yMode val="edge"/>
              <c:x val="0.45301704933942083"/>
              <c:y val="0.78099482356372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0120"/>
        <c:crosses val="autoZero"/>
        <c:auto val="1"/>
        <c:lblAlgn val="ctr"/>
        <c:lblOffset val="100"/>
        <c:noMultiLvlLbl val="0"/>
      </c:catAx>
      <c:valAx>
        <c:axId val="6634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left</a:t>
                </a:r>
                <a:r>
                  <a:rPr lang="en-US" sz="1100" b="1" baseline="0"/>
                  <a:t> rate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analysis'!$I$3</c:f>
              <c:strCache>
                <c:ptCount val="1"/>
                <c:pt idx="0">
                  <c:v>CUMU. BAD PERCENT Train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'Decile analysis'!$I$4:$I$13</c:f>
              <c:numCache>
                <c:formatCode>0.00%</c:formatCode>
                <c:ptCount val="10"/>
                <c:pt idx="0">
                  <c:v>0.24575266693006717</c:v>
                </c:pt>
                <c:pt idx="1">
                  <c:v>0.50019755037534575</c:v>
                </c:pt>
                <c:pt idx="2">
                  <c:v>0.63611220861319639</c:v>
                </c:pt>
                <c:pt idx="3">
                  <c:v>0.76689055709205856</c:v>
                </c:pt>
                <c:pt idx="4">
                  <c:v>0.8455156064796524</c:v>
                </c:pt>
                <c:pt idx="5">
                  <c:v>0.90596602133544057</c:v>
                </c:pt>
                <c:pt idx="6">
                  <c:v>0.95969972342947452</c:v>
                </c:pt>
                <c:pt idx="7">
                  <c:v>0.97826945871197157</c:v>
                </c:pt>
                <c:pt idx="8">
                  <c:v>0.99288818648755439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0-42C5-9B44-A14B2939D8C9}"/>
            </c:ext>
          </c:extLst>
        </c:ser>
        <c:ser>
          <c:idx val="1"/>
          <c:order val="1"/>
          <c:tx>
            <c:strRef>
              <c:f>'Decile analysis'!$I$17</c:f>
              <c:strCache>
                <c:ptCount val="1"/>
                <c:pt idx="0">
                  <c:v>CUMU. BAD PERCENT Test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'Decile analysis'!$I$18:$I$27</c:f>
              <c:numCache>
                <c:formatCode>0.00%</c:formatCode>
                <c:ptCount val="10"/>
                <c:pt idx="0">
                  <c:v>0.25288461538461537</c:v>
                </c:pt>
                <c:pt idx="1">
                  <c:v>0.50384615384615383</c:v>
                </c:pt>
                <c:pt idx="2">
                  <c:v>0.64423076923076916</c:v>
                </c:pt>
                <c:pt idx="3">
                  <c:v>0.77211538461538454</c:v>
                </c:pt>
                <c:pt idx="4">
                  <c:v>0.84423076923076912</c:v>
                </c:pt>
                <c:pt idx="5">
                  <c:v>0.90192307692307683</c:v>
                </c:pt>
                <c:pt idx="6">
                  <c:v>0.95673076923076916</c:v>
                </c:pt>
                <c:pt idx="7">
                  <c:v>0.97788461538461535</c:v>
                </c:pt>
                <c:pt idx="8">
                  <c:v>0.99134615384615377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0-42C5-9B44-A14B2939D8C9}"/>
            </c:ext>
          </c:extLst>
        </c:ser>
        <c:ser>
          <c:idx val="2"/>
          <c:order val="2"/>
          <c:tx>
            <c:strRef>
              <c:f>'Decile analysis'!$N$3</c:f>
              <c:strCache>
                <c:ptCount val="1"/>
                <c:pt idx="0">
                  <c:v>Random Model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'Decile analysis'!$N$4:$N$13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0-42C5-9B44-A14B2939D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85128"/>
        <c:axId val="577785456"/>
      </c:lineChart>
      <c:catAx>
        <c:axId val="5777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Decile</a:t>
                </a:r>
              </a:p>
            </c:rich>
          </c:tx>
          <c:layout>
            <c:manualLayout>
              <c:xMode val="edge"/>
              <c:yMode val="edge"/>
              <c:x val="0.4641100174978127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5456"/>
        <c:crosses val="autoZero"/>
        <c:auto val="1"/>
        <c:lblAlgn val="ctr"/>
        <c:lblOffset val="100"/>
        <c:noMultiLvlLbl val="0"/>
      </c:catAx>
      <c:valAx>
        <c:axId val="57778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Proportion</a:t>
                </a:r>
                <a:r>
                  <a:rPr lang="en-US" sz="1100" b="1" baseline="0"/>
                  <a:t> of Left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4299394867308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8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2962276</xdr:colOff>
      <xdr:row>28</xdr:row>
      <xdr:rowOff>185737</xdr:rowOff>
    </xdr:from>
    <xdr:to>
      <xdr:col>17</xdr:col>
      <xdr:colOff>2400301</xdr:colOff>
      <xdr:row>43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2A96A-8FA5-437F-82A7-E39BB8F1A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28</xdr:row>
      <xdr:rowOff>166687</xdr:rowOff>
    </xdr:from>
    <xdr:to>
      <xdr:col>12</xdr:col>
      <xdr:colOff>2762250</xdr:colOff>
      <xdr:row>43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534BA-E8B8-4593-BEC6-F15F3B7BD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28</xdr:row>
      <xdr:rowOff>176212</xdr:rowOff>
    </xdr:from>
    <xdr:to>
      <xdr:col>8</xdr:col>
      <xdr:colOff>171450</xdr:colOff>
      <xdr:row>43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4CD8E-BDFA-4E3E-BCFA-14333EBC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</xdr:row>
      <xdr:rowOff>152400</xdr:rowOff>
    </xdr:from>
    <xdr:to>
      <xdr:col>7</xdr:col>
      <xdr:colOff>223390</xdr:colOff>
      <xdr:row>22</xdr:row>
      <xdr:rowOff>77007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F01735-DA06-4227-AAE4-6C771191D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771525"/>
          <a:ext cx="5004940" cy="3544107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3</xdr:row>
      <xdr:rowOff>161925</xdr:rowOff>
    </xdr:from>
    <xdr:to>
      <xdr:col>15</xdr:col>
      <xdr:colOff>13840</xdr:colOff>
      <xdr:row>22</xdr:row>
      <xdr:rowOff>86532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453728-EE89-47F0-9161-28320A91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781050"/>
          <a:ext cx="5004940" cy="3544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8C63-0198-4679-B9CB-0FC5711C2042}">
  <dimension ref="A1:S28"/>
  <sheetViews>
    <sheetView tabSelected="1" workbookViewId="0">
      <selection activeCell="M2" sqref="M2"/>
    </sheetView>
  </sheetViews>
  <sheetFormatPr defaultRowHeight="15" x14ac:dyDescent="0.25"/>
  <cols>
    <col min="9" max="9" width="8.5703125" bestFit="1" customWidth="1"/>
    <col min="13" max="13" width="45.28515625" bestFit="1" customWidth="1"/>
    <col min="14" max="14" width="14.7109375" bestFit="1" customWidth="1"/>
    <col min="15" max="15" width="9.85546875" bestFit="1" customWidth="1"/>
    <col min="18" max="18" width="46.85546875" bestFit="1" customWidth="1"/>
    <col min="19" max="19" width="12.85546875" bestFit="1" customWidth="1"/>
  </cols>
  <sheetData>
    <row r="1" spans="1:19" ht="15.75" thickBot="1" x14ac:dyDescent="0.3"/>
    <row r="2" spans="1:19" x14ac:dyDescent="0.25">
      <c r="A2" s="9"/>
      <c r="B2" s="10"/>
      <c r="C2" s="10"/>
      <c r="D2" s="10"/>
      <c r="E2" s="11" t="s">
        <v>14</v>
      </c>
      <c r="F2" s="10"/>
      <c r="G2" s="10"/>
      <c r="H2" s="10"/>
      <c r="I2" s="10"/>
      <c r="J2" s="10"/>
      <c r="K2" s="10"/>
      <c r="L2" s="12"/>
      <c r="N2" s="9"/>
      <c r="O2" s="11" t="s">
        <v>14</v>
      </c>
      <c r="P2" s="12"/>
    </row>
    <row r="3" spans="1:19" ht="48" x14ac:dyDescent="0.25">
      <c r="A3" s="13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20</v>
      </c>
      <c r="J3" s="2" t="s">
        <v>8</v>
      </c>
      <c r="K3" s="2" t="s">
        <v>9</v>
      </c>
      <c r="L3" s="14" t="s">
        <v>10</v>
      </c>
      <c r="N3" s="33" t="s">
        <v>11</v>
      </c>
      <c r="O3" s="32" t="s">
        <v>17</v>
      </c>
      <c r="P3" s="34" t="s">
        <v>12</v>
      </c>
      <c r="R3" s="35" t="s">
        <v>18</v>
      </c>
      <c r="S3" s="35" t="s">
        <v>19</v>
      </c>
    </row>
    <row r="4" spans="1:19" x14ac:dyDescent="0.25">
      <c r="A4" s="15">
        <v>1</v>
      </c>
      <c r="B4" s="4">
        <v>0.57524694468648296</v>
      </c>
      <c r="C4" s="4">
        <v>0.87530464552748199</v>
      </c>
      <c r="D4" s="4">
        <v>622</v>
      </c>
      <c r="E4" s="4">
        <v>421</v>
      </c>
      <c r="F4" s="4">
        <v>1043</v>
      </c>
      <c r="G4" s="5">
        <f>D4/F4</f>
        <v>0.59635666347075744</v>
      </c>
      <c r="H4" s="5">
        <f>D4/$D$14</f>
        <v>0.24575266693006717</v>
      </c>
      <c r="I4" s="6">
        <f>H4</f>
        <v>0.24575266693006717</v>
      </c>
      <c r="J4" s="5">
        <f>E4/$E$14</f>
        <v>5.2836345381526102E-2</v>
      </c>
      <c r="K4" s="6">
        <f>J4</f>
        <v>5.2836345381526102E-2</v>
      </c>
      <c r="L4" s="16">
        <f>I4-K4</f>
        <v>0.19291632154854108</v>
      </c>
      <c r="N4" s="23">
        <v>0.1</v>
      </c>
      <c r="O4" s="27">
        <f>I4/N4</f>
        <v>2.4575266693006714</v>
      </c>
      <c r="P4" s="24">
        <v>1</v>
      </c>
      <c r="R4" s="5">
        <v>0.59635666347075744</v>
      </c>
      <c r="S4" s="5">
        <v>0.58444444444444443</v>
      </c>
    </row>
    <row r="5" spans="1:19" x14ac:dyDescent="0.25">
      <c r="A5" s="15">
        <v>2</v>
      </c>
      <c r="B5" s="4">
        <v>0.40772939152755</v>
      </c>
      <c r="C5" s="4">
        <v>0.57511048144741095</v>
      </c>
      <c r="D5" s="4">
        <v>644</v>
      </c>
      <c r="E5" s="4">
        <v>407</v>
      </c>
      <c r="F5" s="4">
        <v>1051</v>
      </c>
      <c r="G5" s="5">
        <f t="shared" ref="G5:G13" si="0">D5/F5</f>
        <v>0.6127497621313035</v>
      </c>
      <c r="H5" s="5">
        <f t="shared" ref="H5:H13" si="1">D5/$D$14</f>
        <v>0.25444488344527855</v>
      </c>
      <c r="I5" s="6">
        <f>I4+H5</f>
        <v>0.50019755037534575</v>
      </c>
      <c r="J5" s="5">
        <f t="shared" ref="J5:J13" si="2">E5/$E$14</f>
        <v>5.1079317269076302E-2</v>
      </c>
      <c r="K5" s="6">
        <f>K4+J5</f>
        <v>0.1039156626506024</v>
      </c>
      <c r="L5" s="16">
        <f t="shared" ref="L5:L13" si="3">I5-K5</f>
        <v>0.39628188772474338</v>
      </c>
      <c r="N5" s="23">
        <v>0.2</v>
      </c>
      <c r="O5" s="27">
        <f t="shared" ref="O5:O13" si="4">I5/N5</f>
        <v>2.5009877518767287</v>
      </c>
      <c r="P5" s="24">
        <v>1</v>
      </c>
      <c r="R5" s="5">
        <v>0.6127497621313035</v>
      </c>
      <c r="S5" s="5">
        <v>0.5825892857142857</v>
      </c>
    </row>
    <row r="6" spans="1:19" x14ac:dyDescent="0.25">
      <c r="A6" s="15">
        <v>3</v>
      </c>
      <c r="B6" s="4">
        <v>0.29726182988206601</v>
      </c>
      <c r="C6" s="4">
        <v>0.40686244415652201</v>
      </c>
      <c r="D6" s="4">
        <v>344</v>
      </c>
      <c r="E6" s="4">
        <v>702</v>
      </c>
      <c r="F6" s="4">
        <v>1046</v>
      </c>
      <c r="G6" s="5">
        <f t="shared" si="0"/>
        <v>0.32887189292543023</v>
      </c>
      <c r="H6" s="5">
        <f t="shared" si="1"/>
        <v>0.13591465823785065</v>
      </c>
      <c r="I6" s="6">
        <f t="shared" ref="I6:I13" si="5">I5+H6</f>
        <v>0.63611220861319639</v>
      </c>
      <c r="J6" s="5">
        <f t="shared" si="2"/>
        <v>8.8102409638554216E-2</v>
      </c>
      <c r="K6" s="6">
        <f t="shared" ref="K6:K13" si="6">K5+J6</f>
        <v>0.19201807228915663</v>
      </c>
      <c r="L6" s="16">
        <f t="shared" si="3"/>
        <v>0.44409413632403977</v>
      </c>
      <c r="N6" s="23">
        <v>0.3</v>
      </c>
      <c r="O6" s="27">
        <f t="shared" si="4"/>
        <v>2.1203740287106547</v>
      </c>
      <c r="P6" s="24">
        <v>1</v>
      </c>
      <c r="R6" s="5">
        <v>0.32887189292543023</v>
      </c>
      <c r="S6" s="5">
        <v>0.32444444444444442</v>
      </c>
    </row>
    <row r="7" spans="1:19" x14ac:dyDescent="0.25">
      <c r="A7" s="15">
        <v>4</v>
      </c>
      <c r="B7" s="4">
        <v>0.23196586010804099</v>
      </c>
      <c r="C7" s="4">
        <v>0.296391632338111</v>
      </c>
      <c r="D7" s="4">
        <v>331</v>
      </c>
      <c r="E7" s="4">
        <v>729</v>
      </c>
      <c r="F7" s="4">
        <v>1060</v>
      </c>
      <c r="G7" s="5">
        <f t="shared" si="0"/>
        <v>0.31226415094339621</v>
      </c>
      <c r="H7" s="5">
        <f t="shared" si="1"/>
        <v>0.13077834847886211</v>
      </c>
      <c r="I7" s="7">
        <f t="shared" si="5"/>
        <v>0.76689055709205856</v>
      </c>
      <c r="J7" s="8">
        <f t="shared" si="2"/>
        <v>9.1490963855421686E-2</v>
      </c>
      <c r="K7" s="7">
        <f t="shared" si="6"/>
        <v>0.28350903614457834</v>
      </c>
      <c r="L7" s="17">
        <f t="shared" si="3"/>
        <v>0.48338152094748021</v>
      </c>
      <c r="M7" s="3" t="s">
        <v>15</v>
      </c>
      <c r="N7" s="23">
        <v>0.4</v>
      </c>
      <c r="O7" s="27">
        <f t="shared" si="4"/>
        <v>1.9172263927301463</v>
      </c>
      <c r="P7" s="24">
        <v>1</v>
      </c>
      <c r="R7" s="5">
        <v>0.31226415094339621</v>
      </c>
      <c r="S7" s="5">
        <v>0.29555555555555557</v>
      </c>
    </row>
    <row r="8" spans="1:19" x14ac:dyDescent="0.25">
      <c r="A8" s="15">
        <v>5</v>
      </c>
      <c r="B8" s="4">
        <v>0.18119397354209901</v>
      </c>
      <c r="C8" s="4">
        <v>0.23196224961453099</v>
      </c>
      <c r="D8" s="4">
        <v>199</v>
      </c>
      <c r="E8" s="4">
        <v>827</v>
      </c>
      <c r="F8" s="4">
        <v>1026</v>
      </c>
      <c r="G8" s="5">
        <f t="shared" si="0"/>
        <v>0.19395711500974658</v>
      </c>
      <c r="H8" s="5">
        <f t="shared" si="1"/>
        <v>7.8625049387593834E-2</v>
      </c>
      <c r="I8" s="6">
        <f t="shared" si="5"/>
        <v>0.8455156064796524</v>
      </c>
      <c r="J8" s="5">
        <f t="shared" si="2"/>
        <v>0.10379016064257028</v>
      </c>
      <c r="K8" s="6">
        <f t="shared" si="6"/>
        <v>0.38729919678714864</v>
      </c>
      <c r="L8" s="16">
        <f t="shared" si="3"/>
        <v>0.45821640969250377</v>
      </c>
      <c r="N8" s="23">
        <v>0.5</v>
      </c>
      <c r="O8" s="27">
        <f t="shared" si="4"/>
        <v>1.6910312129593048</v>
      </c>
      <c r="P8" s="24">
        <v>1</v>
      </c>
      <c r="R8" s="5">
        <v>0.19395711500974658</v>
      </c>
      <c r="S8" s="5">
        <v>0.16592920353982302</v>
      </c>
    </row>
    <row r="9" spans="1:19" x14ac:dyDescent="0.25">
      <c r="A9" s="15">
        <v>6</v>
      </c>
      <c r="B9" s="4">
        <v>0.13782489776380699</v>
      </c>
      <c r="C9" s="4">
        <v>0.18071553325054099</v>
      </c>
      <c r="D9" s="4">
        <v>153</v>
      </c>
      <c r="E9" s="4">
        <v>914</v>
      </c>
      <c r="F9" s="4">
        <v>1067</v>
      </c>
      <c r="G9" s="5">
        <f t="shared" si="0"/>
        <v>0.14339268978444236</v>
      </c>
      <c r="H9" s="5">
        <f t="shared" si="1"/>
        <v>6.0450414855788226E-2</v>
      </c>
      <c r="I9" s="6">
        <f t="shared" si="5"/>
        <v>0.90596602133544057</v>
      </c>
      <c r="J9" s="5">
        <f t="shared" si="2"/>
        <v>0.11470883534136546</v>
      </c>
      <c r="K9" s="6">
        <f t="shared" si="6"/>
        <v>0.50200803212851408</v>
      </c>
      <c r="L9" s="16">
        <f t="shared" si="3"/>
        <v>0.40395798920692649</v>
      </c>
      <c r="N9" s="23">
        <v>0.6</v>
      </c>
      <c r="O9" s="27">
        <f t="shared" si="4"/>
        <v>1.5099433688924011</v>
      </c>
      <c r="P9" s="24">
        <v>1</v>
      </c>
      <c r="R9" s="5">
        <v>0.14339268978444236</v>
      </c>
      <c r="S9" s="5">
        <v>0.133630289532294</v>
      </c>
    </row>
    <row r="10" spans="1:19" x14ac:dyDescent="0.25">
      <c r="A10" s="15">
        <v>7</v>
      </c>
      <c r="B10" s="4">
        <v>0.101166306752963</v>
      </c>
      <c r="C10" s="4">
        <v>0.13764481365251699</v>
      </c>
      <c r="D10" s="4">
        <v>136</v>
      </c>
      <c r="E10" s="4">
        <v>917</v>
      </c>
      <c r="F10" s="4">
        <v>1053</v>
      </c>
      <c r="G10" s="5">
        <f t="shared" si="0"/>
        <v>0.1291547958214625</v>
      </c>
      <c r="H10" s="5">
        <f t="shared" si="1"/>
        <v>5.3733702094033976E-2</v>
      </c>
      <c r="I10" s="6">
        <f t="shared" si="5"/>
        <v>0.95969972342947452</v>
      </c>
      <c r="J10" s="5">
        <f t="shared" si="2"/>
        <v>0.11508534136546185</v>
      </c>
      <c r="K10" s="6">
        <f t="shared" si="6"/>
        <v>0.61709337349397597</v>
      </c>
      <c r="L10" s="16">
        <f t="shared" si="3"/>
        <v>0.34260634993549854</v>
      </c>
      <c r="N10" s="23">
        <v>0.7</v>
      </c>
      <c r="O10" s="27">
        <f t="shared" si="4"/>
        <v>1.3709996048992494</v>
      </c>
      <c r="P10" s="24">
        <v>1</v>
      </c>
      <c r="R10" s="5">
        <v>0.1291547958214625</v>
      </c>
      <c r="S10" s="5">
        <v>0.12638580931263857</v>
      </c>
    </row>
    <row r="11" spans="1:19" x14ac:dyDescent="0.25">
      <c r="A11" s="15">
        <v>8</v>
      </c>
      <c r="B11" s="4">
        <v>6.8645783309199404E-2</v>
      </c>
      <c r="C11" s="4">
        <v>0.100889027351569</v>
      </c>
      <c r="D11" s="4">
        <v>47</v>
      </c>
      <c r="E11" s="4">
        <v>1002</v>
      </c>
      <c r="F11" s="4">
        <v>1049</v>
      </c>
      <c r="G11" s="5">
        <f t="shared" si="0"/>
        <v>4.4804575786463297E-2</v>
      </c>
      <c r="H11" s="5">
        <f t="shared" si="1"/>
        <v>1.8569735282497037E-2</v>
      </c>
      <c r="I11" s="6">
        <f t="shared" si="5"/>
        <v>0.97826945871197157</v>
      </c>
      <c r="J11" s="5">
        <f t="shared" si="2"/>
        <v>0.12575301204819278</v>
      </c>
      <c r="K11" s="6">
        <f t="shared" si="6"/>
        <v>0.74284638554216875</v>
      </c>
      <c r="L11" s="16">
        <f t="shared" si="3"/>
        <v>0.23542307316980282</v>
      </c>
      <c r="N11" s="23">
        <v>0.8</v>
      </c>
      <c r="O11" s="27">
        <f t="shared" si="4"/>
        <v>1.2228368233899645</v>
      </c>
      <c r="P11" s="24">
        <v>1</v>
      </c>
      <c r="R11" s="5">
        <v>4.4804575786463297E-2</v>
      </c>
      <c r="S11" s="5">
        <v>4.8888888888888891E-2</v>
      </c>
    </row>
    <row r="12" spans="1:19" x14ac:dyDescent="0.25">
      <c r="A12" s="15">
        <v>9</v>
      </c>
      <c r="B12" s="4">
        <v>3.52286606619839E-2</v>
      </c>
      <c r="C12" s="4">
        <v>6.8548903012107906E-2</v>
      </c>
      <c r="D12" s="4">
        <v>37</v>
      </c>
      <c r="E12" s="4">
        <v>1009</v>
      </c>
      <c r="F12" s="4">
        <v>1046</v>
      </c>
      <c r="G12" s="5">
        <f t="shared" si="0"/>
        <v>3.5372848948374759E-2</v>
      </c>
      <c r="H12" s="5">
        <f t="shared" si="1"/>
        <v>1.4618727775582773E-2</v>
      </c>
      <c r="I12" s="6">
        <f t="shared" si="5"/>
        <v>0.99288818648755439</v>
      </c>
      <c r="J12" s="5">
        <f t="shared" si="2"/>
        <v>0.12663152610441766</v>
      </c>
      <c r="K12" s="6">
        <f t="shared" si="6"/>
        <v>0.86947791164658639</v>
      </c>
      <c r="L12" s="16">
        <f t="shared" si="3"/>
        <v>0.123410274840968</v>
      </c>
      <c r="N12" s="23">
        <v>0.9</v>
      </c>
      <c r="O12" s="27">
        <f t="shared" si="4"/>
        <v>1.1032090960972827</v>
      </c>
      <c r="P12" s="24">
        <v>1</v>
      </c>
      <c r="R12" s="5">
        <v>3.5372848948374759E-2</v>
      </c>
      <c r="S12" s="5">
        <v>3.125E-2</v>
      </c>
    </row>
    <row r="13" spans="1:19" ht="15.75" thickBot="1" x14ac:dyDescent="0.3">
      <c r="A13" s="15">
        <v>10</v>
      </c>
      <c r="B13" s="4">
        <v>1.2388939096689899E-3</v>
      </c>
      <c r="C13" s="4">
        <v>3.5087893242003898E-2</v>
      </c>
      <c r="D13" s="4">
        <v>18</v>
      </c>
      <c r="E13" s="4">
        <v>1040</v>
      </c>
      <c r="F13" s="4">
        <v>1058</v>
      </c>
      <c r="G13" s="5">
        <f t="shared" si="0"/>
        <v>1.7013232514177693E-2</v>
      </c>
      <c r="H13" s="5">
        <f t="shared" si="1"/>
        <v>7.1118135124456734E-3</v>
      </c>
      <c r="I13" s="6">
        <f t="shared" si="5"/>
        <v>1</v>
      </c>
      <c r="J13" s="5">
        <f t="shared" si="2"/>
        <v>0.13052208835341367</v>
      </c>
      <c r="K13" s="6">
        <f t="shared" si="6"/>
        <v>1</v>
      </c>
      <c r="L13" s="16">
        <f t="shared" si="3"/>
        <v>0</v>
      </c>
      <c r="N13" s="25">
        <v>1</v>
      </c>
      <c r="O13" s="31">
        <f t="shared" si="4"/>
        <v>1</v>
      </c>
      <c r="P13" s="26">
        <v>1</v>
      </c>
      <c r="R13" s="5">
        <v>1.7013232514177693E-2</v>
      </c>
      <c r="S13" s="5">
        <v>1.9911504424778761E-2</v>
      </c>
    </row>
    <row r="14" spans="1:19" ht="15.75" thickBot="1" x14ac:dyDescent="0.3">
      <c r="A14" s="18"/>
      <c r="B14" s="19"/>
      <c r="C14" s="19"/>
      <c r="D14" s="20">
        <f>SUM(D4:D13)</f>
        <v>2531</v>
      </c>
      <c r="E14" s="20">
        <f>SUM(E4:E13)</f>
        <v>7968</v>
      </c>
      <c r="F14" s="20">
        <f>SUM(F4:F13)</f>
        <v>10499</v>
      </c>
      <c r="G14" s="19"/>
      <c r="H14" s="19"/>
      <c r="I14" s="19"/>
      <c r="J14" s="19"/>
      <c r="K14" s="20" t="s">
        <v>10</v>
      </c>
      <c r="L14" s="21">
        <f>MAX(L4:L13)</f>
        <v>0.48338152094748021</v>
      </c>
    </row>
    <row r="15" spans="1:19" ht="15.75" thickBot="1" x14ac:dyDescent="0.3"/>
    <row r="16" spans="1:19" x14ac:dyDescent="0.25">
      <c r="A16" s="9"/>
      <c r="B16" s="10"/>
      <c r="C16" s="10"/>
      <c r="D16" s="28"/>
      <c r="E16" s="29" t="s">
        <v>13</v>
      </c>
      <c r="F16" s="28"/>
      <c r="G16" s="28"/>
      <c r="H16" s="28"/>
      <c r="I16" s="28"/>
      <c r="J16" s="28"/>
      <c r="K16" s="28"/>
      <c r="L16" s="30"/>
      <c r="N16" s="9"/>
      <c r="O16" s="29" t="s">
        <v>13</v>
      </c>
      <c r="P16" s="12"/>
    </row>
    <row r="17" spans="1:16" ht="48" x14ac:dyDescent="0.25">
      <c r="A17" s="13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21</v>
      </c>
      <c r="J17" s="2" t="s">
        <v>8</v>
      </c>
      <c r="K17" s="2" t="s">
        <v>9</v>
      </c>
      <c r="L17" s="14" t="s">
        <v>10</v>
      </c>
      <c r="N17" s="33" t="s">
        <v>11</v>
      </c>
      <c r="O17" s="32" t="s">
        <v>16</v>
      </c>
      <c r="P17" s="34" t="s">
        <v>12</v>
      </c>
    </row>
    <row r="18" spans="1:16" x14ac:dyDescent="0.25">
      <c r="A18" s="15">
        <v>1</v>
      </c>
      <c r="B18" s="4">
        <v>0.59602641567781001</v>
      </c>
      <c r="C18" s="4">
        <v>0.87530464552748199</v>
      </c>
      <c r="D18" s="4">
        <v>263</v>
      </c>
      <c r="E18" s="4">
        <v>187</v>
      </c>
      <c r="F18" s="4">
        <v>450</v>
      </c>
      <c r="G18" s="5">
        <f>D18/F18</f>
        <v>0.58444444444444443</v>
      </c>
      <c r="H18" s="5">
        <f>D18/$D$28</f>
        <v>0.25288461538461537</v>
      </c>
      <c r="I18" s="6">
        <f>H18</f>
        <v>0.25288461538461537</v>
      </c>
      <c r="J18" s="5">
        <f>E18/$E$28</f>
        <v>5.4046242774566475E-2</v>
      </c>
      <c r="K18" s="6">
        <f>J18</f>
        <v>5.4046242774566475E-2</v>
      </c>
      <c r="L18" s="22">
        <f>ABS(I18-K18)</f>
        <v>0.19883837261004889</v>
      </c>
      <c r="N18" s="23">
        <v>0.1</v>
      </c>
      <c r="O18" s="27">
        <f>I18/N18</f>
        <v>2.5288461538461537</v>
      </c>
      <c r="P18" s="24">
        <v>1</v>
      </c>
    </row>
    <row r="19" spans="1:16" x14ac:dyDescent="0.25">
      <c r="A19" s="15">
        <v>2</v>
      </c>
      <c r="B19" s="4">
        <v>0.40772939152755</v>
      </c>
      <c r="C19" s="4">
        <v>0.59315544906866602</v>
      </c>
      <c r="D19" s="4">
        <v>261</v>
      </c>
      <c r="E19" s="4">
        <v>187</v>
      </c>
      <c r="F19" s="4">
        <v>448</v>
      </c>
      <c r="G19" s="5">
        <f t="shared" ref="G19:G27" si="7">D19/F19</f>
        <v>0.5825892857142857</v>
      </c>
      <c r="H19" s="5">
        <f t="shared" ref="H19:H27" si="8">D19/$D$28</f>
        <v>0.25096153846153846</v>
      </c>
      <c r="I19" s="6">
        <f>I18+H19</f>
        <v>0.50384615384615383</v>
      </c>
      <c r="J19" s="5">
        <f t="shared" ref="J19:J27" si="9">E19/$E$28</f>
        <v>5.4046242774566475E-2</v>
      </c>
      <c r="K19" s="6">
        <f>K18+J19</f>
        <v>0.10809248554913295</v>
      </c>
      <c r="L19" s="22">
        <f t="shared" ref="L19:L27" si="10">ABS(I19-K19)</f>
        <v>0.39575366829702086</v>
      </c>
      <c r="N19" s="23">
        <v>0.2</v>
      </c>
      <c r="O19" s="27">
        <f t="shared" ref="O19:O27" si="11">I19/N19</f>
        <v>2.5192307692307692</v>
      </c>
      <c r="P19" s="24">
        <v>1</v>
      </c>
    </row>
    <row r="20" spans="1:16" x14ac:dyDescent="0.25">
      <c r="A20" s="15">
        <v>3</v>
      </c>
      <c r="B20" s="4">
        <v>0.299873062346869</v>
      </c>
      <c r="C20" s="4">
        <v>0.40686244415652201</v>
      </c>
      <c r="D20" s="4">
        <v>146</v>
      </c>
      <c r="E20" s="4">
        <v>304</v>
      </c>
      <c r="F20" s="4">
        <v>450</v>
      </c>
      <c r="G20" s="5">
        <f t="shared" si="7"/>
        <v>0.32444444444444442</v>
      </c>
      <c r="H20" s="5">
        <f t="shared" si="8"/>
        <v>0.14038461538461539</v>
      </c>
      <c r="I20" s="6">
        <f t="shared" ref="I20:I27" si="12">I19+H20</f>
        <v>0.64423076923076916</v>
      </c>
      <c r="J20" s="5">
        <f t="shared" si="9"/>
        <v>8.7861271676300576E-2</v>
      </c>
      <c r="K20" s="6">
        <f t="shared" ref="K20:K27" si="13">K19+J20</f>
        <v>0.19595375722543351</v>
      </c>
      <c r="L20" s="22">
        <f t="shared" si="10"/>
        <v>0.44827701200533565</v>
      </c>
      <c r="N20" s="23">
        <v>0.3</v>
      </c>
      <c r="O20" s="27">
        <f t="shared" si="11"/>
        <v>2.1474358974358974</v>
      </c>
      <c r="P20" s="24">
        <v>1</v>
      </c>
    </row>
    <row r="21" spans="1:16" x14ac:dyDescent="0.25">
      <c r="A21" s="15">
        <v>4</v>
      </c>
      <c r="B21" s="4">
        <v>0.23429470025871299</v>
      </c>
      <c r="C21" s="4">
        <v>0.29812942409715298</v>
      </c>
      <c r="D21" s="4">
        <v>133</v>
      </c>
      <c r="E21" s="4">
        <v>317</v>
      </c>
      <c r="F21" s="4">
        <v>450</v>
      </c>
      <c r="G21" s="5">
        <f t="shared" si="7"/>
        <v>0.29555555555555557</v>
      </c>
      <c r="H21" s="5">
        <f t="shared" si="8"/>
        <v>0.12788461538461537</v>
      </c>
      <c r="I21" s="6">
        <f t="shared" si="12"/>
        <v>0.77211538461538454</v>
      </c>
      <c r="J21" s="5">
        <f t="shared" si="9"/>
        <v>9.1618497109826585E-2</v>
      </c>
      <c r="K21" s="6">
        <f t="shared" si="13"/>
        <v>0.28757225433526012</v>
      </c>
      <c r="L21" s="22">
        <f t="shared" si="10"/>
        <v>0.48454313028012441</v>
      </c>
      <c r="N21" s="23">
        <v>0.4</v>
      </c>
      <c r="O21" s="27">
        <f t="shared" si="11"/>
        <v>1.9302884615384612</v>
      </c>
      <c r="P21" s="24">
        <v>1</v>
      </c>
    </row>
    <row r="22" spans="1:16" x14ac:dyDescent="0.25">
      <c r="A22" s="15">
        <v>5</v>
      </c>
      <c r="B22" s="4">
        <v>0.182711952628306</v>
      </c>
      <c r="C22" s="4">
        <v>0.233612577673285</v>
      </c>
      <c r="D22" s="4">
        <v>75</v>
      </c>
      <c r="E22" s="4">
        <v>377</v>
      </c>
      <c r="F22" s="4">
        <v>452</v>
      </c>
      <c r="G22" s="5">
        <f t="shared" si="7"/>
        <v>0.16592920353982302</v>
      </c>
      <c r="H22" s="5">
        <f t="shared" si="8"/>
        <v>7.2115384615384609E-2</v>
      </c>
      <c r="I22" s="6">
        <f t="shared" si="12"/>
        <v>0.84423076923076912</v>
      </c>
      <c r="J22" s="5">
        <f t="shared" si="9"/>
        <v>0.10895953757225434</v>
      </c>
      <c r="K22" s="6">
        <f t="shared" si="13"/>
        <v>0.39653179190751447</v>
      </c>
      <c r="L22" s="22">
        <f t="shared" si="10"/>
        <v>0.44769897732325464</v>
      </c>
      <c r="M22" s="1" t="s">
        <v>22</v>
      </c>
      <c r="N22" s="23">
        <v>0.5</v>
      </c>
      <c r="O22" s="27">
        <f t="shared" si="11"/>
        <v>1.6884615384615382</v>
      </c>
      <c r="P22" s="24">
        <v>1</v>
      </c>
    </row>
    <row r="23" spans="1:16" x14ac:dyDescent="0.25">
      <c r="A23" s="15">
        <v>6</v>
      </c>
      <c r="B23" s="4">
        <v>0.13881641023983901</v>
      </c>
      <c r="C23" s="4">
        <v>0.18248563212961399</v>
      </c>
      <c r="D23" s="4">
        <v>60</v>
      </c>
      <c r="E23" s="4">
        <v>389</v>
      </c>
      <c r="F23" s="4">
        <v>449</v>
      </c>
      <c r="G23" s="5">
        <f t="shared" si="7"/>
        <v>0.133630289532294</v>
      </c>
      <c r="H23" s="5">
        <f t="shared" si="8"/>
        <v>5.7692307692307696E-2</v>
      </c>
      <c r="I23" s="6">
        <f t="shared" si="12"/>
        <v>0.90192307692307683</v>
      </c>
      <c r="J23" s="5">
        <f t="shared" si="9"/>
        <v>0.11242774566473988</v>
      </c>
      <c r="K23" s="6">
        <f t="shared" si="13"/>
        <v>0.50895953757225432</v>
      </c>
      <c r="L23" s="22">
        <f t="shared" si="10"/>
        <v>0.39296353935082251</v>
      </c>
      <c r="N23" s="23">
        <v>0.6</v>
      </c>
      <c r="O23" s="27">
        <f t="shared" si="11"/>
        <v>1.5032051282051282</v>
      </c>
      <c r="P23" s="24">
        <v>1</v>
      </c>
    </row>
    <row r="24" spans="1:16" x14ac:dyDescent="0.25">
      <c r="A24" s="15">
        <v>7</v>
      </c>
      <c r="B24" s="4">
        <v>0.102772367386045</v>
      </c>
      <c r="C24" s="4">
        <v>0.13856856136131601</v>
      </c>
      <c r="D24" s="4">
        <v>57</v>
      </c>
      <c r="E24" s="4">
        <v>394</v>
      </c>
      <c r="F24" s="4">
        <v>451</v>
      </c>
      <c r="G24" s="5">
        <f t="shared" si="7"/>
        <v>0.12638580931263857</v>
      </c>
      <c r="H24" s="5">
        <f t="shared" si="8"/>
        <v>5.4807692307692307E-2</v>
      </c>
      <c r="I24" s="6">
        <f t="shared" si="12"/>
        <v>0.95673076923076916</v>
      </c>
      <c r="J24" s="5">
        <f t="shared" si="9"/>
        <v>0.1138728323699422</v>
      </c>
      <c r="K24" s="6">
        <f t="shared" si="13"/>
        <v>0.62283236994219648</v>
      </c>
      <c r="L24" s="22">
        <f t="shared" si="10"/>
        <v>0.33389839928857268</v>
      </c>
      <c r="N24" s="23">
        <v>0.7</v>
      </c>
      <c r="O24" s="27">
        <f t="shared" si="11"/>
        <v>1.3667582417582418</v>
      </c>
      <c r="P24" s="24">
        <v>1</v>
      </c>
    </row>
    <row r="25" spans="1:16" x14ac:dyDescent="0.25">
      <c r="A25" s="15">
        <v>8</v>
      </c>
      <c r="B25" s="4">
        <v>6.9595368260158899E-2</v>
      </c>
      <c r="C25" s="4">
        <v>0.10272088137343501</v>
      </c>
      <c r="D25" s="4">
        <v>22</v>
      </c>
      <c r="E25" s="4">
        <v>428</v>
      </c>
      <c r="F25" s="4">
        <v>450</v>
      </c>
      <c r="G25" s="5">
        <f t="shared" si="7"/>
        <v>4.8888888888888891E-2</v>
      </c>
      <c r="H25" s="5">
        <f t="shared" si="8"/>
        <v>2.1153846153846155E-2</v>
      </c>
      <c r="I25" s="6">
        <f t="shared" si="12"/>
        <v>0.97788461538461535</v>
      </c>
      <c r="J25" s="5">
        <f t="shared" si="9"/>
        <v>0.12369942196531791</v>
      </c>
      <c r="K25" s="6">
        <f t="shared" si="13"/>
        <v>0.7465317919075144</v>
      </c>
      <c r="L25" s="22">
        <f t="shared" si="10"/>
        <v>0.23135282347710096</v>
      </c>
      <c r="N25" s="23">
        <v>0.8</v>
      </c>
      <c r="O25" s="27">
        <f t="shared" si="11"/>
        <v>1.2223557692307692</v>
      </c>
      <c r="P25" s="24">
        <v>1</v>
      </c>
    </row>
    <row r="26" spans="1:16" x14ac:dyDescent="0.25">
      <c r="A26" s="15">
        <v>9</v>
      </c>
      <c r="B26" s="4">
        <v>3.8195301086669499E-2</v>
      </c>
      <c r="C26" s="4">
        <v>6.9582719541399302E-2</v>
      </c>
      <c r="D26" s="4">
        <v>14</v>
      </c>
      <c r="E26" s="4">
        <v>434</v>
      </c>
      <c r="F26" s="4">
        <v>448</v>
      </c>
      <c r="G26" s="5">
        <f t="shared" si="7"/>
        <v>3.125E-2</v>
      </c>
      <c r="H26" s="5">
        <f t="shared" si="8"/>
        <v>1.3461538461538462E-2</v>
      </c>
      <c r="I26" s="6">
        <f t="shared" si="12"/>
        <v>0.99134615384615377</v>
      </c>
      <c r="J26" s="5">
        <f t="shared" si="9"/>
        <v>0.12543352601156069</v>
      </c>
      <c r="K26" s="6">
        <f t="shared" si="13"/>
        <v>0.87196531791907506</v>
      </c>
      <c r="L26" s="22">
        <f t="shared" si="10"/>
        <v>0.11938083592707871</v>
      </c>
      <c r="N26" s="23">
        <v>0.9</v>
      </c>
      <c r="O26" s="27">
        <f t="shared" si="11"/>
        <v>1.1014957264957264</v>
      </c>
      <c r="P26" s="24">
        <v>1</v>
      </c>
    </row>
    <row r="27" spans="1:16" ht="15.75" thickBot="1" x14ac:dyDescent="0.3">
      <c r="A27" s="15">
        <v>10</v>
      </c>
      <c r="B27" s="4">
        <v>1.4354664829581299E-3</v>
      </c>
      <c r="C27" s="4">
        <v>3.79744268719664E-2</v>
      </c>
      <c r="D27" s="4">
        <v>9</v>
      </c>
      <c r="E27" s="4">
        <v>443</v>
      </c>
      <c r="F27" s="4">
        <v>452</v>
      </c>
      <c r="G27" s="5">
        <f t="shared" si="7"/>
        <v>1.9911504424778761E-2</v>
      </c>
      <c r="H27" s="5">
        <f t="shared" si="8"/>
        <v>8.6538461538461543E-3</v>
      </c>
      <c r="I27" s="6">
        <f t="shared" si="12"/>
        <v>0.99999999999999989</v>
      </c>
      <c r="J27" s="5">
        <f t="shared" si="9"/>
        <v>0.12803468208092486</v>
      </c>
      <c r="K27" s="6">
        <f t="shared" si="13"/>
        <v>0.99999999999999989</v>
      </c>
      <c r="L27" s="22">
        <f t="shared" si="10"/>
        <v>0</v>
      </c>
      <c r="N27" s="25">
        <v>1</v>
      </c>
      <c r="O27" s="31">
        <f t="shared" si="11"/>
        <v>0.99999999999999989</v>
      </c>
      <c r="P27" s="26">
        <v>1</v>
      </c>
    </row>
    <row r="28" spans="1:16" ht="15.75" thickBot="1" x14ac:dyDescent="0.3">
      <c r="A28" s="18"/>
      <c r="B28" s="19"/>
      <c r="C28" s="19"/>
      <c r="D28" s="20">
        <f>SUM(D18:D27)</f>
        <v>1040</v>
      </c>
      <c r="E28" s="20">
        <f>SUM(E18:E27)</f>
        <v>3460</v>
      </c>
      <c r="F28" s="20">
        <f>SUM(F18:F27)</f>
        <v>4500</v>
      </c>
      <c r="G28" s="19"/>
      <c r="H28" s="19"/>
      <c r="I28" s="19"/>
      <c r="J28" s="19"/>
      <c r="K28" s="20" t="s">
        <v>10</v>
      </c>
      <c r="L28" s="21">
        <f>MAX(L18:L27)</f>
        <v>0.48454313028012441</v>
      </c>
    </row>
  </sheetData>
  <conditionalFormatting sqref="G4:G1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{266D82A1-6316-4066-93AF-B4CF3016DE60}</x14:id>
        </ext>
      </extLst>
    </cfRule>
  </conditionalFormatting>
  <conditionalFormatting sqref="G18:G2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{20E02B1F-B87B-4DB2-8597-8E9A5480970E}</x14:id>
        </ext>
      </extLst>
    </cfRule>
  </conditionalFormatting>
  <conditionalFormatting sqref="R4:R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{86817A2C-106A-434A-844B-4FE587482744}</x14:id>
        </ext>
      </extLst>
    </cfRule>
  </conditionalFormatting>
  <conditionalFormatting sqref="S4:S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{4E00F509-ABC6-4A0B-BB78-0C3525D697CA}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6D82A1-6316-4066-93AF-B4CF3016DE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20E02B1F-B87B-4DB2-8597-8E9A548097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86817A2C-106A-434A-844B-4FE5874827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R4:R13</xm:sqref>
        </x14:conditionalFormatting>
        <x14:conditionalFormatting xmlns:xm="http://schemas.microsoft.com/office/excel/2006/main">
          <x14:cfRule type="dataBar" id="{4E00F509-ABC6-4A0B-BB78-0C3525D697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S4:S13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47C3-4F4A-4550-B87B-B45CF4A20281}">
  <dimension ref="E3:M3"/>
  <sheetViews>
    <sheetView workbookViewId="0">
      <selection activeCell="M4" sqref="M4"/>
    </sheetView>
  </sheetViews>
  <sheetFormatPr defaultRowHeight="15" x14ac:dyDescent="0.25"/>
  <cols>
    <col min="5" max="5" width="27" bestFit="1" customWidth="1"/>
    <col min="13" max="13" width="27" bestFit="1" customWidth="1"/>
  </cols>
  <sheetData>
    <row r="3" spans="5:13" ht="18.75" x14ac:dyDescent="0.3">
      <c r="E3" s="36" t="s">
        <v>23</v>
      </c>
      <c r="M3" s="3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Decile analysis</vt:lpstr>
      <vt:lpstr>AUC for Train and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2020-01-10T11:31:24Z</dcterms:created>
  <dcterms:modified xsi:type="dcterms:W3CDTF">2020-01-10T12:40:49Z</dcterms:modified>
</cp:coreProperties>
</file>