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HANINDRA BHUSHAN\Desktop\company interview\"/>
    </mc:Choice>
  </mc:AlternateContent>
  <xr:revisionPtr revIDLastSave="0" documentId="8_{1F1BDB3F-956C-4FF4-91FE-20B3739779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s" sheetId="1" r:id="rId1"/>
    <sheet name="Data" sheetId="2" r:id="rId2"/>
    <sheet name="Additional Data" sheetId="3" r:id="rId3"/>
  </sheets>
  <definedNames>
    <definedName name="season">Data!$B:$B</definedName>
    <definedName name="team1">Data!$F:$F</definedName>
    <definedName name="team2">Data!$G:$G</definedName>
    <definedName name="TEAMS">Data!$F:$F,Data!$G:$G</definedName>
    <definedName name="toss_decision">Data!$I:$I</definedName>
    <definedName name="toss_winner">Data!$H:$H</definedName>
    <definedName name="TossFieldWin">Data!$W:$W</definedName>
    <definedName name="tossMatchWin">Data!$U:$U</definedName>
    <definedName name="winner">Data!$L:$L</definedName>
  </definedNames>
  <calcPr calcId="181029"/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H21" i="1" s="1"/>
  <c r="I21" i="1" s="1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G21" i="1"/>
  <c r="G17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V2" i="2"/>
  <c r="U2" i="2"/>
  <c r="I7" i="1"/>
  <c r="I6" i="1"/>
  <c r="H6" i="1"/>
  <c r="H7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2" i="2"/>
  <c r="B1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2" i="2"/>
  <c r="D7" i="1"/>
  <c r="D6" i="1"/>
  <c r="C7" i="1"/>
  <c r="C6" i="1"/>
  <c r="J6" i="1" l="1"/>
  <c r="J7" i="1"/>
  <c r="M5" i="1"/>
  <c r="M6" i="1" s="1"/>
  <c r="C12" i="1" s="1"/>
  <c r="H17" i="1"/>
  <c r="I17" i="1" s="1"/>
  <c r="E6" i="1"/>
  <c r="E7" i="1"/>
</calcChain>
</file>

<file path=xl/sharedStrings.xml><?xml version="1.0" encoding="utf-8"?>
<sst xmlns="http://schemas.openxmlformats.org/spreadsheetml/2006/main" count="6403" uniqueCount="365">
  <si>
    <t>1. Prepare the following table and automate the same so that if any additional data is added, the same will get reflected automatically:</t>
  </si>
  <si>
    <t>Overall</t>
  </si>
  <si>
    <t>Year wise</t>
  </si>
  <si>
    <t>Team Name</t>
  </si>
  <si>
    <t>Matches Played</t>
  </si>
  <si>
    <t>Matches won</t>
  </si>
  <si>
    <t>Win%</t>
  </si>
  <si>
    <t>2. Populate the winner of each season in the below Format:</t>
  </si>
  <si>
    <t>Season</t>
  </si>
  <si>
    <t>Winner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</si>
  <si>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</si>
  <si>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</si>
  <si>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</si>
  <si>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</si>
  <si>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</si>
  <si>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</si>
  <si>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</si>
  <si>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</si>
  <si>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</si>
  <si>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</si>
  <si>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</si>
  <si>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</si>
  <si>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</si>
  <si>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</si>
  <si>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</si>
  <si>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</si>
  <si>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</si>
  <si>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</si>
  <si>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</si>
  <si>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</si>
  <si>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</si>
  <si>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</si>
  <si>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</si>
  <si>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</si>
  <si>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</si>
  <si>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</si>
  <si>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</si>
  <si>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</si>
  <si>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</si>
  <si>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</si>
  <si>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</si>
  <si>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</si>
  <si>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</si>
  <si>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</si>
  <si>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</si>
  <si>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</si>
  <si>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</si>
  <si>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</si>
  <si>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</si>
  <si>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</si>
  <si>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</si>
  <si>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</si>
  <si>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</si>
  <si>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</si>
  <si>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</si>
  <si>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</si>
  <si>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</si>
  <si>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</si>
  <si>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</si>
  <si>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</si>
  <si>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</si>
  <si>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</si>
  <si>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</si>
  <si>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</si>
  <si>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</si>
  <si>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</si>
  <si>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</si>
  <si>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</si>
  <si>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</si>
  <si>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</si>
  <si>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</si>
  <si>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</si>
  <si>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</si>
  <si>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</si>
  <si>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</si>
  <si>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</si>
  <si>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</si>
  <si>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</si>
  <si>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</si>
  <si>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</si>
  <si>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</si>
  <si>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</si>
  <si>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</si>
  <si>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</si>
  <si>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</si>
  <si>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</si>
  <si>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</si>
  <si>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</si>
  <si>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</si>
  <si>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</si>
  <si>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</si>
  <si>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</si>
  <si>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</si>
  <si>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</si>
  <si>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</si>
  <si>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</si>
  <si>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</si>
  <si>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</si>
  <si>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</si>
  <si>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</si>
  <si>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</si>
  <si>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</si>
  <si>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</si>
  <si>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</si>
  <si>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</si>
  <si>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</si>
  <si>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</si>
  <si>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</si>
  <si>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</si>
  <si>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</si>
  <si>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</si>
  <si>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</si>
  <si>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</si>
  <si>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</si>
  <si>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</si>
  <si>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</si>
  <si>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</si>
  <si>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</si>
  <si>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</si>
  <si>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</si>
  <si>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</si>
  <si>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</si>
  <si>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</si>
  <si>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</si>
  <si>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</si>
  <si>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</si>
  <si>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</si>
  <si>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</si>
  <si>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</si>
  <si>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</si>
  <si>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</si>
  <si>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</si>
  <si>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</si>
  <si>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</si>
  <si>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</si>
  <si>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</si>
  <si>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</si>
  <si>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</si>
  <si>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</si>
  <si>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</si>
  <si>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</si>
  <si>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</si>
  <si>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</si>
  <si>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</si>
  <si>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</si>
  <si>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</si>
  <si>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</si>
  <si>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</si>
  <si>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</si>
  <si>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</si>
  <si>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</si>
  <si>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</si>
  <si>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</si>
  <si>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</si>
  <si>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</si>
  <si>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</si>
  <si>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</si>
  <si>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</si>
  <si>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</si>
  <si>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</si>
  <si>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</si>
  <si>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</si>
  <si>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</si>
  <si>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</si>
  <si>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</si>
  <si>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</si>
  <si>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</si>
  <si>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</si>
  <si>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</si>
  <si>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</si>
  <si>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</si>
  <si>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</si>
  <si>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</si>
  <si>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</si>
  <si>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</si>
  <si>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</si>
  <si>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</si>
  <si>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</si>
  <si>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</si>
  <si>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</si>
  <si>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</si>
  <si>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</si>
  <si>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</si>
  <si>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</si>
  <si>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</si>
  <si>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</si>
  <si>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</si>
  <si>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</si>
  <si>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</si>
  <si>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</si>
  <si>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</si>
  <si>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</si>
  <si>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</si>
  <si>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</si>
  <si>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</si>
  <si>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</si>
  <si>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</si>
  <si>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</si>
  <si>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</si>
  <si>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</si>
  <si>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</si>
  <si>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</si>
  <si>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</si>
  <si>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</si>
  <si>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</si>
  <si>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</si>
  <si>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</si>
  <si>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</si>
  <si>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</si>
  <si>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</si>
  <si>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</si>
  <si>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</si>
  <si>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</si>
  <si>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</si>
  <si>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</si>
  <si>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</si>
  <si>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</si>
  <si>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</si>
  <si>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</si>
  <si>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</si>
  <si>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</si>
  <si>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</si>
  <si>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</si>
  <si>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</si>
  <si>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</si>
  <si>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</si>
  <si>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</si>
  <si>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</si>
  <si>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</si>
  <si>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</si>
  <si>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</si>
  <si>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</si>
  <si>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</si>
  <si>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</si>
  <si>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</si>
  <si>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</si>
  <si>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</si>
  <si>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</si>
  <si>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</si>
  <si>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</si>
  <si>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</si>
  <si>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</si>
  <si>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</si>
  <si>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</si>
  <si>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</si>
  <si>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</si>
  <si>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</si>
  <si>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</si>
  <si>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</si>
  <si>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</si>
  <si>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</si>
  <si>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</si>
  <si>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</si>
  <si>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</si>
  <si>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</si>
  <si>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</si>
  <si>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</si>
  <si>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</si>
  <si>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</si>
  <si>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</si>
  <si>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</si>
  <si>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</si>
  <si>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</si>
  <si>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</si>
  <si>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</si>
  <si>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</si>
  <si>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</si>
  <si>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</si>
  <si>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</si>
  <si>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</si>
  <si>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</si>
  <si>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</si>
  <si>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</si>
  <si>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</si>
  <si>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</si>
  <si>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</si>
  <si>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</si>
  <si>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</si>
  <si>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</si>
  <si>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</si>
  <si>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</si>
  <si>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</si>
  <si>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</si>
  <si>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</si>
  <si>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</si>
  <si>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</si>
  <si>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</si>
  <si>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</si>
  <si>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</si>
  <si>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</si>
  <si>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</si>
  <si>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</si>
  <si>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</si>
  <si>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</si>
  <si>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</si>
  <si>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</si>
  <si>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</si>
  <si>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</si>
  <si>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</si>
  <si>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</si>
  <si>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</si>
  <si>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</si>
  <si>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</si>
  <si>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</si>
  <si>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</si>
  <si>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</si>
  <si>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</si>
  <si>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</si>
  <si>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</si>
  <si>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</si>
  <si>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</si>
  <si>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</si>
  <si>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</si>
  <si>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</si>
  <si>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</si>
  <si>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</si>
  <si>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</si>
  <si>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</si>
  <si>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</si>
  <si>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</si>
  <si>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</si>
  <si>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</si>
  <si>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</si>
  <si>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</si>
  <si>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</si>
  <si>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</si>
  <si>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</si>
  <si>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</si>
  <si>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</si>
  <si>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</si>
  <si>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</si>
  <si>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</si>
  <si>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</si>
  <si>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</si>
  <si>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</si>
  <si>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</si>
  <si>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</si>
  <si>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</si>
  <si>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</si>
  <si>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</si>
  <si>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</si>
  <si>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</si>
  <si>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</si>
  <si>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</si>
  <si>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</si>
  <si>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</si>
  <si>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</si>
  <si>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</si>
  <si>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</si>
  <si>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</si>
  <si>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</si>
  <si>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</si>
  <si>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</si>
  <si>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unique year</t>
  </si>
  <si>
    <t>Year</t>
  </si>
  <si>
    <t>toss winner a winner</t>
  </si>
  <si>
    <t>total match played</t>
  </si>
  <si>
    <t>Won toss also Match</t>
  </si>
  <si>
    <t>%Toss Won Match</t>
  </si>
  <si>
    <t>toss_field</t>
  </si>
  <si>
    <t>TossFieldWin</t>
  </si>
  <si>
    <t>Toss_Field_win</t>
  </si>
  <si>
    <t>%Toss_Field_win%</t>
  </si>
  <si>
    <t>From above we can see that there is 50% chance of winning a match with winning toss,it means its highly Unpredictable</t>
  </si>
  <si>
    <t>No there is no any Bias as only 26% is the chance of wining a match with winning a toss and fieldind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</si>
</sst>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8" x14ac:knownFonts="1">
    <font>
      <sz val="11"/>
      <color theme="1"/>
      <name val="Calibri"/>
      <scheme val="minor"/>
    </font>
    <font>
      <b/>
      <sz val="11"/>
      <color theme="1"/>
      <name val="Verdana"/>
    </font>
    <font>
      <b/>
      <sz val="9"/>
      <color theme="1"/>
      <name val="Verdana"/>
    </font>
    <font>
      <sz val="9"/>
      <color theme="1"/>
      <name val="Verdana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9"/>
      <color theme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5" fontId="6" fillId="0" borderId="0" xfId="0" applyNumberFormat="1" applyFont="1"/>
    <xf numFmtId="0" fontId="5" fillId="0" borderId="0" xfId="0" applyFont="1"/>
    <xf numFmtId="0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M33"/>
  <sheetViews>
    <sheetView tabSelected="1" workbookViewId="0">
      <selection activeCell="E24" sqref="E24"/>
    </sheetView>
  </sheetViews>
  <sheetFormatPr defaultColWidth="14.42578125" defaultRowHeight="15" customHeight="1" x14ac:dyDescent="0.25"/>
  <cols>
    <col min="1" max="1" width="4.28515625" customWidth="1"/>
    <col min="2" max="2" width="26.5703125" customWidth="1"/>
    <col min="3" max="3" width="22.42578125" customWidth="1"/>
    <col min="7" max="7" width="22.140625" customWidth="1"/>
    <col min="9" max="9" width="19.7109375" customWidth="1"/>
  </cols>
  <sheetData>
    <row r="2" spans="2:13" x14ac:dyDescent="0.25">
      <c r="B2" s="1" t="s">
        <v>0</v>
      </c>
    </row>
    <row r="4" spans="2:13" x14ac:dyDescent="0.25">
      <c r="B4" s="2" t="s">
        <v>1</v>
      </c>
      <c r="C4" s="3"/>
      <c r="D4" s="3"/>
      <c r="E4" s="3"/>
      <c r="G4" s="4" t="s">
        <v>2</v>
      </c>
      <c r="H4" s="4">
        <v>2008</v>
      </c>
      <c r="L4" t="s">
        <v>353</v>
      </c>
    </row>
    <row r="5" spans="2:13" x14ac:dyDescent="0.25">
      <c r="B5" s="5" t="s">
        <v>3</v>
      </c>
      <c r="C5" s="5" t="s">
        <v>4</v>
      </c>
      <c r="D5" s="5" t="s">
        <v>5</v>
      </c>
      <c r="E5" s="5" t="s">
        <v>6</v>
      </c>
      <c r="G5" s="5" t="s">
        <v>3</v>
      </c>
      <c r="H5" s="5" t="s">
        <v>4</v>
      </c>
      <c r="I5" s="5" t="s">
        <v>5</v>
      </c>
      <c r="J5" s="5" t="s">
        <v>6</v>
      </c>
      <c r="L5">
        <v>2008</v>
      </c>
      <c r="M5">
        <f>COUNTIF(Data!B2:B399,Questions!B12)</f>
        <v>58</v>
      </c>
    </row>
    <row r="6" spans="2:13" x14ac:dyDescent="0.25">
      <c r="B6" s="3" t="s">
        <v>40</v>
      </c>
      <c r="C6" s="6">
        <f>COUNTIF(team1:team2,B6)</f>
        <v>98</v>
      </c>
      <c r="D6" s="6">
        <f>COUNTIF(winner,B6)</f>
        <v>59</v>
      </c>
      <c r="E6" s="7">
        <f>D6/C6</f>
        <v>0.60204081632653061</v>
      </c>
      <c r="G6" s="3" t="s">
        <v>40</v>
      </c>
      <c r="H6" s="13">
        <f>SUM(COUNTIFS(team1,G6,season,$H$4),COUNTIFS(team2,G6,season,$H$4))</f>
        <v>16</v>
      </c>
      <c r="I6" s="6">
        <f>COUNTIFS(season,$H$4,winner,G6)</f>
        <v>9</v>
      </c>
      <c r="J6" s="7">
        <f>I6/H6</f>
        <v>0.5625</v>
      </c>
      <c r="L6">
        <v>2009</v>
      </c>
      <c r="M6" s="3" t="str">
        <f>B12&amp;"-"&amp;M5</f>
        <v>2008-58</v>
      </c>
    </row>
    <row r="7" spans="2:13" x14ac:dyDescent="0.25">
      <c r="B7" s="3" t="s">
        <v>55</v>
      </c>
      <c r="C7" s="6">
        <f>COUNTIF(team1:team2,B7)</f>
        <v>95</v>
      </c>
      <c r="D7" s="6">
        <f>COUNTIF(winner,B7)</f>
        <v>56</v>
      </c>
      <c r="E7" s="7">
        <f>D7/C7</f>
        <v>0.58947368421052626</v>
      </c>
      <c r="G7" s="3" t="s">
        <v>55</v>
      </c>
      <c r="H7" s="13">
        <f>SUM(COUNTIFS(team1,G7,season,$H$4),COUNTIFS(team2,G7,season,$H$4))</f>
        <v>14</v>
      </c>
      <c r="I7" s="6">
        <f>COUNTIFS(season,$H$4,winner,G7)</f>
        <v>7</v>
      </c>
      <c r="J7" s="7">
        <f>I7/H7</f>
        <v>0.5</v>
      </c>
      <c r="L7">
        <v>2010</v>
      </c>
    </row>
    <row r="8" spans="2:13" x14ac:dyDescent="0.25">
      <c r="B8" s="3"/>
      <c r="C8" s="6"/>
      <c r="D8" s="6"/>
      <c r="E8" s="6"/>
      <c r="G8" s="3"/>
      <c r="H8" s="13"/>
      <c r="I8" s="6"/>
      <c r="J8" s="6"/>
      <c r="L8">
        <v>2011</v>
      </c>
    </row>
    <row r="9" spans="2:13" x14ac:dyDescent="0.25">
      <c r="B9" s="1" t="s">
        <v>7</v>
      </c>
      <c r="C9" s="6"/>
      <c r="D9" s="6"/>
      <c r="E9" s="6"/>
      <c r="G9" s="3"/>
      <c r="H9" s="6"/>
      <c r="I9" s="6"/>
      <c r="J9" s="6"/>
      <c r="L9">
        <v>2012</v>
      </c>
    </row>
    <row r="10" spans="2:13" x14ac:dyDescent="0.25">
      <c r="B10" s="3"/>
      <c r="C10" s="6"/>
      <c r="D10" s="6"/>
      <c r="E10" s="6"/>
      <c r="G10" s="3"/>
      <c r="H10" s="6"/>
      <c r="I10" s="6"/>
      <c r="J10" s="6"/>
      <c r="L10">
        <v>2013</v>
      </c>
    </row>
    <row r="11" spans="2:13" x14ac:dyDescent="0.25">
      <c r="B11" s="5" t="s">
        <v>8</v>
      </c>
      <c r="C11" s="5" t="s">
        <v>9</v>
      </c>
      <c r="D11" s="6"/>
      <c r="E11" s="6"/>
      <c r="G11" s="3"/>
      <c r="H11" s="6"/>
      <c r="I11" s="6"/>
      <c r="J11" s="6"/>
      <c r="L11">
        <v>2014</v>
      </c>
    </row>
    <row r="12" spans="2:13" x14ac:dyDescent="0.25">
      <c r="B12" s="3">
        <f>H4</f>
        <v>2008</v>
      </c>
      <c r="C12" s="6" t="str">
        <f>INDEX(Data!A2:R399,MATCH(M6,Data!$C$2:$C$399,0),12)</f>
        <v>Rajasthan Royals</v>
      </c>
      <c r="D12" s="6"/>
      <c r="E12" s="6"/>
      <c r="G12" s="3"/>
      <c r="H12" s="6"/>
      <c r="I12" s="6"/>
      <c r="J12" s="6"/>
      <c r="L12">
        <v>2015</v>
      </c>
    </row>
    <row r="13" spans="2:13" x14ac:dyDescent="0.25">
      <c r="B13" s="3"/>
      <c r="C13" s="6"/>
      <c r="D13" s="6"/>
      <c r="E13" s="6"/>
      <c r="G13" s="3"/>
      <c r="H13" s="6"/>
      <c r="I13" s="6"/>
      <c r="J13" s="6"/>
      <c r="L13">
        <v>2016</v>
      </c>
    </row>
    <row r="14" spans="2:13" x14ac:dyDescent="0.25">
      <c r="B14" s="3"/>
      <c r="C14" s="6"/>
      <c r="D14" s="6"/>
      <c r="E14" s="6"/>
      <c r="G14" s="3"/>
      <c r="H14" s="6"/>
      <c r="I14" s="6"/>
      <c r="J14" s="6"/>
      <c r="L14">
        <v>2017</v>
      </c>
    </row>
    <row r="15" spans="2:13" x14ac:dyDescent="0.25">
      <c r="B15" s="3"/>
      <c r="C15" s="6"/>
      <c r="D15" s="6"/>
      <c r="E15" s="6"/>
      <c r="G15" s="3"/>
      <c r="H15" s="6"/>
      <c r="I15" s="6"/>
      <c r="J15" s="6"/>
      <c r="L15">
        <v>2018</v>
      </c>
    </row>
    <row r="16" spans="2:13" x14ac:dyDescent="0.25">
      <c r="B16" s="1" t="s">
        <v>10</v>
      </c>
      <c r="C16" s="6"/>
      <c r="D16" s="6"/>
      <c r="E16" s="6"/>
      <c r="G16" s="15" t="s">
        <v>356</v>
      </c>
      <c r="H16" s="16" t="s">
        <v>357</v>
      </c>
      <c r="I16" s="16" t="s">
        <v>358</v>
      </c>
      <c r="J16" s="6"/>
      <c r="L16">
        <v>2019</v>
      </c>
    </row>
    <row r="17" spans="2:12" x14ac:dyDescent="0.25">
      <c r="B17" s="3"/>
      <c r="C17" s="6"/>
      <c r="D17" s="6"/>
      <c r="E17" s="6"/>
      <c r="G17" s="3">
        <f>COUNT(Data!A2:A399)</f>
        <v>398</v>
      </c>
      <c r="H17" s="6">
        <f>COUNTIF(tossMatchWin,1)</f>
        <v>199</v>
      </c>
      <c r="I17" s="14">
        <f>H17/G17</f>
        <v>0.5</v>
      </c>
      <c r="J17" s="6"/>
      <c r="L17">
        <v>2020</v>
      </c>
    </row>
    <row r="18" spans="2:12" x14ac:dyDescent="0.25">
      <c r="B18" s="20" t="s">
        <v>363</v>
      </c>
      <c r="C18" s="19"/>
      <c r="D18" s="19"/>
      <c r="E18" s="19"/>
      <c r="F18" s="19"/>
      <c r="G18" s="19"/>
      <c r="H18" s="19"/>
      <c r="I18" s="19"/>
      <c r="J18" s="6"/>
    </row>
    <row r="19" spans="2:12" x14ac:dyDescent="0.25">
      <c r="B19" s="3"/>
      <c r="C19" s="6"/>
      <c r="D19" s="6"/>
      <c r="E19" s="6"/>
      <c r="G19" s="3"/>
      <c r="H19" s="6"/>
      <c r="I19" s="14"/>
      <c r="J19" s="6"/>
    </row>
    <row r="20" spans="2:12" x14ac:dyDescent="0.25">
      <c r="B20" s="1" t="s">
        <v>11</v>
      </c>
      <c r="C20" s="6"/>
      <c r="D20" s="6"/>
      <c r="E20" s="6"/>
      <c r="G20" s="17" t="s">
        <v>356</v>
      </c>
      <c r="H20" s="18" t="s">
        <v>361</v>
      </c>
      <c r="I20" s="18" t="s">
        <v>362</v>
      </c>
      <c r="J20" s="6"/>
      <c r="L20">
        <v>2021</v>
      </c>
    </row>
    <row r="21" spans="2:12" x14ac:dyDescent="0.25">
      <c r="B21" s="3"/>
      <c r="C21" s="3"/>
      <c r="D21" s="3"/>
      <c r="E21" s="3"/>
      <c r="G21" s="3">
        <f>COUNT(Data!A2:A399)</f>
        <v>398</v>
      </c>
      <c r="H21" s="8">
        <f>COUNTIF(TossFieldWin,1)</f>
        <v>103</v>
      </c>
      <c r="I21" s="14">
        <f>H21/G21</f>
        <v>0.25879396984924624</v>
      </c>
      <c r="L21">
        <v>2022</v>
      </c>
    </row>
    <row r="22" spans="2:12" x14ac:dyDescent="0.25">
      <c r="B22" s="20" t="s">
        <v>364</v>
      </c>
      <c r="C22" s="21"/>
      <c r="D22" s="21"/>
      <c r="E22" s="21"/>
      <c r="F22" s="21"/>
      <c r="G22" s="21"/>
      <c r="H22" s="21"/>
      <c r="I22" s="21"/>
    </row>
    <row r="23" spans="2:12" x14ac:dyDescent="0.25">
      <c r="B23" s="3"/>
      <c r="C23" s="9"/>
      <c r="D23" s="9"/>
      <c r="E23" s="6"/>
      <c r="F23" s="6"/>
      <c r="H23" s="8"/>
      <c r="I23" s="6"/>
    </row>
    <row r="24" spans="2:12" x14ac:dyDescent="0.25">
      <c r="C24" s="9"/>
      <c r="D24" s="9"/>
      <c r="E24" s="6"/>
      <c r="F24" s="6"/>
      <c r="H24" s="8"/>
      <c r="I24" s="6"/>
    </row>
    <row r="25" spans="2:12" x14ac:dyDescent="0.25">
      <c r="C25" s="9"/>
      <c r="D25" s="9"/>
      <c r="E25" s="6"/>
      <c r="F25" s="6"/>
      <c r="H25" s="8"/>
      <c r="I25" s="6"/>
    </row>
    <row r="26" spans="2:12" x14ac:dyDescent="0.25">
      <c r="C26" s="9"/>
      <c r="D26" s="9"/>
      <c r="E26" s="6"/>
      <c r="F26" s="6"/>
    </row>
    <row r="27" spans="2:12" x14ac:dyDescent="0.25">
      <c r="C27" s="9"/>
      <c r="D27" s="9"/>
      <c r="E27" s="6"/>
      <c r="F27" s="6"/>
    </row>
    <row r="28" spans="2:12" x14ac:dyDescent="0.25">
      <c r="C28" s="9"/>
      <c r="D28" s="9"/>
      <c r="E28" s="6"/>
      <c r="F28" s="6"/>
    </row>
    <row r="29" spans="2:12" x14ac:dyDescent="0.25">
      <c r="C29" s="9"/>
      <c r="D29" s="9"/>
      <c r="E29" s="6"/>
      <c r="F29" s="6"/>
    </row>
    <row r="30" spans="2:12" x14ac:dyDescent="0.25">
      <c r="C30" s="9"/>
      <c r="D30" s="9"/>
      <c r="E30" s="6"/>
      <c r="F30" s="6"/>
    </row>
    <row r="31" spans="2:12" x14ac:dyDescent="0.25">
      <c r="C31" s="9"/>
      <c r="D31" s="9"/>
      <c r="E31" s="6"/>
      <c r="F31" s="6"/>
    </row>
    <row r="32" spans="2:12" x14ac:dyDescent="0.25">
      <c r="C32" s="9"/>
      <c r="D32" s="9"/>
      <c r="E32" s="6"/>
      <c r="F32" s="6"/>
    </row>
    <row r="33" spans="3:6" x14ac:dyDescent="0.25">
      <c r="C33" s="9"/>
      <c r="D33" s="9"/>
      <c r="E33" s="6"/>
      <c r="F33" s="6"/>
    </row>
  </sheetData>
  <mergeCells count="2">
    <mergeCell ref="B18:I18"/>
    <mergeCell ref="B22:I22"/>
  </mergeCells>
  <dataValidations count="1">
    <dataValidation type="list" allowBlank="1" showInputMessage="1" showErrorMessage="1" sqref="H4" xr:uid="{D2588945-40E1-42CC-83BA-F954DD9BB392}">
      <formula1>$L$5:$L$21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="150" zoomScaleNormal="150" workbookViewId="0">
      <pane ySplit="1" topLeftCell="A2" activePane="bottomLeft" state="frozen"/>
      <selection pane="bottomLeft" activeCell="X2" sqref="X2"/>
    </sheetView>
  </sheetViews>
  <sheetFormatPr defaultColWidth="14.42578125" defaultRowHeight="15" customHeight="1" x14ac:dyDescent="0.25"/>
  <cols>
    <col min="1" max="1" width="9.7109375" customWidth="1"/>
    <col min="2" max="3" width="7.140625" customWidth="1"/>
    <col min="4" max="4" width="14.7109375" customWidth="1"/>
    <col min="5" max="5" width="10.42578125" customWidth="1"/>
    <col min="6" max="8" width="26.5703125" customWidth="1"/>
    <col min="9" max="9" width="13.140625" customWidth="1"/>
    <col min="10" max="10" width="8.85546875" customWidth="1"/>
    <col min="11" max="11" width="10.42578125" customWidth="1"/>
    <col min="12" max="12" width="26.5703125" customWidth="1"/>
    <col min="13" max="13" width="12.28515625" customWidth="1"/>
    <col min="14" max="14" width="15.28515625" customWidth="1"/>
    <col min="15" max="15" width="18.7109375" customWidth="1"/>
    <col min="16" max="16" width="49.5703125" customWidth="1"/>
    <col min="17" max="17" width="24.42578125" customWidth="1"/>
    <col min="18" max="18" width="17.5703125" customWidth="1"/>
    <col min="19" max="19" width="8.42578125" customWidth="1"/>
    <col min="20" max="27" width="8.7109375" customWidth="1"/>
  </cols>
  <sheetData>
    <row r="1" spans="1:23" x14ac:dyDescent="0.25">
      <c r="A1" s="10" t="s">
        <v>12</v>
      </c>
      <c r="B1" s="10" t="s">
        <v>13</v>
      </c>
      <c r="C1" s="10" t="s">
        <v>354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U1" s="10" t="s">
        <v>355</v>
      </c>
      <c r="V1" s="10" t="s">
        <v>359</v>
      </c>
      <c r="W1" s="10" t="s">
        <v>360</v>
      </c>
    </row>
    <row r="2" spans="1:23" x14ac:dyDescent="0.25">
      <c r="A2" s="4">
        <v>1</v>
      </c>
      <c r="B2" s="4">
        <v>2008</v>
      </c>
      <c r="C2" s="4" t="str">
        <f>B2&amp;"-"&amp;COUNTIF($B$2:B2,B2)</f>
        <v>2008-1</v>
      </c>
      <c r="D2" s="4" t="s">
        <v>30</v>
      </c>
      <c r="E2" s="11">
        <v>39556</v>
      </c>
      <c r="F2" s="4" t="s">
        <v>31</v>
      </c>
      <c r="G2" s="4" t="s">
        <v>32</v>
      </c>
      <c r="H2" s="4" t="s">
        <v>32</v>
      </c>
      <c r="I2" s="4" t="s">
        <v>33</v>
      </c>
      <c r="J2" s="4" t="s">
        <v>34</v>
      </c>
      <c r="K2" s="4">
        <v>0</v>
      </c>
      <c r="L2" s="4" t="s">
        <v>31</v>
      </c>
      <c r="M2" s="4">
        <v>140</v>
      </c>
      <c r="N2" s="4">
        <v>0</v>
      </c>
      <c r="O2" s="4" t="s">
        <v>35</v>
      </c>
      <c r="P2" s="4" t="s">
        <v>36</v>
      </c>
      <c r="Q2" s="4" t="s">
        <v>37</v>
      </c>
      <c r="R2" s="4" t="s">
        <v>38</v>
      </c>
      <c r="T2">
        <f>IF(B2=Questions!$H$4,1,0)</f>
        <v>1</v>
      </c>
      <c r="U2">
        <f>IF(toss_winner=winner,1,0)</f>
        <v>0</v>
      </c>
      <c r="V2">
        <f>IF(I2="field",1,0)</f>
        <v>1</v>
      </c>
      <c r="W2">
        <f>IF(U2+V2=2,1,0)</f>
        <v>0</v>
      </c>
    </row>
    <row r="3" spans="1:23" x14ac:dyDescent="0.25">
      <c r="A3" s="4">
        <v>2</v>
      </c>
      <c r="B3" s="4">
        <v>2008</v>
      </c>
      <c r="C3" s="4" t="str">
        <f>B3&amp;"-"&amp;COUNTIF($B$2:B3,B3)</f>
        <v>2008-2</v>
      </c>
      <c r="D3" s="4" t="s">
        <v>39</v>
      </c>
      <c r="E3" s="11">
        <v>39557</v>
      </c>
      <c r="F3" s="4" t="s">
        <v>40</v>
      </c>
      <c r="G3" s="4" t="s">
        <v>41</v>
      </c>
      <c r="H3" s="4" t="s">
        <v>40</v>
      </c>
      <c r="I3" s="4" t="s">
        <v>42</v>
      </c>
      <c r="J3" s="4" t="s">
        <v>34</v>
      </c>
      <c r="K3" s="4">
        <v>0</v>
      </c>
      <c r="L3" s="4" t="s">
        <v>40</v>
      </c>
      <c r="M3" s="4">
        <v>33</v>
      </c>
      <c r="N3" s="4">
        <v>0</v>
      </c>
      <c r="O3" s="4" t="s">
        <v>43</v>
      </c>
      <c r="P3" s="4" t="s">
        <v>44</v>
      </c>
      <c r="Q3" s="4" t="s">
        <v>45</v>
      </c>
      <c r="R3" s="4" t="s">
        <v>46</v>
      </c>
      <c r="T3">
        <f>IF(B3=Questions!$H$4,1,0)</f>
        <v>1</v>
      </c>
      <c r="U3">
        <f>IF(toss_winner=winner,1,0)</f>
        <v>1</v>
      </c>
      <c r="V3">
        <f t="shared" ref="V3:V66" si="0">IF(I3="field",1,0)</f>
        <v>0</v>
      </c>
      <c r="W3">
        <f t="shared" ref="W3:W66" si="1">IF(U3+V3=2,1,0)</f>
        <v>0</v>
      </c>
    </row>
    <row r="4" spans="1:23" x14ac:dyDescent="0.25">
      <c r="A4" s="4">
        <v>3</v>
      </c>
      <c r="B4" s="4">
        <v>2008</v>
      </c>
      <c r="C4" s="4" t="str">
        <f>B4&amp;"-"&amp;COUNTIF($B$2:B4,B4)</f>
        <v>2008-3</v>
      </c>
      <c r="D4" s="4" t="s">
        <v>47</v>
      </c>
      <c r="E4" s="11">
        <v>39557</v>
      </c>
      <c r="F4" s="4" t="s">
        <v>48</v>
      </c>
      <c r="G4" s="4" t="s">
        <v>49</v>
      </c>
      <c r="H4" s="4" t="s">
        <v>48</v>
      </c>
      <c r="I4" s="4" t="s">
        <v>42</v>
      </c>
      <c r="J4" s="4" t="s">
        <v>34</v>
      </c>
      <c r="K4" s="4">
        <v>0</v>
      </c>
      <c r="L4" s="4" t="s">
        <v>49</v>
      </c>
      <c r="M4" s="4">
        <v>0</v>
      </c>
      <c r="N4" s="4">
        <v>9</v>
      </c>
      <c r="O4" s="4" t="s">
        <v>50</v>
      </c>
      <c r="P4" s="4" t="s">
        <v>51</v>
      </c>
      <c r="Q4" s="4" t="s">
        <v>52</v>
      </c>
      <c r="R4" s="4" t="s">
        <v>53</v>
      </c>
      <c r="T4">
        <f>IF(B4=Questions!$H$4,1,0)</f>
        <v>1</v>
      </c>
      <c r="U4">
        <f>IF(toss_winner=winner,1,0)</f>
        <v>0</v>
      </c>
      <c r="V4">
        <f t="shared" si="0"/>
        <v>0</v>
      </c>
      <c r="W4">
        <f t="shared" si="1"/>
        <v>0</v>
      </c>
    </row>
    <row r="5" spans="1:23" x14ac:dyDescent="0.25">
      <c r="A5" s="4">
        <v>4</v>
      </c>
      <c r="B5" s="4">
        <v>2008</v>
      </c>
      <c r="C5" s="4" t="str">
        <f>B5&amp;"-"&amp;COUNTIF($B$2:B5,B5)</f>
        <v>2008-4</v>
      </c>
      <c r="D5" s="4" t="s">
        <v>54</v>
      </c>
      <c r="E5" s="11">
        <v>39558</v>
      </c>
      <c r="F5" s="4" t="s">
        <v>55</v>
      </c>
      <c r="G5" s="4" t="s">
        <v>32</v>
      </c>
      <c r="H5" s="4" t="s">
        <v>55</v>
      </c>
      <c r="I5" s="4" t="s">
        <v>42</v>
      </c>
      <c r="J5" s="4" t="s">
        <v>34</v>
      </c>
      <c r="K5" s="4">
        <v>0</v>
      </c>
      <c r="L5" s="4" t="s">
        <v>32</v>
      </c>
      <c r="M5" s="4">
        <v>0</v>
      </c>
      <c r="N5" s="4">
        <v>5</v>
      </c>
      <c r="O5" s="4" t="s">
        <v>56</v>
      </c>
      <c r="P5" s="4" t="s">
        <v>57</v>
      </c>
      <c r="Q5" s="4" t="s">
        <v>58</v>
      </c>
      <c r="R5" s="4" t="s">
        <v>59</v>
      </c>
      <c r="T5">
        <f>IF(B5=Questions!$H$4,1,0)</f>
        <v>1</v>
      </c>
      <c r="U5">
        <f>IF(toss_winner=winner,1,0)</f>
        <v>0</v>
      </c>
      <c r="V5">
        <f t="shared" si="0"/>
        <v>0</v>
      </c>
      <c r="W5">
        <f t="shared" si="1"/>
        <v>0</v>
      </c>
    </row>
    <row r="6" spans="1:23" x14ac:dyDescent="0.25">
      <c r="A6" s="4">
        <v>5</v>
      </c>
      <c r="B6" s="4">
        <v>2008</v>
      </c>
      <c r="C6" s="4" t="str">
        <f>B6&amp;"-"&amp;COUNTIF($B$2:B6,B6)</f>
        <v>2008-5</v>
      </c>
      <c r="D6" s="4" t="s">
        <v>60</v>
      </c>
      <c r="E6" s="11">
        <v>39558</v>
      </c>
      <c r="F6" s="4" t="s">
        <v>61</v>
      </c>
      <c r="G6" s="4" t="s">
        <v>31</v>
      </c>
      <c r="H6" s="4" t="s">
        <v>61</v>
      </c>
      <c r="I6" s="4" t="s">
        <v>42</v>
      </c>
      <c r="J6" s="4" t="s">
        <v>34</v>
      </c>
      <c r="K6" s="4">
        <v>0</v>
      </c>
      <c r="L6" s="4" t="s">
        <v>31</v>
      </c>
      <c r="M6" s="4">
        <v>0</v>
      </c>
      <c r="N6" s="4">
        <v>5</v>
      </c>
      <c r="O6" s="4" t="s">
        <v>62</v>
      </c>
      <c r="P6" s="4" t="s">
        <v>63</v>
      </c>
      <c r="Q6" s="4" t="s">
        <v>64</v>
      </c>
      <c r="R6" s="4" t="s">
        <v>65</v>
      </c>
      <c r="T6">
        <f>IF(B6=Questions!$H$4,1,0)</f>
        <v>1</v>
      </c>
      <c r="U6">
        <f>IF(toss_winner=winner,1,0)</f>
        <v>0</v>
      </c>
      <c r="V6">
        <f t="shared" si="0"/>
        <v>0</v>
      </c>
      <c r="W6">
        <f t="shared" si="1"/>
        <v>0</v>
      </c>
    </row>
    <row r="7" spans="1:23" x14ac:dyDescent="0.25">
      <c r="A7" s="4">
        <v>6</v>
      </c>
      <c r="B7" s="4">
        <v>2008</v>
      </c>
      <c r="C7" s="4" t="str">
        <f>B7&amp;"-"&amp;COUNTIF($B$2:B7,B7)</f>
        <v>2008-6</v>
      </c>
      <c r="D7" s="4" t="s">
        <v>66</v>
      </c>
      <c r="E7" s="11">
        <v>39559</v>
      </c>
      <c r="F7" s="4" t="s">
        <v>41</v>
      </c>
      <c r="G7" s="4" t="s">
        <v>48</v>
      </c>
      <c r="H7" s="4" t="s">
        <v>41</v>
      </c>
      <c r="I7" s="4" t="s">
        <v>42</v>
      </c>
      <c r="J7" s="4" t="s">
        <v>34</v>
      </c>
      <c r="K7" s="4">
        <v>0</v>
      </c>
      <c r="L7" s="4" t="s">
        <v>48</v>
      </c>
      <c r="M7" s="4">
        <v>0</v>
      </c>
      <c r="N7" s="4">
        <v>6</v>
      </c>
      <c r="O7" s="4" t="s">
        <v>67</v>
      </c>
      <c r="P7" s="4" t="s">
        <v>68</v>
      </c>
      <c r="Q7" s="4" t="s">
        <v>52</v>
      </c>
      <c r="R7" s="4" t="s">
        <v>69</v>
      </c>
      <c r="T7">
        <f>IF(B7=Questions!$H$4,1,0)</f>
        <v>1</v>
      </c>
      <c r="U7">
        <f>IF(toss_winner=winner,1,0)</f>
        <v>0</v>
      </c>
      <c r="V7">
        <f t="shared" si="0"/>
        <v>0</v>
      </c>
      <c r="W7">
        <f t="shared" si="1"/>
        <v>0</v>
      </c>
    </row>
    <row r="8" spans="1:23" x14ac:dyDescent="0.25">
      <c r="A8" s="4">
        <v>7</v>
      </c>
      <c r="B8" s="4">
        <v>2008</v>
      </c>
      <c r="C8" s="4" t="str">
        <f>B8&amp;"-"&amp;COUNTIF($B$2:B8,B8)</f>
        <v>2008-7</v>
      </c>
      <c r="D8" s="4" t="s">
        <v>70</v>
      </c>
      <c r="E8" s="11">
        <v>39560</v>
      </c>
      <c r="F8" s="4" t="s">
        <v>61</v>
      </c>
      <c r="G8" s="4" t="s">
        <v>49</v>
      </c>
      <c r="H8" s="4" t="s">
        <v>61</v>
      </c>
      <c r="I8" s="4" t="s">
        <v>42</v>
      </c>
      <c r="J8" s="4" t="s">
        <v>34</v>
      </c>
      <c r="K8" s="4">
        <v>0</v>
      </c>
      <c r="L8" s="4" t="s">
        <v>49</v>
      </c>
      <c r="M8" s="4">
        <v>0</v>
      </c>
      <c r="N8" s="4">
        <v>9</v>
      </c>
      <c r="O8" s="4" t="s">
        <v>71</v>
      </c>
      <c r="P8" s="4" t="s">
        <v>72</v>
      </c>
      <c r="Q8" s="4" t="s">
        <v>73</v>
      </c>
      <c r="R8" s="4" t="s">
        <v>74</v>
      </c>
      <c r="T8">
        <f>IF(B8=Questions!$H$4,1,0)</f>
        <v>1</v>
      </c>
      <c r="U8">
        <f>IF(toss_winner=winner,1,0)</f>
        <v>0</v>
      </c>
      <c r="V8">
        <f t="shared" si="0"/>
        <v>0</v>
      </c>
      <c r="W8">
        <f t="shared" si="1"/>
        <v>0</v>
      </c>
    </row>
    <row r="9" spans="1:23" x14ac:dyDescent="0.25">
      <c r="A9" s="4">
        <v>8</v>
      </c>
      <c r="B9" s="4">
        <v>2008</v>
      </c>
      <c r="C9" s="4" t="str">
        <f>B9&amp;"-"&amp;COUNTIF($B$2:B9,B9)</f>
        <v>2008-8</v>
      </c>
      <c r="D9" s="4" t="s">
        <v>75</v>
      </c>
      <c r="E9" s="11">
        <v>39561</v>
      </c>
      <c r="F9" s="4" t="s">
        <v>40</v>
      </c>
      <c r="G9" s="4" t="s">
        <v>55</v>
      </c>
      <c r="H9" s="4" t="s">
        <v>55</v>
      </c>
      <c r="I9" s="4" t="s">
        <v>33</v>
      </c>
      <c r="J9" s="4" t="s">
        <v>34</v>
      </c>
      <c r="K9" s="4">
        <v>0</v>
      </c>
      <c r="L9" s="4" t="s">
        <v>40</v>
      </c>
      <c r="M9" s="4">
        <v>6</v>
      </c>
      <c r="N9" s="4">
        <v>0</v>
      </c>
      <c r="O9" s="4" t="s">
        <v>76</v>
      </c>
      <c r="P9" s="4" t="s">
        <v>77</v>
      </c>
      <c r="Q9" s="4" t="s">
        <v>59</v>
      </c>
      <c r="R9" s="4" t="s">
        <v>53</v>
      </c>
      <c r="T9">
        <f>IF(B9=Questions!$H$4,1,0)</f>
        <v>1</v>
      </c>
      <c r="U9">
        <f>IF(toss_winner=winner,1,0)</f>
        <v>0</v>
      </c>
      <c r="V9">
        <f t="shared" si="0"/>
        <v>1</v>
      </c>
      <c r="W9">
        <f t="shared" si="1"/>
        <v>0</v>
      </c>
    </row>
    <row r="10" spans="1:23" x14ac:dyDescent="0.25">
      <c r="A10" s="4">
        <v>9</v>
      </c>
      <c r="B10" s="4">
        <v>2008</v>
      </c>
      <c r="C10" s="4" t="str">
        <f>B10&amp;"-"&amp;COUNTIF($B$2:B10,B10)</f>
        <v>2008-9</v>
      </c>
      <c r="D10" s="4" t="s">
        <v>70</v>
      </c>
      <c r="E10" s="11">
        <v>39562</v>
      </c>
      <c r="F10" s="4" t="s">
        <v>61</v>
      </c>
      <c r="G10" s="4" t="s">
        <v>48</v>
      </c>
      <c r="H10" s="4" t="s">
        <v>48</v>
      </c>
      <c r="I10" s="4" t="s">
        <v>33</v>
      </c>
      <c r="J10" s="4" t="s">
        <v>34</v>
      </c>
      <c r="K10" s="4">
        <v>0</v>
      </c>
      <c r="L10" s="4" t="s">
        <v>48</v>
      </c>
      <c r="M10" s="4">
        <v>0</v>
      </c>
      <c r="N10" s="4">
        <v>3</v>
      </c>
      <c r="O10" s="4" t="s">
        <v>78</v>
      </c>
      <c r="P10" s="4" t="s">
        <v>72</v>
      </c>
      <c r="Q10" s="4" t="s">
        <v>37</v>
      </c>
      <c r="R10" s="4" t="s">
        <v>45</v>
      </c>
      <c r="T10">
        <f>IF(B10=Questions!$H$4,1,0)</f>
        <v>1</v>
      </c>
      <c r="U10">
        <f>IF(toss_winner=winner,1,0)</f>
        <v>1</v>
      </c>
      <c r="V10">
        <f t="shared" si="0"/>
        <v>1</v>
      </c>
      <c r="W10">
        <f t="shared" si="1"/>
        <v>1</v>
      </c>
    </row>
    <row r="11" spans="1:23" x14ac:dyDescent="0.25">
      <c r="A11" s="4">
        <v>10</v>
      </c>
      <c r="B11" s="4">
        <v>2008</v>
      </c>
      <c r="C11" s="4" t="str">
        <f>B11&amp;"-"&amp;COUNTIF($B$2:B11,B11)</f>
        <v>2008-10</v>
      </c>
      <c r="D11" s="4" t="s">
        <v>39</v>
      </c>
      <c r="E11" s="11">
        <v>39563</v>
      </c>
      <c r="F11" s="4" t="s">
        <v>41</v>
      </c>
      <c r="G11" s="4" t="s">
        <v>55</v>
      </c>
      <c r="H11" s="4" t="s">
        <v>55</v>
      </c>
      <c r="I11" s="4" t="s">
        <v>33</v>
      </c>
      <c r="J11" s="4" t="s">
        <v>34</v>
      </c>
      <c r="K11" s="4">
        <v>0</v>
      </c>
      <c r="L11" s="4" t="s">
        <v>41</v>
      </c>
      <c r="M11" s="4">
        <v>66</v>
      </c>
      <c r="N11" s="4">
        <v>0</v>
      </c>
      <c r="O11" s="4" t="s">
        <v>79</v>
      </c>
      <c r="P11" s="4" t="s">
        <v>44</v>
      </c>
      <c r="Q11" s="4" t="s">
        <v>52</v>
      </c>
      <c r="R11" s="4" t="s">
        <v>74</v>
      </c>
      <c r="T11">
        <f>IF(B11=Questions!$H$4,1,0)</f>
        <v>1</v>
      </c>
      <c r="U11">
        <f>IF(toss_winner=winner,1,0)</f>
        <v>0</v>
      </c>
      <c r="V11">
        <f t="shared" si="0"/>
        <v>1</v>
      </c>
      <c r="W11">
        <f t="shared" si="1"/>
        <v>0</v>
      </c>
    </row>
    <row r="12" spans="1:23" x14ac:dyDescent="0.25">
      <c r="A12" s="4">
        <v>11</v>
      </c>
      <c r="B12" s="4">
        <v>2008</v>
      </c>
      <c r="C12" s="4" t="str">
        <f>B12&amp;"-"&amp;COUNTIF($B$2:B12,B12)</f>
        <v>2008-11</v>
      </c>
      <c r="D12" s="4" t="s">
        <v>30</v>
      </c>
      <c r="E12" s="11">
        <v>39564</v>
      </c>
      <c r="F12" s="4" t="s">
        <v>32</v>
      </c>
      <c r="G12" s="4" t="s">
        <v>48</v>
      </c>
      <c r="H12" s="4" t="s">
        <v>48</v>
      </c>
      <c r="I12" s="4" t="s">
        <v>33</v>
      </c>
      <c r="J12" s="4" t="s">
        <v>34</v>
      </c>
      <c r="K12" s="4">
        <v>0</v>
      </c>
      <c r="L12" s="4" t="s">
        <v>48</v>
      </c>
      <c r="M12" s="4">
        <v>0</v>
      </c>
      <c r="N12" s="4">
        <v>7</v>
      </c>
      <c r="O12" s="4" t="s">
        <v>67</v>
      </c>
      <c r="P12" s="4" t="s">
        <v>36</v>
      </c>
      <c r="Q12" s="4" t="s">
        <v>45</v>
      </c>
      <c r="R12" s="4" t="s">
        <v>73</v>
      </c>
      <c r="T12">
        <f>IF(B12=Questions!$H$4,1,0)</f>
        <v>1</v>
      </c>
      <c r="U12">
        <f>IF(toss_winner=winner,1,0)</f>
        <v>1</v>
      </c>
      <c r="V12">
        <f t="shared" si="0"/>
        <v>1</v>
      </c>
      <c r="W12">
        <f t="shared" si="1"/>
        <v>1</v>
      </c>
    </row>
    <row r="13" spans="1:23" x14ac:dyDescent="0.25">
      <c r="A13" s="4">
        <v>12</v>
      </c>
      <c r="B13" s="4">
        <v>2008</v>
      </c>
      <c r="C13" s="4" t="str">
        <f>B13&amp;"-"&amp;COUNTIF($B$2:B13,B13)</f>
        <v>2008-12</v>
      </c>
      <c r="D13" s="4" t="s">
        <v>75</v>
      </c>
      <c r="E13" s="11">
        <v>39564</v>
      </c>
      <c r="F13" s="4" t="s">
        <v>31</v>
      </c>
      <c r="G13" s="4" t="s">
        <v>40</v>
      </c>
      <c r="H13" s="4" t="s">
        <v>31</v>
      </c>
      <c r="I13" s="4" t="s">
        <v>42</v>
      </c>
      <c r="J13" s="4" t="s">
        <v>34</v>
      </c>
      <c r="K13" s="4">
        <v>0</v>
      </c>
      <c r="L13" s="4" t="s">
        <v>40</v>
      </c>
      <c r="M13" s="4">
        <v>0</v>
      </c>
      <c r="N13" s="4">
        <v>9</v>
      </c>
      <c r="O13" s="4" t="s">
        <v>80</v>
      </c>
      <c r="P13" s="4" t="s">
        <v>77</v>
      </c>
      <c r="Q13" s="4" t="s">
        <v>64</v>
      </c>
      <c r="R13" s="4" t="s">
        <v>81</v>
      </c>
      <c r="T13">
        <f>IF(B13=Questions!$H$4,1,0)</f>
        <v>1</v>
      </c>
      <c r="U13">
        <f>IF(toss_winner=winner,1,0)</f>
        <v>0</v>
      </c>
      <c r="V13">
        <f t="shared" si="0"/>
        <v>0</v>
      </c>
      <c r="W13">
        <f t="shared" si="1"/>
        <v>0</v>
      </c>
    </row>
    <row r="14" spans="1:23" x14ac:dyDescent="0.25">
      <c r="A14" s="4">
        <v>13</v>
      </c>
      <c r="B14" s="4">
        <v>2008</v>
      </c>
      <c r="C14" s="4" t="str">
        <f>B14&amp;"-"&amp;COUNTIF($B$2:B14,B14)</f>
        <v>2008-13</v>
      </c>
      <c r="D14" s="4" t="s">
        <v>54</v>
      </c>
      <c r="E14" s="11">
        <v>39565</v>
      </c>
      <c r="F14" s="4" t="s">
        <v>55</v>
      </c>
      <c r="G14" s="4" t="s">
        <v>61</v>
      </c>
      <c r="H14" s="4" t="s">
        <v>61</v>
      </c>
      <c r="I14" s="4" t="s">
        <v>33</v>
      </c>
      <c r="J14" s="4" t="s">
        <v>34</v>
      </c>
      <c r="K14" s="4">
        <v>0</v>
      </c>
      <c r="L14" s="4" t="s">
        <v>61</v>
      </c>
      <c r="M14" s="4">
        <v>0</v>
      </c>
      <c r="N14" s="4">
        <v>10</v>
      </c>
      <c r="O14" s="4" t="s">
        <v>82</v>
      </c>
      <c r="P14" s="4" t="s">
        <v>83</v>
      </c>
      <c r="Q14" s="4" t="s">
        <v>37</v>
      </c>
      <c r="R14" s="4" t="s">
        <v>46</v>
      </c>
      <c r="T14">
        <f>IF(B14=Questions!$H$4,1,0)</f>
        <v>1</v>
      </c>
      <c r="U14">
        <f>IF(toss_winner=winner,1,0)</f>
        <v>1</v>
      </c>
      <c r="V14">
        <f t="shared" si="0"/>
        <v>1</v>
      </c>
      <c r="W14">
        <f t="shared" si="1"/>
        <v>1</v>
      </c>
    </row>
    <row r="15" spans="1:23" x14ac:dyDescent="0.25">
      <c r="A15" s="4">
        <v>14</v>
      </c>
      <c r="B15" s="4">
        <v>2008</v>
      </c>
      <c r="C15" s="4" t="str">
        <f>B15&amp;"-"&amp;COUNTIF($B$2:B15,B15)</f>
        <v>2008-14</v>
      </c>
      <c r="D15" s="4" t="s">
        <v>39</v>
      </c>
      <c r="E15" s="11">
        <v>39565</v>
      </c>
      <c r="F15" s="4" t="s">
        <v>49</v>
      </c>
      <c r="G15" s="4" t="s">
        <v>41</v>
      </c>
      <c r="H15" s="4" t="s">
        <v>49</v>
      </c>
      <c r="I15" s="4" t="s">
        <v>42</v>
      </c>
      <c r="J15" s="4" t="s">
        <v>34</v>
      </c>
      <c r="K15" s="4">
        <v>0</v>
      </c>
      <c r="L15" s="4" t="s">
        <v>41</v>
      </c>
      <c r="M15" s="4">
        <v>0</v>
      </c>
      <c r="N15" s="4">
        <v>4</v>
      </c>
      <c r="O15" s="4" t="s">
        <v>84</v>
      </c>
      <c r="P15" s="4" t="s">
        <v>44</v>
      </c>
      <c r="Q15" s="4" t="s">
        <v>38</v>
      </c>
      <c r="R15" s="4" t="s">
        <v>85</v>
      </c>
      <c r="T15">
        <f>IF(B15=Questions!$H$4,1,0)</f>
        <v>1</v>
      </c>
      <c r="U15">
        <f>IF(toss_winner=winner,1,0)</f>
        <v>0</v>
      </c>
      <c r="V15">
        <f t="shared" si="0"/>
        <v>0</v>
      </c>
      <c r="W15">
        <f t="shared" si="1"/>
        <v>0</v>
      </c>
    </row>
    <row r="16" spans="1:23" x14ac:dyDescent="0.25">
      <c r="A16" s="4">
        <v>15</v>
      </c>
      <c r="B16" s="4">
        <v>2008</v>
      </c>
      <c r="C16" s="4" t="str">
        <f>B16&amp;"-"&amp;COUNTIF($B$2:B16,B16)</f>
        <v>2008-15</v>
      </c>
      <c r="D16" s="4" t="s">
        <v>30</v>
      </c>
      <c r="E16" s="11">
        <v>39566</v>
      </c>
      <c r="F16" s="4" t="s">
        <v>40</v>
      </c>
      <c r="G16" s="4" t="s">
        <v>32</v>
      </c>
      <c r="H16" s="4" t="s">
        <v>40</v>
      </c>
      <c r="I16" s="4" t="s">
        <v>42</v>
      </c>
      <c r="J16" s="4" t="s">
        <v>34</v>
      </c>
      <c r="K16" s="4">
        <v>0</v>
      </c>
      <c r="L16" s="4" t="s">
        <v>40</v>
      </c>
      <c r="M16" s="4">
        <v>13</v>
      </c>
      <c r="N16" s="4">
        <v>0</v>
      </c>
      <c r="O16" s="4" t="s">
        <v>86</v>
      </c>
      <c r="P16" s="4" t="s">
        <v>36</v>
      </c>
      <c r="Q16" s="4" t="s">
        <v>87</v>
      </c>
      <c r="R16" s="4" t="s">
        <v>69</v>
      </c>
      <c r="T16">
        <f>IF(B16=Questions!$H$4,1,0)</f>
        <v>1</v>
      </c>
      <c r="U16">
        <f>IF(toss_winner=winner,1,0)</f>
        <v>1</v>
      </c>
      <c r="V16">
        <f t="shared" si="0"/>
        <v>0</v>
      </c>
      <c r="W16">
        <f t="shared" si="1"/>
        <v>0</v>
      </c>
    </row>
    <row r="17" spans="1:23" x14ac:dyDescent="0.25">
      <c r="A17" s="4">
        <v>16</v>
      </c>
      <c r="B17" s="4">
        <v>2008</v>
      </c>
      <c r="C17" s="4" t="str">
        <f>B17&amp;"-"&amp;COUNTIF($B$2:B17,B17)</f>
        <v>2008-16</v>
      </c>
      <c r="D17" s="4" t="s">
        <v>60</v>
      </c>
      <c r="E17" s="11">
        <v>39567</v>
      </c>
      <c r="F17" s="4" t="s">
        <v>31</v>
      </c>
      <c r="G17" s="4" t="s">
        <v>55</v>
      </c>
      <c r="H17" s="4" t="s">
        <v>31</v>
      </c>
      <c r="I17" s="4" t="s">
        <v>42</v>
      </c>
      <c r="J17" s="4" t="s">
        <v>34</v>
      </c>
      <c r="K17" s="4">
        <v>0</v>
      </c>
      <c r="L17" s="4" t="s">
        <v>55</v>
      </c>
      <c r="M17" s="4">
        <v>0</v>
      </c>
      <c r="N17" s="4">
        <v>7</v>
      </c>
      <c r="O17" s="4" t="s">
        <v>88</v>
      </c>
      <c r="P17" s="4" t="s">
        <v>63</v>
      </c>
      <c r="Q17" s="4" t="s">
        <v>64</v>
      </c>
      <c r="R17" s="4" t="s">
        <v>81</v>
      </c>
      <c r="T17">
        <f>IF(B17=Questions!$H$4,1,0)</f>
        <v>1</v>
      </c>
      <c r="U17">
        <f>IF(toss_winner=winner,1,0)</f>
        <v>0</v>
      </c>
      <c r="V17">
        <f t="shared" si="0"/>
        <v>0</v>
      </c>
      <c r="W17">
        <f t="shared" si="1"/>
        <v>0</v>
      </c>
    </row>
    <row r="18" spans="1:23" x14ac:dyDescent="0.25">
      <c r="A18" s="4">
        <v>17</v>
      </c>
      <c r="B18" s="4">
        <v>2008</v>
      </c>
      <c r="C18" s="4" t="str">
        <f>B18&amp;"-"&amp;COUNTIF($B$2:B18,B18)</f>
        <v>2008-17</v>
      </c>
      <c r="D18" s="4" t="s">
        <v>47</v>
      </c>
      <c r="E18" s="11">
        <v>39568</v>
      </c>
      <c r="F18" s="4" t="s">
        <v>49</v>
      </c>
      <c r="G18" s="4" t="s">
        <v>32</v>
      </c>
      <c r="H18" s="4" t="s">
        <v>32</v>
      </c>
      <c r="I18" s="4" t="s">
        <v>33</v>
      </c>
      <c r="J18" s="4" t="s">
        <v>34</v>
      </c>
      <c r="K18" s="4">
        <v>0</v>
      </c>
      <c r="L18" s="4" t="s">
        <v>49</v>
      </c>
      <c r="M18" s="4">
        <v>10</v>
      </c>
      <c r="N18" s="4">
        <v>0</v>
      </c>
      <c r="O18" s="4" t="s">
        <v>89</v>
      </c>
      <c r="P18" s="4" t="s">
        <v>51</v>
      </c>
      <c r="Q18" s="4" t="s">
        <v>52</v>
      </c>
      <c r="R18" s="4" t="s">
        <v>85</v>
      </c>
      <c r="T18">
        <f>IF(B18=Questions!$H$4,1,0)</f>
        <v>1</v>
      </c>
      <c r="U18">
        <f>IF(toss_winner=winner,1,0)</f>
        <v>0</v>
      </c>
      <c r="V18">
        <f t="shared" si="0"/>
        <v>1</v>
      </c>
      <c r="W18">
        <f t="shared" si="1"/>
        <v>0</v>
      </c>
    </row>
    <row r="19" spans="1:23" x14ac:dyDescent="0.25">
      <c r="A19" s="4">
        <v>18</v>
      </c>
      <c r="B19" s="4">
        <v>2008</v>
      </c>
      <c r="C19" s="4" t="str">
        <f>B19&amp;"-"&amp;COUNTIF($B$2:B19,B19)</f>
        <v>2008-18</v>
      </c>
      <c r="D19" s="4" t="s">
        <v>70</v>
      </c>
      <c r="E19" s="11">
        <v>39569</v>
      </c>
      <c r="F19" s="4" t="s">
        <v>61</v>
      </c>
      <c r="G19" s="4" t="s">
        <v>41</v>
      </c>
      <c r="H19" s="4" t="s">
        <v>41</v>
      </c>
      <c r="I19" s="4" t="s">
        <v>33</v>
      </c>
      <c r="J19" s="4" t="s">
        <v>34</v>
      </c>
      <c r="K19" s="4">
        <v>0</v>
      </c>
      <c r="L19" s="4" t="s">
        <v>41</v>
      </c>
      <c r="M19" s="4">
        <v>0</v>
      </c>
      <c r="N19" s="4">
        <v>7</v>
      </c>
      <c r="O19" s="4" t="s">
        <v>90</v>
      </c>
      <c r="P19" s="4" t="s">
        <v>72</v>
      </c>
      <c r="Q19" s="4" t="s">
        <v>87</v>
      </c>
      <c r="R19" s="4" t="s">
        <v>69</v>
      </c>
      <c r="T19">
        <f>IF(B19=Questions!$H$4,1,0)</f>
        <v>1</v>
      </c>
      <c r="U19">
        <f>IF(toss_winner=winner,1,0)</f>
        <v>1</v>
      </c>
      <c r="V19">
        <f t="shared" si="0"/>
        <v>1</v>
      </c>
      <c r="W19">
        <f t="shared" si="1"/>
        <v>1</v>
      </c>
    </row>
    <row r="20" spans="1:23" x14ac:dyDescent="0.25">
      <c r="A20" s="4">
        <v>19</v>
      </c>
      <c r="B20" s="4">
        <v>2008</v>
      </c>
      <c r="C20" s="4" t="str">
        <f>B20&amp;"-"&amp;COUNTIF($B$2:B20,B20)</f>
        <v>2008-19</v>
      </c>
      <c r="D20" s="4" t="s">
        <v>66</v>
      </c>
      <c r="E20" s="11">
        <v>39569</v>
      </c>
      <c r="F20" s="4" t="s">
        <v>48</v>
      </c>
      <c r="G20" s="4" t="s">
        <v>31</v>
      </c>
      <c r="H20" s="4" t="s">
        <v>48</v>
      </c>
      <c r="I20" s="4" t="s">
        <v>42</v>
      </c>
      <c r="J20" s="4" t="s">
        <v>34</v>
      </c>
      <c r="K20" s="4">
        <v>0</v>
      </c>
      <c r="L20" s="4" t="s">
        <v>48</v>
      </c>
      <c r="M20" s="4">
        <v>45</v>
      </c>
      <c r="N20" s="4">
        <v>0</v>
      </c>
      <c r="O20" s="4" t="s">
        <v>91</v>
      </c>
      <c r="P20" s="4" t="s">
        <v>68</v>
      </c>
      <c r="Q20" s="4" t="s">
        <v>38</v>
      </c>
      <c r="R20" s="4" t="s">
        <v>53</v>
      </c>
      <c r="T20">
        <f>IF(B20=Questions!$H$4,1,0)</f>
        <v>1</v>
      </c>
      <c r="U20">
        <f>IF(toss_winner=winner,1,0)</f>
        <v>1</v>
      </c>
      <c r="V20">
        <f t="shared" si="0"/>
        <v>0</v>
      </c>
      <c r="W20">
        <f t="shared" si="1"/>
        <v>0</v>
      </c>
    </row>
    <row r="21" spans="1:23" ht="15.75" customHeight="1" x14ac:dyDescent="0.25">
      <c r="A21" s="4">
        <v>20</v>
      </c>
      <c r="B21" s="4">
        <v>2008</v>
      </c>
      <c r="C21" s="4" t="str">
        <f>B21&amp;"-"&amp;COUNTIF($B$2:B21,B21)</f>
        <v>2008-20</v>
      </c>
      <c r="D21" s="4" t="s">
        <v>75</v>
      </c>
      <c r="E21" s="11">
        <v>39570</v>
      </c>
      <c r="F21" s="4" t="s">
        <v>40</v>
      </c>
      <c r="G21" s="4" t="s">
        <v>49</v>
      </c>
      <c r="H21" s="4" t="s">
        <v>40</v>
      </c>
      <c r="I21" s="4" t="s">
        <v>42</v>
      </c>
      <c r="J21" s="4" t="s">
        <v>34</v>
      </c>
      <c r="K21" s="4">
        <v>0</v>
      </c>
      <c r="L21" s="4" t="s">
        <v>49</v>
      </c>
      <c r="M21" s="4">
        <v>0</v>
      </c>
      <c r="N21" s="4">
        <v>8</v>
      </c>
      <c r="O21" s="4" t="s">
        <v>71</v>
      </c>
      <c r="P21" s="4" t="s">
        <v>77</v>
      </c>
      <c r="Q21" s="4" t="s">
        <v>64</v>
      </c>
      <c r="R21" s="4" t="s">
        <v>65</v>
      </c>
      <c r="T21">
        <f>IF(B21=Questions!$H$4,1,0)</f>
        <v>1</v>
      </c>
      <c r="U21">
        <f>IF(toss_winner=winner,1,0)</f>
        <v>0</v>
      </c>
      <c r="V21">
        <f t="shared" si="0"/>
        <v>0</v>
      </c>
      <c r="W21">
        <f t="shared" si="1"/>
        <v>0</v>
      </c>
    </row>
    <row r="22" spans="1:23" ht="15.75" customHeight="1" x14ac:dyDescent="0.25">
      <c r="A22" s="4">
        <v>21</v>
      </c>
      <c r="B22" s="4">
        <v>2008</v>
      </c>
      <c r="C22" s="4" t="str">
        <f>B22&amp;"-"&amp;COUNTIF($B$2:B22,B22)</f>
        <v>2008-21</v>
      </c>
      <c r="D22" s="4" t="s">
        <v>70</v>
      </c>
      <c r="E22" s="11">
        <v>39593</v>
      </c>
      <c r="F22" s="4" t="s">
        <v>61</v>
      </c>
      <c r="G22" s="4" t="s">
        <v>32</v>
      </c>
      <c r="H22" s="4" t="s">
        <v>61</v>
      </c>
      <c r="I22" s="4" t="s">
        <v>42</v>
      </c>
      <c r="J22" s="4" t="s">
        <v>34</v>
      </c>
      <c r="K22" s="4">
        <v>0</v>
      </c>
      <c r="L22" s="4" t="s">
        <v>32</v>
      </c>
      <c r="M22" s="4">
        <v>0</v>
      </c>
      <c r="N22" s="4">
        <v>5</v>
      </c>
      <c r="O22" s="4" t="s">
        <v>92</v>
      </c>
      <c r="P22" s="4" t="s">
        <v>72</v>
      </c>
      <c r="Q22" s="4" t="s">
        <v>37</v>
      </c>
      <c r="R22" s="4" t="s">
        <v>38</v>
      </c>
      <c r="T22">
        <f>IF(B22=Questions!$H$4,1,0)</f>
        <v>1</v>
      </c>
      <c r="U22">
        <f>IF(toss_winner=winner,1,0)</f>
        <v>0</v>
      </c>
      <c r="V22">
        <f t="shared" si="0"/>
        <v>0</v>
      </c>
      <c r="W22">
        <f t="shared" si="1"/>
        <v>0</v>
      </c>
    </row>
    <row r="23" spans="1:23" ht="15.75" customHeight="1" x14ac:dyDescent="0.25">
      <c r="A23" s="4">
        <v>22</v>
      </c>
      <c r="B23" s="4">
        <v>2008</v>
      </c>
      <c r="C23" s="4" t="str">
        <f>B23&amp;"-"&amp;COUNTIF($B$2:B23,B23)</f>
        <v>2008-22</v>
      </c>
      <c r="D23" s="4" t="s">
        <v>39</v>
      </c>
      <c r="E23" s="11">
        <v>39571</v>
      </c>
      <c r="F23" s="4" t="s">
        <v>41</v>
      </c>
      <c r="G23" s="4" t="s">
        <v>31</v>
      </c>
      <c r="H23" s="4" t="s">
        <v>41</v>
      </c>
      <c r="I23" s="4" t="s">
        <v>42</v>
      </c>
      <c r="J23" s="4" t="s">
        <v>34</v>
      </c>
      <c r="K23" s="4">
        <v>0</v>
      </c>
      <c r="L23" s="4" t="s">
        <v>41</v>
      </c>
      <c r="M23" s="4">
        <v>9</v>
      </c>
      <c r="N23" s="4">
        <v>0</v>
      </c>
      <c r="O23" s="4" t="s">
        <v>93</v>
      </c>
      <c r="P23" s="4" t="s">
        <v>44</v>
      </c>
      <c r="Q23" s="4" t="s">
        <v>59</v>
      </c>
      <c r="R23" s="4" t="s">
        <v>85</v>
      </c>
      <c r="T23">
        <f>IF(B23=Questions!$H$4,1,0)</f>
        <v>1</v>
      </c>
      <c r="U23">
        <f>IF(toss_winner=winner,1,0)</f>
        <v>1</v>
      </c>
      <c r="V23">
        <f t="shared" si="0"/>
        <v>0</v>
      </c>
      <c r="W23">
        <f t="shared" si="1"/>
        <v>0</v>
      </c>
    </row>
    <row r="24" spans="1:23" ht="15.75" customHeight="1" x14ac:dyDescent="0.25">
      <c r="A24" s="4">
        <v>23</v>
      </c>
      <c r="B24" s="4">
        <v>2008</v>
      </c>
      <c r="C24" s="4" t="str">
        <f>B24&amp;"-"&amp;COUNTIF($B$2:B24,B24)</f>
        <v>2008-23</v>
      </c>
      <c r="D24" s="4" t="s">
        <v>54</v>
      </c>
      <c r="E24" s="11">
        <v>39572</v>
      </c>
      <c r="F24" s="4" t="s">
        <v>55</v>
      </c>
      <c r="G24" s="4" t="s">
        <v>49</v>
      </c>
      <c r="H24" s="4" t="s">
        <v>49</v>
      </c>
      <c r="I24" s="4" t="s">
        <v>33</v>
      </c>
      <c r="J24" s="4" t="s">
        <v>34</v>
      </c>
      <c r="K24" s="4">
        <v>0</v>
      </c>
      <c r="L24" s="4" t="s">
        <v>55</v>
      </c>
      <c r="M24" s="4">
        <v>29</v>
      </c>
      <c r="N24" s="4">
        <v>0</v>
      </c>
      <c r="O24" s="4" t="s">
        <v>94</v>
      </c>
      <c r="P24" s="4" t="s">
        <v>83</v>
      </c>
      <c r="Q24" s="4" t="s">
        <v>73</v>
      </c>
      <c r="R24" s="4" t="s">
        <v>38</v>
      </c>
      <c r="T24">
        <f>IF(B24=Questions!$H$4,1,0)</f>
        <v>1</v>
      </c>
      <c r="U24">
        <f>IF(toss_winner=winner,1,0)</f>
        <v>0</v>
      </c>
      <c r="V24">
        <f t="shared" si="0"/>
        <v>1</v>
      </c>
      <c r="W24">
        <f t="shared" si="1"/>
        <v>0</v>
      </c>
    </row>
    <row r="25" spans="1:23" ht="15.75" customHeight="1" x14ac:dyDescent="0.25">
      <c r="A25" s="4">
        <v>24</v>
      </c>
      <c r="B25" s="4">
        <v>2008</v>
      </c>
      <c r="C25" s="4" t="str">
        <f>B25&amp;"-"&amp;COUNTIF($B$2:B25,B25)</f>
        <v>2008-24</v>
      </c>
      <c r="D25" s="4" t="s">
        <v>66</v>
      </c>
      <c r="E25" s="11">
        <v>39572</v>
      </c>
      <c r="F25" s="4" t="s">
        <v>40</v>
      </c>
      <c r="G25" s="4" t="s">
        <v>48</v>
      </c>
      <c r="H25" s="4" t="s">
        <v>40</v>
      </c>
      <c r="I25" s="4" t="s">
        <v>42</v>
      </c>
      <c r="J25" s="4" t="s">
        <v>34</v>
      </c>
      <c r="K25" s="4">
        <v>0</v>
      </c>
      <c r="L25" s="4" t="s">
        <v>48</v>
      </c>
      <c r="M25" s="4">
        <v>0</v>
      </c>
      <c r="N25" s="4">
        <v>8</v>
      </c>
      <c r="O25" s="4" t="s">
        <v>95</v>
      </c>
      <c r="P25" s="4" t="s">
        <v>68</v>
      </c>
      <c r="Q25" s="4" t="s">
        <v>37</v>
      </c>
      <c r="R25" s="4" t="s">
        <v>81</v>
      </c>
      <c r="T25">
        <f>IF(B25=Questions!$H$4,1,0)</f>
        <v>1</v>
      </c>
      <c r="U25">
        <f>IF(toss_winner=winner,1,0)</f>
        <v>0</v>
      </c>
      <c r="V25">
        <f t="shared" si="0"/>
        <v>0</v>
      </c>
      <c r="W25">
        <f t="shared" si="1"/>
        <v>0</v>
      </c>
    </row>
    <row r="26" spans="1:23" ht="15.75" customHeight="1" x14ac:dyDescent="0.25">
      <c r="A26" s="4">
        <v>25</v>
      </c>
      <c r="B26" s="4">
        <v>2008</v>
      </c>
      <c r="C26" s="4" t="str">
        <f>B26&amp;"-"&amp;COUNTIF($B$2:B26,B26)</f>
        <v>2008-25</v>
      </c>
      <c r="D26" s="4" t="s">
        <v>30</v>
      </c>
      <c r="E26" s="11">
        <v>39573</v>
      </c>
      <c r="F26" s="4" t="s">
        <v>32</v>
      </c>
      <c r="G26" s="4" t="s">
        <v>41</v>
      </c>
      <c r="H26" s="4" t="s">
        <v>41</v>
      </c>
      <c r="I26" s="4" t="s">
        <v>33</v>
      </c>
      <c r="J26" s="4" t="s">
        <v>34</v>
      </c>
      <c r="K26" s="4">
        <v>0</v>
      </c>
      <c r="L26" s="4" t="s">
        <v>41</v>
      </c>
      <c r="M26" s="4">
        <v>0</v>
      </c>
      <c r="N26" s="4">
        <v>6</v>
      </c>
      <c r="O26" s="4" t="s">
        <v>96</v>
      </c>
      <c r="P26" s="4" t="s">
        <v>36</v>
      </c>
      <c r="Q26" s="4" t="s">
        <v>58</v>
      </c>
      <c r="R26" s="4" t="s">
        <v>87</v>
      </c>
      <c r="T26">
        <f>IF(B26=Questions!$H$4,1,0)</f>
        <v>1</v>
      </c>
      <c r="U26">
        <f>IF(toss_winner=winner,1,0)</f>
        <v>1</v>
      </c>
      <c r="V26">
        <f t="shared" si="0"/>
        <v>1</v>
      </c>
      <c r="W26">
        <f t="shared" si="1"/>
        <v>1</v>
      </c>
    </row>
    <row r="27" spans="1:23" ht="15.75" customHeight="1" x14ac:dyDescent="0.25">
      <c r="A27" s="4">
        <v>26</v>
      </c>
      <c r="B27" s="4">
        <v>2008</v>
      </c>
      <c r="C27" s="4" t="str">
        <f>B27&amp;"-"&amp;COUNTIF($B$2:B27,B27)</f>
        <v>2008-26</v>
      </c>
      <c r="D27" s="4" t="s">
        <v>75</v>
      </c>
      <c r="E27" s="11">
        <v>39574</v>
      </c>
      <c r="F27" s="4" t="s">
        <v>40</v>
      </c>
      <c r="G27" s="4" t="s">
        <v>61</v>
      </c>
      <c r="H27" s="4" t="s">
        <v>61</v>
      </c>
      <c r="I27" s="4" t="s">
        <v>33</v>
      </c>
      <c r="J27" s="4" t="s">
        <v>34</v>
      </c>
      <c r="K27" s="4">
        <v>0</v>
      </c>
      <c r="L27" s="4" t="s">
        <v>61</v>
      </c>
      <c r="M27" s="4">
        <v>0</v>
      </c>
      <c r="N27" s="4">
        <v>7</v>
      </c>
      <c r="O27" s="4" t="s">
        <v>82</v>
      </c>
      <c r="P27" s="4" t="s">
        <v>77</v>
      </c>
      <c r="Q27" s="4" t="s">
        <v>45</v>
      </c>
      <c r="R27" s="4" t="s">
        <v>69</v>
      </c>
      <c r="T27">
        <f>IF(B27=Questions!$H$4,1,0)</f>
        <v>1</v>
      </c>
      <c r="U27">
        <f>IF(toss_winner=winner,1,0)</f>
        <v>1</v>
      </c>
      <c r="V27">
        <f t="shared" si="0"/>
        <v>1</v>
      </c>
      <c r="W27">
        <f t="shared" si="1"/>
        <v>1</v>
      </c>
    </row>
    <row r="28" spans="1:23" ht="15.75" customHeight="1" x14ac:dyDescent="0.25">
      <c r="A28" s="4">
        <v>27</v>
      </c>
      <c r="B28" s="4">
        <v>2008</v>
      </c>
      <c r="C28" s="4" t="str">
        <f>B28&amp;"-"&amp;COUNTIF($B$2:B28,B28)</f>
        <v>2008-27</v>
      </c>
      <c r="D28" s="4" t="s">
        <v>54</v>
      </c>
      <c r="E28" s="11">
        <v>39575</v>
      </c>
      <c r="F28" s="4" t="s">
        <v>48</v>
      </c>
      <c r="G28" s="4" t="s">
        <v>55</v>
      </c>
      <c r="H28" s="4" t="s">
        <v>55</v>
      </c>
      <c r="I28" s="4" t="s">
        <v>33</v>
      </c>
      <c r="J28" s="4" t="s">
        <v>34</v>
      </c>
      <c r="K28" s="4">
        <v>0</v>
      </c>
      <c r="L28" s="4" t="s">
        <v>55</v>
      </c>
      <c r="M28" s="4">
        <v>0</v>
      </c>
      <c r="N28" s="4">
        <v>7</v>
      </c>
      <c r="O28" s="4" t="s">
        <v>97</v>
      </c>
      <c r="P28" s="4" t="s">
        <v>83</v>
      </c>
      <c r="Q28" s="4" t="s">
        <v>59</v>
      </c>
      <c r="R28" s="4" t="s">
        <v>38</v>
      </c>
      <c r="T28">
        <f>IF(B28=Questions!$H$4,1,0)</f>
        <v>1</v>
      </c>
      <c r="U28">
        <f>IF(toss_winner=winner,1,0)</f>
        <v>1</v>
      </c>
      <c r="V28">
        <f t="shared" si="0"/>
        <v>1</v>
      </c>
      <c r="W28">
        <f t="shared" si="1"/>
        <v>1</v>
      </c>
    </row>
    <row r="29" spans="1:23" ht="15.75" customHeight="1" x14ac:dyDescent="0.25">
      <c r="A29" s="4">
        <v>28</v>
      </c>
      <c r="B29" s="4">
        <v>2008</v>
      </c>
      <c r="C29" s="4" t="str">
        <f>B29&amp;"-"&amp;COUNTIF($B$2:B29,B29)</f>
        <v>2008-28</v>
      </c>
      <c r="D29" s="4" t="s">
        <v>47</v>
      </c>
      <c r="E29" s="11">
        <v>39576</v>
      </c>
      <c r="F29" s="4" t="s">
        <v>49</v>
      </c>
      <c r="G29" s="4" t="s">
        <v>40</v>
      </c>
      <c r="H29" s="4" t="s">
        <v>40</v>
      </c>
      <c r="I29" s="4" t="s">
        <v>33</v>
      </c>
      <c r="J29" s="4" t="s">
        <v>34</v>
      </c>
      <c r="K29" s="4">
        <v>0</v>
      </c>
      <c r="L29" s="4" t="s">
        <v>40</v>
      </c>
      <c r="M29" s="4">
        <v>0</v>
      </c>
      <c r="N29" s="4">
        <v>4</v>
      </c>
      <c r="O29" s="4" t="s">
        <v>86</v>
      </c>
      <c r="P29" s="4" t="s">
        <v>51</v>
      </c>
      <c r="Q29" s="4" t="s">
        <v>52</v>
      </c>
      <c r="R29" s="4" t="s">
        <v>69</v>
      </c>
      <c r="T29">
        <f>IF(B29=Questions!$H$4,1,0)</f>
        <v>1</v>
      </c>
      <c r="U29">
        <f>IF(toss_winner=winner,1,0)</f>
        <v>1</v>
      </c>
      <c r="V29">
        <f t="shared" si="0"/>
        <v>1</v>
      </c>
      <c r="W29">
        <f t="shared" si="1"/>
        <v>1</v>
      </c>
    </row>
    <row r="30" spans="1:23" ht="15.75" customHeight="1" x14ac:dyDescent="0.25">
      <c r="A30" s="4">
        <v>29</v>
      </c>
      <c r="B30" s="4">
        <v>2008</v>
      </c>
      <c r="C30" s="4" t="str">
        <f>B30&amp;"-"&amp;COUNTIF($B$2:B30,B30)</f>
        <v>2008-29</v>
      </c>
      <c r="D30" s="4" t="s">
        <v>60</v>
      </c>
      <c r="E30" s="11">
        <v>39576</v>
      </c>
      <c r="F30" s="4" t="s">
        <v>31</v>
      </c>
      <c r="G30" s="4" t="s">
        <v>32</v>
      </c>
      <c r="H30" s="4" t="s">
        <v>31</v>
      </c>
      <c r="I30" s="4" t="s">
        <v>42</v>
      </c>
      <c r="J30" s="4" t="s">
        <v>34</v>
      </c>
      <c r="K30" s="4">
        <v>0</v>
      </c>
      <c r="L30" s="4" t="s">
        <v>31</v>
      </c>
      <c r="M30" s="4">
        <v>5</v>
      </c>
      <c r="N30" s="4">
        <v>0</v>
      </c>
      <c r="O30" s="4" t="s">
        <v>98</v>
      </c>
      <c r="P30" s="4" t="s">
        <v>63</v>
      </c>
      <c r="Q30" s="4" t="s">
        <v>37</v>
      </c>
      <c r="R30" s="4" t="s">
        <v>73</v>
      </c>
      <c r="T30">
        <f>IF(B30=Questions!$H$4,1,0)</f>
        <v>1</v>
      </c>
      <c r="U30">
        <f>IF(toss_winner=winner,1,0)</f>
        <v>1</v>
      </c>
      <c r="V30">
        <f t="shared" si="0"/>
        <v>0</v>
      </c>
      <c r="W30">
        <f t="shared" si="1"/>
        <v>0</v>
      </c>
    </row>
    <row r="31" spans="1:23" ht="15.75" customHeight="1" x14ac:dyDescent="0.25">
      <c r="A31" s="4">
        <v>30</v>
      </c>
      <c r="B31" s="4">
        <v>2008</v>
      </c>
      <c r="C31" s="4" t="str">
        <f>B31&amp;"-"&amp;COUNTIF($B$2:B31,B31)</f>
        <v>2008-30</v>
      </c>
      <c r="D31" s="4" t="s">
        <v>66</v>
      </c>
      <c r="E31" s="11">
        <v>39577</v>
      </c>
      <c r="F31" s="4" t="s">
        <v>61</v>
      </c>
      <c r="G31" s="4" t="s">
        <v>48</v>
      </c>
      <c r="H31" s="4" t="s">
        <v>48</v>
      </c>
      <c r="I31" s="4" t="s">
        <v>33</v>
      </c>
      <c r="J31" s="4" t="s">
        <v>34</v>
      </c>
      <c r="K31" s="4">
        <v>0</v>
      </c>
      <c r="L31" s="4" t="s">
        <v>48</v>
      </c>
      <c r="M31" s="4">
        <v>0</v>
      </c>
      <c r="N31" s="4">
        <v>8</v>
      </c>
      <c r="O31" s="4" t="s">
        <v>78</v>
      </c>
      <c r="P31" s="4" t="s">
        <v>68</v>
      </c>
      <c r="Q31" s="4" t="s">
        <v>45</v>
      </c>
      <c r="R31" s="4" t="s">
        <v>74</v>
      </c>
      <c r="T31">
        <f>IF(B31=Questions!$H$4,1,0)</f>
        <v>1</v>
      </c>
      <c r="U31">
        <f>IF(toss_winner=winner,1,0)</f>
        <v>1</v>
      </c>
      <c r="V31">
        <f t="shared" si="0"/>
        <v>1</v>
      </c>
      <c r="W31">
        <f t="shared" si="1"/>
        <v>1</v>
      </c>
    </row>
    <row r="32" spans="1:23" ht="15.75" customHeight="1" x14ac:dyDescent="0.25">
      <c r="A32" s="4">
        <v>31</v>
      </c>
      <c r="B32" s="4">
        <v>2008</v>
      </c>
      <c r="C32" s="4" t="str">
        <f>B32&amp;"-"&amp;COUNTIF($B$2:B32,B32)</f>
        <v>2008-31</v>
      </c>
      <c r="D32" s="4" t="s">
        <v>30</v>
      </c>
      <c r="E32" s="11">
        <v>39596</v>
      </c>
      <c r="F32" s="4" t="s">
        <v>32</v>
      </c>
      <c r="G32" s="4" t="s">
        <v>55</v>
      </c>
      <c r="H32" s="4" t="s">
        <v>55</v>
      </c>
      <c r="I32" s="4" t="s">
        <v>33</v>
      </c>
      <c r="J32" s="4" t="s">
        <v>34</v>
      </c>
      <c r="K32" s="4">
        <v>0</v>
      </c>
      <c r="L32" s="4" t="s">
        <v>55</v>
      </c>
      <c r="M32" s="4">
        <v>0</v>
      </c>
      <c r="N32" s="4">
        <v>9</v>
      </c>
      <c r="O32" s="4" t="s">
        <v>99</v>
      </c>
      <c r="P32" s="4" t="s">
        <v>36</v>
      </c>
      <c r="Q32" s="4" t="s">
        <v>64</v>
      </c>
      <c r="R32" s="4" t="s">
        <v>81</v>
      </c>
      <c r="T32">
        <f>IF(B32=Questions!$H$4,1,0)</f>
        <v>1</v>
      </c>
      <c r="U32">
        <f>IF(toss_winner=winner,1,0)</f>
        <v>1</v>
      </c>
      <c r="V32">
        <f t="shared" si="0"/>
        <v>1</v>
      </c>
      <c r="W32">
        <f t="shared" si="1"/>
        <v>1</v>
      </c>
    </row>
    <row r="33" spans="1:23" ht="15.75" customHeight="1" x14ac:dyDescent="0.25">
      <c r="A33" s="4">
        <v>32</v>
      </c>
      <c r="B33" s="4">
        <v>2008</v>
      </c>
      <c r="C33" s="4" t="str">
        <f>B33&amp;"-"&amp;COUNTIF($B$2:B33,B33)</f>
        <v>2008-32</v>
      </c>
      <c r="D33" s="4" t="s">
        <v>75</v>
      </c>
      <c r="E33" s="11">
        <v>39578</v>
      </c>
      <c r="F33" s="4" t="s">
        <v>40</v>
      </c>
      <c r="G33" s="4" t="s">
        <v>41</v>
      </c>
      <c r="H33" s="4" t="s">
        <v>41</v>
      </c>
      <c r="I33" s="4" t="s">
        <v>33</v>
      </c>
      <c r="J33" s="4" t="s">
        <v>34</v>
      </c>
      <c r="K33" s="4">
        <v>0</v>
      </c>
      <c r="L33" s="4" t="s">
        <v>40</v>
      </c>
      <c r="M33" s="4">
        <v>18</v>
      </c>
      <c r="N33" s="4">
        <v>0</v>
      </c>
      <c r="O33" s="4" t="s">
        <v>100</v>
      </c>
      <c r="P33" s="4" t="s">
        <v>77</v>
      </c>
      <c r="Q33" s="4" t="s">
        <v>81</v>
      </c>
      <c r="R33" s="4" t="s">
        <v>101</v>
      </c>
      <c r="T33">
        <f>IF(B33=Questions!$H$4,1,0)</f>
        <v>1</v>
      </c>
      <c r="U33">
        <f>IF(toss_winner=winner,1,0)</f>
        <v>0</v>
      </c>
      <c r="V33">
        <f t="shared" si="0"/>
        <v>1</v>
      </c>
      <c r="W33">
        <f t="shared" si="1"/>
        <v>0</v>
      </c>
    </row>
    <row r="34" spans="1:23" ht="15.75" customHeight="1" x14ac:dyDescent="0.25">
      <c r="A34" s="4">
        <v>33</v>
      </c>
      <c r="B34" s="4">
        <v>2008</v>
      </c>
      <c r="C34" s="4" t="str">
        <f>B34&amp;"-"&amp;COUNTIF($B$2:B34,B34)</f>
        <v>2008-33</v>
      </c>
      <c r="D34" s="4" t="s">
        <v>70</v>
      </c>
      <c r="E34" s="11">
        <v>39579</v>
      </c>
      <c r="F34" s="4" t="s">
        <v>31</v>
      </c>
      <c r="G34" s="4" t="s">
        <v>61</v>
      </c>
      <c r="H34" s="4" t="s">
        <v>31</v>
      </c>
      <c r="I34" s="4" t="s">
        <v>42</v>
      </c>
      <c r="J34" s="4" t="s">
        <v>34</v>
      </c>
      <c r="K34" s="4">
        <v>0</v>
      </c>
      <c r="L34" s="4" t="s">
        <v>31</v>
      </c>
      <c r="M34" s="4">
        <v>23</v>
      </c>
      <c r="N34" s="4">
        <v>0</v>
      </c>
      <c r="O34" s="4" t="s">
        <v>98</v>
      </c>
      <c r="P34" s="4" t="s">
        <v>72</v>
      </c>
      <c r="Q34" s="4" t="s">
        <v>73</v>
      </c>
      <c r="R34" s="4" t="s">
        <v>74</v>
      </c>
      <c r="T34">
        <f>IF(B34=Questions!$H$4,1,0)</f>
        <v>1</v>
      </c>
      <c r="U34">
        <f>IF(toss_winner=winner,1,0)</f>
        <v>1</v>
      </c>
      <c r="V34">
        <f t="shared" si="0"/>
        <v>0</v>
      </c>
      <c r="W34">
        <f t="shared" si="1"/>
        <v>0</v>
      </c>
    </row>
    <row r="35" spans="1:23" ht="15.75" customHeight="1" x14ac:dyDescent="0.25">
      <c r="A35" s="4">
        <v>34</v>
      </c>
      <c r="B35" s="4">
        <v>2008</v>
      </c>
      <c r="C35" s="4" t="str">
        <f>B35&amp;"-"&amp;COUNTIF($B$2:B35,B35)</f>
        <v>2008-34</v>
      </c>
      <c r="D35" s="4" t="s">
        <v>66</v>
      </c>
      <c r="E35" s="11">
        <v>39579</v>
      </c>
      <c r="F35" s="4" t="s">
        <v>49</v>
      </c>
      <c r="G35" s="4" t="s">
        <v>48</v>
      </c>
      <c r="H35" s="4" t="s">
        <v>48</v>
      </c>
      <c r="I35" s="4" t="s">
        <v>33</v>
      </c>
      <c r="J35" s="4" t="s">
        <v>34</v>
      </c>
      <c r="K35" s="4">
        <v>0</v>
      </c>
      <c r="L35" s="4" t="s">
        <v>48</v>
      </c>
      <c r="M35" s="4">
        <v>0</v>
      </c>
      <c r="N35" s="4">
        <v>3</v>
      </c>
      <c r="O35" s="4" t="s">
        <v>67</v>
      </c>
      <c r="P35" s="4" t="s">
        <v>68</v>
      </c>
      <c r="Q35" s="4" t="s">
        <v>58</v>
      </c>
      <c r="R35" s="4" t="s">
        <v>38</v>
      </c>
      <c r="T35">
        <f>IF(B35=Questions!$H$4,1,0)</f>
        <v>1</v>
      </c>
      <c r="U35">
        <f>IF(toss_winner=winner,1,0)</f>
        <v>1</v>
      </c>
      <c r="V35">
        <f t="shared" si="0"/>
        <v>1</v>
      </c>
      <c r="W35">
        <f t="shared" si="1"/>
        <v>1</v>
      </c>
    </row>
    <row r="36" spans="1:23" ht="15.75" customHeight="1" x14ac:dyDescent="0.25">
      <c r="A36" s="4">
        <v>35</v>
      </c>
      <c r="B36" s="4">
        <v>2008</v>
      </c>
      <c r="C36" s="4" t="str">
        <f>B36&amp;"-"&amp;COUNTIF($B$2:B36,B36)</f>
        <v>2008-35</v>
      </c>
      <c r="D36" s="4" t="s">
        <v>39</v>
      </c>
      <c r="E36" s="11">
        <v>39580</v>
      </c>
      <c r="F36" s="4" t="s">
        <v>32</v>
      </c>
      <c r="G36" s="4" t="s">
        <v>41</v>
      </c>
      <c r="H36" s="4" t="s">
        <v>32</v>
      </c>
      <c r="I36" s="4" t="s">
        <v>42</v>
      </c>
      <c r="J36" s="4" t="s">
        <v>34</v>
      </c>
      <c r="K36" s="4">
        <v>0</v>
      </c>
      <c r="L36" s="4" t="s">
        <v>41</v>
      </c>
      <c r="M36" s="4">
        <v>0</v>
      </c>
      <c r="N36" s="4">
        <v>9</v>
      </c>
      <c r="O36" s="4" t="s">
        <v>90</v>
      </c>
      <c r="P36" s="4" t="s">
        <v>44</v>
      </c>
      <c r="Q36" s="4" t="s">
        <v>87</v>
      </c>
      <c r="R36" s="4" t="s">
        <v>85</v>
      </c>
      <c r="T36">
        <f>IF(B36=Questions!$H$4,1,0)</f>
        <v>1</v>
      </c>
      <c r="U36">
        <f>IF(toss_winner=winner,1,0)</f>
        <v>0</v>
      </c>
      <c r="V36">
        <f t="shared" si="0"/>
        <v>0</v>
      </c>
      <c r="W36">
        <f t="shared" si="1"/>
        <v>0</v>
      </c>
    </row>
    <row r="37" spans="1:23" ht="15.75" customHeight="1" x14ac:dyDescent="0.25">
      <c r="A37" s="4">
        <v>36</v>
      </c>
      <c r="B37" s="4">
        <v>2008</v>
      </c>
      <c r="C37" s="4" t="str">
        <f>B37&amp;"-"&amp;COUNTIF($B$2:B37,B37)</f>
        <v>2008-36</v>
      </c>
      <c r="D37" s="4" t="s">
        <v>60</v>
      </c>
      <c r="E37" s="11">
        <v>39581</v>
      </c>
      <c r="F37" s="4" t="s">
        <v>31</v>
      </c>
      <c r="G37" s="4" t="s">
        <v>49</v>
      </c>
      <c r="H37" s="4" t="s">
        <v>31</v>
      </c>
      <c r="I37" s="4" t="s">
        <v>42</v>
      </c>
      <c r="J37" s="4" t="s">
        <v>34</v>
      </c>
      <c r="K37" s="4">
        <v>0</v>
      </c>
      <c r="L37" s="4" t="s">
        <v>31</v>
      </c>
      <c r="M37" s="4">
        <v>23</v>
      </c>
      <c r="N37" s="4">
        <v>0</v>
      </c>
      <c r="O37" s="4" t="s">
        <v>102</v>
      </c>
      <c r="P37" s="4" t="s">
        <v>63</v>
      </c>
      <c r="Q37" s="4" t="s">
        <v>37</v>
      </c>
      <c r="R37" s="4" t="s">
        <v>73</v>
      </c>
      <c r="T37">
        <f>IF(B37=Questions!$H$4,1,0)</f>
        <v>1</v>
      </c>
      <c r="U37">
        <f>IF(toss_winner=winner,1,0)</f>
        <v>1</v>
      </c>
      <c r="V37">
        <f t="shared" si="0"/>
        <v>0</v>
      </c>
      <c r="W37">
        <f t="shared" si="1"/>
        <v>0</v>
      </c>
    </row>
    <row r="38" spans="1:23" ht="15.75" customHeight="1" x14ac:dyDescent="0.25">
      <c r="A38" s="4">
        <v>37</v>
      </c>
      <c r="B38" s="4">
        <v>2008</v>
      </c>
      <c r="C38" s="4" t="str">
        <f>B38&amp;"-"&amp;COUNTIF($B$2:B38,B38)</f>
        <v>2008-37</v>
      </c>
      <c r="D38" s="4" t="s">
        <v>54</v>
      </c>
      <c r="E38" s="11">
        <v>39582</v>
      </c>
      <c r="F38" s="4" t="s">
        <v>40</v>
      </c>
      <c r="G38" s="4" t="s">
        <v>55</v>
      </c>
      <c r="H38" s="4" t="s">
        <v>55</v>
      </c>
      <c r="I38" s="4" t="s">
        <v>33</v>
      </c>
      <c r="J38" s="4" t="s">
        <v>34</v>
      </c>
      <c r="K38" s="4">
        <v>0</v>
      </c>
      <c r="L38" s="4" t="s">
        <v>55</v>
      </c>
      <c r="M38" s="4">
        <v>0</v>
      </c>
      <c r="N38" s="4">
        <v>9</v>
      </c>
      <c r="O38" s="4" t="s">
        <v>88</v>
      </c>
      <c r="P38" s="4" t="s">
        <v>57</v>
      </c>
      <c r="Q38" s="4" t="s">
        <v>87</v>
      </c>
      <c r="R38" s="4" t="s">
        <v>74</v>
      </c>
      <c r="T38">
        <f>IF(B38=Questions!$H$4,1,0)</f>
        <v>1</v>
      </c>
      <c r="U38">
        <f>IF(toss_winner=winner,1,0)</f>
        <v>1</v>
      </c>
      <c r="V38">
        <f t="shared" si="0"/>
        <v>1</v>
      </c>
      <c r="W38">
        <f t="shared" si="1"/>
        <v>1</v>
      </c>
    </row>
    <row r="39" spans="1:23" ht="15.75" customHeight="1" x14ac:dyDescent="0.25">
      <c r="A39" s="4">
        <v>38</v>
      </c>
      <c r="B39" s="4">
        <v>2008</v>
      </c>
      <c r="C39" s="4" t="str">
        <f>B39&amp;"-"&amp;COUNTIF($B$2:B39,B39)</f>
        <v>2008-38</v>
      </c>
      <c r="D39" s="4" t="s">
        <v>39</v>
      </c>
      <c r="E39" s="11">
        <v>39596</v>
      </c>
      <c r="F39" s="4" t="s">
        <v>41</v>
      </c>
      <c r="G39" s="4" t="s">
        <v>48</v>
      </c>
      <c r="H39" s="4" t="s">
        <v>48</v>
      </c>
      <c r="I39" s="4" t="s">
        <v>33</v>
      </c>
      <c r="J39" s="4" t="s">
        <v>34</v>
      </c>
      <c r="K39" s="4">
        <v>0</v>
      </c>
      <c r="L39" s="4" t="s">
        <v>41</v>
      </c>
      <c r="M39" s="4">
        <v>41</v>
      </c>
      <c r="N39" s="4">
        <v>0</v>
      </c>
      <c r="O39" s="4" t="s">
        <v>90</v>
      </c>
      <c r="P39" s="4" t="s">
        <v>44</v>
      </c>
      <c r="Q39" s="4" t="s">
        <v>58</v>
      </c>
      <c r="R39" s="4" t="s">
        <v>65</v>
      </c>
      <c r="T39">
        <f>IF(B39=Questions!$H$4,1,0)</f>
        <v>1</v>
      </c>
      <c r="U39">
        <f>IF(toss_winner=winner,1,0)</f>
        <v>0</v>
      </c>
      <c r="V39">
        <f t="shared" si="0"/>
        <v>1</v>
      </c>
      <c r="W39">
        <f t="shared" si="1"/>
        <v>0</v>
      </c>
    </row>
    <row r="40" spans="1:23" ht="15.75" customHeight="1" x14ac:dyDescent="0.25">
      <c r="A40" s="4">
        <v>39</v>
      </c>
      <c r="B40" s="4">
        <v>2008</v>
      </c>
      <c r="C40" s="4" t="str">
        <f>B40&amp;"-"&amp;COUNTIF($B$2:B40,B40)</f>
        <v>2008-39</v>
      </c>
      <c r="D40" s="4" t="s">
        <v>47</v>
      </c>
      <c r="E40" s="11">
        <v>39583</v>
      </c>
      <c r="F40" s="4" t="s">
        <v>49</v>
      </c>
      <c r="G40" s="4" t="s">
        <v>61</v>
      </c>
      <c r="H40" s="4" t="s">
        <v>61</v>
      </c>
      <c r="I40" s="4" t="s">
        <v>33</v>
      </c>
      <c r="J40" s="4" t="s">
        <v>34</v>
      </c>
      <c r="K40" s="4">
        <v>0</v>
      </c>
      <c r="L40" s="4" t="s">
        <v>49</v>
      </c>
      <c r="M40" s="4">
        <v>12</v>
      </c>
      <c r="N40" s="4">
        <v>0</v>
      </c>
      <c r="O40" s="4" t="s">
        <v>103</v>
      </c>
      <c r="P40" s="4" t="s">
        <v>51</v>
      </c>
      <c r="Q40" s="4" t="s">
        <v>101</v>
      </c>
      <c r="R40" s="4" t="s">
        <v>53</v>
      </c>
      <c r="T40">
        <f>IF(B40=Questions!$H$4,1,0)</f>
        <v>1</v>
      </c>
      <c r="U40">
        <f>IF(toss_winner=winner,1,0)</f>
        <v>0</v>
      </c>
      <c r="V40">
        <f t="shared" si="0"/>
        <v>1</v>
      </c>
      <c r="W40">
        <f t="shared" si="1"/>
        <v>0</v>
      </c>
    </row>
    <row r="41" spans="1:23" ht="15.75" customHeight="1" x14ac:dyDescent="0.25">
      <c r="A41" s="4">
        <v>40</v>
      </c>
      <c r="B41" s="4">
        <v>2008</v>
      </c>
      <c r="C41" s="4" t="str">
        <f>B41&amp;"-"&amp;COUNTIF($B$2:B41,B41)</f>
        <v>2008-40</v>
      </c>
      <c r="D41" s="4" t="s">
        <v>54</v>
      </c>
      <c r="E41" s="11">
        <v>39584</v>
      </c>
      <c r="F41" s="4" t="s">
        <v>31</v>
      </c>
      <c r="G41" s="4" t="s">
        <v>55</v>
      </c>
      <c r="H41" s="4" t="s">
        <v>55</v>
      </c>
      <c r="I41" s="4" t="s">
        <v>33</v>
      </c>
      <c r="J41" s="4" t="s">
        <v>34</v>
      </c>
      <c r="K41" s="4">
        <v>0</v>
      </c>
      <c r="L41" s="4" t="s">
        <v>55</v>
      </c>
      <c r="M41" s="4">
        <v>0</v>
      </c>
      <c r="N41" s="4">
        <v>8</v>
      </c>
      <c r="O41" s="4" t="s">
        <v>94</v>
      </c>
      <c r="P41" s="4" t="s">
        <v>57</v>
      </c>
      <c r="Q41" s="4" t="s">
        <v>87</v>
      </c>
      <c r="R41" s="4" t="s">
        <v>59</v>
      </c>
      <c r="T41">
        <f>IF(B41=Questions!$H$4,1,0)</f>
        <v>1</v>
      </c>
      <c r="U41">
        <f>IF(toss_winner=winner,1,0)</f>
        <v>1</v>
      </c>
      <c r="V41">
        <f t="shared" si="0"/>
        <v>1</v>
      </c>
      <c r="W41">
        <f t="shared" si="1"/>
        <v>1</v>
      </c>
    </row>
    <row r="42" spans="1:23" ht="15.75" customHeight="1" x14ac:dyDescent="0.25">
      <c r="A42" s="4">
        <v>41</v>
      </c>
      <c r="B42" s="4">
        <v>2008</v>
      </c>
      <c r="C42" s="4" t="str">
        <f>B42&amp;"-"&amp;COUNTIF($B$2:B42,B42)</f>
        <v>2008-41</v>
      </c>
      <c r="D42" s="4" t="s">
        <v>47</v>
      </c>
      <c r="E42" s="11">
        <v>39585</v>
      </c>
      <c r="F42" s="4" t="s">
        <v>49</v>
      </c>
      <c r="G42" s="4" t="s">
        <v>41</v>
      </c>
      <c r="H42" s="4" t="s">
        <v>49</v>
      </c>
      <c r="I42" s="4" t="s">
        <v>42</v>
      </c>
      <c r="J42" s="4" t="s">
        <v>34</v>
      </c>
      <c r="K42" s="4">
        <v>1</v>
      </c>
      <c r="L42" s="4" t="s">
        <v>41</v>
      </c>
      <c r="M42" s="4">
        <v>6</v>
      </c>
      <c r="N42" s="4">
        <v>0</v>
      </c>
      <c r="O42" s="4" t="s">
        <v>104</v>
      </c>
      <c r="P42" s="4" t="s">
        <v>51</v>
      </c>
      <c r="Q42" s="4" t="s">
        <v>81</v>
      </c>
      <c r="R42" s="4" t="s">
        <v>38</v>
      </c>
      <c r="T42">
        <f>IF(B42=Questions!$H$4,1,0)</f>
        <v>1</v>
      </c>
      <c r="U42">
        <f>IF(toss_winner=winner,1,0)</f>
        <v>0</v>
      </c>
      <c r="V42">
        <f t="shared" si="0"/>
        <v>0</v>
      </c>
      <c r="W42">
        <f t="shared" si="1"/>
        <v>0</v>
      </c>
    </row>
    <row r="43" spans="1:23" ht="15.75" customHeight="1" x14ac:dyDescent="0.25">
      <c r="A43" s="4">
        <v>42</v>
      </c>
      <c r="B43" s="4">
        <v>2008</v>
      </c>
      <c r="C43" s="4" t="str">
        <f>B43&amp;"-"&amp;COUNTIF($B$2:B43,B43)</f>
        <v>2008-42</v>
      </c>
      <c r="D43" s="4" t="s">
        <v>66</v>
      </c>
      <c r="E43" s="11">
        <v>39585</v>
      </c>
      <c r="F43" s="4" t="s">
        <v>48</v>
      </c>
      <c r="G43" s="4" t="s">
        <v>32</v>
      </c>
      <c r="H43" s="4" t="s">
        <v>32</v>
      </c>
      <c r="I43" s="4" t="s">
        <v>33</v>
      </c>
      <c r="J43" s="4" t="s">
        <v>34</v>
      </c>
      <c r="K43" s="4">
        <v>0</v>
      </c>
      <c r="L43" s="4" t="s">
        <v>48</v>
      </c>
      <c r="M43" s="4">
        <v>65</v>
      </c>
      <c r="N43" s="4">
        <v>0</v>
      </c>
      <c r="O43" s="4" t="s">
        <v>105</v>
      </c>
      <c r="P43" s="4" t="s">
        <v>68</v>
      </c>
      <c r="Q43" s="4" t="s">
        <v>64</v>
      </c>
      <c r="R43" s="4" t="s">
        <v>46</v>
      </c>
      <c r="T43">
        <f>IF(B43=Questions!$H$4,1,0)</f>
        <v>1</v>
      </c>
      <c r="U43">
        <f>IF(toss_winner=winner,1,0)</f>
        <v>0</v>
      </c>
      <c r="V43">
        <f t="shared" si="0"/>
        <v>1</v>
      </c>
      <c r="W43">
        <f t="shared" si="1"/>
        <v>0</v>
      </c>
    </row>
    <row r="44" spans="1:23" ht="15.75" customHeight="1" x14ac:dyDescent="0.25">
      <c r="A44" s="4">
        <v>43</v>
      </c>
      <c r="B44" s="4">
        <v>2008</v>
      </c>
      <c r="C44" s="4" t="str">
        <f>B44&amp;"-"&amp;COUNTIF($B$2:B44,B44)</f>
        <v>2008-43</v>
      </c>
      <c r="D44" s="4" t="s">
        <v>70</v>
      </c>
      <c r="E44" s="11">
        <v>39586</v>
      </c>
      <c r="F44" s="4" t="s">
        <v>55</v>
      </c>
      <c r="G44" s="4" t="s">
        <v>61</v>
      </c>
      <c r="H44" s="4" t="s">
        <v>61</v>
      </c>
      <c r="I44" s="4" t="s">
        <v>33</v>
      </c>
      <c r="J44" s="4" t="s">
        <v>34</v>
      </c>
      <c r="K44" s="4">
        <v>0</v>
      </c>
      <c r="L44" s="4" t="s">
        <v>55</v>
      </c>
      <c r="M44" s="4">
        <v>25</v>
      </c>
      <c r="N44" s="4">
        <v>0</v>
      </c>
      <c r="O44" s="4" t="s">
        <v>106</v>
      </c>
      <c r="P44" s="4" t="s">
        <v>72</v>
      </c>
      <c r="Q44" s="4" t="s">
        <v>87</v>
      </c>
      <c r="R44" s="4" t="s">
        <v>59</v>
      </c>
      <c r="T44">
        <f>IF(B44=Questions!$H$4,1,0)</f>
        <v>1</v>
      </c>
      <c r="U44">
        <f>IF(toss_winner=winner,1,0)</f>
        <v>0</v>
      </c>
      <c r="V44">
        <f t="shared" si="0"/>
        <v>1</v>
      </c>
      <c r="W44">
        <f t="shared" si="1"/>
        <v>0</v>
      </c>
    </row>
    <row r="45" spans="1:23" ht="15.75" customHeight="1" x14ac:dyDescent="0.25">
      <c r="A45" s="4">
        <v>44</v>
      </c>
      <c r="B45" s="4">
        <v>2008</v>
      </c>
      <c r="C45" s="4" t="str">
        <f>B45&amp;"-"&amp;COUNTIF($B$2:B45,B45)</f>
        <v>2008-44</v>
      </c>
      <c r="D45" s="4" t="s">
        <v>60</v>
      </c>
      <c r="E45" s="11">
        <v>39586</v>
      </c>
      <c r="F45" s="4" t="s">
        <v>31</v>
      </c>
      <c r="G45" s="4" t="s">
        <v>40</v>
      </c>
      <c r="H45" s="4" t="s">
        <v>31</v>
      </c>
      <c r="I45" s="4" t="s">
        <v>42</v>
      </c>
      <c r="J45" s="4" t="s">
        <v>34</v>
      </c>
      <c r="K45" s="4">
        <v>1</v>
      </c>
      <c r="L45" s="4" t="s">
        <v>40</v>
      </c>
      <c r="M45" s="4">
        <v>3</v>
      </c>
      <c r="N45" s="4">
        <v>0</v>
      </c>
      <c r="O45" s="4" t="s">
        <v>107</v>
      </c>
      <c r="P45" s="4" t="s">
        <v>63</v>
      </c>
      <c r="Q45" s="4" t="s">
        <v>37</v>
      </c>
      <c r="R45" s="4" t="s">
        <v>65</v>
      </c>
      <c r="T45">
        <f>IF(B45=Questions!$H$4,1,0)</f>
        <v>1</v>
      </c>
      <c r="U45">
        <f>IF(toss_winner=winner,1,0)</f>
        <v>0</v>
      </c>
      <c r="V45">
        <f t="shared" si="0"/>
        <v>0</v>
      </c>
      <c r="W45">
        <f t="shared" si="1"/>
        <v>0</v>
      </c>
    </row>
    <row r="46" spans="1:23" ht="15.75" customHeight="1" x14ac:dyDescent="0.25">
      <c r="A46" s="4">
        <v>45</v>
      </c>
      <c r="B46" s="4">
        <v>2008</v>
      </c>
      <c r="C46" s="4" t="str">
        <f>B46&amp;"-"&amp;COUNTIF($B$2:B46,B46)</f>
        <v>2008-45</v>
      </c>
      <c r="D46" s="4" t="s">
        <v>30</v>
      </c>
      <c r="E46" s="11">
        <v>39587</v>
      </c>
      <c r="F46" s="4" t="s">
        <v>32</v>
      </c>
      <c r="G46" s="4" t="s">
        <v>49</v>
      </c>
      <c r="H46" s="4" t="s">
        <v>49</v>
      </c>
      <c r="I46" s="4" t="s">
        <v>33</v>
      </c>
      <c r="J46" s="4" t="s">
        <v>34</v>
      </c>
      <c r="K46" s="4">
        <v>0</v>
      </c>
      <c r="L46" s="4" t="s">
        <v>49</v>
      </c>
      <c r="M46" s="4">
        <v>0</v>
      </c>
      <c r="N46" s="4">
        <v>5</v>
      </c>
      <c r="O46" s="4" t="s">
        <v>108</v>
      </c>
      <c r="P46" s="4" t="s">
        <v>36</v>
      </c>
      <c r="Q46" s="4" t="s">
        <v>58</v>
      </c>
      <c r="R46" s="4" t="s">
        <v>53</v>
      </c>
      <c r="T46">
        <f>IF(B46=Questions!$H$4,1,0)</f>
        <v>1</v>
      </c>
      <c r="U46">
        <f>IF(toss_winner=winner,1,0)</f>
        <v>1</v>
      </c>
      <c r="V46">
        <f t="shared" si="0"/>
        <v>1</v>
      </c>
      <c r="W46">
        <f t="shared" si="1"/>
        <v>1</v>
      </c>
    </row>
    <row r="47" spans="1:23" ht="15.75" customHeight="1" x14ac:dyDescent="0.25">
      <c r="A47" s="4">
        <v>46</v>
      </c>
      <c r="B47" s="4">
        <v>2008</v>
      </c>
      <c r="C47" s="4" t="str">
        <f>B47&amp;"-"&amp;COUNTIF($B$2:B47,B47)</f>
        <v>2008-46</v>
      </c>
      <c r="D47" s="4" t="s">
        <v>60</v>
      </c>
      <c r="E47" s="11">
        <v>39588</v>
      </c>
      <c r="F47" s="4" t="s">
        <v>31</v>
      </c>
      <c r="G47" s="4" t="s">
        <v>48</v>
      </c>
      <c r="H47" s="4" t="s">
        <v>48</v>
      </c>
      <c r="I47" s="4" t="s">
        <v>33</v>
      </c>
      <c r="J47" s="4" t="s">
        <v>34</v>
      </c>
      <c r="K47" s="4">
        <v>0</v>
      </c>
      <c r="L47" s="4" t="s">
        <v>48</v>
      </c>
      <c r="M47" s="4">
        <v>0</v>
      </c>
      <c r="N47" s="4">
        <v>6</v>
      </c>
      <c r="O47" s="4" t="s">
        <v>78</v>
      </c>
      <c r="P47" s="4" t="s">
        <v>63</v>
      </c>
      <c r="Q47" s="4" t="s">
        <v>101</v>
      </c>
      <c r="R47" s="4" t="s">
        <v>38</v>
      </c>
      <c r="T47">
        <f>IF(B47=Questions!$H$4,1,0)</f>
        <v>1</v>
      </c>
      <c r="U47">
        <f>IF(toss_winner=winner,1,0)</f>
        <v>1</v>
      </c>
      <c r="V47">
        <f t="shared" si="0"/>
        <v>1</v>
      </c>
      <c r="W47">
        <f t="shared" si="1"/>
        <v>1</v>
      </c>
    </row>
    <row r="48" spans="1:23" ht="15.75" customHeight="1" x14ac:dyDescent="0.25">
      <c r="A48" s="4">
        <v>47</v>
      </c>
      <c r="B48" s="4">
        <v>2008</v>
      </c>
      <c r="C48" s="4" t="str">
        <f>B48&amp;"-"&amp;COUNTIF($B$2:B48,B48)</f>
        <v>2008-47</v>
      </c>
      <c r="D48" s="4" t="s">
        <v>54</v>
      </c>
      <c r="E48" s="11">
        <v>39589</v>
      </c>
      <c r="F48" s="4" t="s">
        <v>41</v>
      </c>
      <c r="G48" s="4" t="s">
        <v>55</v>
      </c>
      <c r="H48" s="4" t="s">
        <v>55</v>
      </c>
      <c r="I48" s="4" t="s">
        <v>33</v>
      </c>
      <c r="J48" s="4" t="s">
        <v>34</v>
      </c>
      <c r="K48" s="4">
        <v>0</v>
      </c>
      <c r="L48" s="4" t="s">
        <v>41</v>
      </c>
      <c r="M48" s="4">
        <v>1</v>
      </c>
      <c r="N48" s="4">
        <v>0</v>
      </c>
      <c r="O48" s="4" t="s">
        <v>90</v>
      </c>
      <c r="P48" s="4" t="s">
        <v>57</v>
      </c>
      <c r="Q48" s="4" t="s">
        <v>64</v>
      </c>
      <c r="R48" s="4" t="s">
        <v>53</v>
      </c>
      <c r="T48">
        <f>IF(B48=Questions!$H$4,1,0)</f>
        <v>1</v>
      </c>
      <c r="U48">
        <f>IF(toss_winner=winner,1,0)</f>
        <v>0</v>
      </c>
      <c r="V48">
        <f t="shared" si="0"/>
        <v>1</v>
      </c>
      <c r="W48">
        <f t="shared" si="1"/>
        <v>0</v>
      </c>
    </row>
    <row r="49" spans="1:23" ht="15.75" customHeight="1" x14ac:dyDescent="0.25">
      <c r="A49" s="4">
        <v>48</v>
      </c>
      <c r="B49" s="4">
        <v>2008</v>
      </c>
      <c r="C49" s="4" t="str">
        <f>B49&amp;"-"&amp;COUNTIF($B$2:B49,B49)</f>
        <v>2008-48</v>
      </c>
      <c r="D49" s="4" t="s">
        <v>75</v>
      </c>
      <c r="E49" s="11">
        <v>39589</v>
      </c>
      <c r="F49" s="4" t="s">
        <v>32</v>
      </c>
      <c r="G49" s="4" t="s">
        <v>40</v>
      </c>
      <c r="H49" s="4" t="s">
        <v>32</v>
      </c>
      <c r="I49" s="4" t="s">
        <v>42</v>
      </c>
      <c r="J49" s="4" t="s">
        <v>34</v>
      </c>
      <c r="K49" s="4">
        <v>0</v>
      </c>
      <c r="L49" s="4" t="s">
        <v>32</v>
      </c>
      <c r="M49" s="4">
        <v>14</v>
      </c>
      <c r="N49" s="4">
        <v>0</v>
      </c>
      <c r="O49" s="4" t="s">
        <v>109</v>
      </c>
      <c r="P49" s="4" t="s">
        <v>77</v>
      </c>
      <c r="Q49" s="4" t="s">
        <v>59</v>
      </c>
      <c r="R49" s="4" t="s">
        <v>85</v>
      </c>
      <c r="T49">
        <f>IF(B49=Questions!$H$4,1,0)</f>
        <v>1</v>
      </c>
      <c r="U49">
        <f>IF(toss_winner=winner,1,0)</f>
        <v>1</v>
      </c>
      <c r="V49">
        <f t="shared" si="0"/>
        <v>0</v>
      </c>
      <c r="W49">
        <f t="shared" si="1"/>
        <v>0</v>
      </c>
    </row>
    <row r="50" spans="1:23" ht="15.75" customHeight="1" x14ac:dyDescent="0.25">
      <c r="A50" s="4">
        <v>49</v>
      </c>
      <c r="B50" s="4">
        <v>2008</v>
      </c>
      <c r="C50" s="4" t="str">
        <f>B50&amp;"-"&amp;COUNTIF($B$2:B50,B50)</f>
        <v>2008-49</v>
      </c>
      <c r="D50" s="4" t="s">
        <v>39</v>
      </c>
      <c r="E50" s="11">
        <v>39591</v>
      </c>
      <c r="F50" s="4" t="s">
        <v>61</v>
      </c>
      <c r="G50" s="4" t="s">
        <v>41</v>
      </c>
      <c r="H50" s="4" t="s">
        <v>41</v>
      </c>
      <c r="I50" s="4" t="s">
        <v>33</v>
      </c>
      <c r="J50" s="4" t="s">
        <v>34</v>
      </c>
      <c r="K50" s="4">
        <v>0</v>
      </c>
      <c r="L50" s="4" t="s">
        <v>41</v>
      </c>
      <c r="M50" s="4">
        <v>0</v>
      </c>
      <c r="N50" s="4">
        <v>6</v>
      </c>
      <c r="O50" s="4" t="s">
        <v>90</v>
      </c>
      <c r="P50" s="4" t="s">
        <v>44</v>
      </c>
      <c r="Q50" s="4" t="s">
        <v>37</v>
      </c>
      <c r="R50" s="4" t="s">
        <v>58</v>
      </c>
      <c r="T50">
        <f>IF(B50=Questions!$H$4,1,0)</f>
        <v>1</v>
      </c>
      <c r="U50">
        <f>IF(toss_winner=winner,1,0)</f>
        <v>1</v>
      </c>
      <c r="V50">
        <f t="shared" si="0"/>
        <v>1</v>
      </c>
      <c r="W50">
        <f t="shared" si="1"/>
        <v>1</v>
      </c>
    </row>
    <row r="51" spans="1:23" ht="15.75" customHeight="1" x14ac:dyDescent="0.25">
      <c r="A51" s="4">
        <v>50</v>
      </c>
      <c r="B51" s="4">
        <v>2008</v>
      </c>
      <c r="C51" s="4" t="str">
        <f>B51&amp;"-"&amp;COUNTIF($B$2:B51,B51)</f>
        <v>2008-50</v>
      </c>
      <c r="D51" s="4" t="s">
        <v>47</v>
      </c>
      <c r="E51" s="11">
        <v>39592</v>
      </c>
      <c r="F51" s="4" t="s">
        <v>55</v>
      </c>
      <c r="G51" s="4" t="s">
        <v>49</v>
      </c>
      <c r="H51" s="4" t="s">
        <v>49</v>
      </c>
      <c r="I51" s="4" t="s">
        <v>33</v>
      </c>
      <c r="J51" s="4" t="s">
        <v>34</v>
      </c>
      <c r="K51" s="4">
        <v>0</v>
      </c>
      <c r="L51" s="4" t="s">
        <v>49</v>
      </c>
      <c r="M51" s="4">
        <v>0</v>
      </c>
      <c r="N51" s="4">
        <v>5</v>
      </c>
      <c r="O51" s="4" t="s">
        <v>110</v>
      </c>
      <c r="P51" s="4" t="s">
        <v>51</v>
      </c>
      <c r="Q51" s="4" t="s">
        <v>64</v>
      </c>
      <c r="R51" s="4" t="s">
        <v>65</v>
      </c>
      <c r="T51">
        <f>IF(B51=Questions!$H$4,1,0)</f>
        <v>1</v>
      </c>
      <c r="U51">
        <f>IF(toss_winner=winner,1,0)</f>
        <v>1</v>
      </c>
      <c r="V51">
        <f t="shared" si="0"/>
        <v>1</v>
      </c>
      <c r="W51">
        <f t="shared" si="1"/>
        <v>1</v>
      </c>
    </row>
    <row r="52" spans="1:23" ht="15.75" customHeight="1" x14ac:dyDescent="0.25">
      <c r="A52" s="4">
        <v>51</v>
      </c>
      <c r="B52" s="4">
        <v>2008</v>
      </c>
      <c r="C52" s="4" t="str">
        <f>B52&amp;"-"&amp;COUNTIF($B$2:B52,B52)</f>
        <v>2008-51</v>
      </c>
      <c r="D52" s="4" t="s">
        <v>75</v>
      </c>
      <c r="E52" s="11">
        <v>39592</v>
      </c>
      <c r="F52" s="4" t="s">
        <v>48</v>
      </c>
      <c r="G52" s="4" t="s">
        <v>40</v>
      </c>
      <c r="H52" s="4" t="s">
        <v>48</v>
      </c>
      <c r="I52" s="4" t="s">
        <v>42</v>
      </c>
      <c r="J52" s="4" t="s">
        <v>34</v>
      </c>
      <c r="K52" s="4">
        <v>0</v>
      </c>
      <c r="L52" s="4" t="s">
        <v>48</v>
      </c>
      <c r="M52" s="4">
        <v>10</v>
      </c>
      <c r="N52" s="4">
        <v>0</v>
      </c>
      <c r="O52" s="4" t="s">
        <v>111</v>
      </c>
      <c r="P52" s="4" t="s">
        <v>77</v>
      </c>
      <c r="Q52" s="4" t="s">
        <v>59</v>
      </c>
      <c r="R52" s="4" t="s">
        <v>46</v>
      </c>
      <c r="T52">
        <f>IF(B52=Questions!$H$4,1,0)</f>
        <v>1</v>
      </c>
      <c r="U52">
        <f>IF(toss_winner=winner,1,0)</f>
        <v>1</v>
      </c>
      <c r="V52">
        <f t="shared" si="0"/>
        <v>0</v>
      </c>
      <c r="W52">
        <f t="shared" si="1"/>
        <v>0</v>
      </c>
    </row>
    <row r="53" spans="1:23" ht="15.75" customHeight="1" x14ac:dyDescent="0.25">
      <c r="A53" s="4">
        <v>52</v>
      </c>
      <c r="B53" s="4">
        <v>2008</v>
      </c>
      <c r="C53" s="4" t="str">
        <f>B53&amp;"-"&amp;COUNTIF($B$2:B53,B53)</f>
        <v>2008-52</v>
      </c>
      <c r="D53" s="4" t="s">
        <v>30</v>
      </c>
      <c r="E53" s="11">
        <v>39571</v>
      </c>
      <c r="F53" s="4" t="s">
        <v>32</v>
      </c>
      <c r="G53" s="4" t="s">
        <v>61</v>
      </c>
      <c r="H53" s="4" t="s">
        <v>61</v>
      </c>
      <c r="I53" s="4" t="s">
        <v>33</v>
      </c>
      <c r="J53" s="4" t="s">
        <v>34</v>
      </c>
      <c r="K53" s="4">
        <v>0</v>
      </c>
      <c r="L53" s="4" t="s">
        <v>32</v>
      </c>
      <c r="M53" s="4">
        <v>3</v>
      </c>
      <c r="N53" s="4">
        <v>0</v>
      </c>
      <c r="O53" s="4" t="s">
        <v>112</v>
      </c>
      <c r="P53" s="4" t="s">
        <v>36</v>
      </c>
      <c r="Q53" s="4" t="s">
        <v>87</v>
      </c>
      <c r="R53" s="4" t="s">
        <v>46</v>
      </c>
      <c r="T53">
        <f>IF(B53=Questions!$H$4,1,0)</f>
        <v>1</v>
      </c>
      <c r="U53">
        <f>IF(toss_winner=winner,1,0)</f>
        <v>0</v>
      </c>
      <c r="V53">
        <f t="shared" si="0"/>
        <v>1</v>
      </c>
      <c r="W53">
        <f t="shared" si="1"/>
        <v>0</v>
      </c>
    </row>
    <row r="54" spans="1:23" ht="15.75" customHeight="1" x14ac:dyDescent="0.25">
      <c r="A54" s="4">
        <v>53</v>
      </c>
      <c r="B54" s="4">
        <v>2008</v>
      </c>
      <c r="C54" s="4" t="str">
        <f>B54&amp;"-"&amp;COUNTIF($B$2:B54,B54)</f>
        <v>2008-53</v>
      </c>
      <c r="D54" s="4" t="s">
        <v>60</v>
      </c>
      <c r="E54" s="11">
        <v>39593</v>
      </c>
      <c r="F54" s="4" t="s">
        <v>41</v>
      </c>
      <c r="G54" s="4" t="s">
        <v>31</v>
      </c>
      <c r="H54" s="4" t="s">
        <v>41</v>
      </c>
      <c r="I54" s="4" t="s">
        <v>42</v>
      </c>
      <c r="J54" s="4" t="s">
        <v>34</v>
      </c>
      <c r="K54" s="4">
        <v>0</v>
      </c>
      <c r="L54" s="4" t="s">
        <v>31</v>
      </c>
      <c r="M54" s="4">
        <v>0</v>
      </c>
      <c r="N54" s="4">
        <v>3</v>
      </c>
      <c r="O54" s="4" t="s">
        <v>113</v>
      </c>
      <c r="P54" s="4" t="s">
        <v>63</v>
      </c>
      <c r="Q54" s="4" t="s">
        <v>58</v>
      </c>
      <c r="R54" s="4" t="s">
        <v>85</v>
      </c>
      <c r="T54">
        <f>IF(B54=Questions!$H$4,1,0)</f>
        <v>1</v>
      </c>
      <c r="U54">
        <f>IF(toss_winner=winner,1,0)</f>
        <v>0</v>
      </c>
      <c r="V54">
        <f t="shared" si="0"/>
        <v>0</v>
      </c>
      <c r="W54">
        <f t="shared" si="1"/>
        <v>0</v>
      </c>
    </row>
    <row r="55" spans="1:23" ht="15.75" customHeight="1" x14ac:dyDescent="0.25">
      <c r="A55" s="4">
        <v>54</v>
      </c>
      <c r="B55" s="4">
        <v>2008</v>
      </c>
      <c r="C55" s="4" t="str">
        <f>B55&amp;"-"&amp;COUNTIF($B$2:B55,B55)</f>
        <v>2008-54</v>
      </c>
      <c r="D55" s="4" t="s">
        <v>66</v>
      </c>
      <c r="E55" s="11">
        <v>39594</v>
      </c>
      <c r="F55" s="4" t="s">
        <v>55</v>
      </c>
      <c r="G55" s="4" t="s">
        <v>48</v>
      </c>
      <c r="H55" s="4" t="s">
        <v>48</v>
      </c>
      <c r="I55" s="4" t="s">
        <v>33</v>
      </c>
      <c r="J55" s="4" t="s">
        <v>34</v>
      </c>
      <c r="K55" s="4">
        <v>0</v>
      </c>
      <c r="L55" s="4" t="s">
        <v>48</v>
      </c>
      <c r="M55" s="4">
        <v>0</v>
      </c>
      <c r="N55" s="4">
        <v>5</v>
      </c>
      <c r="O55" s="4" t="s">
        <v>95</v>
      </c>
      <c r="P55" s="4" t="s">
        <v>68</v>
      </c>
      <c r="Q55" s="4" t="s">
        <v>64</v>
      </c>
      <c r="R55" s="4" t="s">
        <v>65</v>
      </c>
      <c r="T55">
        <f>IF(B55=Questions!$H$4,1,0)</f>
        <v>1</v>
      </c>
      <c r="U55">
        <f>IF(toss_winner=winner,1,0)</f>
        <v>1</v>
      </c>
      <c r="V55">
        <f t="shared" si="0"/>
        <v>1</v>
      </c>
      <c r="W55">
        <f t="shared" si="1"/>
        <v>1</v>
      </c>
    </row>
    <row r="56" spans="1:23" ht="15.75" customHeight="1" x14ac:dyDescent="0.25">
      <c r="A56" s="4">
        <v>55</v>
      </c>
      <c r="B56" s="4">
        <v>2008</v>
      </c>
      <c r="C56" s="4" t="str">
        <f>B56&amp;"-"&amp;COUNTIF($B$2:B56,B56)</f>
        <v>2008-55</v>
      </c>
      <c r="D56" s="4" t="s">
        <v>70</v>
      </c>
      <c r="E56" s="11">
        <v>39595</v>
      </c>
      <c r="F56" s="4" t="s">
        <v>61</v>
      </c>
      <c r="G56" s="4" t="s">
        <v>40</v>
      </c>
      <c r="H56" s="4" t="s">
        <v>61</v>
      </c>
      <c r="I56" s="4" t="s">
        <v>42</v>
      </c>
      <c r="J56" s="4" t="s">
        <v>34</v>
      </c>
      <c r="K56" s="4">
        <v>0</v>
      </c>
      <c r="L56" s="4" t="s">
        <v>40</v>
      </c>
      <c r="M56" s="4">
        <v>0</v>
      </c>
      <c r="N56" s="4">
        <v>7</v>
      </c>
      <c r="O56" s="4" t="s">
        <v>114</v>
      </c>
      <c r="P56" s="4" t="s">
        <v>72</v>
      </c>
      <c r="Q56" s="4" t="s">
        <v>101</v>
      </c>
      <c r="R56" s="4" t="s">
        <v>74</v>
      </c>
      <c r="T56">
        <f>IF(B56=Questions!$H$4,1,0)</f>
        <v>1</v>
      </c>
      <c r="U56">
        <f>IF(toss_winner=winner,1,0)</f>
        <v>0</v>
      </c>
      <c r="V56">
        <f t="shared" si="0"/>
        <v>0</v>
      </c>
      <c r="W56">
        <f t="shared" si="1"/>
        <v>0</v>
      </c>
    </row>
    <row r="57" spans="1:23" ht="15.75" customHeight="1" x14ac:dyDescent="0.25">
      <c r="A57" s="4">
        <v>56</v>
      </c>
      <c r="B57" s="4">
        <v>2008</v>
      </c>
      <c r="C57" s="4" t="str">
        <f>B57&amp;"-"&amp;COUNTIF($B$2:B57,B57)</f>
        <v>2008-56</v>
      </c>
      <c r="D57" s="4" t="s">
        <v>54</v>
      </c>
      <c r="E57" s="11">
        <v>39598</v>
      </c>
      <c r="F57" s="4" t="s">
        <v>48</v>
      </c>
      <c r="G57" s="4" t="s">
        <v>49</v>
      </c>
      <c r="H57" s="4" t="s">
        <v>49</v>
      </c>
      <c r="I57" s="4" t="s">
        <v>33</v>
      </c>
      <c r="J57" s="4" t="s">
        <v>34</v>
      </c>
      <c r="K57" s="4">
        <v>0</v>
      </c>
      <c r="L57" s="4" t="s">
        <v>48</v>
      </c>
      <c r="M57" s="4">
        <v>105</v>
      </c>
      <c r="N57" s="4">
        <v>0</v>
      </c>
      <c r="O57" s="4" t="s">
        <v>67</v>
      </c>
      <c r="P57" s="4" t="s">
        <v>57</v>
      </c>
      <c r="Q57" s="4" t="s">
        <v>64</v>
      </c>
      <c r="R57" s="4" t="s">
        <v>38</v>
      </c>
      <c r="T57">
        <f>IF(B57=Questions!$H$4,1,0)</f>
        <v>1</v>
      </c>
      <c r="U57">
        <f>IF(toss_winner=winner,1,0)</f>
        <v>0</v>
      </c>
      <c r="V57">
        <f t="shared" si="0"/>
        <v>1</v>
      </c>
      <c r="W57">
        <f t="shared" si="1"/>
        <v>0</v>
      </c>
    </row>
    <row r="58" spans="1:23" ht="15.75" customHeight="1" x14ac:dyDescent="0.25">
      <c r="A58" s="4">
        <v>57</v>
      </c>
      <c r="B58" s="4">
        <v>2008</v>
      </c>
      <c r="C58" s="4" t="str">
        <f>B58&amp;"-"&amp;COUNTIF($B$2:B58,B58)</f>
        <v>2008-57</v>
      </c>
      <c r="D58" s="4" t="s">
        <v>54</v>
      </c>
      <c r="E58" s="11">
        <v>39599</v>
      </c>
      <c r="F58" s="4" t="s">
        <v>41</v>
      </c>
      <c r="G58" s="4" t="s">
        <v>40</v>
      </c>
      <c r="H58" s="4" t="s">
        <v>41</v>
      </c>
      <c r="I58" s="4" t="s">
        <v>42</v>
      </c>
      <c r="J58" s="4" t="s">
        <v>34</v>
      </c>
      <c r="K58" s="4">
        <v>0</v>
      </c>
      <c r="L58" s="4" t="s">
        <v>40</v>
      </c>
      <c r="M58" s="4">
        <v>0</v>
      </c>
      <c r="N58" s="4">
        <v>9</v>
      </c>
      <c r="O58" s="4" t="s">
        <v>107</v>
      </c>
      <c r="P58" s="4" t="s">
        <v>57</v>
      </c>
      <c r="Q58" s="4" t="s">
        <v>37</v>
      </c>
      <c r="R58" s="4" t="s">
        <v>59</v>
      </c>
      <c r="T58">
        <f>IF(B58=Questions!$H$4,1,0)</f>
        <v>1</v>
      </c>
      <c r="U58">
        <f>IF(toss_winner=winner,1,0)</f>
        <v>0</v>
      </c>
      <c r="V58">
        <f t="shared" si="0"/>
        <v>0</v>
      </c>
      <c r="W58">
        <f t="shared" si="1"/>
        <v>0</v>
      </c>
    </row>
    <row r="59" spans="1:23" ht="15.75" customHeight="1" x14ac:dyDescent="0.25">
      <c r="A59" s="4">
        <v>58</v>
      </c>
      <c r="B59" s="4">
        <v>2008</v>
      </c>
      <c r="C59" s="4" t="str">
        <f>B59&amp;"-"&amp;COUNTIF($B$2:B59,B59)</f>
        <v>2008-58</v>
      </c>
      <c r="D59" s="4" t="s">
        <v>54</v>
      </c>
      <c r="E59" s="11">
        <v>39600</v>
      </c>
      <c r="F59" s="4" t="s">
        <v>40</v>
      </c>
      <c r="G59" s="4" t="s">
        <v>48</v>
      </c>
      <c r="H59" s="4" t="s">
        <v>48</v>
      </c>
      <c r="I59" s="4" t="s">
        <v>33</v>
      </c>
      <c r="J59" s="4" t="s">
        <v>34</v>
      </c>
      <c r="K59" s="4">
        <v>0</v>
      </c>
      <c r="L59" s="4" t="s">
        <v>48</v>
      </c>
      <c r="M59" s="4">
        <v>0</v>
      </c>
      <c r="N59" s="4">
        <v>3</v>
      </c>
      <c r="O59" s="4" t="s">
        <v>78</v>
      </c>
      <c r="P59" s="4" t="s">
        <v>83</v>
      </c>
      <c r="Q59" s="4" t="s">
        <v>64</v>
      </c>
      <c r="R59" s="4" t="s">
        <v>38</v>
      </c>
      <c r="T59">
        <f>IF(B59=Questions!$H$4,1,0)</f>
        <v>1</v>
      </c>
      <c r="U59">
        <f>IF(toss_winner=winner,1,0)</f>
        <v>1</v>
      </c>
      <c r="V59">
        <f t="shared" si="0"/>
        <v>1</v>
      </c>
      <c r="W59">
        <f t="shared" si="1"/>
        <v>1</v>
      </c>
    </row>
    <row r="60" spans="1:23" ht="15.75" customHeight="1" x14ac:dyDescent="0.25">
      <c r="A60" s="4">
        <v>59</v>
      </c>
      <c r="B60" s="4">
        <v>2009</v>
      </c>
      <c r="C60" s="4" t="str">
        <f>B60&amp;"-"&amp;COUNTIF($B$2:B60,B60)</f>
        <v>2009-1</v>
      </c>
      <c r="D60" s="4" t="s">
        <v>115</v>
      </c>
      <c r="E60" s="11">
        <v>39921</v>
      </c>
      <c r="F60" s="4" t="s">
        <v>55</v>
      </c>
      <c r="G60" s="4" t="s">
        <v>40</v>
      </c>
      <c r="H60" s="4" t="s">
        <v>40</v>
      </c>
      <c r="I60" s="4" t="s">
        <v>33</v>
      </c>
      <c r="J60" s="4" t="s">
        <v>34</v>
      </c>
      <c r="K60" s="4">
        <v>0</v>
      </c>
      <c r="L60" s="4" t="s">
        <v>55</v>
      </c>
      <c r="M60" s="4">
        <v>19</v>
      </c>
      <c r="N60" s="4">
        <v>0</v>
      </c>
      <c r="O60" s="4" t="s">
        <v>116</v>
      </c>
      <c r="P60" s="4" t="s">
        <v>117</v>
      </c>
      <c r="Q60" s="4" t="s">
        <v>87</v>
      </c>
      <c r="R60" s="4" t="s">
        <v>65</v>
      </c>
      <c r="T60">
        <f>IF(B60=Questions!$H$4,1,0)</f>
        <v>0</v>
      </c>
      <c r="U60">
        <f>IF(toss_winner=winner,1,0)</f>
        <v>0</v>
      </c>
      <c r="V60">
        <f t="shared" si="0"/>
        <v>1</v>
      </c>
      <c r="W60">
        <f t="shared" si="1"/>
        <v>0</v>
      </c>
    </row>
    <row r="61" spans="1:23" ht="15.75" customHeight="1" x14ac:dyDescent="0.25">
      <c r="A61" s="4">
        <v>60</v>
      </c>
      <c r="B61" s="4">
        <v>2009</v>
      </c>
      <c r="C61" s="4" t="str">
        <f>B61&amp;"-"&amp;COUNTIF($B$2:B61,B61)</f>
        <v>2009-2</v>
      </c>
      <c r="D61" s="4" t="s">
        <v>115</v>
      </c>
      <c r="E61" s="11">
        <v>39921</v>
      </c>
      <c r="F61" s="4" t="s">
        <v>32</v>
      </c>
      <c r="G61" s="4" t="s">
        <v>48</v>
      </c>
      <c r="H61" s="4" t="s">
        <v>32</v>
      </c>
      <c r="I61" s="4" t="s">
        <v>42</v>
      </c>
      <c r="J61" s="4" t="s">
        <v>34</v>
      </c>
      <c r="K61" s="4">
        <v>0</v>
      </c>
      <c r="L61" s="4" t="s">
        <v>32</v>
      </c>
      <c r="M61" s="4">
        <v>75</v>
      </c>
      <c r="N61" s="4">
        <v>0</v>
      </c>
      <c r="O61" s="4" t="s">
        <v>118</v>
      </c>
      <c r="P61" s="4" t="s">
        <v>117</v>
      </c>
      <c r="Q61" s="4" t="s">
        <v>87</v>
      </c>
      <c r="R61" s="4" t="s">
        <v>69</v>
      </c>
      <c r="T61">
        <f>IF(B61=Questions!$H$4,1,0)</f>
        <v>0</v>
      </c>
      <c r="U61">
        <f>IF(toss_winner=winner,1,0)</f>
        <v>1</v>
      </c>
      <c r="V61">
        <f t="shared" si="0"/>
        <v>0</v>
      </c>
      <c r="W61">
        <f t="shared" si="1"/>
        <v>0</v>
      </c>
    </row>
    <row r="62" spans="1:23" ht="15.75" customHeight="1" x14ac:dyDescent="0.25">
      <c r="A62" s="4">
        <v>61</v>
      </c>
      <c r="B62" s="4">
        <v>2009</v>
      </c>
      <c r="C62" s="4" t="str">
        <f>B62&amp;"-"&amp;COUNTIF($B$2:B62,B62)</f>
        <v>2009-3</v>
      </c>
      <c r="D62" s="4" t="s">
        <v>115</v>
      </c>
      <c r="E62" s="11">
        <v>39922</v>
      </c>
      <c r="F62" s="4" t="s">
        <v>41</v>
      </c>
      <c r="G62" s="4" t="s">
        <v>49</v>
      </c>
      <c r="H62" s="4" t="s">
        <v>49</v>
      </c>
      <c r="I62" s="4" t="s">
        <v>33</v>
      </c>
      <c r="J62" s="4" t="s">
        <v>34</v>
      </c>
      <c r="K62" s="4">
        <v>1</v>
      </c>
      <c r="L62" s="4" t="s">
        <v>49</v>
      </c>
      <c r="M62" s="4">
        <v>0</v>
      </c>
      <c r="N62" s="4">
        <v>10</v>
      </c>
      <c r="O62" s="4" t="s">
        <v>119</v>
      </c>
      <c r="P62" s="4" t="s">
        <v>117</v>
      </c>
      <c r="Q62" s="4" t="s">
        <v>45</v>
      </c>
      <c r="R62" s="4" t="s">
        <v>120</v>
      </c>
      <c r="T62">
        <f>IF(B62=Questions!$H$4,1,0)</f>
        <v>0</v>
      </c>
      <c r="U62">
        <f>IF(toss_winner=winner,1,0)</f>
        <v>1</v>
      </c>
      <c r="V62">
        <f t="shared" si="0"/>
        <v>1</v>
      </c>
      <c r="W62">
        <f t="shared" si="1"/>
        <v>1</v>
      </c>
    </row>
    <row r="63" spans="1:23" ht="15.75" customHeight="1" x14ac:dyDescent="0.25">
      <c r="A63" s="4">
        <v>62</v>
      </c>
      <c r="B63" s="4">
        <v>2009</v>
      </c>
      <c r="C63" s="4" t="str">
        <f>B63&amp;"-"&amp;COUNTIF($B$2:B63,B63)</f>
        <v>2009-4</v>
      </c>
      <c r="D63" s="4" t="s">
        <v>115</v>
      </c>
      <c r="E63" s="11">
        <v>39922</v>
      </c>
      <c r="F63" s="4" t="s">
        <v>31</v>
      </c>
      <c r="G63" s="4" t="s">
        <v>61</v>
      </c>
      <c r="H63" s="4" t="s">
        <v>31</v>
      </c>
      <c r="I63" s="4" t="s">
        <v>42</v>
      </c>
      <c r="J63" s="4" t="s">
        <v>34</v>
      </c>
      <c r="K63" s="4">
        <v>0</v>
      </c>
      <c r="L63" s="4" t="s">
        <v>61</v>
      </c>
      <c r="M63" s="4">
        <v>0</v>
      </c>
      <c r="N63" s="4">
        <v>8</v>
      </c>
      <c r="O63" s="4" t="s">
        <v>121</v>
      </c>
      <c r="P63" s="4" t="s">
        <v>117</v>
      </c>
      <c r="Q63" s="4" t="s">
        <v>45</v>
      </c>
      <c r="R63" s="4" t="s">
        <v>87</v>
      </c>
      <c r="T63">
        <f>IF(B63=Questions!$H$4,1,0)</f>
        <v>0</v>
      </c>
      <c r="U63">
        <f>IF(toss_winner=winner,1,0)</f>
        <v>0</v>
      </c>
      <c r="V63">
        <f t="shared" si="0"/>
        <v>0</v>
      </c>
      <c r="W63">
        <f t="shared" si="1"/>
        <v>0</v>
      </c>
    </row>
    <row r="64" spans="1:23" ht="15.75" customHeight="1" x14ac:dyDescent="0.25">
      <c r="A64" s="4">
        <v>63</v>
      </c>
      <c r="B64" s="4">
        <v>2009</v>
      </c>
      <c r="C64" s="4" t="str">
        <f>B64&amp;"-"&amp;COUNTIF($B$2:B64,B64)</f>
        <v>2009-5</v>
      </c>
      <c r="D64" s="4" t="s">
        <v>122</v>
      </c>
      <c r="E64" s="11">
        <v>39923</v>
      </c>
      <c r="F64" s="4" t="s">
        <v>40</v>
      </c>
      <c r="G64" s="4" t="s">
        <v>32</v>
      </c>
      <c r="H64" s="4" t="s">
        <v>40</v>
      </c>
      <c r="I64" s="4" t="s">
        <v>42</v>
      </c>
      <c r="J64" s="4" t="s">
        <v>34</v>
      </c>
      <c r="K64" s="4">
        <v>0</v>
      </c>
      <c r="L64" s="4" t="s">
        <v>40</v>
      </c>
      <c r="M64" s="4">
        <v>92</v>
      </c>
      <c r="N64" s="4">
        <v>0</v>
      </c>
      <c r="O64" s="4" t="s">
        <v>123</v>
      </c>
      <c r="P64" s="4" t="s">
        <v>124</v>
      </c>
      <c r="Q64" s="4" t="s">
        <v>101</v>
      </c>
      <c r="R64" s="4" t="s">
        <v>125</v>
      </c>
      <c r="T64">
        <f>IF(B64=Questions!$H$4,1,0)</f>
        <v>0</v>
      </c>
      <c r="U64">
        <f>IF(toss_winner=winner,1,0)</f>
        <v>1</v>
      </c>
      <c r="V64">
        <f t="shared" si="0"/>
        <v>0</v>
      </c>
      <c r="W64">
        <f t="shared" si="1"/>
        <v>0</v>
      </c>
    </row>
    <row r="65" spans="1:23" ht="15.75" customHeight="1" x14ac:dyDescent="0.25">
      <c r="A65" s="4">
        <v>64</v>
      </c>
      <c r="B65" s="4">
        <v>2009</v>
      </c>
      <c r="C65" s="4" t="str">
        <f>B65&amp;"-"&amp;COUNTIF($B$2:B65,B65)</f>
        <v>2009-6</v>
      </c>
      <c r="D65" s="4" t="s">
        <v>126</v>
      </c>
      <c r="E65" s="11">
        <v>39924</v>
      </c>
      <c r="F65" s="4" t="s">
        <v>41</v>
      </c>
      <c r="G65" s="4" t="s">
        <v>31</v>
      </c>
      <c r="H65" s="4" t="s">
        <v>31</v>
      </c>
      <c r="I65" s="4" t="s">
        <v>33</v>
      </c>
      <c r="J65" s="4" t="s">
        <v>34</v>
      </c>
      <c r="K65" s="4">
        <v>1</v>
      </c>
      <c r="L65" s="4" t="s">
        <v>31</v>
      </c>
      <c r="M65" s="4">
        <v>11</v>
      </c>
      <c r="N65" s="4">
        <v>0</v>
      </c>
      <c r="O65" s="4" t="s">
        <v>127</v>
      </c>
      <c r="P65" s="4" t="s">
        <v>128</v>
      </c>
      <c r="Q65" s="4" t="s">
        <v>59</v>
      </c>
      <c r="R65" s="4" t="s">
        <v>120</v>
      </c>
      <c r="T65">
        <f>IF(B65=Questions!$H$4,1,0)</f>
        <v>0</v>
      </c>
      <c r="U65">
        <f>IF(toss_winner=winner,1,0)</f>
        <v>1</v>
      </c>
      <c r="V65">
        <f t="shared" si="0"/>
        <v>1</v>
      </c>
      <c r="W65">
        <f t="shared" si="1"/>
        <v>1</v>
      </c>
    </row>
    <row r="66" spans="1:23" ht="15.75" customHeight="1" x14ac:dyDescent="0.25">
      <c r="A66" s="4">
        <v>65</v>
      </c>
      <c r="B66" s="4">
        <v>2009</v>
      </c>
      <c r="C66" s="4" t="str">
        <f>B66&amp;"-"&amp;COUNTIF($B$2:B66,B66)</f>
        <v>2009-7</v>
      </c>
      <c r="D66" s="4" t="s">
        <v>115</v>
      </c>
      <c r="E66" s="11">
        <v>39925</v>
      </c>
      <c r="F66" s="4" t="s">
        <v>61</v>
      </c>
      <c r="G66" s="4" t="s">
        <v>32</v>
      </c>
      <c r="H66" s="4" t="s">
        <v>61</v>
      </c>
      <c r="I66" s="4" t="s">
        <v>42</v>
      </c>
      <c r="J66" s="4" t="s">
        <v>34</v>
      </c>
      <c r="K66" s="4">
        <v>0</v>
      </c>
      <c r="L66" s="4" t="s">
        <v>61</v>
      </c>
      <c r="M66" s="4">
        <v>24</v>
      </c>
      <c r="N66" s="4">
        <v>0</v>
      </c>
      <c r="O66" s="4" t="s">
        <v>82</v>
      </c>
      <c r="P66" s="4" t="s">
        <v>117</v>
      </c>
      <c r="Q66" s="4" t="s">
        <v>129</v>
      </c>
      <c r="R66" s="4" t="s">
        <v>74</v>
      </c>
      <c r="T66">
        <f>IF(B66=Questions!$H$4,1,0)</f>
        <v>0</v>
      </c>
      <c r="U66">
        <f>IF(toss_winner=winner,1,0)</f>
        <v>1</v>
      </c>
      <c r="V66">
        <f t="shared" si="0"/>
        <v>0</v>
      </c>
      <c r="W66">
        <f t="shared" si="1"/>
        <v>0</v>
      </c>
    </row>
    <row r="67" spans="1:23" ht="15.75" customHeight="1" x14ac:dyDescent="0.25">
      <c r="A67" s="4">
        <v>66</v>
      </c>
      <c r="B67" s="4">
        <v>2009</v>
      </c>
      <c r="C67" s="4" t="str">
        <f>B67&amp;"-"&amp;COUNTIF($B$2:B67,B67)</f>
        <v>2009-8</v>
      </c>
      <c r="D67" s="4" t="s">
        <v>126</v>
      </c>
      <c r="E67" s="11">
        <v>39926</v>
      </c>
      <c r="F67" s="4" t="s">
        <v>49</v>
      </c>
      <c r="G67" s="4" t="s">
        <v>40</v>
      </c>
      <c r="H67" s="4" t="s">
        <v>49</v>
      </c>
      <c r="I67" s="4" t="s">
        <v>42</v>
      </c>
      <c r="J67" s="4" t="s">
        <v>34</v>
      </c>
      <c r="K67" s="4">
        <v>0</v>
      </c>
      <c r="L67" s="4" t="s">
        <v>49</v>
      </c>
      <c r="M67" s="4">
        <v>9</v>
      </c>
      <c r="N67" s="4">
        <v>0</v>
      </c>
      <c r="O67" s="4" t="s">
        <v>130</v>
      </c>
      <c r="P67" s="4" t="s">
        <v>128</v>
      </c>
      <c r="Q67" s="4" t="s">
        <v>87</v>
      </c>
      <c r="R67" s="4" t="s">
        <v>125</v>
      </c>
      <c r="T67">
        <f>IF(B67=Questions!$H$4,1,0)</f>
        <v>0</v>
      </c>
      <c r="U67">
        <f>IF(toss_winner=winner,1,0)</f>
        <v>1</v>
      </c>
      <c r="V67">
        <f t="shared" ref="V67:V130" si="2">IF(I67="field",1,0)</f>
        <v>0</v>
      </c>
      <c r="W67">
        <f t="shared" ref="W67:W130" si="3">IF(U67+V67=2,1,0)</f>
        <v>0</v>
      </c>
    </row>
    <row r="68" spans="1:23" ht="15.75" customHeight="1" x14ac:dyDescent="0.25">
      <c r="A68" s="4">
        <v>67</v>
      </c>
      <c r="B68" s="4">
        <v>2009</v>
      </c>
      <c r="C68" s="4" t="str">
        <f>B68&amp;"-"&amp;COUNTIF($B$2:B68,B68)</f>
        <v>2009-9</v>
      </c>
      <c r="D68" s="4" t="s">
        <v>115</v>
      </c>
      <c r="E68" s="11">
        <v>39926</v>
      </c>
      <c r="F68" s="4" t="s">
        <v>48</v>
      </c>
      <c r="G68" s="4" t="s">
        <v>31</v>
      </c>
      <c r="H68" s="4" t="s">
        <v>31</v>
      </c>
      <c r="I68" s="4" t="s">
        <v>33</v>
      </c>
      <c r="J68" s="4" t="s">
        <v>131</v>
      </c>
      <c r="K68" s="4">
        <v>0</v>
      </c>
      <c r="L68" s="4" t="s">
        <v>48</v>
      </c>
      <c r="M68" s="4">
        <v>0</v>
      </c>
      <c r="N68" s="4">
        <v>0</v>
      </c>
      <c r="O68" s="4" t="s">
        <v>78</v>
      </c>
      <c r="P68" s="4" t="s">
        <v>117</v>
      </c>
      <c r="Q68" s="4" t="s">
        <v>45</v>
      </c>
      <c r="R68" s="4" t="s">
        <v>129</v>
      </c>
      <c r="T68">
        <f>IF(B68=Questions!$H$4,1,0)</f>
        <v>0</v>
      </c>
      <c r="U68">
        <f>IF(toss_winner=winner,1,0)</f>
        <v>0</v>
      </c>
      <c r="V68">
        <f t="shared" si="2"/>
        <v>1</v>
      </c>
      <c r="W68">
        <f t="shared" si="3"/>
        <v>0</v>
      </c>
    </row>
    <row r="69" spans="1:23" ht="15.75" customHeight="1" x14ac:dyDescent="0.25">
      <c r="A69" s="4">
        <v>68</v>
      </c>
      <c r="B69" s="4">
        <v>2009</v>
      </c>
      <c r="C69" s="4" t="str">
        <f>B69&amp;"-"&amp;COUNTIF($B$2:B69,B69)</f>
        <v>2009-10</v>
      </c>
      <c r="D69" s="4" t="s">
        <v>126</v>
      </c>
      <c r="E69" s="11">
        <v>39927</v>
      </c>
      <c r="F69" s="4" t="s">
        <v>32</v>
      </c>
      <c r="G69" s="4" t="s">
        <v>41</v>
      </c>
      <c r="H69" s="4" t="s">
        <v>32</v>
      </c>
      <c r="I69" s="4" t="s">
        <v>42</v>
      </c>
      <c r="J69" s="4" t="s">
        <v>34</v>
      </c>
      <c r="K69" s="4">
        <v>0</v>
      </c>
      <c r="L69" s="4" t="s">
        <v>41</v>
      </c>
      <c r="M69" s="4">
        <v>0</v>
      </c>
      <c r="N69" s="4">
        <v>7</v>
      </c>
      <c r="O69" s="4" t="s">
        <v>132</v>
      </c>
      <c r="P69" s="4" t="s">
        <v>128</v>
      </c>
      <c r="Q69" s="4" t="s">
        <v>87</v>
      </c>
      <c r="R69" s="4" t="s">
        <v>133</v>
      </c>
      <c r="T69">
        <f>IF(B69=Questions!$H$4,1,0)</f>
        <v>0</v>
      </c>
      <c r="U69">
        <f>IF(toss_winner=winner,1,0)</f>
        <v>0</v>
      </c>
      <c r="V69">
        <f t="shared" si="2"/>
        <v>0</v>
      </c>
      <c r="W69">
        <f t="shared" si="3"/>
        <v>0</v>
      </c>
    </row>
    <row r="70" spans="1:23" ht="15.75" customHeight="1" x14ac:dyDescent="0.25">
      <c r="A70" s="4">
        <v>69</v>
      </c>
      <c r="B70" s="4">
        <v>2009</v>
      </c>
      <c r="C70" s="4" t="str">
        <f>B70&amp;"-"&amp;COUNTIF($B$2:B70,B70)</f>
        <v>2009-11</v>
      </c>
      <c r="D70" s="4" t="s">
        <v>126</v>
      </c>
      <c r="E70" s="11">
        <v>39928</v>
      </c>
      <c r="F70" s="4" t="s">
        <v>61</v>
      </c>
      <c r="G70" s="4" t="s">
        <v>55</v>
      </c>
      <c r="H70" s="4" t="s">
        <v>61</v>
      </c>
      <c r="I70" s="4" t="s">
        <v>42</v>
      </c>
      <c r="J70" s="4" t="s">
        <v>34</v>
      </c>
      <c r="K70" s="4">
        <v>0</v>
      </c>
      <c r="L70" s="4" t="s">
        <v>61</v>
      </c>
      <c r="M70" s="4">
        <v>12</v>
      </c>
      <c r="N70" s="4">
        <v>0</v>
      </c>
      <c r="O70" s="4" t="s">
        <v>134</v>
      </c>
      <c r="P70" s="4" t="s">
        <v>128</v>
      </c>
      <c r="Q70" s="4" t="s">
        <v>135</v>
      </c>
      <c r="R70" s="4" t="s">
        <v>125</v>
      </c>
      <c r="T70">
        <f>IF(B70=Questions!$H$4,1,0)</f>
        <v>0</v>
      </c>
      <c r="U70">
        <f>IF(toss_winner=winner,1,0)</f>
        <v>1</v>
      </c>
      <c r="V70">
        <f t="shared" si="2"/>
        <v>0</v>
      </c>
      <c r="W70">
        <f t="shared" si="3"/>
        <v>0</v>
      </c>
    </row>
    <row r="71" spans="1:23" ht="15.75" customHeight="1" x14ac:dyDescent="0.25">
      <c r="A71" s="4">
        <v>70</v>
      </c>
      <c r="B71" s="4">
        <v>2009</v>
      </c>
      <c r="C71" s="4" t="str">
        <f>B71&amp;"-"&amp;COUNTIF($B$2:B71,B71)</f>
        <v>2009-12</v>
      </c>
      <c r="D71" s="4" t="s">
        <v>122</v>
      </c>
      <c r="E71" s="11">
        <v>39929</v>
      </c>
      <c r="F71" s="4" t="s">
        <v>32</v>
      </c>
      <c r="G71" s="4" t="s">
        <v>49</v>
      </c>
      <c r="H71" s="4" t="s">
        <v>32</v>
      </c>
      <c r="I71" s="4" t="s">
        <v>42</v>
      </c>
      <c r="J71" s="4" t="s">
        <v>34</v>
      </c>
      <c r="K71" s="4">
        <v>0</v>
      </c>
      <c r="L71" s="4" t="s">
        <v>49</v>
      </c>
      <c r="M71" s="4">
        <v>0</v>
      </c>
      <c r="N71" s="4">
        <v>6</v>
      </c>
      <c r="O71" s="4" t="s">
        <v>136</v>
      </c>
      <c r="P71" s="4" t="s">
        <v>124</v>
      </c>
      <c r="Q71" s="4" t="s">
        <v>137</v>
      </c>
      <c r="R71" s="4" t="s">
        <v>101</v>
      </c>
      <c r="T71">
        <f>IF(B71=Questions!$H$4,1,0)</f>
        <v>0</v>
      </c>
      <c r="U71">
        <f>IF(toss_winner=winner,1,0)</f>
        <v>0</v>
      </c>
      <c r="V71">
        <f t="shared" si="2"/>
        <v>0</v>
      </c>
      <c r="W71">
        <f t="shared" si="3"/>
        <v>0</v>
      </c>
    </row>
    <row r="72" spans="1:23" ht="15.75" customHeight="1" x14ac:dyDescent="0.25">
      <c r="A72" s="4">
        <v>71</v>
      </c>
      <c r="B72" s="4">
        <v>2009</v>
      </c>
      <c r="C72" s="4" t="str">
        <f>B72&amp;"-"&amp;COUNTIF($B$2:B72,B72)</f>
        <v>2009-13</v>
      </c>
      <c r="D72" s="4" t="s">
        <v>115</v>
      </c>
      <c r="E72" s="11">
        <v>39929</v>
      </c>
      <c r="F72" s="4" t="s">
        <v>41</v>
      </c>
      <c r="G72" s="4" t="s">
        <v>48</v>
      </c>
      <c r="H72" s="4" t="s">
        <v>41</v>
      </c>
      <c r="I72" s="4" t="s">
        <v>42</v>
      </c>
      <c r="J72" s="4" t="s">
        <v>34</v>
      </c>
      <c r="K72" s="4">
        <v>0</v>
      </c>
      <c r="L72" s="4" t="s">
        <v>41</v>
      </c>
      <c r="M72" s="4">
        <v>27</v>
      </c>
      <c r="N72" s="4">
        <v>0</v>
      </c>
      <c r="O72" s="4" t="s">
        <v>79</v>
      </c>
      <c r="P72" s="4" t="s">
        <v>117</v>
      </c>
      <c r="Q72" s="4" t="s">
        <v>129</v>
      </c>
      <c r="R72" s="4" t="s">
        <v>65</v>
      </c>
      <c r="T72">
        <f>IF(B72=Questions!$H$4,1,0)</f>
        <v>0</v>
      </c>
      <c r="U72">
        <f>IF(toss_winner=winner,1,0)</f>
        <v>1</v>
      </c>
      <c r="V72">
        <f t="shared" si="2"/>
        <v>0</v>
      </c>
      <c r="W72">
        <f t="shared" si="3"/>
        <v>0</v>
      </c>
    </row>
    <row r="73" spans="1:23" ht="15.75" customHeight="1" x14ac:dyDescent="0.25">
      <c r="A73" s="4">
        <v>72</v>
      </c>
      <c r="B73" s="4">
        <v>2009</v>
      </c>
      <c r="C73" s="4" t="str">
        <f>B73&amp;"-"&amp;COUNTIF($B$2:B73,B73)</f>
        <v>2009-14</v>
      </c>
      <c r="D73" s="4" t="s">
        <v>126</v>
      </c>
      <c r="E73" s="11">
        <v>39930</v>
      </c>
      <c r="F73" s="4" t="s">
        <v>40</v>
      </c>
      <c r="G73" s="4" t="s">
        <v>61</v>
      </c>
      <c r="H73" s="4" t="s">
        <v>61</v>
      </c>
      <c r="I73" s="4" t="s">
        <v>33</v>
      </c>
      <c r="J73" s="4" t="s">
        <v>34</v>
      </c>
      <c r="K73" s="4">
        <v>0</v>
      </c>
      <c r="L73" s="4" t="s">
        <v>61</v>
      </c>
      <c r="M73" s="4">
        <v>0</v>
      </c>
      <c r="N73" s="4">
        <v>6</v>
      </c>
      <c r="O73" s="4" t="s">
        <v>138</v>
      </c>
      <c r="P73" s="4" t="s">
        <v>128</v>
      </c>
      <c r="Q73" s="4" t="s">
        <v>73</v>
      </c>
      <c r="R73" s="4" t="s">
        <v>133</v>
      </c>
      <c r="T73">
        <f>IF(B73=Questions!$H$4,1,0)</f>
        <v>0</v>
      </c>
      <c r="U73">
        <f>IF(toss_winner=winner,1,0)</f>
        <v>1</v>
      </c>
      <c r="V73">
        <f t="shared" si="2"/>
        <v>1</v>
      </c>
      <c r="W73">
        <f t="shared" si="3"/>
        <v>1</v>
      </c>
    </row>
    <row r="74" spans="1:23" ht="15.75" customHeight="1" x14ac:dyDescent="0.25">
      <c r="A74" s="4">
        <v>73</v>
      </c>
      <c r="B74" s="4">
        <v>2009</v>
      </c>
      <c r="C74" s="4" t="str">
        <f>B74&amp;"-"&amp;COUNTIF($B$2:B74,B74)</f>
        <v>2009-15</v>
      </c>
      <c r="D74" s="4" t="s">
        <v>122</v>
      </c>
      <c r="E74" s="11">
        <v>39930</v>
      </c>
      <c r="F74" s="4" t="s">
        <v>55</v>
      </c>
      <c r="G74" s="4" t="s">
        <v>31</v>
      </c>
      <c r="H74" s="4" t="s">
        <v>55</v>
      </c>
      <c r="I74" s="4" t="s">
        <v>42</v>
      </c>
      <c r="J74" s="4" t="s">
        <v>34</v>
      </c>
      <c r="K74" s="4">
        <v>0</v>
      </c>
      <c r="L74" s="4" t="s">
        <v>55</v>
      </c>
      <c r="M74" s="4">
        <v>92</v>
      </c>
      <c r="N74" s="4">
        <v>0</v>
      </c>
      <c r="O74" s="4" t="s">
        <v>116</v>
      </c>
      <c r="P74" s="4" t="s">
        <v>124</v>
      </c>
      <c r="Q74" s="4" t="s">
        <v>101</v>
      </c>
      <c r="R74" s="4" t="s">
        <v>69</v>
      </c>
      <c r="T74">
        <f>IF(B74=Questions!$H$4,1,0)</f>
        <v>0</v>
      </c>
      <c r="U74">
        <f>IF(toss_winner=winner,1,0)</f>
        <v>1</v>
      </c>
      <c r="V74">
        <f t="shared" si="2"/>
        <v>0</v>
      </c>
      <c r="W74">
        <f t="shared" si="3"/>
        <v>0</v>
      </c>
    </row>
    <row r="75" spans="1:23" ht="15.75" customHeight="1" x14ac:dyDescent="0.25">
      <c r="A75" s="4">
        <v>74</v>
      </c>
      <c r="B75" s="4">
        <v>2009</v>
      </c>
      <c r="C75" s="4" t="str">
        <f>B75&amp;"-"&amp;COUNTIF($B$2:B75,B75)</f>
        <v>2009-16</v>
      </c>
      <c r="D75" s="4" t="s">
        <v>139</v>
      </c>
      <c r="E75" s="11">
        <v>39931</v>
      </c>
      <c r="F75" s="4" t="s">
        <v>49</v>
      </c>
      <c r="G75" s="4" t="s">
        <v>48</v>
      </c>
      <c r="H75" s="4" t="s">
        <v>49</v>
      </c>
      <c r="I75" s="4" t="s">
        <v>42</v>
      </c>
      <c r="J75" s="4" t="s">
        <v>34</v>
      </c>
      <c r="K75" s="4">
        <v>0</v>
      </c>
      <c r="L75" s="4" t="s">
        <v>48</v>
      </c>
      <c r="M75" s="4">
        <v>0</v>
      </c>
      <c r="N75" s="4">
        <v>5</v>
      </c>
      <c r="O75" s="4" t="s">
        <v>78</v>
      </c>
      <c r="P75" s="4" t="s">
        <v>140</v>
      </c>
      <c r="Q75" s="4" t="s">
        <v>141</v>
      </c>
      <c r="R75" s="4" t="s">
        <v>38</v>
      </c>
      <c r="T75">
        <f>IF(B75=Questions!$H$4,1,0)</f>
        <v>0</v>
      </c>
      <c r="U75">
        <f>IF(toss_winner=winner,1,0)</f>
        <v>0</v>
      </c>
      <c r="V75">
        <f t="shared" si="2"/>
        <v>0</v>
      </c>
      <c r="W75">
        <f t="shared" si="3"/>
        <v>0</v>
      </c>
    </row>
    <row r="76" spans="1:23" ht="15.75" customHeight="1" x14ac:dyDescent="0.25">
      <c r="A76" s="4">
        <v>75</v>
      </c>
      <c r="B76" s="4">
        <v>2009</v>
      </c>
      <c r="C76" s="4" t="str">
        <f>B76&amp;"-"&amp;COUNTIF($B$2:B76,B76)</f>
        <v>2009-17</v>
      </c>
      <c r="D76" s="4" t="s">
        <v>126</v>
      </c>
      <c r="E76" s="11">
        <v>39932</v>
      </c>
      <c r="F76" s="4" t="s">
        <v>31</v>
      </c>
      <c r="G76" s="4" t="s">
        <v>32</v>
      </c>
      <c r="H76" s="4" t="s">
        <v>31</v>
      </c>
      <c r="I76" s="4" t="s">
        <v>42</v>
      </c>
      <c r="J76" s="4" t="s">
        <v>34</v>
      </c>
      <c r="K76" s="4">
        <v>0</v>
      </c>
      <c r="L76" s="4" t="s">
        <v>32</v>
      </c>
      <c r="M76" s="4">
        <v>0</v>
      </c>
      <c r="N76" s="4">
        <v>5</v>
      </c>
      <c r="O76" s="4" t="s">
        <v>56</v>
      </c>
      <c r="P76" s="4" t="s">
        <v>128</v>
      </c>
      <c r="Q76" s="4" t="s">
        <v>45</v>
      </c>
      <c r="R76" s="4" t="s">
        <v>133</v>
      </c>
      <c r="T76">
        <f>IF(B76=Questions!$H$4,1,0)</f>
        <v>0</v>
      </c>
      <c r="U76">
        <f>IF(toss_winner=winner,1,0)</f>
        <v>0</v>
      </c>
      <c r="V76">
        <f t="shared" si="2"/>
        <v>0</v>
      </c>
      <c r="W76">
        <f t="shared" si="3"/>
        <v>0</v>
      </c>
    </row>
    <row r="77" spans="1:23" ht="15.75" customHeight="1" x14ac:dyDescent="0.25">
      <c r="A77" s="4">
        <v>76</v>
      </c>
      <c r="B77" s="4">
        <v>2009</v>
      </c>
      <c r="C77" s="4" t="str">
        <f>B77&amp;"-"&amp;COUNTIF($B$2:B77,B77)</f>
        <v>2009-18</v>
      </c>
      <c r="D77" s="4" t="s">
        <v>126</v>
      </c>
      <c r="E77" s="11">
        <v>39932</v>
      </c>
      <c r="F77" s="4" t="s">
        <v>41</v>
      </c>
      <c r="G77" s="4" t="s">
        <v>55</v>
      </c>
      <c r="H77" s="4" t="s">
        <v>41</v>
      </c>
      <c r="I77" s="4" t="s">
        <v>42</v>
      </c>
      <c r="J77" s="4" t="s">
        <v>34</v>
      </c>
      <c r="K77" s="4">
        <v>0</v>
      </c>
      <c r="L77" s="4" t="s">
        <v>41</v>
      </c>
      <c r="M77" s="4">
        <v>3</v>
      </c>
      <c r="N77" s="4">
        <v>0</v>
      </c>
      <c r="O77" s="4" t="s">
        <v>79</v>
      </c>
      <c r="P77" s="4" t="s">
        <v>128</v>
      </c>
      <c r="Q77" s="4" t="s">
        <v>45</v>
      </c>
      <c r="R77" s="4" t="s">
        <v>46</v>
      </c>
      <c r="T77">
        <f>IF(B77=Questions!$H$4,1,0)</f>
        <v>0</v>
      </c>
      <c r="U77">
        <f>IF(toss_winner=winner,1,0)</f>
        <v>1</v>
      </c>
      <c r="V77">
        <f t="shared" si="2"/>
        <v>0</v>
      </c>
      <c r="W77">
        <f t="shared" si="3"/>
        <v>0</v>
      </c>
    </row>
    <row r="78" spans="1:23" ht="15.75" customHeight="1" x14ac:dyDescent="0.25">
      <c r="A78" s="4">
        <v>77</v>
      </c>
      <c r="B78" s="4">
        <v>2009</v>
      </c>
      <c r="C78" s="4" t="str">
        <f>B78&amp;"-"&amp;COUNTIF($B$2:B78,B78)</f>
        <v>2009-19</v>
      </c>
      <c r="D78" s="4" t="s">
        <v>139</v>
      </c>
      <c r="E78" s="11">
        <v>39933</v>
      </c>
      <c r="F78" s="4" t="s">
        <v>61</v>
      </c>
      <c r="G78" s="4" t="s">
        <v>49</v>
      </c>
      <c r="H78" s="4" t="s">
        <v>49</v>
      </c>
      <c r="I78" s="4" t="s">
        <v>33</v>
      </c>
      <c r="J78" s="4" t="s">
        <v>34</v>
      </c>
      <c r="K78" s="4">
        <v>0</v>
      </c>
      <c r="L78" s="4" t="s">
        <v>49</v>
      </c>
      <c r="M78" s="4">
        <v>0</v>
      </c>
      <c r="N78" s="4">
        <v>6</v>
      </c>
      <c r="O78" s="4" t="s">
        <v>142</v>
      </c>
      <c r="P78" s="4" t="s">
        <v>140</v>
      </c>
      <c r="Q78" s="4" t="s">
        <v>141</v>
      </c>
      <c r="R78" s="4" t="s">
        <v>74</v>
      </c>
      <c r="T78">
        <f>IF(B78=Questions!$H$4,1,0)</f>
        <v>0</v>
      </c>
      <c r="U78">
        <f>IF(toss_winner=winner,1,0)</f>
        <v>1</v>
      </c>
      <c r="V78">
        <f t="shared" si="2"/>
        <v>1</v>
      </c>
      <c r="W78">
        <f t="shared" si="3"/>
        <v>1</v>
      </c>
    </row>
    <row r="79" spans="1:23" ht="15.75" customHeight="1" x14ac:dyDescent="0.25">
      <c r="A79" s="4">
        <v>78</v>
      </c>
      <c r="B79" s="4">
        <v>2009</v>
      </c>
      <c r="C79" s="4" t="str">
        <f>B79&amp;"-"&amp;COUNTIF($B$2:B79,B79)</f>
        <v>2009-20</v>
      </c>
      <c r="D79" s="4" t="s">
        <v>139</v>
      </c>
      <c r="E79" s="11">
        <v>39933</v>
      </c>
      <c r="F79" s="4" t="s">
        <v>40</v>
      </c>
      <c r="G79" s="4" t="s">
        <v>48</v>
      </c>
      <c r="H79" s="4" t="s">
        <v>48</v>
      </c>
      <c r="I79" s="4" t="s">
        <v>33</v>
      </c>
      <c r="J79" s="4" t="s">
        <v>34</v>
      </c>
      <c r="K79" s="4">
        <v>0</v>
      </c>
      <c r="L79" s="4" t="s">
        <v>40</v>
      </c>
      <c r="M79" s="4">
        <v>38</v>
      </c>
      <c r="N79" s="4">
        <v>0</v>
      </c>
      <c r="O79" s="4" t="s">
        <v>114</v>
      </c>
      <c r="P79" s="4" t="s">
        <v>140</v>
      </c>
      <c r="Q79" s="4" t="s">
        <v>141</v>
      </c>
      <c r="R79" s="4" t="s">
        <v>38</v>
      </c>
      <c r="T79">
        <f>IF(B79=Questions!$H$4,1,0)</f>
        <v>0</v>
      </c>
      <c r="U79">
        <f>IF(toss_winner=winner,1,0)</f>
        <v>0</v>
      </c>
      <c r="V79">
        <f t="shared" si="2"/>
        <v>1</v>
      </c>
      <c r="W79">
        <f t="shared" si="3"/>
        <v>0</v>
      </c>
    </row>
    <row r="80" spans="1:23" ht="15.75" customHeight="1" x14ac:dyDescent="0.25">
      <c r="A80" s="4">
        <v>79</v>
      </c>
      <c r="B80" s="4">
        <v>2009</v>
      </c>
      <c r="C80" s="4" t="str">
        <f>B80&amp;"-"&amp;COUNTIF($B$2:B80,B80)</f>
        <v>2009-21</v>
      </c>
      <c r="D80" s="4" t="s">
        <v>143</v>
      </c>
      <c r="E80" s="11">
        <v>39934</v>
      </c>
      <c r="F80" s="4" t="s">
        <v>55</v>
      </c>
      <c r="G80" s="4" t="s">
        <v>31</v>
      </c>
      <c r="H80" s="4" t="s">
        <v>55</v>
      </c>
      <c r="I80" s="4" t="s">
        <v>42</v>
      </c>
      <c r="J80" s="4" t="s">
        <v>34</v>
      </c>
      <c r="K80" s="4">
        <v>0</v>
      </c>
      <c r="L80" s="4" t="s">
        <v>55</v>
      </c>
      <c r="M80" s="4">
        <v>9</v>
      </c>
      <c r="N80" s="4">
        <v>0</v>
      </c>
      <c r="O80" s="4" t="s">
        <v>144</v>
      </c>
      <c r="P80" s="4" t="s">
        <v>145</v>
      </c>
      <c r="Q80" s="4" t="s">
        <v>129</v>
      </c>
      <c r="R80" s="4" t="s">
        <v>146</v>
      </c>
      <c r="T80">
        <f>IF(B80=Questions!$H$4,1,0)</f>
        <v>0</v>
      </c>
      <c r="U80">
        <f>IF(toss_winner=winner,1,0)</f>
        <v>1</v>
      </c>
      <c r="V80">
        <f t="shared" si="2"/>
        <v>0</v>
      </c>
      <c r="W80">
        <f t="shared" si="3"/>
        <v>0</v>
      </c>
    </row>
    <row r="81" spans="1:23" ht="15.75" customHeight="1" x14ac:dyDescent="0.25">
      <c r="A81" s="4">
        <v>80</v>
      </c>
      <c r="B81" s="4">
        <v>2009</v>
      </c>
      <c r="C81" s="4" t="str">
        <f>B81&amp;"-"&amp;COUNTIF($B$2:B81,B81)</f>
        <v>2009-22</v>
      </c>
      <c r="D81" s="4" t="s">
        <v>126</v>
      </c>
      <c r="E81" s="11">
        <v>39934</v>
      </c>
      <c r="F81" s="4" t="s">
        <v>32</v>
      </c>
      <c r="G81" s="4" t="s">
        <v>41</v>
      </c>
      <c r="H81" s="4" t="s">
        <v>32</v>
      </c>
      <c r="I81" s="4" t="s">
        <v>42</v>
      </c>
      <c r="J81" s="4" t="s">
        <v>34</v>
      </c>
      <c r="K81" s="4">
        <v>0</v>
      </c>
      <c r="L81" s="4" t="s">
        <v>32</v>
      </c>
      <c r="M81" s="4">
        <v>8</v>
      </c>
      <c r="N81" s="4">
        <v>0</v>
      </c>
      <c r="O81" s="4" t="s">
        <v>147</v>
      </c>
      <c r="P81" s="4" t="s">
        <v>128</v>
      </c>
      <c r="Q81" s="4" t="s">
        <v>135</v>
      </c>
      <c r="R81" s="4" t="s">
        <v>148</v>
      </c>
      <c r="T81">
        <f>IF(B81=Questions!$H$4,1,0)</f>
        <v>0</v>
      </c>
      <c r="U81">
        <f>IF(toss_winner=winner,1,0)</f>
        <v>1</v>
      </c>
      <c r="V81">
        <f t="shared" si="2"/>
        <v>0</v>
      </c>
      <c r="W81">
        <f t="shared" si="3"/>
        <v>0</v>
      </c>
    </row>
    <row r="82" spans="1:23" ht="15.75" customHeight="1" x14ac:dyDescent="0.25">
      <c r="A82" s="4">
        <v>81</v>
      </c>
      <c r="B82" s="4">
        <v>2009</v>
      </c>
      <c r="C82" s="4" t="str">
        <f>B82&amp;"-"&amp;COUNTIF($B$2:B82,B82)</f>
        <v>2009-23</v>
      </c>
      <c r="D82" s="4" t="s">
        <v>122</v>
      </c>
      <c r="E82" s="11">
        <v>39935</v>
      </c>
      <c r="F82" s="4" t="s">
        <v>61</v>
      </c>
      <c r="G82" s="4" t="s">
        <v>48</v>
      </c>
      <c r="H82" s="4" t="s">
        <v>61</v>
      </c>
      <c r="I82" s="4" t="s">
        <v>42</v>
      </c>
      <c r="J82" s="4" t="s">
        <v>34</v>
      </c>
      <c r="K82" s="4">
        <v>0</v>
      </c>
      <c r="L82" s="4" t="s">
        <v>48</v>
      </c>
      <c r="M82" s="4">
        <v>0</v>
      </c>
      <c r="N82" s="4">
        <v>3</v>
      </c>
      <c r="O82" s="4" t="s">
        <v>78</v>
      </c>
      <c r="P82" s="4" t="s">
        <v>124</v>
      </c>
      <c r="Q82" s="4" t="s">
        <v>137</v>
      </c>
      <c r="R82" s="4" t="s">
        <v>101</v>
      </c>
      <c r="T82">
        <f>IF(B82=Questions!$H$4,1,0)</f>
        <v>0</v>
      </c>
      <c r="U82">
        <f>IF(toss_winner=winner,1,0)</f>
        <v>0</v>
      </c>
      <c r="V82">
        <f t="shared" si="2"/>
        <v>0</v>
      </c>
      <c r="W82">
        <f t="shared" si="3"/>
        <v>0</v>
      </c>
    </row>
    <row r="83" spans="1:23" ht="15.75" customHeight="1" x14ac:dyDescent="0.25">
      <c r="A83" s="4">
        <v>82</v>
      </c>
      <c r="B83" s="4">
        <v>2009</v>
      </c>
      <c r="C83" s="4" t="str">
        <f>B83&amp;"-"&amp;COUNTIF($B$2:B83,B83)</f>
        <v>2009-24</v>
      </c>
      <c r="D83" s="4" t="s">
        <v>149</v>
      </c>
      <c r="E83" s="11">
        <v>39935</v>
      </c>
      <c r="F83" s="4" t="s">
        <v>40</v>
      </c>
      <c r="G83" s="4" t="s">
        <v>49</v>
      </c>
      <c r="H83" s="4" t="s">
        <v>49</v>
      </c>
      <c r="I83" s="4" t="s">
        <v>33</v>
      </c>
      <c r="J83" s="4" t="s">
        <v>34</v>
      </c>
      <c r="K83" s="4">
        <v>0</v>
      </c>
      <c r="L83" s="4" t="s">
        <v>40</v>
      </c>
      <c r="M83" s="4">
        <v>18</v>
      </c>
      <c r="N83" s="4">
        <v>0</v>
      </c>
      <c r="O83" s="4" t="s">
        <v>150</v>
      </c>
      <c r="P83" s="4" t="s">
        <v>151</v>
      </c>
      <c r="Q83" s="4" t="s">
        <v>59</v>
      </c>
      <c r="R83" s="4" t="s">
        <v>38</v>
      </c>
      <c r="T83">
        <f>IF(B83=Questions!$H$4,1,0)</f>
        <v>0</v>
      </c>
      <c r="U83">
        <f>IF(toss_winner=winner,1,0)</f>
        <v>0</v>
      </c>
      <c r="V83">
        <f t="shared" si="2"/>
        <v>1</v>
      </c>
      <c r="W83">
        <f t="shared" si="3"/>
        <v>0</v>
      </c>
    </row>
    <row r="84" spans="1:23" ht="15.75" customHeight="1" x14ac:dyDescent="0.25">
      <c r="A84" s="4">
        <v>83</v>
      </c>
      <c r="B84" s="4">
        <v>2009</v>
      </c>
      <c r="C84" s="4" t="str">
        <f>B84&amp;"-"&amp;COUNTIF($B$2:B84,B84)</f>
        <v>2009-25</v>
      </c>
      <c r="D84" s="4" t="s">
        <v>122</v>
      </c>
      <c r="E84" s="11">
        <v>39936</v>
      </c>
      <c r="F84" s="4" t="s">
        <v>31</v>
      </c>
      <c r="G84" s="4" t="s">
        <v>41</v>
      </c>
      <c r="H84" s="4" t="s">
        <v>31</v>
      </c>
      <c r="I84" s="4" t="s">
        <v>42</v>
      </c>
      <c r="J84" s="4" t="s">
        <v>34</v>
      </c>
      <c r="K84" s="4">
        <v>0</v>
      </c>
      <c r="L84" s="4" t="s">
        <v>41</v>
      </c>
      <c r="M84" s="4">
        <v>0</v>
      </c>
      <c r="N84" s="4">
        <v>6</v>
      </c>
      <c r="O84" s="4" t="s">
        <v>104</v>
      </c>
      <c r="P84" s="4" t="s">
        <v>124</v>
      </c>
      <c r="Q84" s="4" t="s">
        <v>137</v>
      </c>
      <c r="R84" s="4" t="s">
        <v>45</v>
      </c>
      <c r="T84">
        <f>IF(B84=Questions!$H$4,1,0)</f>
        <v>0</v>
      </c>
      <c r="U84">
        <f>IF(toss_winner=winner,1,0)</f>
        <v>0</v>
      </c>
      <c r="V84">
        <f t="shared" si="2"/>
        <v>0</v>
      </c>
      <c r="W84">
        <f t="shared" si="3"/>
        <v>0</v>
      </c>
    </row>
    <row r="85" spans="1:23" ht="15.75" customHeight="1" x14ac:dyDescent="0.25">
      <c r="A85" s="4">
        <v>84</v>
      </c>
      <c r="B85" s="4">
        <v>2009</v>
      </c>
      <c r="C85" s="4" t="str">
        <f>B85&amp;"-"&amp;COUNTIF($B$2:B85,B85)</f>
        <v>2009-26</v>
      </c>
      <c r="D85" s="4" t="s">
        <v>149</v>
      </c>
      <c r="E85" s="11">
        <v>39936</v>
      </c>
      <c r="F85" s="4" t="s">
        <v>55</v>
      </c>
      <c r="G85" s="4" t="s">
        <v>32</v>
      </c>
      <c r="H85" s="4" t="s">
        <v>55</v>
      </c>
      <c r="I85" s="4" t="s">
        <v>42</v>
      </c>
      <c r="J85" s="4" t="s">
        <v>34</v>
      </c>
      <c r="K85" s="4">
        <v>0</v>
      </c>
      <c r="L85" s="4" t="s">
        <v>32</v>
      </c>
      <c r="M85" s="4">
        <v>0</v>
      </c>
      <c r="N85" s="4">
        <v>9</v>
      </c>
      <c r="O85" s="4" t="s">
        <v>152</v>
      </c>
      <c r="P85" s="4" t="s">
        <v>151</v>
      </c>
      <c r="Q85" s="4" t="s">
        <v>38</v>
      </c>
      <c r="R85" s="4" t="s">
        <v>133</v>
      </c>
      <c r="T85">
        <f>IF(B85=Questions!$H$4,1,0)</f>
        <v>0</v>
      </c>
      <c r="U85">
        <f>IF(toss_winner=winner,1,0)</f>
        <v>0</v>
      </c>
      <c r="V85">
        <f t="shared" si="2"/>
        <v>0</v>
      </c>
      <c r="W85">
        <f t="shared" si="3"/>
        <v>0</v>
      </c>
    </row>
    <row r="86" spans="1:23" ht="15.75" customHeight="1" x14ac:dyDescent="0.25">
      <c r="A86" s="4">
        <v>85</v>
      </c>
      <c r="B86" s="4">
        <v>2009</v>
      </c>
      <c r="C86" s="4" t="str">
        <f>B86&amp;"-"&amp;COUNTIF($B$2:B86,B86)</f>
        <v>2009-27</v>
      </c>
      <c r="D86" s="4" t="s">
        <v>143</v>
      </c>
      <c r="E86" s="11">
        <v>39937</v>
      </c>
      <c r="F86" s="4" t="s">
        <v>40</v>
      </c>
      <c r="G86" s="4" t="s">
        <v>61</v>
      </c>
      <c r="H86" s="4" t="s">
        <v>40</v>
      </c>
      <c r="I86" s="4" t="s">
        <v>42</v>
      </c>
      <c r="J86" s="4" t="s">
        <v>34</v>
      </c>
      <c r="K86" s="4">
        <v>0</v>
      </c>
      <c r="L86" s="4" t="s">
        <v>40</v>
      </c>
      <c r="M86" s="4">
        <v>78</v>
      </c>
      <c r="N86" s="4">
        <v>0</v>
      </c>
      <c r="O86" s="4" t="s">
        <v>86</v>
      </c>
      <c r="P86" s="4" t="s">
        <v>145</v>
      </c>
      <c r="Q86" s="4" t="s">
        <v>87</v>
      </c>
      <c r="R86" s="4" t="s">
        <v>129</v>
      </c>
      <c r="T86">
        <f>IF(B86=Questions!$H$4,1,0)</f>
        <v>0</v>
      </c>
      <c r="U86">
        <f>IF(toss_winner=winner,1,0)</f>
        <v>1</v>
      </c>
      <c r="V86">
        <f t="shared" si="2"/>
        <v>0</v>
      </c>
      <c r="W86">
        <f t="shared" si="3"/>
        <v>0</v>
      </c>
    </row>
    <row r="87" spans="1:23" ht="15.75" customHeight="1" x14ac:dyDescent="0.25">
      <c r="A87" s="4">
        <v>86</v>
      </c>
      <c r="B87" s="4">
        <v>2009</v>
      </c>
      <c r="C87" s="4" t="str">
        <f>B87&amp;"-"&amp;COUNTIF($B$2:B87,B87)</f>
        <v>2009-28</v>
      </c>
      <c r="D87" s="4" t="s">
        <v>126</v>
      </c>
      <c r="E87" s="11">
        <v>39938</v>
      </c>
      <c r="F87" s="4" t="s">
        <v>48</v>
      </c>
      <c r="G87" s="4" t="s">
        <v>41</v>
      </c>
      <c r="H87" s="4" t="s">
        <v>41</v>
      </c>
      <c r="I87" s="4" t="s">
        <v>33</v>
      </c>
      <c r="J87" s="4" t="s">
        <v>34</v>
      </c>
      <c r="K87" s="4">
        <v>0</v>
      </c>
      <c r="L87" s="4" t="s">
        <v>48</v>
      </c>
      <c r="M87" s="4">
        <v>78</v>
      </c>
      <c r="N87" s="4">
        <v>0</v>
      </c>
      <c r="O87" s="4" t="s">
        <v>105</v>
      </c>
      <c r="P87" s="4" t="s">
        <v>128</v>
      </c>
      <c r="Q87" s="4" t="s">
        <v>153</v>
      </c>
      <c r="R87" s="4" t="s">
        <v>73</v>
      </c>
      <c r="T87">
        <f>IF(B87=Questions!$H$4,1,0)</f>
        <v>0</v>
      </c>
      <c r="U87">
        <f>IF(toss_winner=winner,1,0)</f>
        <v>0</v>
      </c>
      <c r="V87">
        <f t="shared" si="2"/>
        <v>1</v>
      </c>
      <c r="W87">
        <f t="shared" si="3"/>
        <v>0</v>
      </c>
    </row>
    <row r="88" spans="1:23" ht="15.75" customHeight="1" x14ac:dyDescent="0.25">
      <c r="A88" s="4">
        <v>87</v>
      </c>
      <c r="B88" s="4">
        <v>2009</v>
      </c>
      <c r="C88" s="4" t="str">
        <f>B88&amp;"-"&amp;COUNTIF($B$2:B88,B88)</f>
        <v>2009-29</v>
      </c>
      <c r="D88" s="4" t="s">
        <v>126</v>
      </c>
      <c r="E88" s="11">
        <v>39938</v>
      </c>
      <c r="F88" s="4" t="s">
        <v>31</v>
      </c>
      <c r="G88" s="4" t="s">
        <v>49</v>
      </c>
      <c r="H88" s="4" t="s">
        <v>31</v>
      </c>
      <c r="I88" s="4" t="s">
        <v>42</v>
      </c>
      <c r="J88" s="4" t="s">
        <v>34</v>
      </c>
      <c r="K88" s="4">
        <v>0</v>
      </c>
      <c r="L88" s="4" t="s">
        <v>49</v>
      </c>
      <c r="M88" s="4">
        <v>0</v>
      </c>
      <c r="N88" s="4">
        <v>9</v>
      </c>
      <c r="O88" s="4" t="s">
        <v>154</v>
      </c>
      <c r="P88" s="4" t="s">
        <v>128</v>
      </c>
      <c r="Q88" s="4" t="s">
        <v>141</v>
      </c>
      <c r="R88" s="4" t="s">
        <v>73</v>
      </c>
      <c r="T88">
        <f>IF(B88=Questions!$H$4,1,0)</f>
        <v>0</v>
      </c>
      <c r="U88">
        <f>IF(toss_winner=winner,1,0)</f>
        <v>0</v>
      </c>
      <c r="V88">
        <f t="shared" si="2"/>
        <v>0</v>
      </c>
      <c r="W88">
        <f t="shared" si="3"/>
        <v>0</v>
      </c>
    </row>
    <row r="89" spans="1:23" ht="15.75" customHeight="1" x14ac:dyDescent="0.25">
      <c r="A89" s="4">
        <v>88</v>
      </c>
      <c r="B89" s="4">
        <v>2009</v>
      </c>
      <c r="C89" s="4" t="str">
        <f>B89&amp;"-"&amp;COUNTIF($B$2:B89,B89)</f>
        <v>2009-30</v>
      </c>
      <c r="D89" s="4" t="s">
        <v>139</v>
      </c>
      <c r="E89" s="11">
        <v>39939</v>
      </c>
      <c r="F89" s="4" t="s">
        <v>61</v>
      </c>
      <c r="G89" s="4" t="s">
        <v>55</v>
      </c>
      <c r="H89" s="4" t="s">
        <v>61</v>
      </c>
      <c r="I89" s="4" t="s">
        <v>42</v>
      </c>
      <c r="J89" s="4" t="s">
        <v>34</v>
      </c>
      <c r="K89" s="4">
        <v>0</v>
      </c>
      <c r="L89" s="4" t="s">
        <v>61</v>
      </c>
      <c r="M89" s="4">
        <v>19</v>
      </c>
      <c r="N89" s="4">
        <v>0</v>
      </c>
      <c r="O89" s="4" t="s">
        <v>155</v>
      </c>
      <c r="P89" s="4" t="s">
        <v>140</v>
      </c>
      <c r="Q89" s="4" t="s">
        <v>45</v>
      </c>
      <c r="R89" s="4" t="s">
        <v>135</v>
      </c>
      <c r="T89">
        <f>IF(B89=Questions!$H$4,1,0)</f>
        <v>0</v>
      </c>
      <c r="U89">
        <f>IF(toss_winner=winner,1,0)</f>
        <v>1</v>
      </c>
      <c r="V89">
        <f t="shared" si="2"/>
        <v>0</v>
      </c>
      <c r="W89">
        <f t="shared" si="3"/>
        <v>0</v>
      </c>
    </row>
    <row r="90" spans="1:23" ht="15.75" customHeight="1" x14ac:dyDescent="0.25">
      <c r="A90" s="4">
        <v>89</v>
      </c>
      <c r="B90" s="4">
        <v>2009</v>
      </c>
      <c r="C90" s="4" t="str">
        <f>B90&amp;"-"&amp;COUNTIF($B$2:B90,B90)</f>
        <v>2009-31</v>
      </c>
      <c r="D90" s="4" t="s">
        <v>139</v>
      </c>
      <c r="E90" s="11">
        <v>39940</v>
      </c>
      <c r="F90" s="4" t="s">
        <v>32</v>
      </c>
      <c r="G90" s="4" t="s">
        <v>48</v>
      </c>
      <c r="H90" s="4" t="s">
        <v>48</v>
      </c>
      <c r="I90" s="4" t="s">
        <v>33</v>
      </c>
      <c r="J90" s="4" t="s">
        <v>34</v>
      </c>
      <c r="K90" s="4">
        <v>0</v>
      </c>
      <c r="L90" s="4" t="s">
        <v>48</v>
      </c>
      <c r="M90" s="4">
        <v>0</v>
      </c>
      <c r="N90" s="4">
        <v>7</v>
      </c>
      <c r="O90" s="4" t="s">
        <v>156</v>
      </c>
      <c r="P90" s="4" t="s">
        <v>140</v>
      </c>
      <c r="Q90" s="4" t="s">
        <v>65</v>
      </c>
      <c r="R90" s="4" t="s">
        <v>59</v>
      </c>
      <c r="T90">
        <f>IF(B90=Questions!$H$4,1,0)</f>
        <v>0</v>
      </c>
      <c r="U90">
        <f>IF(toss_winner=winner,1,0)</f>
        <v>1</v>
      </c>
      <c r="V90">
        <f t="shared" si="2"/>
        <v>1</v>
      </c>
      <c r="W90">
        <f t="shared" si="3"/>
        <v>1</v>
      </c>
    </row>
    <row r="91" spans="1:23" ht="15.75" customHeight="1" x14ac:dyDescent="0.25">
      <c r="A91" s="4">
        <v>90</v>
      </c>
      <c r="B91" s="4">
        <v>2009</v>
      </c>
      <c r="C91" s="4" t="str">
        <f>B91&amp;"-"&amp;COUNTIF($B$2:B91,B91)</f>
        <v>2009-32</v>
      </c>
      <c r="D91" s="4" t="s">
        <v>139</v>
      </c>
      <c r="E91" s="11">
        <v>39940</v>
      </c>
      <c r="F91" s="4" t="s">
        <v>40</v>
      </c>
      <c r="G91" s="4" t="s">
        <v>41</v>
      </c>
      <c r="H91" s="4" t="s">
        <v>40</v>
      </c>
      <c r="I91" s="4" t="s">
        <v>42</v>
      </c>
      <c r="J91" s="4" t="s">
        <v>34</v>
      </c>
      <c r="K91" s="4">
        <v>1</v>
      </c>
      <c r="L91" s="4" t="s">
        <v>40</v>
      </c>
      <c r="M91" s="4">
        <v>12</v>
      </c>
      <c r="N91" s="4">
        <v>0</v>
      </c>
      <c r="O91" s="4" t="s">
        <v>76</v>
      </c>
      <c r="P91" s="4" t="s">
        <v>140</v>
      </c>
      <c r="Q91" s="4" t="s">
        <v>59</v>
      </c>
      <c r="R91" s="4" t="s">
        <v>133</v>
      </c>
      <c r="T91">
        <f>IF(B91=Questions!$H$4,1,0)</f>
        <v>0</v>
      </c>
      <c r="U91">
        <f>IF(toss_winner=winner,1,0)</f>
        <v>1</v>
      </c>
      <c r="V91">
        <f t="shared" si="2"/>
        <v>0</v>
      </c>
      <c r="W91">
        <f t="shared" si="3"/>
        <v>0</v>
      </c>
    </row>
    <row r="92" spans="1:23" ht="15.75" customHeight="1" x14ac:dyDescent="0.25">
      <c r="A92" s="4">
        <v>91</v>
      </c>
      <c r="B92" s="4">
        <v>2009</v>
      </c>
      <c r="C92" s="4" t="str">
        <f>B92&amp;"-"&amp;COUNTIF($B$2:B92,B92)</f>
        <v>2009-33</v>
      </c>
      <c r="D92" s="4" t="s">
        <v>143</v>
      </c>
      <c r="E92" s="11">
        <v>39941</v>
      </c>
      <c r="F92" s="4" t="s">
        <v>55</v>
      </c>
      <c r="G92" s="4" t="s">
        <v>49</v>
      </c>
      <c r="H92" s="4" t="s">
        <v>55</v>
      </c>
      <c r="I92" s="4" t="s">
        <v>42</v>
      </c>
      <c r="J92" s="4" t="s">
        <v>34</v>
      </c>
      <c r="K92" s="4">
        <v>0</v>
      </c>
      <c r="L92" s="4" t="s">
        <v>49</v>
      </c>
      <c r="M92" s="4">
        <v>0</v>
      </c>
      <c r="N92" s="4">
        <v>7</v>
      </c>
      <c r="O92" s="4" t="s">
        <v>97</v>
      </c>
      <c r="P92" s="4" t="s">
        <v>145</v>
      </c>
      <c r="Q92" s="4" t="s">
        <v>129</v>
      </c>
      <c r="R92" s="4" t="s">
        <v>146</v>
      </c>
      <c r="T92">
        <f>IF(B92=Questions!$H$4,1,0)</f>
        <v>0</v>
      </c>
      <c r="U92">
        <f>IF(toss_winner=winner,1,0)</f>
        <v>0</v>
      </c>
      <c r="V92">
        <f t="shared" si="2"/>
        <v>0</v>
      </c>
      <c r="W92">
        <f t="shared" si="3"/>
        <v>0</v>
      </c>
    </row>
    <row r="93" spans="1:23" ht="15.75" customHeight="1" x14ac:dyDescent="0.25">
      <c r="A93" s="4">
        <v>92</v>
      </c>
      <c r="B93" s="4">
        <v>2009</v>
      </c>
      <c r="C93" s="4" t="str">
        <f>B93&amp;"-"&amp;COUNTIF($B$2:B93,B93)</f>
        <v>2009-34</v>
      </c>
      <c r="D93" s="4" t="s">
        <v>157</v>
      </c>
      <c r="E93" s="11">
        <v>39942</v>
      </c>
      <c r="F93" s="4" t="s">
        <v>61</v>
      </c>
      <c r="G93" s="4" t="s">
        <v>41</v>
      </c>
      <c r="H93" s="4" t="s">
        <v>41</v>
      </c>
      <c r="I93" s="4" t="s">
        <v>33</v>
      </c>
      <c r="J93" s="4" t="s">
        <v>34</v>
      </c>
      <c r="K93" s="4">
        <v>0</v>
      </c>
      <c r="L93" s="4" t="s">
        <v>41</v>
      </c>
      <c r="M93" s="4">
        <v>0</v>
      </c>
      <c r="N93" s="4">
        <v>3</v>
      </c>
      <c r="O93" s="4" t="s">
        <v>104</v>
      </c>
      <c r="P93" s="4" t="s">
        <v>158</v>
      </c>
      <c r="Q93" s="4" t="s">
        <v>141</v>
      </c>
      <c r="R93" s="4" t="s">
        <v>74</v>
      </c>
      <c r="T93">
        <f>IF(B93=Questions!$H$4,1,0)</f>
        <v>0</v>
      </c>
      <c r="U93">
        <f>IF(toss_winner=winner,1,0)</f>
        <v>1</v>
      </c>
      <c r="V93">
        <f t="shared" si="2"/>
        <v>1</v>
      </c>
      <c r="W93">
        <f t="shared" si="3"/>
        <v>1</v>
      </c>
    </row>
    <row r="94" spans="1:23" ht="15.75" customHeight="1" x14ac:dyDescent="0.25">
      <c r="A94" s="4">
        <v>93</v>
      </c>
      <c r="B94" s="4">
        <v>2009</v>
      </c>
      <c r="C94" s="4" t="str">
        <f>B94&amp;"-"&amp;COUNTIF($B$2:B94,B94)</f>
        <v>2009-35</v>
      </c>
      <c r="D94" s="4" t="s">
        <v>157</v>
      </c>
      <c r="E94" s="11">
        <v>39942</v>
      </c>
      <c r="F94" s="4" t="s">
        <v>48</v>
      </c>
      <c r="G94" s="4" t="s">
        <v>40</v>
      </c>
      <c r="H94" s="4" t="s">
        <v>48</v>
      </c>
      <c r="I94" s="4" t="s">
        <v>42</v>
      </c>
      <c r="J94" s="4" t="s">
        <v>34</v>
      </c>
      <c r="K94" s="4">
        <v>0</v>
      </c>
      <c r="L94" s="4" t="s">
        <v>40</v>
      </c>
      <c r="M94" s="4">
        <v>0</v>
      </c>
      <c r="N94" s="4">
        <v>7</v>
      </c>
      <c r="O94" s="4" t="s">
        <v>159</v>
      </c>
      <c r="P94" s="4" t="s">
        <v>158</v>
      </c>
      <c r="Q94" s="4" t="s">
        <v>141</v>
      </c>
      <c r="R94" s="4" t="s">
        <v>135</v>
      </c>
      <c r="T94">
        <f>IF(B94=Questions!$H$4,1,0)</f>
        <v>0</v>
      </c>
      <c r="U94">
        <f>IF(toss_winner=winner,1,0)</f>
        <v>0</v>
      </c>
      <c r="V94">
        <f t="shared" si="2"/>
        <v>0</v>
      </c>
      <c r="W94">
        <f t="shared" si="3"/>
        <v>0</v>
      </c>
    </row>
    <row r="95" spans="1:23" ht="15.75" customHeight="1" x14ac:dyDescent="0.25">
      <c r="A95" s="4">
        <v>94</v>
      </c>
      <c r="B95" s="4">
        <v>2009</v>
      </c>
      <c r="C95" s="4" t="str">
        <f>B95&amp;"-"&amp;COUNTIF($B$2:B95,B95)</f>
        <v>2009-36</v>
      </c>
      <c r="D95" s="4" t="s">
        <v>122</v>
      </c>
      <c r="E95" s="11">
        <v>39943</v>
      </c>
      <c r="F95" s="4" t="s">
        <v>55</v>
      </c>
      <c r="G95" s="4" t="s">
        <v>32</v>
      </c>
      <c r="H95" s="4" t="s">
        <v>55</v>
      </c>
      <c r="I95" s="4" t="s">
        <v>42</v>
      </c>
      <c r="J95" s="4" t="s">
        <v>34</v>
      </c>
      <c r="K95" s="4">
        <v>0</v>
      </c>
      <c r="L95" s="4" t="s">
        <v>55</v>
      </c>
      <c r="M95" s="4">
        <v>16</v>
      </c>
      <c r="N95" s="4">
        <v>0</v>
      </c>
      <c r="O95" s="4" t="s">
        <v>144</v>
      </c>
      <c r="P95" s="4" t="s">
        <v>124</v>
      </c>
      <c r="Q95" s="4" t="s">
        <v>87</v>
      </c>
      <c r="R95" s="4" t="s">
        <v>101</v>
      </c>
      <c r="T95">
        <f>IF(B95=Questions!$H$4,1,0)</f>
        <v>0</v>
      </c>
      <c r="U95">
        <f>IF(toss_winner=winner,1,0)</f>
        <v>1</v>
      </c>
      <c r="V95">
        <f t="shared" si="2"/>
        <v>0</v>
      </c>
      <c r="W95">
        <f t="shared" si="3"/>
        <v>0</v>
      </c>
    </row>
    <row r="96" spans="1:23" ht="15.75" customHeight="1" x14ac:dyDescent="0.25">
      <c r="A96" s="4">
        <v>95</v>
      </c>
      <c r="B96" s="4">
        <v>2009</v>
      </c>
      <c r="C96" s="4" t="str">
        <f>B96&amp;"-"&amp;COUNTIF($B$2:B96,B96)</f>
        <v>2009-37</v>
      </c>
      <c r="D96" s="4" t="s">
        <v>149</v>
      </c>
      <c r="E96" s="11">
        <v>39943</v>
      </c>
      <c r="F96" s="4" t="s">
        <v>31</v>
      </c>
      <c r="G96" s="4" t="s">
        <v>49</v>
      </c>
      <c r="H96" s="4" t="s">
        <v>49</v>
      </c>
      <c r="I96" s="4" t="s">
        <v>33</v>
      </c>
      <c r="J96" s="4" t="s">
        <v>34</v>
      </c>
      <c r="K96" s="4">
        <v>0</v>
      </c>
      <c r="L96" s="4" t="s">
        <v>49</v>
      </c>
      <c r="M96" s="4">
        <v>0</v>
      </c>
      <c r="N96" s="4">
        <v>7</v>
      </c>
      <c r="O96" s="4" t="s">
        <v>103</v>
      </c>
      <c r="P96" s="4" t="s">
        <v>151</v>
      </c>
      <c r="Q96" s="4" t="s">
        <v>46</v>
      </c>
      <c r="R96" s="4" t="s">
        <v>69</v>
      </c>
      <c r="T96">
        <f>IF(B96=Questions!$H$4,1,0)</f>
        <v>0</v>
      </c>
      <c r="U96">
        <f>IF(toss_winner=winner,1,0)</f>
        <v>1</v>
      </c>
      <c r="V96">
        <f t="shared" si="2"/>
        <v>1</v>
      </c>
      <c r="W96">
        <f t="shared" si="3"/>
        <v>1</v>
      </c>
    </row>
    <row r="97" spans="1:23" ht="15.75" customHeight="1" x14ac:dyDescent="0.25">
      <c r="A97" s="4">
        <v>96</v>
      </c>
      <c r="B97" s="4">
        <v>2009</v>
      </c>
      <c r="C97" s="4" t="str">
        <f>B97&amp;"-"&amp;COUNTIF($B$2:B97,B97)</f>
        <v>2009-38</v>
      </c>
      <c r="D97" s="4" t="s">
        <v>157</v>
      </c>
      <c r="E97" s="11">
        <v>39944</v>
      </c>
      <c r="F97" s="4" t="s">
        <v>61</v>
      </c>
      <c r="G97" s="4" t="s">
        <v>48</v>
      </c>
      <c r="H97" s="4" t="s">
        <v>61</v>
      </c>
      <c r="I97" s="4" t="s">
        <v>42</v>
      </c>
      <c r="J97" s="4" t="s">
        <v>34</v>
      </c>
      <c r="K97" s="4">
        <v>0</v>
      </c>
      <c r="L97" s="4" t="s">
        <v>61</v>
      </c>
      <c r="M97" s="4">
        <v>53</v>
      </c>
      <c r="N97" s="4">
        <v>0</v>
      </c>
      <c r="O97" s="4" t="s">
        <v>160</v>
      </c>
      <c r="P97" s="4" t="s">
        <v>158</v>
      </c>
      <c r="Q97" s="4" t="s">
        <v>141</v>
      </c>
      <c r="R97" s="4" t="s">
        <v>135</v>
      </c>
      <c r="T97">
        <f>IF(B97=Questions!$H$4,1,0)</f>
        <v>0</v>
      </c>
      <c r="U97">
        <f>IF(toss_winner=winner,1,0)</f>
        <v>1</v>
      </c>
      <c r="V97">
        <f t="shared" si="2"/>
        <v>0</v>
      </c>
      <c r="W97">
        <f t="shared" si="3"/>
        <v>0</v>
      </c>
    </row>
    <row r="98" spans="1:23" ht="15.75" customHeight="1" x14ac:dyDescent="0.25">
      <c r="A98" s="4">
        <v>97</v>
      </c>
      <c r="B98" s="4">
        <v>2009</v>
      </c>
      <c r="C98" s="4" t="str">
        <f>B98&amp;"-"&amp;COUNTIF($B$2:B98,B98)</f>
        <v>2009-39</v>
      </c>
      <c r="D98" s="4" t="s">
        <v>139</v>
      </c>
      <c r="E98" s="11">
        <v>39945</v>
      </c>
      <c r="F98" s="4" t="s">
        <v>31</v>
      </c>
      <c r="G98" s="4" t="s">
        <v>32</v>
      </c>
      <c r="H98" s="4" t="s">
        <v>32</v>
      </c>
      <c r="I98" s="4" t="s">
        <v>33</v>
      </c>
      <c r="J98" s="4" t="s">
        <v>34</v>
      </c>
      <c r="K98" s="4">
        <v>0</v>
      </c>
      <c r="L98" s="4" t="s">
        <v>32</v>
      </c>
      <c r="M98" s="4">
        <v>0</v>
      </c>
      <c r="N98" s="4">
        <v>6</v>
      </c>
      <c r="O98" s="4" t="s">
        <v>161</v>
      </c>
      <c r="P98" s="4" t="s">
        <v>140</v>
      </c>
      <c r="Q98" s="4" t="s">
        <v>129</v>
      </c>
      <c r="R98" s="4" t="s">
        <v>153</v>
      </c>
      <c r="T98">
        <f>IF(B98=Questions!$H$4,1,0)</f>
        <v>0</v>
      </c>
      <c r="U98">
        <f>IF(toss_winner=winner,1,0)</f>
        <v>1</v>
      </c>
      <c r="V98">
        <f t="shared" si="2"/>
        <v>1</v>
      </c>
      <c r="W98">
        <f t="shared" si="3"/>
        <v>1</v>
      </c>
    </row>
    <row r="99" spans="1:23" ht="15.75" customHeight="1" x14ac:dyDescent="0.25">
      <c r="A99" s="4">
        <v>98</v>
      </c>
      <c r="B99" s="4">
        <v>2009</v>
      </c>
      <c r="C99" s="4" t="str">
        <f>B99&amp;"-"&amp;COUNTIF($B$2:B99,B99)</f>
        <v>2009-40</v>
      </c>
      <c r="D99" s="4" t="s">
        <v>139</v>
      </c>
      <c r="E99" s="11">
        <v>39945</v>
      </c>
      <c r="F99" s="4" t="s">
        <v>41</v>
      </c>
      <c r="G99" s="4" t="s">
        <v>55</v>
      </c>
      <c r="H99" s="4" t="s">
        <v>41</v>
      </c>
      <c r="I99" s="4" t="s">
        <v>42</v>
      </c>
      <c r="J99" s="4" t="s">
        <v>34</v>
      </c>
      <c r="K99" s="4">
        <v>0</v>
      </c>
      <c r="L99" s="4" t="s">
        <v>55</v>
      </c>
      <c r="M99" s="4">
        <v>0</v>
      </c>
      <c r="N99" s="4">
        <v>8</v>
      </c>
      <c r="O99" s="4" t="s">
        <v>162</v>
      </c>
      <c r="P99" s="4" t="s">
        <v>140</v>
      </c>
      <c r="Q99" s="4" t="s">
        <v>153</v>
      </c>
      <c r="R99" s="4" t="s">
        <v>38</v>
      </c>
      <c r="T99">
        <f>IF(B99=Questions!$H$4,1,0)</f>
        <v>0</v>
      </c>
      <c r="U99">
        <f>IF(toss_winner=winner,1,0)</f>
        <v>0</v>
      </c>
      <c r="V99">
        <f t="shared" si="2"/>
        <v>0</v>
      </c>
      <c r="W99">
        <f t="shared" si="3"/>
        <v>0</v>
      </c>
    </row>
    <row r="100" spans="1:23" ht="15.75" customHeight="1" x14ac:dyDescent="0.25">
      <c r="A100" s="4">
        <v>99</v>
      </c>
      <c r="B100" s="4">
        <v>2009</v>
      </c>
      <c r="C100" s="4" t="str">
        <f>B100&amp;"-"&amp;COUNTIF($B$2:B100,B100)</f>
        <v>2009-41</v>
      </c>
      <c r="D100" s="4" t="s">
        <v>126</v>
      </c>
      <c r="E100" s="11">
        <v>39946</v>
      </c>
      <c r="F100" s="4" t="s">
        <v>49</v>
      </c>
      <c r="G100" s="4" t="s">
        <v>61</v>
      </c>
      <c r="H100" s="4" t="s">
        <v>61</v>
      </c>
      <c r="I100" s="4" t="s">
        <v>33</v>
      </c>
      <c r="J100" s="4" t="s">
        <v>34</v>
      </c>
      <c r="K100" s="4">
        <v>0</v>
      </c>
      <c r="L100" s="4" t="s">
        <v>49</v>
      </c>
      <c r="M100" s="4">
        <v>12</v>
      </c>
      <c r="N100" s="4">
        <v>0</v>
      </c>
      <c r="O100" s="4" t="s">
        <v>163</v>
      </c>
      <c r="P100" s="4" t="s">
        <v>128</v>
      </c>
      <c r="Q100" s="4" t="s">
        <v>59</v>
      </c>
      <c r="R100" s="4" t="s">
        <v>46</v>
      </c>
      <c r="T100">
        <f>IF(B100=Questions!$H$4,1,0)</f>
        <v>0</v>
      </c>
      <c r="U100">
        <f>IF(toss_winner=winner,1,0)</f>
        <v>0</v>
      </c>
      <c r="V100">
        <f t="shared" si="2"/>
        <v>1</v>
      </c>
      <c r="W100">
        <f t="shared" si="3"/>
        <v>0</v>
      </c>
    </row>
    <row r="101" spans="1:23" ht="15.75" customHeight="1" x14ac:dyDescent="0.25">
      <c r="A101" s="4">
        <v>100</v>
      </c>
      <c r="B101" s="4">
        <v>2009</v>
      </c>
      <c r="C101" s="4" t="str">
        <f>B101&amp;"-"&amp;COUNTIF($B$2:B101,B101)</f>
        <v>2009-42</v>
      </c>
      <c r="D101" s="4" t="s">
        <v>126</v>
      </c>
      <c r="E101" s="11">
        <v>39947</v>
      </c>
      <c r="F101" s="4" t="s">
        <v>40</v>
      </c>
      <c r="G101" s="4" t="s">
        <v>32</v>
      </c>
      <c r="H101" s="4" t="s">
        <v>40</v>
      </c>
      <c r="I101" s="4" t="s">
        <v>42</v>
      </c>
      <c r="J101" s="4" t="s">
        <v>34</v>
      </c>
      <c r="K101" s="4">
        <v>0</v>
      </c>
      <c r="L101" s="4" t="s">
        <v>32</v>
      </c>
      <c r="M101" s="4">
        <v>0</v>
      </c>
      <c r="N101" s="4">
        <v>2</v>
      </c>
      <c r="O101" s="4" t="s">
        <v>161</v>
      </c>
      <c r="P101" s="4" t="s">
        <v>128</v>
      </c>
      <c r="Q101" s="4" t="s">
        <v>87</v>
      </c>
      <c r="R101" s="4" t="s">
        <v>59</v>
      </c>
      <c r="T101">
        <f>IF(B101=Questions!$H$4,1,0)</f>
        <v>0</v>
      </c>
      <c r="U101">
        <f>IF(toss_winner=winner,1,0)</f>
        <v>0</v>
      </c>
      <c r="V101">
        <f t="shared" si="2"/>
        <v>0</v>
      </c>
      <c r="W101">
        <f t="shared" si="3"/>
        <v>0</v>
      </c>
    </row>
    <row r="102" spans="1:23" ht="15.75" customHeight="1" x14ac:dyDescent="0.25">
      <c r="A102" s="4">
        <v>101</v>
      </c>
      <c r="B102" s="4">
        <v>2009</v>
      </c>
      <c r="C102" s="4" t="str">
        <f>B102&amp;"-"&amp;COUNTIF($B$2:B102,B102)</f>
        <v>2009-43</v>
      </c>
      <c r="D102" s="4" t="s">
        <v>126</v>
      </c>
      <c r="E102" s="11">
        <v>39947</v>
      </c>
      <c r="F102" s="4" t="s">
        <v>48</v>
      </c>
      <c r="G102" s="4" t="s">
        <v>55</v>
      </c>
      <c r="H102" s="4" t="s">
        <v>48</v>
      </c>
      <c r="I102" s="4" t="s">
        <v>42</v>
      </c>
      <c r="J102" s="4" t="s">
        <v>34</v>
      </c>
      <c r="K102" s="4">
        <v>0</v>
      </c>
      <c r="L102" s="4" t="s">
        <v>48</v>
      </c>
      <c r="M102" s="4">
        <v>2</v>
      </c>
      <c r="N102" s="4">
        <v>0</v>
      </c>
      <c r="O102" s="4" t="s">
        <v>164</v>
      </c>
      <c r="P102" s="4" t="s">
        <v>128</v>
      </c>
      <c r="Q102" s="4" t="s">
        <v>87</v>
      </c>
      <c r="R102" s="4" t="s">
        <v>59</v>
      </c>
      <c r="T102">
        <f>IF(B102=Questions!$H$4,1,0)</f>
        <v>0</v>
      </c>
      <c r="U102">
        <f>IF(toss_winner=winner,1,0)</f>
        <v>1</v>
      </c>
      <c r="V102">
        <f t="shared" si="2"/>
        <v>0</v>
      </c>
      <c r="W102">
        <f t="shared" si="3"/>
        <v>0</v>
      </c>
    </row>
    <row r="103" spans="1:23" ht="15.75" customHeight="1" x14ac:dyDescent="0.25">
      <c r="A103" s="4">
        <v>102</v>
      </c>
      <c r="B103" s="4">
        <v>2009</v>
      </c>
      <c r="C103" s="4" t="str">
        <f>B103&amp;"-"&amp;COUNTIF($B$2:B103,B103)</f>
        <v>2009-44</v>
      </c>
      <c r="D103" s="4" t="s">
        <v>165</v>
      </c>
      <c r="E103" s="11">
        <v>39948</v>
      </c>
      <c r="F103" s="4" t="s">
        <v>49</v>
      </c>
      <c r="G103" s="4" t="s">
        <v>41</v>
      </c>
      <c r="H103" s="4" t="s">
        <v>41</v>
      </c>
      <c r="I103" s="4" t="s">
        <v>33</v>
      </c>
      <c r="J103" s="4" t="s">
        <v>34</v>
      </c>
      <c r="K103" s="4">
        <v>0</v>
      </c>
      <c r="L103" s="4" t="s">
        <v>41</v>
      </c>
      <c r="M103" s="4">
        <v>0</v>
      </c>
      <c r="N103" s="4">
        <v>6</v>
      </c>
      <c r="O103" s="4" t="s">
        <v>166</v>
      </c>
      <c r="P103" s="4" t="s">
        <v>167</v>
      </c>
      <c r="Q103" s="4" t="s">
        <v>135</v>
      </c>
      <c r="R103" s="4" t="s">
        <v>73</v>
      </c>
      <c r="T103">
        <f>IF(B103=Questions!$H$4,1,0)</f>
        <v>0</v>
      </c>
      <c r="U103">
        <f>IF(toss_winner=winner,1,0)</f>
        <v>1</v>
      </c>
      <c r="V103">
        <f t="shared" si="2"/>
        <v>1</v>
      </c>
      <c r="W103">
        <f t="shared" si="3"/>
        <v>1</v>
      </c>
    </row>
    <row r="104" spans="1:23" ht="15.75" customHeight="1" x14ac:dyDescent="0.25">
      <c r="A104" s="4">
        <v>103</v>
      </c>
      <c r="B104" s="4">
        <v>2009</v>
      </c>
      <c r="C104" s="4" t="str">
        <f>B104&amp;"-"&amp;COUNTIF($B$2:B104,B104)</f>
        <v>2009-45</v>
      </c>
      <c r="D104" s="4" t="s">
        <v>122</v>
      </c>
      <c r="E104" s="11">
        <v>39949</v>
      </c>
      <c r="F104" s="4" t="s">
        <v>55</v>
      </c>
      <c r="G104" s="4" t="s">
        <v>40</v>
      </c>
      <c r="H104" s="4" t="s">
        <v>55</v>
      </c>
      <c r="I104" s="4" t="s">
        <v>42</v>
      </c>
      <c r="J104" s="4" t="s">
        <v>34</v>
      </c>
      <c r="K104" s="4">
        <v>0</v>
      </c>
      <c r="L104" s="4" t="s">
        <v>40</v>
      </c>
      <c r="M104" s="4">
        <v>0</v>
      </c>
      <c r="N104" s="4">
        <v>7</v>
      </c>
      <c r="O104" s="4" t="s">
        <v>76</v>
      </c>
      <c r="P104" s="4" t="s">
        <v>124</v>
      </c>
      <c r="Q104" s="4" t="s">
        <v>146</v>
      </c>
      <c r="R104" s="4" t="s">
        <v>125</v>
      </c>
      <c r="T104">
        <f>IF(B104=Questions!$H$4,1,0)</f>
        <v>0</v>
      </c>
      <c r="U104">
        <f>IF(toss_winner=winner,1,0)</f>
        <v>0</v>
      </c>
      <c r="V104">
        <f t="shared" si="2"/>
        <v>0</v>
      </c>
      <c r="W104">
        <f t="shared" si="3"/>
        <v>0</v>
      </c>
    </row>
    <row r="105" spans="1:23" ht="15.75" customHeight="1" x14ac:dyDescent="0.25">
      <c r="A105" s="4">
        <v>104</v>
      </c>
      <c r="B105" s="4">
        <v>2009</v>
      </c>
      <c r="C105" s="4" t="str">
        <f>B105&amp;"-"&amp;COUNTIF($B$2:B105,B105)</f>
        <v>2009-46</v>
      </c>
      <c r="D105" s="4" t="s">
        <v>149</v>
      </c>
      <c r="E105" s="11">
        <v>39949</v>
      </c>
      <c r="F105" s="4" t="s">
        <v>31</v>
      </c>
      <c r="G105" s="4" t="s">
        <v>61</v>
      </c>
      <c r="H105" s="4" t="s">
        <v>61</v>
      </c>
      <c r="I105" s="4" t="s">
        <v>33</v>
      </c>
      <c r="J105" s="4" t="s">
        <v>34</v>
      </c>
      <c r="K105" s="4">
        <v>0</v>
      </c>
      <c r="L105" s="4" t="s">
        <v>61</v>
      </c>
      <c r="M105" s="4">
        <v>0</v>
      </c>
      <c r="N105" s="4">
        <v>6</v>
      </c>
      <c r="O105" s="4" t="s">
        <v>155</v>
      </c>
      <c r="P105" s="4" t="s">
        <v>151</v>
      </c>
      <c r="Q105" s="4" t="s">
        <v>38</v>
      </c>
      <c r="R105" s="4" t="s">
        <v>148</v>
      </c>
      <c r="T105">
        <f>IF(B105=Questions!$H$4,1,0)</f>
        <v>0</v>
      </c>
      <c r="U105">
        <f>IF(toss_winner=winner,1,0)</f>
        <v>1</v>
      </c>
      <c r="V105">
        <f t="shared" si="2"/>
        <v>1</v>
      </c>
      <c r="W105">
        <f t="shared" si="3"/>
        <v>1</v>
      </c>
    </row>
    <row r="106" spans="1:23" ht="15.75" customHeight="1" x14ac:dyDescent="0.25">
      <c r="A106" s="4">
        <v>105</v>
      </c>
      <c r="B106" s="4">
        <v>2009</v>
      </c>
      <c r="C106" s="4" t="str">
        <f>B106&amp;"-"&amp;COUNTIF($B$2:B106,B106)</f>
        <v>2009-47</v>
      </c>
      <c r="D106" s="4" t="s">
        <v>149</v>
      </c>
      <c r="E106" s="11">
        <v>39950</v>
      </c>
      <c r="F106" s="4" t="s">
        <v>41</v>
      </c>
      <c r="G106" s="4" t="s">
        <v>61</v>
      </c>
      <c r="H106" s="4" t="s">
        <v>61</v>
      </c>
      <c r="I106" s="4" t="s">
        <v>33</v>
      </c>
      <c r="J106" s="4" t="s">
        <v>34</v>
      </c>
      <c r="K106" s="4">
        <v>0</v>
      </c>
      <c r="L106" s="4" t="s">
        <v>41</v>
      </c>
      <c r="M106" s="4">
        <v>1</v>
      </c>
      <c r="N106" s="4">
        <v>0</v>
      </c>
      <c r="O106" s="4" t="s">
        <v>147</v>
      </c>
      <c r="P106" s="4" t="s">
        <v>151</v>
      </c>
      <c r="Q106" s="4" t="s">
        <v>148</v>
      </c>
      <c r="R106" s="4" t="s">
        <v>69</v>
      </c>
      <c r="T106">
        <f>IF(B106=Questions!$H$4,1,0)</f>
        <v>0</v>
      </c>
      <c r="U106">
        <f>IF(toss_winner=winner,1,0)</f>
        <v>0</v>
      </c>
      <c r="V106">
        <f t="shared" si="2"/>
        <v>1</v>
      </c>
      <c r="W106">
        <f t="shared" si="3"/>
        <v>0</v>
      </c>
    </row>
    <row r="107" spans="1:23" ht="15.75" customHeight="1" x14ac:dyDescent="0.25">
      <c r="A107" s="4">
        <v>106</v>
      </c>
      <c r="B107" s="4">
        <v>2009</v>
      </c>
      <c r="C107" s="4" t="str">
        <f>B107&amp;"-"&amp;COUNTIF($B$2:B107,B107)</f>
        <v>2009-48</v>
      </c>
      <c r="D107" s="4" t="s">
        <v>165</v>
      </c>
      <c r="E107" s="11">
        <v>39950</v>
      </c>
      <c r="F107" s="4" t="s">
        <v>49</v>
      </c>
      <c r="G107" s="4" t="s">
        <v>48</v>
      </c>
      <c r="H107" s="4" t="s">
        <v>49</v>
      </c>
      <c r="I107" s="4" t="s">
        <v>42</v>
      </c>
      <c r="J107" s="4" t="s">
        <v>34</v>
      </c>
      <c r="K107" s="4">
        <v>0</v>
      </c>
      <c r="L107" s="4" t="s">
        <v>49</v>
      </c>
      <c r="M107" s="4">
        <v>14</v>
      </c>
      <c r="N107" s="4">
        <v>0</v>
      </c>
      <c r="O107" s="4" t="s">
        <v>130</v>
      </c>
      <c r="P107" s="4" t="s">
        <v>167</v>
      </c>
      <c r="Q107" s="4" t="s">
        <v>153</v>
      </c>
      <c r="R107" s="4" t="s">
        <v>73</v>
      </c>
      <c r="T107">
        <f>IF(B107=Questions!$H$4,1,0)</f>
        <v>0</v>
      </c>
      <c r="U107">
        <f>IF(toss_winner=winner,1,0)</f>
        <v>1</v>
      </c>
      <c r="V107">
        <f t="shared" si="2"/>
        <v>0</v>
      </c>
      <c r="W107">
        <f t="shared" si="3"/>
        <v>0</v>
      </c>
    </row>
    <row r="108" spans="1:23" ht="15.75" customHeight="1" x14ac:dyDescent="0.25">
      <c r="A108" s="4">
        <v>107</v>
      </c>
      <c r="B108" s="4">
        <v>2009</v>
      </c>
      <c r="C108" s="4" t="str">
        <f>B108&amp;"-"&amp;COUNTIF($B$2:B108,B108)</f>
        <v>2009-49</v>
      </c>
      <c r="D108" s="4" t="s">
        <v>139</v>
      </c>
      <c r="E108" s="11">
        <v>39951</v>
      </c>
      <c r="F108" s="4" t="s">
        <v>40</v>
      </c>
      <c r="G108" s="4" t="s">
        <v>31</v>
      </c>
      <c r="H108" s="4" t="s">
        <v>40</v>
      </c>
      <c r="I108" s="4" t="s">
        <v>42</v>
      </c>
      <c r="J108" s="4" t="s">
        <v>34</v>
      </c>
      <c r="K108" s="4">
        <v>0</v>
      </c>
      <c r="L108" s="4" t="s">
        <v>31</v>
      </c>
      <c r="M108" s="4">
        <v>0</v>
      </c>
      <c r="N108" s="4">
        <v>7</v>
      </c>
      <c r="O108" s="4" t="s">
        <v>168</v>
      </c>
      <c r="P108" s="4" t="s">
        <v>140</v>
      </c>
      <c r="Q108" s="4" t="s">
        <v>125</v>
      </c>
      <c r="R108" s="4" t="s">
        <v>69</v>
      </c>
      <c r="T108">
        <f>IF(B108=Questions!$H$4,1,0)</f>
        <v>0</v>
      </c>
      <c r="U108">
        <f>IF(toss_winner=winner,1,0)</f>
        <v>0</v>
      </c>
      <c r="V108">
        <f t="shared" si="2"/>
        <v>0</v>
      </c>
      <c r="W108">
        <f t="shared" si="3"/>
        <v>0</v>
      </c>
    </row>
    <row r="109" spans="1:23" ht="15.75" customHeight="1" x14ac:dyDescent="0.25">
      <c r="A109" s="4">
        <v>108</v>
      </c>
      <c r="B109" s="4">
        <v>2009</v>
      </c>
      <c r="C109" s="4" t="str">
        <f>B109&amp;"-"&amp;COUNTIF($B$2:B109,B109)</f>
        <v>2009-50</v>
      </c>
      <c r="D109" s="4" t="s">
        <v>149</v>
      </c>
      <c r="E109" s="11">
        <v>39952</v>
      </c>
      <c r="F109" s="4" t="s">
        <v>49</v>
      </c>
      <c r="G109" s="4" t="s">
        <v>32</v>
      </c>
      <c r="H109" s="4" t="s">
        <v>49</v>
      </c>
      <c r="I109" s="4" t="s">
        <v>42</v>
      </c>
      <c r="J109" s="4" t="s">
        <v>34</v>
      </c>
      <c r="K109" s="4">
        <v>0</v>
      </c>
      <c r="L109" s="4" t="s">
        <v>32</v>
      </c>
      <c r="M109" s="4">
        <v>0</v>
      </c>
      <c r="N109" s="4">
        <v>7</v>
      </c>
      <c r="O109" s="4" t="s">
        <v>152</v>
      </c>
      <c r="P109" s="4" t="s">
        <v>151</v>
      </c>
      <c r="Q109" s="4" t="s">
        <v>73</v>
      </c>
      <c r="R109" s="4" t="s">
        <v>69</v>
      </c>
      <c r="T109">
        <f>IF(B109=Questions!$H$4,1,0)</f>
        <v>0</v>
      </c>
      <c r="U109">
        <f>IF(toss_winner=winner,1,0)</f>
        <v>0</v>
      </c>
      <c r="V109">
        <f t="shared" si="2"/>
        <v>0</v>
      </c>
      <c r="W109">
        <f t="shared" si="3"/>
        <v>0</v>
      </c>
    </row>
    <row r="110" spans="1:23" ht="15.75" customHeight="1" x14ac:dyDescent="0.25">
      <c r="A110" s="4">
        <v>109</v>
      </c>
      <c r="B110" s="4">
        <v>2009</v>
      </c>
      <c r="C110" s="4" t="str">
        <f>B110&amp;"-"&amp;COUNTIF($B$2:B110,B110)</f>
        <v>2009-51</v>
      </c>
      <c r="D110" s="4" t="s">
        <v>126</v>
      </c>
      <c r="E110" s="11">
        <v>39953</v>
      </c>
      <c r="F110" s="4" t="s">
        <v>48</v>
      </c>
      <c r="G110" s="4" t="s">
        <v>31</v>
      </c>
      <c r="H110" s="4" t="s">
        <v>31</v>
      </c>
      <c r="I110" s="4" t="s">
        <v>33</v>
      </c>
      <c r="J110" s="4" t="s">
        <v>34</v>
      </c>
      <c r="K110" s="4">
        <v>0</v>
      </c>
      <c r="L110" s="4" t="s">
        <v>31</v>
      </c>
      <c r="M110" s="4">
        <v>0</v>
      </c>
      <c r="N110" s="4">
        <v>4</v>
      </c>
      <c r="O110" s="4" t="s">
        <v>169</v>
      </c>
      <c r="P110" s="4" t="s">
        <v>128</v>
      </c>
      <c r="Q110" s="4" t="s">
        <v>101</v>
      </c>
      <c r="R110" s="4" t="s">
        <v>125</v>
      </c>
      <c r="T110">
        <f>IF(B110=Questions!$H$4,1,0)</f>
        <v>0</v>
      </c>
      <c r="U110">
        <f>IF(toss_winner=winner,1,0)</f>
        <v>1</v>
      </c>
      <c r="V110">
        <f t="shared" si="2"/>
        <v>1</v>
      </c>
      <c r="W110">
        <f t="shared" si="3"/>
        <v>1</v>
      </c>
    </row>
    <row r="111" spans="1:23" ht="15.75" customHeight="1" x14ac:dyDescent="0.25">
      <c r="A111" s="4">
        <v>110</v>
      </c>
      <c r="B111" s="4">
        <v>2009</v>
      </c>
      <c r="C111" s="4" t="str">
        <f>B111&amp;"-"&amp;COUNTIF($B$2:B111,B111)</f>
        <v>2009-52</v>
      </c>
      <c r="D111" s="4" t="s">
        <v>126</v>
      </c>
      <c r="E111" s="11">
        <v>39953</v>
      </c>
      <c r="F111" s="4" t="s">
        <v>40</v>
      </c>
      <c r="G111" s="4" t="s">
        <v>41</v>
      </c>
      <c r="H111" s="4" t="s">
        <v>40</v>
      </c>
      <c r="I111" s="4" t="s">
        <v>42</v>
      </c>
      <c r="J111" s="4" t="s">
        <v>34</v>
      </c>
      <c r="K111" s="4">
        <v>0</v>
      </c>
      <c r="L111" s="4" t="s">
        <v>40</v>
      </c>
      <c r="M111" s="4">
        <v>24</v>
      </c>
      <c r="N111" s="4">
        <v>0</v>
      </c>
      <c r="O111" s="4" t="s">
        <v>123</v>
      </c>
      <c r="P111" s="4" t="s">
        <v>128</v>
      </c>
      <c r="Q111" s="4" t="s">
        <v>101</v>
      </c>
      <c r="R111" s="4" t="s">
        <v>125</v>
      </c>
      <c r="T111">
        <f>IF(B111=Questions!$H$4,1,0)</f>
        <v>0</v>
      </c>
      <c r="U111">
        <f>IF(toss_winner=winner,1,0)</f>
        <v>1</v>
      </c>
      <c r="V111">
        <f t="shared" si="2"/>
        <v>0</v>
      </c>
      <c r="W111">
        <f t="shared" si="3"/>
        <v>0</v>
      </c>
    </row>
    <row r="112" spans="1:23" ht="15.75" customHeight="1" x14ac:dyDescent="0.25">
      <c r="A112" s="4">
        <v>111</v>
      </c>
      <c r="B112" s="4">
        <v>2009</v>
      </c>
      <c r="C112" s="4" t="str">
        <f>B112&amp;"-"&amp;COUNTIF($B$2:B112,B112)</f>
        <v>2009-53</v>
      </c>
      <c r="D112" s="4" t="s">
        <v>139</v>
      </c>
      <c r="E112" s="11">
        <v>39954</v>
      </c>
      <c r="F112" s="4" t="s">
        <v>55</v>
      </c>
      <c r="G112" s="4" t="s">
        <v>49</v>
      </c>
      <c r="H112" s="4" t="s">
        <v>49</v>
      </c>
      <c r="I112" s="4" t="s">
        <v>33</v>
      </c>
      <c r="J112" s="4" t="s">
        <v>34</v>
      </c>
      <c r="K112" s="4">
        <v>0</v>
      </c>
      <c r="L112" s="4" t="s">
        <v>49</v>
      </c>
      <c r="M112" s="4">
        <v>0</v>
      </c>
      <c r="N112" s="4">
        <v>4</v>
      </c>
      <c r="O112" s="4" t="s">
        <v>71</v>
      </c>
      <c r="P112" s="4" t="s">
        <v>140</v>
      </c>
      <c r="Q112" s="4" t="s">
        <v>73</v>
      </c>
      <c r="R112" s="4" t="s">
        <v>148</v>
      </c>
      <c r="T112">
        <f>IF(B112=Questions!$H$4,1,0)</f>
        <v>0</v>
      </c>
      <c r="U112">
        <f>IF(toss_winner=winner,1,0)</f>
        <v>1</v>
      </c>
      <c r="V112">
        <f t="shared" si="2"/>
        <v>1</v>
      </c>
      <c r="W112">
        <f t="shared" si="3"/>
        <v>1</v>
      </c>
    </row>
    <row r="113" spans="1:23" ht="15.75" customHeight="1" x14ac:dyDescent="0.25">
      <c r="A113" s="4">
        <v>112</v>
      </c>
      <c r="B113" s="4">
        <v>2009</v>
      </c>
      <c r="C113" s="4" t="str">
        <f>B113&amp;"-"&amp;COUNTIF($B$2:B113,B113)</f>
        <v>2009-54</v>
      </c>
      <c r="D113" s="4" t="s">
        <v>139</v>
      </c>
      <c r="E113" s="11">
        <v>39954</v>
      </c>
      <c r="F113" s="4" t="s">
        <v>32</v>
      </c>
      <c r="G113" s="4" t="s">
        <v>61</v>
      </c>
      <c r="H113" s="4" t="s">
        <v>32</v>
      </c>
      <c r="I113" s="4" t="s">
        <v>42</v>
      </c>
      <c r="J113" s="4" t="s">
        <v>34</v>
      </c>
      <c r="K113" s="4">
        <v>0</v>
      </c>
      <c r="L113" s="4" t="s">
        <v>32</v>
      </c>
      <c r="M113" s="4">
        <v>12</v>
      </c>
      <c r="N113" s="4">
        <v>0</v>
      </c>
      <c r="O113" s="4" t="s">
        <v>170</v>
      </c>
      <c r="P113" s="4" t="s">
        <v>140</v>
      </c>
      <c r="Q113" s="4" t="s">
        <v>73</v>
      </c>
      <c r="R113" s="4" t="s">
        <v>148</v>
      </c>
      <c r="T113">
        <f>IF(B113=Questions!$H$4,1,0)</f>
        <v>0</v>
      </c>
      <c r="U113">
        <f>IF(toss_winner=winner,1,0)</f>
        <v>1</v>
      </c>
      <c r="V113">
        <f t="shared" si="2"/>
        <v>0</v>
      </c>
      <c r="W113">
        <f t="shared" si="3"/>
        <v>0</v>
      </c>
    </row>
    <row r="114" spans="1:23" ht="15.75" customHeight="1" x14ac:dyDescent="0.25">
      <c r="A114" s="4">
        <v>113</v>
      </c>
      <c r="B114" s="4">
        <v>2009</v>
      </c>
      <c r="C114" s="4" t="str">
        <f>B114&amp;"-"&amp;COUNTIF($B$2:B114,B114)</f>
        <v>2009-55</v>
      </c>
      <c r="D114" s="4" t="s">
        <v>139</v>
      </c>
      <c r="E114" s="11">
        <v>39955</v>
      </c>
      <c r="F114" s="4" t="s">
        <v>49</v>
      </c>
      <c r="G114" s="4" t="s">
        <v>61</v>
      </c>
      <c r="H114" s="4" t="s">
        <v>61</v>
      </c>
      <c r="I114" s="4" t="s">
        <v>33</v>
      </c>
      <c r="J114" s="4" t="s">
        <v>34</v>
      </c>
      <c r="K114" s="4">
        <v>0</v>
      </c>
      <c r="L114" s="4" t="s">
        <v>61</v>
      </c>
      <c r="M114" s="4">
        <v>0</v>
      </c>
      <c r="N114" s="4">
        <v>6</v>
      </c>
      <c r="O114" s="4" t="s">
        <v>82</v>
      </c>
      <c r="P114" s="4" t="s">
        <v>140</v>
      </c>
      <c r="Q114" s="4" t="s">
        <v>87</v>
      </c>
      <c r="R114" s="4" t="s">
        <v>59</v>
      </c>
      <c r="T114">
        <f>IF(B114=Questions!$H$4,1,0)</f>
        <v>0</v>
      </c>
      <c r="U114">
        <f>IF(toss_winner=winner,1,0)</f>
        <v>1</v>
      </c>
      <c r="V114">
        <f t="shared" si="2"/>
        <v>1</v>
      </c>
      <c r="W114">
        <f t="shared" si="3"/>
        <v>1</v>
      </c>
    </row>
    <row r="115" spans="1:23" ht="15.75" customHeight="1" x14ac:dyDescent="0.25">
      <c r="A115" s="4">
        <v>114</v>
      </c>
      <c r="B115" s="4">
        <v>2009</v>
      </c>
      <c r="C115" s="4" t="str">
        <f>B115&amp;"-"&amp;COUNTIF($B$2:B115,B115)</f>
        <v>2009-56</v>
      </c>
      <c r="D115" s="4" t="s">
        <v>149</v>
      </c>
      <c r="E115" s="11">
        <v>39956</v>
      </c>
      <c r="F115" s="4" t="s">
        <v>40</v>
      </c>
      <c r="G115" s="4" t="s">
        <v>32</v>
      </c>
      <c r="H115" s="4" t="s">
        <v>32</v>
      </c>
      <c r="I115" s="4" t="s">
        <v>33</v>
      </c>
      <c r="J115" s="4" t="s">
        <v>34</v>
      </c>
      <c r="K115" s="4">
        <v>0</v>
      </c>
      <c r="L115" s="4" t="s">
        <v>32</v>
      </c>
      <c r="M115" s="4">
        <v>0</v>
      </c>
      <c r="N115" s="4">
        <v>6</v>
      </c>
      <c r="O115" s="4" t="s">
        <v>170</v>
      </c>
      <c r="P115" s="4" t="s">
        <v>151</v>
      </c>
      <c r="Q115" s="4" t="s">
        <v>38</v>
      </c>
      <c r="R115" s="4" t="s">
        <v>125</v>
      </c>
      <c r="T115">
        <f>IF(B115=Questions!$H$4,1,0)</f>
        <v>0</v>
      </c>
      <c r="U115">
        <f>IF(toss_winner=winner,1,0)</f>
        <v>1</v>
      </c>
      <c r="V115">
        <f t="shared" si="2"/>
        <v>1</v>
      </c>
      <c r="W115">
        <f t="shared" si="3"/>
        <v>1</v>
      </c>
    </row>
    <row r="116" spans="1:23" ht="15.75" customHeight="1" x14ac:dyDescent="0.25">
      <c r="A116" s="4">
        <v>115</v>
      </c>
      <c r="B116" s="4">
        <v>2009</v>
      </c>
      <c r="C116" s="4" t="str">
        <f>B116&amp;"-"&amp;COUNTIF($B$2:B116,B116)</f>
        <v>2009-57</v>
      </c>
      <c r="D116" s="4" t="s">
        <v>149</v>
      </c>
      <c r="E116" s="11">
        <v>39957</v>
      </c>
      <c r="F116" s="4" t="s">
        <v>61</v>
      </c>
      <c r="G116" s="4" t="s">
        <v>32</v>
      </c>
      <c r="H116" s="4" t="s">
        <v>32</v>
      </c>
      <c r="I116" s="4" t="s">
        <v>33</v>
      </c>
      <c r="J116" s="4" t="s">
        <v>34</v>
      </c>
      <c r="K116" s="4">
        <v>0</v>
      </c>
      <c r="L116" s="4" t="s">
        <v>61</v>
      </c>
      <c r="M116" s="4">
        <v>6</v>
      </c>
      <c r="N116" s="4">
        <v>0</v>
      </c>
      <c r="O116" s="4" t="s">
        <v>109</v>
      </c>
      <c r="P116" s="4" t="s">
        <v>151</v>
      </c>
      <c r="Q116" s="4" t="s">
        <v>38</v>
      </c>
      <c r="R116" s="4" t="s">
        <v>125</v>
      </c>
      <c r="T116">
        <f>IF(B116=Questions!$H$4,1,0)</f>
        <v>0</v>
      </c>
      <c r="U116">
        <f>IF(toss_winner=winner,1,0)</f>
        <v>0</v>
      </c>
      <c r="V116">
        <f t="shared" si="2"/>
        <v>1</v>
      </c>
      <c r="W116">
        <f t="shared" si="3"/>
        <v>0</v>
      </c>
    </row>
    <row r="117" spans="1:23" ht="15.75" customHeight="1" x14ac:dyDescent="0.25">
      <c r="A117" s="4">
        <v>116</v>
      </c>
      <c r="B117" s="4">
        <v>2010</v>
      </c>
      <c r="C117" s="4" t="str">
        <f>B117&amp;"-"&amp;COUNTIF($B$2:B117,B117)</f>
        <v>2010-1</v>
      </c>
      <c r="D117" s="4" t="s">
        <v>54</v>
      </c>
      <c r="E117" s="11">
        <v>40249</v>
      </c>
      <c r="F117" s="4" t="s">
        <v>31</v>
      </c>
      <c r="G117" s="4" t="s">
        <v>61</v>
      </c>
      <c r="H117" s="4" t="s">
        <v>61</v>
      </c>
      <c r="I117" s="4" t="s">
        <v>33</v>
      </c>
      <c r="J117" s="4" t="s">
        <v>34</v>
      </c>
      <c r="K117" s="4">
        <v>0</v>
      </c>
      <c r="L117" s="4" t="s">
        <v>31</v>
      </c>
      <c r="M117" s="4">
        <v>11</v>
      </c>
      <c r="N117" s="4">
        <v>0</v>
      </c>
      <c r="O117" s="4" t="s">
        <v>171</v>
      </c>
      <c r="P117" s="4" t="s">
        <v>83</v>
      </c>
      <c r="Q117" s="4" t="s">
        <v>38</v>
      </c>
      <c r="R117" s="4" t="s">
        <v>69</v>
      </c>
      <c r="T117">
        <f>IF(B117=Questions!$H$4,1,0)</f>
        <v>0</v>
      </c>
      <c r="U117">
        <f>IF(toss_winner=winner,1,0)</f>
        <v>0</v>
      </c>
      <c r="V117">
        <f t="shared" si="2"/>
        <v>1</v>
      </c>
      <c r="W117">
        <f t="shared" si="3"/>
        <v>0</v>
      </c>
    </row>
    <row r="118" spans="1:23" ht="15.75" customHeight="1" x14ac:dyDescent="0.25">
      <c r="A118" s="4">
        <v>117</v>
      </c>
      <c r="B118" s="4">
        <v>2010</v>
      </c>
      <c r="C118" s="4" t="str">
        <f>B118&amp;"-"&amp;COUNTIF($B$2:B118,B118)</f>
        <v>2010-2</v>
      </c>
      <c r="D118" s="4" t="s">
        <v>54</v>
      </c>
      <c r="E118" s="11">
        <v>40250</v>
      </c>
      <c r="F118" s="4" t="s">
        <v>55</v>
      </c>
      <c r="G118" s="4" t="s">
        <v>48</v>
      </c>
      <c r="H118" s="4" t="s">
        <v>55</v>
      </c>
      <c r="I118" s="4" t="s">
        <v>42</v>
      </c>
      <c r="J118" s="4" t="s">
        <v>34</v>
      </c>
      <c r="K118" s="4">
        <v>0</v>
      </c>
      <c r="L118" s="4" t="s">
        <v>55</v>
      </c>
      <c r="M118" s="4">
        <v>4</v>
      </c>
      <c r="N118" s="4">
        <v>0</v>
      </c>
      <c r="O118" s="4" t="s">
        <v>78</v>
      </c>
      <c r="P118" s="4" t="s">
        <v>172</v>
      </c>
      <c r="Q118" s="4" t="s">
        <v>38</v>
      </c>
      <c r="R118" s="4" t="s">
        <v>69</v>
      </c>
      <c r="T118">
        <f>IF(B118=Questions!$H$4,1,0)</f>
        <v>0</v>
      </c>
      <c r="U118">
        <f>IF(toss_winner=winner,1,0)</f>
        <v>1</v>
      </c>
      <c r="V118">
        <f t="shared" si="2"/>
        <v>0</v>
      </c>
      <c r="W118">
        <f t="shared" si="3"/>
        <v>0</v>
      </c>
    </row>
    <row r="119" spans="1:23" ht="15.75" customHeight="1" x14ac:dyDescent="0.25">
      <c r="A119" s="4">
        <v>118</v>
      </c>
      <c r="B119" s="4">
        <v>2010</v>
      </c>
      <c r="C119" s="4" t="str">
        <f>B119&amp;"-"&amp;COUNTIF($B$2:B119,B119)</f>
        <v>2010-3</v>
      </c>
      <c r="D119" s="4" t="s">
        <v>39</v>
      </c>
      <c r="E119" s="11">
        <v>40250</v>
      </c>
      <c r="F119" s="4" t="s">
        <v>41</v>
      </c>
      <c r="G119" s="4" t="s">
        <v>49</v>
      </c>
      <c r="H119" s="4" t="s">
        <v>49</v>
      </c>
      <c r="I119" s="4" t="s">
        <v>33</v>
      </c>
      <c r="J119" s="4" t="s">
        <v>34</v>
      </c>
      <c r="K119" s="4">
        <v>0</v>
      </c>
      <c r="L119" s="4" t="s">
        <v>49</v>
      </c>
      <c r="M119" s="4">
        <v>0</v>
      </c>
      <c r="N119" s="4">
        <v>5</v>
      </c>
      <c r="O119" s="4" t="s">
        <v>154</v>
      </c>
      <c r="P119" s="4" t="s">
        <v>44</v>
      </c>
      <c r="Q119" s="4" t="s">
        <v>87</v>
      </c>
      <c r="R119" s="4" t="s">
        <v>148</v>
      </c>
      <c r="T119">
        <f>IF(B119=Questions!$H$4,1,0)</f>
        <v>0</v>
      </c>
      <c r="U119">
        <f>IF(toss_winner=winner,1,0)</f>
        <v>1</v>
      </c>
      <c r="V119">
        <f t="shared" si="2"/>
        <v>1</v>
      </c>
      <c r="W119">
        <f t="shared" si="3"/>
        <v>1</v>
      </c>
    </row>
    <row r="120" spans="1:23" ht="15.75" customHeight="1" x14ac:dyDescent="0.25">
      <c r="A120" s="4">
        <v>119</v>
      </c>
      <c r="B120" s="4">
        <v>2010</v>
      </c>
      <c r="C120" s="4" t="str">
        <f>B120&amp;"-"&amp;COUNTIF($B$2:B120,B120)</f>
        <v>2010-4</v>
      </c>
      <c r="D120" s="4" t="s">
        <v>60</v>
      </c>
      <c r="E120" s="11">
        <v>40251</v>
      </c>
      <c r="F120" s="4" t="s">
        <v>32</v>
      </c>
      <c r="G120" s="4" t="s">
        <v>31</v>
      </c>
      <c r="H120" s="4" t="s">
        <v>31</v>
      </c>
      <c r="I120" s="4" t="s">
        <v>33</v>
      </c>
      <c r="J120" s="4" t="s">
        <v>34</v>
      </c>
      <c r="K120" s="4">
        <v>0</v>
      </c>
      <c r="L120" s="4" t="s">
        <v>31</v>
      </c>
      <c r="M120" s="4">
        <v>0</v>
      </c>
      <c r="N120" s="4">
        <v>7</v>
      </c>
      <c r="O120" s="4" t="s">
        <v>173</v>
      </c>
      <c r="P120" s="4" t="s">
        <v>63</v>
      </c>
      <c r="Q120" s="4" t="s">
        <v>135</v>
      </c>
      <c r="R120" s="4" t="s">
        <v>74</v>
      </c>
      <c r="T120">
        <f>IF(B120=Questions!$H$4,1,0)</f>
        <v>0</v>
      </c>
      <c r="U120">
        <f>IF(toss_winner=winner,1,0)</f>
        <v>1</v>
      </c>
      <c r="V120">
        <f t="shared" si="2"/>
        <v>1</v>
      </c>
      <c r="W120">
        <f t="shared" si="3"/>
        <v>1</v>
      </c>
    </row>
    <row r="121" spans="1:23" ht="15.75" customHeight="1" x14ac:dyDescent="0.25">
      <c r="A121" s="4">
        <v>120</v>
      </c>
      <c r="B121" s="4">
        <v>2010</v>
      </c>
      <c r="C121" s="4" t="str">
        <f>B121&amp;"-"&amp;COUNTIF($B$2:B121,B121)</f>
        <v>2010-5</v>
      </c>
      <c r="D121" s="4" t="s">
        <v>75</v>
      </c>
      <c r="E121" s="11">
        <v>40251</v>
      </c>
      <c r="F121" s="4" t="s">
        <v>61</v>
      </c>
      <c r="G121" s="4" t="s">
        <v>40</v>
      </c>
      <c r="H121" s="4" t="s">
        <v>61</v>
      </c>
      <c r="I121" s="4" t="s">
        <v>42</v>
      </c>
      <c r="J121" s="4" t="s">
        <v>34</v>
      </c>
      <c r="K121" s="4">
        <v>0</v>
      </c>
      <c r="L121" s="4" t="s">
        <v>61</v>
      </c>
      <c r="M121" s="4">
        <v>31</v>
      </c>
      <c r="N121" s="4">
        <v>0</v>
      </c>
      <c r="O121" s="4" t="s">
        <v>174</v>
      </c>
      <c r="P121" s="4" t="s">
        <v>77</v>
      </c>
      <c r="Q121" s="4" t="s">
        <v>65</v>
      </c>
      <c r="R121" s="4" t="s">
        <v>59</v>
      </c>
      <c r="T121">
        <f>IF(B121=Questions!$H$4,1,0)</f>
        <v>0</v>
      </c>
      <c r="U121">
        <f>IF(toss_winner=winner,1,0)</f>
        <v>1</v>
      </c>
      <c r="V121">
        <f t="shared" si="2"/>
        <v>0</v>
      </c>
      <c r="W121">
        <f t="shared" si="3"/>
        <v>0</v>
      </c>
    </row>
    <row r="122" spans="1:23" ht="15.75" customHeight="1" x14ac:dyDescent="0.25">
      <c r="A122" s="4">
        <v>121</v>
      </c>
      <c r="B122" s="4">
        <v>2010</v>
      </c>
      <c r="C122" s="4" t="str">
        <f>B122&amp;"-"&amp;COUNTIF($B$2:B122,B122)</f>
        <v>2010-6</v>
      </c>
      <c r="D122" s="4" t="s">
        <v>175</v>
      </c>
      <c r="E122" s="11">
        <v>40252</v>
      </c>
      <c r="F122" s="4" t="s">
        <v>48</v>
      </c>
      <c r="G122" s="4" t="s">
        <v>49</v>
      </c>
      <c r="H122" s="4" t="s">
        <v>49</v>
      </c>
      <c r="I122" s="4" t="s">
        <v>33</v>
      </c>
      <c r="J122" s="4" t="s">
        <v>34</v>
      </c>
      <c r="K122" s="4">
        <v>0</v>
      </c>
      <c r="L122" s="4" t="s">
        <v>49</v>
      </c>
      <c r="M122" s="4">
        <v>0</v>
      </c>
      <c r="N122" s="4">
        <v>6</v>
      </c>
      <c r="O122" s="4" t="s">
        <v>71</v>
      </c>
      <c r="P122" s="4" t="s">
        <v>176</v>
      </c>
      <c r="Q122" s="4" t="s">
        <v>101</v>
      </c>
      <c r="R122" s="4" t="s">
        <v>38</v>
      </c>
      <c r="T122">
        <f>IF(B122=Questions!$H$4,1,0)</f>
        <v>0</v>
      </c>
      <c r="U122">
        <f>IF(toss_winner=winner,1,0)</f>
        <v>1</v>
      </c>
      <c r="V122">
        <f t="shared" si="2"/>
        <v>1</v>
      </c>
      <c r="W122">
        <f t="shared" si="3"/>
        <v>1</v>
      </c>
    </row>
    <row r="123" spans="1:23" ht="15.75" customHeight="1" x14ac:dyDescent="0.25">
      <c r="A123" s="4">
        <v>122</v>
      </c>
      <c r="B123" s="4">
        <v>2010</v>
      </c>
      <c r="C123" s="4" t="str">
        <f>B123&amp;"-"&amp;COUNTIF($B$2:B123,B123)</f>
        <v>2010-7</v>
      </c>
      <c r="D123" s="4" t="s">
        <v>30</v>
      </c>
      <c r="E123" s="11">
        <v>40253</v>
      </c>
      <c r="F123" s="4" t="s">
        <v>41</v>
      </c>
      <c r="G123" s="4" t="s">
        <v>32</v>
      </c>
      <c r="H123" s="4" t="s">
        <v>41</v>
      </c>
      <c r="I123" s="4" t="s">
        <v>42</v>
      </c>
      <c r="J123" s="4" t="s">
        <v>34</v>
      </c>
      <c r="K123" s="4">
        <v>0</v>
      </c>
      <c r="L123" s="4" t="s">
        <v>32</v>
      </c>
      <c r="M123" s="4">
        <v>0</v>
      </c>
      <c r="N123" s="4">
        <v>8</v>
      </c>
      <c r="O123" s="4" t="s">
        <v>152</v>
      </c>
      <c r="P123" s="4" t="s">
        <v>36</v>
      </c>
      <c r="Q123" s="4" t="s">
        <v>177</v>
      </c>
      <c r="R123" s="4" t="s">
        <v>59</v>
      </c>
      <c r="T123">
        <f>IF(B123=Questions!$H$4,1,0)</f>
        <v>0</v>
      </c>
      <c r="U123">
        <f>IF(toss_winner=winner,1,0)</f>
        <v>0</v>
      </c>
      <c r="V123">
        <f t="shared" si="2"/>
        <v>0</v>
      </c>
      <c r="W123">
        <f t="shared" si="3"/>
        <v>0</v>
      </c>
    </row>
    <row r="124" spans="1:23" ht="15.75" customHeight="1" x14ac:dyDescent="0.25">
      <c r="A124" s="4">
        <v>123</v>
      </c>
      <c r="B124" s="4">
        <v>2010</v>
      </c>
      <c r="C124" s="4" t="str">
        <f>B124&amp;"-"&amp;COUNTIF($B$2:B124,B124)</f>
        <v>2010-8</v>
      </c>
      <c r="D124" s="4" t="s">
        <v>60</v>
      </c>
      <c r="E124" s="11">
        <v>40253</v>
      </c>
      <c r="F124" s="4" t="s">
        <v>40</v>
      </c>
      <c r="G124" s="4" t="s">
        <v>31</v>
      </c>
      <c r="H124" s="4" t="s">
        <v>40</v>
      </c>
      <c r="I124" s="4" t="s">
        <v>42</v>
      </c>
      <c r="J124" s="4" t="s">
        <v>34</v>
      </c>
      <c r="K124" s="4">
        <v>0</v>
      </c>
      <c r="L124" s="4" t="s">
        <v>40</v>
      </c>
      <c r="M124" s="4">
        <v>55</v>
      </c>
      <c r="N124" s="4">
        <v>0</v>
      </c>
      <c r="O124" s="4" t="s">
        <v>86</v>
      </c>
      <c r="P124" s="4" t="s">
        <v>63</v>
      </c>
      <c r="Q124" s="4" t="s">
        <v>135</v>
      </c>
      <c r="R124" s="4" t="s">
        <v>74</v>
      </c>
      <c r="T124">
        <f>IF(B124=Questions!$H$4,1,0)</f>
        <v>0</v>
      </c>
      <c r="U124">
        <f>IF(toss_winner=winner,1,0)</f>
        <v>1</v>
      </c>
      <c r="V124">
        <f t="shared" si="2"/>
        <v>0</v>
      </c>
      <c r="W124">
        <f t="shared" si="3"/>
        <v>0</v>
      </c>
    </row>
    <row r="125" spans="1:23" ht="15.75" customHeight="1" x14ac:dyDescent="0.25">
      <c r="A125" s="4">
        <v>124</v>
      </c>
      <c r="B125" s="4">
        <v>2010</v>
      </c>
      <c r="C125" s="4" t="str">
        <f>B125&amp;"-"&amp;COUNTIF($B$2:B125,B125)</f>
        <v>2010-9</v>
      </c>
      <c r="D125" s="4" t="s">
        <v>47</v>
      </c>
      <c r="E125" s="11">
        <v>40254</v>
      </c>
      <c r="F125" s="4" t="s">
        <v>55</v>
      </c>
      <c r="G125" s="4" t="s">
        <v>49</v>
      </c>
      <c r="H125" s="4" t="s">
        <v>49</v>
      </c>
      <c r="I125" s="4" t="s">
        <v>33</v>
      </c>
      <c r="J125" s="4" t="s">
        <v>34</v>
      </c>
      <c r="K125" s="4">
        <v>0</v>
      </c>
      <c r="L125" s="4" t="s">
        <v>55</v>
      </c>
      <c r="M125" s="4">
        <v>98</v>
      </c>
      <c r="N125" s="4">
        <v>0</v>
      </c>
      <c r="O125" s="4" t="s">
        <v>116</v>
      </c>
      <c r="P125" s="4" t="s">
        <v>51</v>
      </c>
      <c r="Q125" s="4" t="s">
        <v>87</v>
      </c>
      <c r="R125" s="4" t="s">
        <v>146</v>
      </c>
      <c r="T125">
        <f>IF(B125=Questions!$H$4,1,0)</f>
        <v>0</v>
      </c>
      <c r="U125">
        <f>IF(toss_winner=winner,1,0)</f>
        <v>0</v>
      </c>
      <c r="V125">
        <f t="shared" si="2"/>
        <v>1</v>
      </c>
      <c r="W125">
        <f t="shared" si="3"/>
        <v>0</v>
      </c>
    </row>
    <row r="126" spans="1:23" ht="15.75" customHeight="1" x14ac:dyDescent="0.25">
      <c r="A126" s="4">
        <v>125</v>
      </c>
      <c r="B126" s="4">
        <v>2010</v>
      </c>
      <c r="C126" s="4" t="str">
        <f>B126&amp;"-"&amp;COUNTIF($B$2:B126,B126)</f>
        <v>2010-10</v>
      </c>
      <c r="D126" s="4" t="s">
        <v>30</v>
      </c>
      <c r="E126" s="11">
        <v>40255</v>
      </c>
      <c r="F126" s="4" t="s">
        <v>48</v>
      </c>
      <c r="G126" s="4" t="s">
        <v>32</v>
      </c>
      <c r="H126" s="4" t="s">
        <v>32</v>
      </c>
      <c r="I126" s="4" t="s">
        <v>33</v>
      </c>
      <c r="J126" s="4" t="s">
        <v>34</v>
      </c>
      <c r="K126" s="4">
        <v>0</v>
      </c>
      <c r="L126" s="4" t="s">
        <v>32</v>
      </c>
      <c r="M126" s="4">
        <v>0</v>
      </c>
      <c r="N126" s="4">
        <v>10</v>
      </c>
      <c r="O126" s="4" t="s">
        <v>152</v>
      </c>
      <c r="P126" s="4" t="s">
        <v>36</v>
      </c>
      <c r="Q126" s="4" t="s">
        <v>65</v>
      </c>
      <c r="R126" s="4" t="s">
        <v>59</v>
      </c>
      <c r="T126">
        <f>IF(B126=Questions!$H$4,1,0)</f>
        <v>0</v>
      </c>
      <c r="U126">
        <f>IF(toss_winner=winner,1,0)</f>
        <v>1</v>
      </c>
      <c r="V126">
        <f t="shared" si="2"/>
        <v>1</v>
      </c>
      <c r="W126">
        <f t="shared" si="3"/>
        <v>1</v>
      </c>
    </row>
    <row r="127" spans="1:23" ht="15.75" customHeight="1" x14ac:dyDescent="0.25">
      <c r="A127" s="4">
        <v>126</v>
      </c>
      <c r="B127" s="4">
        <v>2010</v>
      </c>
      <c r="C127" s="4" t="str">
        <f>B127&amp;"-"&amp;COUNTIF($B$2:B127,B127)</f>
        <v>2010-11</v>
      </c>
      <c r="D127" s="4" t="s">
        <v>47</v>
      </c>
      <c r="E127" s="11">
        <v>40256</v>
      </c>
      <c r="F127" s="4" t="s">
        <v>49</v>
      </c>
      <c r="G127" s="4" t="s">
        <v>40</v>
      </c>
      <c r="H127" s="4" t="s">
        <v>49</v>
      </c>
      <c r="I127" s="4" t="s">
        <v>42</v>
      </c>
      <c r="J127" s="4" t="s">
        <v>34</v>
      </c>
      <c r="K127" s="4">
        <v>0</v>
      </c>
      <c r="L127" s="4" t="s">
        <v>40</v>
      </c>
      <c r="M127" s="4">
        <v>0</v>
      </c>
      <c r="N127" s="4">
        <v>5</v>
      </c>
      <c r="O127" s="4" t="s">
        <v>76</v>
      </c>
      <c r="P127" s="4" t="s">
        <v>51</v>
      </c>
      <c r="Q127" s="4" t="s">
        <v>87</v>
      </c>
      <c r="R127" s="4" t="s">
        <v>146</v>
      </c>
      <c r="T127">
        <f>IF(B127=Questions!$H$4,1,0)</f>
        <v>0</v>
      </c>
      <c r="U127">
        <f>IF(toss_winner=winner,1,0)</f>
        <v>0</v>
      </c>
      <c r="V127">
        <f t="shared" si="2"/>
        <v>0</v>
      </c>
      <c r="W127">
        <f t="shared" si="3"/>
        <v>0</v>
      </c>
    </row>
    <row r="128" spans="1:23" ht="15.75" customHeight="1" x14ac:dyDescent="0.25">
      <c r="A128" s="4">
        <v>127</v>
      </c>
      <c r="B128" s="4">
        <v>2010</v>
      </c>
      <c r="C128" s="4" t="str">
        <f>B128&amp;"-"&amp;COUNTIF($B$2:B128,B128)</f>
        <v>2010-12</v>
      </c>
      <c r="D128" s="4" t="s">
        <v>178</v>
      </c>
      <c r="E128" s="11">
        <v>40256</v>
      </c>
      <c r="F128" s="4" t="s">
        <v>61</v>
      </c>
      <c r="G128" s="4" t="s">
        <v>41</v>
      </c>
      <c r="H128" s="4" t="s">
        <v>41</v>
      </c>
      <c r="I128" s="4" t="s">
        <v>33</v>
      </c>
      <c r="J128" s="4" t="s">
        <v>34</v>
      </c>
      <c r="K128" s="4">
        <v>0</v>
      </c>
      <c r="L128" s="4" t="s">
        <v>61</v>
      </c>
      <c r="M128" s="4">
        <v>6</v>
      </c>
      <c r="N128" s="4">
        <v>0</v>
      </c>
      <c r="O128" s="4" t="s">
        <v>179</v>
      </c>
      <c r="P128" s="4" t="s">
        <v>180</v>
      </c>
      <c r="Q128" s="4" t="s">
        <v>64</v>
      </c>
      <c r="R128" s="4" t="s">
        <v>129</v>
      </c>
      <c r="T128">
        <f>IF(B128=Questions!$H$4,1,0)</f>
        <v>0</v>
      </c>
      <c r="U128">
        <f>IF(toss_winner=winner,1,0)</f>
        <v>0</v>
      </c>
      <c r="V128">
        <f t="shared" si="2"/>
        <v>1</v>
      </c>
      <c r="W128">
        <f t="shared" si="3"/>
        <v>0</v>
      </c>
    </row>
    <row r="129" spans="1:23" ht="15.75" customHeight="1" x14ac:dyDescent="0.25">
      <c r="A129" s="4">
        <v>128</v>
      </c>
      <c r="B129" s="4">
        <v>2010</v>
      </c>
      <c r="C129" s="4" t="str">
        <f>B129&amp;"-"&amp;COUNTIF($B$2:B129,B129)</f>
        <v>2010-13</v>
      </c>
      <c r="D129" s="4" t="s">
        <v>175</v>
      </c>
      <c r="E129" s="11">
        <v>40257</v>
      </c>
      <c r="F129" s="4" t="s">
        <v>48</v>
      </c>
      <c r="G129" s="4" t="s">
        <v>31</v>
      </c>
      <c r="H129" s="4" t="s">
        <v>48</v>
      </c>
      <c r="I129" s="4" t="s">
        <v>42</v>
      </c>
      <c r="J129" s="4" t="s">
        <v>34</v>
      </c>
      <c r="K129" s="4">
        <v>0</v>
      </c>
      <c r="L129" s="4" t="s">
        <v>48</v>
      </c>
      <c r="M129" s="4">
        <v>34</v>
      </c>
      <c r="N129" s="4">
        <v>0</v>
      </c>
      <c r="O129" s="4" t="s">
        <v>181</v>
      </c>
      <c r="P129" s="4" t="s">
        <v>176</v>
      </c>
      <c r="Q129" s="4" t="s">
        <v>38</v>
      </c>
      <c r="R129" s="4" t="s">
        <v>69</v>
      </c>
      <c r="T129">
        <f>IF(B129=Questions!$H$4,1,0)</f>
        <v>0</v>
      </c>
      <c r="U129">
        <f>IF(toss_winner=winner,1,0)</f>
        <v>1</v>
      </c>
      <c r="V129">
        <f t="shared" si="2"/>
        <v>0</v>
      </c>
      <c r="W129">
        <f t="shared" si="3"/>
        <v>0</v>
      </c>
    </row>
    <row r="130" spans="1:23" ht="15.75" customHeight="1" x14ac:dyDescent="0.25">
      <c r="A130" s="4">
        <v>129</v>
      </c>
      <c r="B130" s="4">
        <v>2010</v>
      </c>
      <c r="C130" s="4" t="str">
        <f>B130&amp;"-"&amp;COUNTIF($B$2:B130,B130)</f>
        <v>2010-14</v>
      </c>
      <c r="D130" s="4" t="s">
        <v>54</v>
      </c>
      <c r="E130" s="11">
        <v>40257</v>
      </c>
      <c r="F130" s="4" t="s">
        <v>55</v>
      </c>
      <c r="G130" s="4" t="s">
        <v>32</v>
      </c>
      <c r="H130" s="4" t="s">
        <v>55</v>
      </c>
      <c r="I130" s="4" t="s">
        <v>42</v>
      </c>
      <c r="J130" s="4" t="s">
        <v>34</v>
      </c>
      <c r="K130" s="4">
        <v>0</v>
      </c>
      <c r="L130" s="4" t="s">
        <v>32</v>
      </c>
      <c r="M130" s="4">
        <v>0</v>
      </c>
      <c r="N130" s="4">
        <v>7</v>
      </c>
      <c r="O130" s="4" t="s">
        <v>152</v>
      </c>
      <c r="P130" s="4" t="s">
        <v>172</v>
      </c>
      <c r="Q130" s="4" t="s">
        <v>135</v>
      </c>
      <c r="R130" s="4" t="s">
        <v>153</v>
      </c>
      <c r="T130">
        <f>IF(B130=Questions!$H$4,1,0)</f>
        <v>0</v>
      </c>
      <c r="U130">
        <f>IF(toss_winner=winner,1,0)</f>
        <v>0</v>
      </c>
      <c r="V130">
        <f t="shared" si="2"/>
        <v>0</v>
      </c>
      <c r="W130">
        <f t="shared" si="3"/>
        <v>0</v>
      </c>
    </row>
    <row r="131" spans="1:23" ht="15.75" customHeight="1" x14ac:dyDescent="0.25">
      <c r="A131" s="4">
        <v>130</v>
      </c>
      <c r="B131" s="4">
        <v>2010</v>
      </c>
      <c r="C131" s="4" t="str">
        <f>B131&amp;"-"&amp;COUNTIF($B$2:B131,B131)</f>
        <v>2010-15</v>
      </c>
      <c r="D131" s="4" t="s">
        <v>178</v>
      </c>
      <c r="E131" s="11">
        <v>40258</v>
      </c>
      <c r="F131" s="4" t="s">
        <v>61</v>
      </c>
      <c r="G131" s="4" t="s">
        <v>49</v>
      </c>
      <c r="H131" s="4" t="s">
        <v>61</v>
      </c>
      <c r="I131" s="4" t="s">
        <v>42</v>
      </c>
      <c r="J131" s="4" t="s">
        <v>34</v>
      </c>
      <c r="K131" s="4">
        <v>0</v>
      </c>
      <c r="L131" s="4" t="s">
        <v>61</v>
      </c>
      <c r="M131" s="4">
        <v>10</v>
      </c>
      <c r="N131" s="4">
        <v>0</v>
      </c>
      <c r="O131" s="4" t="s">
        <v>179</v>
      </c>
      <c r="P131" s="4" t="s">
        <v>180</v>
      </c>
      <c r="Q131" s="4" t="s">
        <v>64</v>
      </c>
      <c r="R131" s="4" t="s">
        <v>129</v>
      </c>
      <c r="T131">
        <f>IF(B131=Questions!$H$4,1,0)</f>
        <v>0</v>
      </c>
      <c r="U131">
        <f>IF(toss_winner=winner,1,0)</f>
        <v>1</v>
      </c>
      <c r="V131">
        <f t="shared" ref="V131:V194" si="4">IF(I131="field",1,0)</f>
        <v>0</v>
      </c>
      <c r="W131">
        <f t="shared" ref="W131:W194" si="5">IF(U131+V131=2,1,0)</f>
        <v>0</v>
      </c>
    </row>
    <row r="132" spans="1:23" ht="15.75" customHeight="1" x14ac:dyDescent="0.25">
      <c r="A132" s="4">
        <v>131</v>
      </c>
      <c r="B132" s="4">
        <v>2010</v>
      </c>
      <c r="C132" s="4" t="str">
        <f>B132&amp;"-"&amp;COUNTIF($B$2:B132,B132)</f>
        <v>2010-16</v>
      </c>
      <c r="D132" s="4" t="s">
        <v>75</v>
      </c>
      <c r="E132" s="11">
        <v>40258</v>
      </c>
      <c r="F132" s="4" t="s">
        <v>41</v>
      </c>
      <c r="G132" s="4" t="s">
        <v>40</v>
      </c>
      <c r="H132" s="4" t="s">
        <v>40</v>
      </c>
      <c r="I132" s="4" t="s">
        <v>33</v>
      </c>
      <c r="J132" s="4" t="s">
        <v>131</v>
      </c>
      <c r="K132" s="4">
        <v>0</v>
      </c>
      <c r="L132" s="4" t="s">
        <v>41</v>
      </c>
      <c r="M132" s="4">
        <v>0</v>
      </c>
      <c r="N132" s="4">
        <v>0</v>
      </c>
      <c r="O132" s="4" t="s">
        <v>182</v>
      </c>
      <c r="P132" s="4" t="s">
        <v>77</v>
      </c>
      <c r="Q132" s="4" t="s">
        <v>65</v>
      </c>
      <c r="R132" s="4" t="s">
        <v>59</v>
      </c>
      <c r="T132">
        <f>IF(B132=Questions!$H$4,1,0)</f>
        <v>0</v>
      </c>
      <c r="U132">
        <f>IF(toss_winner=winner,1,0)</f>
        <v>0</v>
      </c>
      <c r="V132">
        <f t="shared" si="4"/>
        <v>1</v>
      </c>
      <c r="W132">
        <f t="shared" si="5"/>
        <v>0</v>
      </c>
    </row>
    <row r="133" spans="1:23" ht="15.75" customHeight="1" x14ac:dyDescent="0.25">
      <c r="A133" s="4">
        <v>132</v>
      </c>
      <c r="B133" s="4">
        <v>2010</v>
      </c>
      <c r="C133" s="4" t="str">
        <f>B133&amp;"-"&amp;COUNTIF($B$2:B133,B133)</f>
        <v>2010-17</v>
      </c>
      <c r="D133" s="4" t="s">
        <v>54</v>
      </c>
      <c r="E133" s="11">
        <v>40259</v>
      </c>
      <c r="F133" s="4" t="s">
        <v>31</v>
      </c>
      <c r="G133" s="4" t="s">
        <v>55</v>
      </c>
      <c r="H133" s="4" t="s">
        <v>31</v>
      </c>
      <c r="I133" s="4" t="s">
        <v>42</v>
      </c>
      <c r="J133" s="4" t="s">
        <v>34</v>
      </c>
      <c r="K133" s="4">
        <v>0</v>
      </c>
      <c r="L133" s="4" t="s">
        <v>55</v>
      </c>
      <c r="M133" s="4">
        <v>0</v>
      </c>
      <c r="N133" s="4">
        <v>7</v>
      </c>
      <c r="O133" s="4" t="s">
        <v>116</v>
      </c>
      <c r="P133" s="4" t="s">
        <v>172</v>
      </c>
      <c r="Q133" s="4" t="s">
        <v>153</v>
      </c>
      <c r="R133" s="4" t="s">
        <v>125</v>
      </c>
      <c r="T133">
        <f>IF(B133=Questions!$H$4,1,0)</f>
        <v>0</v>
      </c>
      <c r="U133">
        <f>IF(toss_winner=winner,1,0)</f>
        <v>0</v>
      </c>
      <c r="V133">
        <f t="shared" si="4"/>
        <v>0</v>
      </c>
      <c r="W133">
        <f t="shared" si="5"/>
        <v>0</v>
      </c>
    </row>
    <row r="134" spans="1:23" ht="15.75" customHeight="1" x14ac:dyDescent="0.25">
      <c r="A134" s="4">
        <v>133</v>
      </c>
      <c r="B134" s="4">
        <v>2010</v>
      </c>
      <c r="C134" s="4" t="str">
        <f>B134&amp;"-"&amp;COUNTIF($B$2:B134,B134)</f>
        <v>2010-18</v>
      </c>
      <c r="D134" s="4" t="s">
        <v>30</v>
      </c>
      <c r="E134" s="11">
        <v>40260</v>
      </c>
      <c r="F134" s="4" t="s">
        <v>32</v>
      </c>
      <c r="G134" s="4" t="s">
        <v>40</v>
      </c>
      <c r="H134" s="4" t="s">
        <v>40</v>
      </c>
      <c r="I134" s="4" t="s">
        <v>33</v>
      </c>
      <c r="J134" s="4" t="s">
        <v>34</v>
      </c>
      <c r="K134" s="4">
        <v>0</v>
      </c>
      <c r="L134" s="4" t="s">
        <v>32</v>
      </c>
      <c r="M134" s="4">
        <v>36</v>
      </c>
      <c r="N134" s="4">
        <v>0</v>
      </c>
      <c r="O134" s="4" t="s">
        <v>183</v>
      </c>
      <c r="P134" s="4" t="s">
        <v>36</v>
      </c>
      <c r="Q134" s="4" t="s">
        <v>38</v>
      </c>
      <c r="R134" s="4" t="s">
        <v>69</v>
      </c>
      <c r="T134">
        <f>IF(B134=Questions!$H$4,1,0)</f>
        <v>0</v>
      </c>
      <c r="U134">
        <f>IF(toss_winner=winner,1,0)</f>
        <v>0</v>
      </c>
      <c r="V134">
        <f t="shared" si="4"/>
        <v>1</v>
      </c>
      <c r="W134">
        <f t="shared" si="5"/>
        <v>0</v>
      </c>
    </row>
    <row r="135" spans="1:23" ht="15.75" customHeight="1" x14ac:dyDescent="0.25">
      <c r="A135" s="4">
        <v>134</v>
      </c>
      <c r="B135" s="4">
        <v>2010</v>
      </c>
      <c r="C135" s="4" t="str">
        <f>B135&amp;"-"&amp;COUNTIF($B$2:B135,B135)</f>
        <v>2010-19</v>
      </c>
      <c r="D135" s="4" t="s">
        <v>39</v>
      </c>
      <c r="E135" s="11">
        <v>40261</v>
      </c>
      <c r="F135" s="4" t="s">
        <v>48</v>
      </c>
      <c r="G135" s="4" t="s">
        <v>41</v>
      </c>
      <c r="H135" s="4" t="s">
        <v>41</v>
      </c>
      <c r="I135" s="4" t="s">
        <v>33</v>
      </c>
      <c r="J135" s="4" t="s">
        <v>34</v>
      </c>
      <c r="K135" s="4">
        <v>0</v>
      </c>
      <c r="L135" s="4" t="s">
        <v>48</v>
      </c>
      <c r="M135" s="4">
        <v>31</v>
      </c>
      <c r="N135" s="4">
        <v>0</v>
      </c>
      <c r="O135" s="4" t="s">
        <v>184</v>
      </c>
      <c r="P135" s="4" t="s">
        <v>44</v>
      </c>
      <c r="Q135" s="4" t="s">
        <v>87</v>
      </c>
      <c r="R135" s="4" t="s">
        <v>146</v>
      </c>
      <c r="T135">
        <f>IF(B135=Questions!$H$4,1,0)</f>
        <v>0</v>
      </c>
      <c r="U135">
        <f>IF(toss_winner=winner,1,0)</f>
        <v>0</v>
      </c>
      <c r="V135">
        <f t="shared" si="4"/>
        <v>1</v>
      </c>
      <c r="W135">
        <f t="shared" si="5"/>
        <v>0</v>
      </c>
    </row>
    <row r="136" spans="1:23" ht="15.75" customHeight="1" x14ac:dyDescent="0.25">
      <c r="A136" s="4">
        <v>135</v>
      </c>
      <c r="B136" s="4">
        <v>2010</v>
      </c>
      <c r="C136" s="4" t="str">
        <f>B136&amp;"-"&amp;COUNTIF($B$2:B136,B136)</f>
        <v>2010-20</v>
      </c>
      <c r="D136" s="4" t="s">
        <v>54</v>
      </c>
      <c r="E136" s="11">
        <v>40262</v>
      </c>
      <c r="F136" s="4" t="s">
        <v>40</v>
      </c>
      <c r="G136" s="4" t="s">
        <v>55</v>
      </c>
      <c r="H136" s="4" t="s">
        <v>55</v>
      </c>
      <c r="I136" s="4" t="s">
        <v>33</v>
      </c>
      <c r="J136" s="4" t="s">
        <v>34</v>
      </c>
      <c r="K136" s="4">
        <v>0</v>
      </c>
      <c r="L136" s="4" t="s">
        <v>55</v>
      </c>
      <c r="M136" s="4">
        <v>0</v>
      </c>
      <c r="N136" s="4">
        <v>5</v>
      </c>
      <c r="O136" s="4" t="s">
        <v>116</v>
      </c>
      <c r="P136" s="4" t="s">
        <v>172</v>
      </c>
      <c r="Q136" s="4" t="s">
        <v>64</v>
      </c>
      <c r="R136" s="4" t="s">
        <v>74</v>
      </c>
      <c r="T136">
        <f>IF(B136=Questions!$H$4,1,0)</f>
        <v>0</v>
      </c>
      <c r="U136">
        <f>IF(toss_winner=winner,1,0)</f>
        <v>1</v>
      </c>
      <c r="V136">
        <f t="shared" si="4"/>
        <v>1</v>
      </c>
      <c r="W136">
        <f t="shared" si="5"/>
        <v>1</v>
      </c>
    </row>
    <row r="137" spans="1:23" ht="15.75" customHeight="1" x14ac:dyDescent="0.25">
      <c r="A137" s="4">
        <v>136</v>
      </c>
      <c r="B137" s="4">
        <v>2010</v>
      </c>
      <c r="C137" s="4" t="str">
        <f>B137&amp;"-"&amp;COUNTIF($B$2:B137,B137)</f>
        <v>2010-21</v>
      </c>
      <c r="D137" s="4" t="s">
        <v>175</v>
      </c>
      <c r="E137" s="11">
        <v>40263</v>
      </c>
      <c r="F137" s="4" t="s">
        <v>61</v>
      </c>
      <c r="G137" s="4" t="s">
        <v>48</v>
      </c>
      <c r="H137" s="4" t="s">
        <v>61</v>
      </c>
      <c r="I137" s="4" t="s">
        <v>42</v>
      </c>
      <c r="J137" s="4" t="s">
        <v>34</v>
      </c>
      <c r="K137" s="4">
        <v>0</v>
      </c>
      <c r="L137" s="4" t="s">
        <v>48</v>
      </c>
      <c r="M137" s="4">
        <v>0</v>
      </c>
      <c r="N137" s="4">
        <v>8</v>
      </c>
      <c r="O137" s="4" t="s">
        <v>78</v>
      </c>
      <c r="P137" s="4" t="s">
        <v>176</v>
      </c>
      <c r="Q137" s="4" t="s">
        <v>135</v>
      </c>
      <c r="R137" s="4" t="s">
        <v>125</v>
      </c>
      <c r="T137">
        <f>IF(B137=Questions!$H$4,1,0)</f>
        <v>0</v>
      </c>
      <c r="U137">
        <f>IF(toss_winner=winner,1,0)</f>
        <v>0</v>
      </c>
      <c r="V137">
        <f t="shared" si="4"/>
        <v>0</v>
      </c>
      <c r="W137">
        <f t="shared" si="5"/>
        <v>0</v>
      </c>
    </row>
    <row r="138" spans="1:23" ht="15.75" customHeight="1" x14ac:dyDescent="0.25">
      <c r="A138" s="4">
        <v>137</v>
      </c>
      <c r="B138" s="4">
        <v>2010</v>
      </c>
      <c r="C138" s="4" t="str">
        <f>B138&amp;"-"&amp;COUNTIF($B$2:B138,B138)</f>
        <v>2010-22</v>
      </c>
      <c r="D138" s="4" t="s">
        <v>39</v>
      </c>
      <c r="E138" s="11">
        <v>40264</v>
      </c>
      <c r="F138" s="4" t="s">
        <v>31</v>
      </c>
      <c r="G138" s="4" t="s">
        <v>41</v>
      </c>
      <c r="H138" s="4" t="s">
        <v>31</v>
      </c>
      <c r="I138" s="4" t="s">
        <v>42</v>
      </c>
      <c r="J138" s="4" t="s">
        <v>34</v>
      </c>
      <c r="K138" s="4">
        <v>0</v>
      </c>
      <c r="L138" s="4" t="s">
        <v>31</v>
      </c>
      <c r="M138" s="4">
        <v>39</v>
      </c>
      <c r="N138" s="4">
        <v>0</v>
      </c>
      <c r="O138" s="4" t="s">
        <v>173</v>
      </c>
      <c r="P138" s="4" t="s">
        <v>44</v>
      </c>
      <c r="Q138" s="4" t="s">
        <v>87</v>
      </c>
      <c r="R138" s="4" t="s">
        <v>148</v>
      </c>
      <c r="T138">
        <f>IF(B138=Questions!$H$4,1,0)</f>
        <v>0</v>
      </c>
      <c r="U138">
        <f>IF(toss_winner=winner,1,0)</f>
        <v>1</v>
      </c>
      <c r="V138">
        <f t="shared" si="4"/>
        <v>0</v>
      </c>
      <c r="W138">
        <f t="shared" si="5"/>
        <v>0</v>
      </c>
    </row>
    <row r="139" spans="1:23" ht="15.75" customHeight="1" x14ac:dyDescent="0.25">
      <c r="A139" s="4">
        <v>138</v>
      </c>
      <c r="B139" s="4">
        <v>2010</v>
      </c>
      <c r="C139" s="4" t="str">
        <f>B139&amp;"-"&amp;COUNTIF($B$2:B139,B139)</f>
        <v>2010-23</v>
      </c>
      <c r="D139" s="4" t="s">
        <v>30</v>
      </c>
      <c r="E139" s="11">
        <v>40262</v>
      </c>
      <c r="F139" s="4" t="s">
        <v>49</v>
      </c>
      <c r="G139" s="4" t="s">
        <v>32</v>
      </c>
      <c r="H139" s="4" t="s">
        <v>32</v>
      </c>
      <c r="I139" s="4" t="s">
        <v>33</v>
      </c>
      <c r="J139" s="4" t="s">
        <v>34</v>
      </c>
      <c r="K139" s="4">
        <v>0</v>
      </c>
      <c r="L139" s="4" t="s">
        <v>49</v>
      </c>
      <c r="M139" s="4">
        <v>17</v>
      </c>
      <c r="N139" s="4">
        <v>0</v>
      </c>
      <c r="O139" s="4" t="s">
        <v>185</v>
      </c>
      <c r="P139" s="4" t="s">
        <v>36</v>
      </c>
      <c r="Q139" s="4" t="s">
        <v>101</v>
      </c>
      <c r="R139" s="4" t="s">
        <v>38</v>
      </c>
      <c r="T139">
        <f>IF(B139=Questions!$H$4,1,0)</f>
        <v>0</v>
      </c>
      <c r="U139">
        <f>IF(toss_winner=winner,1,0)</f>
        <v>0</v>
      </c>
      <c r="V139">
        <f t="shared" si="4"/>
        <v>1</v>
      </c>
      <c r="W139">
        <f t="shared" si="5"/>
        <v>0</v>
      </c>
    </row>
    <row r="140" spans="1:23" ht="15.75" customHeight="1" x14ac:dyDescent="0.25">
      <c r="A140" s="4">
        <v>139</v>
      </c>
      <c r="B140" s="4">
        <v>2010</v>
      </c>
      <c r="C140" s="4" t="str">
        <f>B140&amp;"-"&amp;COUNTIF($B$2:B140,B140)</f>
        <v>2010-24</v>
      </c>
      <c r="D140" s="4" t="s">
        <v>175</v>
      </c>
      <c r="E140" s="11">
        <v>40265</v>
      </c>
      <c r="F140" s="4" t="s">
        <v>48</v>
      </c>
      <c r="G140" s="4" t="s">
        <v>40</v>
      </c>
      <c r="H140" s="4" t="s">
        <v>48</v>
      </c>
      <c r="I140" s="4" t="s">
        <v>42</v>
      </c>
      <c r="J140" s="4" t="s">
        <v>34</v>
      </c>
      <c r="K140" s="4">
        <v>0</v>
      </c>
      <c r="L140" s="4" t="s">
        <v>48</v>
      </c>
      <c r="M140" s="4">
        <v>17</v>
      </c>
      <c r="N140" s="4">
        <v>0</v>
      </c>
      <c r="O140" s="4" t="s">
        <v>186</v>
      </c>
      <c r="P140" s="4" t="s">
        <v>176</v>
      </c>
      <c r="Q140" s="4" t="s">
        <v>153</v>
      </c>
      <c r="R140" s="4" t="s">
        <v>125</v>
      </c>
      <c r="T140">
        <f>IF(B140=Questions!$H$4,1,0)</f>
        <v>0</v>
      </c>
      <c r="U140">
        <f>IF(toss_winner=winner,1,0)</f>
        <v>1</v>
      </c>
      <c r="V140">
        <f t="shared" si="4"/>
        <v>0</v>
      </c>
      <c r="W140">
        <f t="shared" si="5"/>
        <v>0</v>
      </c>
    </row>
    <row r="141" spans="1:23" ht="15.75" customHeight="1" x14ac:dyDescent="0.25">
      <c r="A141" s="4">
        <v>140</v>
      </c>
      <c r="B141" s="4">
        <v>2010</v>
      </c>
      <c r="C141" s="4" t="str">
        <f>B141&amp;"-"&amp;COUNTIF($B$2:B141,B141)</f>
        <v>2010-25</v>
      </c>
      <c r="D141" s="4" t="s">
        <v>54</v>
      </c>
      <c r="E141" s="11">
        <v>40265</v>
      </c>
      <c r="F141" s="4" t="s">
        <v>55</v>
      </c>
      <c r="G141" s="4" t="s">
        <v>61</v>
      </c>
      <c r="H141" s="4" t="s">
        <v>61</v>
      </c>
      <c r="I141" s="4" t="s">
        <v>33</v>
      </c>
      <c r="J141" s="4" t="s">
        <v>34</v>
      </c>
      <c r="K141" s="4">
        <v>0</v>
      </c>
      <c r="L141" s="4" t="s">
        <v>55</v>
      </c>
      <c r="M141" s="4">
        <v>41</v>
      </c>
      <c r="N141" s="4">
        <v>0</v>
      </c>
      <c r="O141" s="4" t="s">
        <v>162</v>
      </c>
      <c r="P141" s="4" t="s">
        <v>83</v>
      </c>
      <c r="Q141" s="4" t="s">
        <v>177</v>
      </c>
      <c r="R141" s="4" t="s">
        <v>65</v>
      </c>
      <c r="T141">
        <f>IF(B141=Questions!$H$4,1,0)</f>
        <v>0</v>
      </c>
      <c r="U141">
        <f>IF(toss_winner=winner,1,0)</f>
        <v>0</v>
      </c>
      <c r="V141">
        <f t="shared" si="4"/>
        <v>1</v>
      </c>
      <c r="W141">
        <f t="shared" si="5"/>
        <v>0</v>
      </c>
    </row>
    <row r="142" spans="1:23" ht="15.75" customHeight="1" x14ac:dyDescent="0.25">
      <c r="A142" s="4">
        <v>141</v>
      </c>
      <c r="B142" s="4">
        <v>2010</v>
      </c>
      <c r="C142" s="4" t="str">
        <f>B142&amp;"-"&amp;COUNTIF($B$2:B142,B142)</f>
        <v>2010-26</v>
      </c>
      <c r="D142" s="4" t="s">
        <v>47</v>
      </c>
      <c r="E142" s="11">
        <v>40266</v>
      </c>
      <c r="F142" s="4" t="s">
        <v>49</v>
      </c>
      <c r="G142" s="4" t="s">
        <v>31</v>
      </c>
      <c r="H142" s="4" t="s">
        <v>49</v>
      </c>
      <c r="I142" s="4" t="s">
        <v>42</v>
      </c>
      <c r="J142" s="4" t="s">
        <v>34</v>
      </c>
      <c r="K142" s="4">
        <v>0</v>
      </c>
      <c r="L142" s="4" t="s">
        <v>49</v>
      </c>
      <c r="M142" s="4">
        <v>40</v>
      </c>
      <c r="N142" s="4">
        <v>0</v>
      </c>
      <c r="O142" s="4" t="s">
        <v>187</v>
      </c>
      <c r="P142" s="4" t="s">
        <v>51</v>
      </c>
      <c r="Q142" s="4" t="s">
        <v>153</v>
      </c>
      <c r="R142" s="4" t="s">
        <v>125</v>
      </c>
      <c r="T142">
        <f>IF(B142=Questions!$H$4,1,0)</f>
        <v>0</v>
      </c>
      <c r="U142">
        <f>IF(toss_winner=winner,1,0)</f>
        <v>1</v>
      </c>
      <c r="V142">
        <f t="shared" si="4"/>
        <v>0</v>
      </c>
      <c r="W142">
        <f t="shared" si="5"/>
        <v>0</v>
      </c>
    </row>
    <row r="143" spans="1:23" ht="15.75" customHeight="1" x14ac:dyDescent="0.25">
      <c r="A143" s="4">
        <v>142</v>
      </c>
      <c r="B143" s="4">
        <v>2010</v>
      </c>
      <c r="C143" s="4" t="str">
        <f>B143&amp;"-"&amp;COUNTIF($B$2:B143,B143)</f>
        <v>2010-27</v>
      </c>
      <c r="D143" s="4" t="s">
        <v>54</v>
      </c>
      <c r="E143" s="11">
        <v>40267</v>
      </c>
      <c r="F143" s="4" t="s">
        <v>41</v>
      </c>
      <c r="G143" s="4" t="s">
        <v>55</v>
      </c>
      <c r="H143" s="4" t="s">
        <v>55</v>
      </c>
      <c r="I143" s="4" t="s">
        <v>33</v>
      </c>
      <c r="J143" s="4" t="s">
        <v>34</v>
      </c>
      <c r="K143" s="4">
        <v>0</v>
      </c>
      <c r="L143" s="4" t="s">
        <v>55</v>
      </c>
      <c r="M143" s="4">
        <v>0</v>
      </c>
      <c r="N143" s="4">
        <v>4</v>
      </c>
      <c r="O143" s="4" t="s">
        <v>188</v>
      </c>
      <c r="P143" s="4" t="s">
        <v>172</v>
      </c>
      <c r="Q143" s="4" t="s">
        <v>87</v>
      </c>
      <c r="R143" s="4" t="s">
        <v>146</v>
      </c>
      <c r="T143">
        <f>IF(B143=Questions!$H$4,1,0)</f>
        <v>0</v>
      </c>
      <c r="U143">
        <f>IF(toss_winner=winner,1,0)</f>
        <v>1</v>
      </c>
      <c r="V143">
        <f t="shared" si="4"/>
        <v>1</v>
      </c>
      <c r="W143">
        <f t="shared" si="5"/>
        <v>1</v>
      </c>
    </row>
    <row r="144" spans="1:23" ht="15.75" customHeight="1" x14ac:dyDescent="0.25">
      <c r="A144" s="4">
        <v>143</v>
      </c>
      <c r="B144" s="4">
        <v>2010</v>
      </c>
      <c r="C144" s="4" t="str">
        <f>B144&amp;"-"&amp;COUNTIF($B$2:B144,B144)</f>
        <v>2010-28</v>
      </c>
      <c r="D144" s="4" t="s">
        <v>75</v>
      </c>
      <c r="E144" s="11">
        <v>40268</v>
      </c>
      <c r="F144" s="4" t="s">
        <v>32</v>
      </c>
      <c r="G144" s="4" t="s">
        <v>40</v>
      </c>
      <c r="H144" s="4" t="s">
        <v>32</v>
      </c>
      <c r="I144" s="4" t="s">
        <v>42</v>
      </c>
      <c r="J144" s="4" t="s">
        <v>34</v>
      </c>
      <c r="K144" s="4">
        <v>0</v>
      </c>
      <c r="L144" s="4" t="s">
        <v>40</v>
      </c>
      <c r="M144" s="4">
        <v>0</v>
      </c>
      <c r="N144" s="4">
        <v>5</v>
      </c>
      <c r="O144" s="4" t="s">
        <v>189</v>
      </c>
      <c r="P144" s="4" t="s">
        <v>77</v>
      </c>
      <c r="Q144" s="4" t="s">
        <v>101</v>
      </c>
      <c r="R144" s="4" t="s">
        <v>38</v>
      </c>
      <c r="T144">
        <f>IF(B144=Questions!$H$4,1,0)</f>
        <v>0</v>
      </c>
      <c r="U144">
        <f>IF(toss_winner=winner,1,0)</f>
        <v>0</v>
      </c>
      <c r="V144">
        <f t="shared" si="4"/>
        <v>0</v>
      </c>
      <c r="W144">
        <f t="shared" si="5"/>
        <v>0</v>
      </c>
    </row>
    <row r="145" spans="1:23" ht="15.75" customHeight="1" x14ac:dyDescent="0.25">
      <c r="A145" s="4">
        <v>144</v>
      </c>
      <c r="B145" s="4">
        <v>2010</v>
      </c>
      <c r="C145" s="4" t="str">
        <f>B145&amp;"-"&amp;COUNTIF($B$2:B145,B145)</f>
        <v>2010-29</v>
      </c>
      <c r="D145" s="4" t="s">
        <v>47</v>
      </c>
      <c r="E145" s="11">
        <v>40268</v>
      </c>
      <c r="F145" s="4" t="s">
        <v>49</v>
      </c>
      <c r="G145" s="4" t="s">
        <v>48</v>
      </c>
      <c r="H145" s="4" t="s">
        <v>49</v>
      </c>
      <c r="I145" s="4" t="s">
        <v>42</v>
      </c>
      <c r="J145" s="4" t="s">
        <v>34</v>
      </c>
      <c r="K145" s="4">
        <v>0</v>
      </c>
      <c r="L145" s="4" t="s">
        <v>49</v>
      </c>
      <c r="M145" s="4">
        <v>67</v>
      </c>
      <c r="N145" s="4">
        <v>0</v>
      </c>
      <c r="O145" s="4" t="s">
        <v>110</v>
      </c>
      <c r="P145" s="4" t="s">
        <v>51</v>
      </c>
      <c r="Q145" s="4" t="s">
        <v>135</v>
      </c>
      <c r="R145" s="4" t="s">
        <v>125</v>
      </c>
      <c r="T145">
        <f>IF(B145=Questions!$H$4,1,0)</f>
        <v>0</v>
      </c>
      <c r="U145">
        <f>IF(toss_winner=winner,1,0)</f>
        <v>1</v>
      </c>
      <c r="V145">
        <f t="shared" si="4"/>
        <v>0</v>
      </c>
      <c r="W145">
        <f t="shared" si="5"/>
        <v>0</v>
      </c>
    </row>
    <row r="146" spans="1:23" ht="15.75" customHeight="1" x14ac:dyDescent="0.25">
      <c r="A146" s="4">
        <v>145</v>
      </c>
      <c r="B146" s="4">
        <v>2010</v>
      </c>
      <c r="C146" s="4" t="str">
        <f>B146&amp;"-"&amp;COUNTIF($B$2:B146,B146)</f>
        <v>2010-30</v>
      </c>
      <c r="D146" s="4" t="s">
        <v>60</v>
      </c>
      <c r="E146" s="11">
        <v>40269</v>
      </c>
      <c r="F146" s="4" t="s">
        <v>31</v>
      </c>
      <c r="G146" s="4" t="s">
        <v>61</v>
      </c>
      <c r="H146" s="4" t="s">
        <v>31</v>
      </c>
      <c r="I146" s="4" t="s">
        <v>42</v>
      </c>
      <c r="J146" s="4" t="s">
        <v>34</v>
      </c>
      <c r="K146" s="4">
        <v>0</v>
      </c>
      <c r="L146" s="4" t="s">
        <v>31</v>
      </c>
      <c r="M146" s="4">
        <v>24</v>
      </c>
      <c r="N146" s="4">
        <v>0</v>
      </c>
      <c r="O146" s="4" t="s">
        <v>98</v>
      </c>
      <c r="P146" s="4" t="s">
        <v>63</v>
      </c>
      <c r="Q146" s="4" t="s">
        <v>65</v>
      </c>
      <c r="R146" s="4" t="s">
        <v>59</v>
      </c>
      <c r="T146">
        <f>IF(B146=Questions!$H$4,1,0)</f>
        <v>0</v>
      </c>
      <c r="U146">
        <f>IF(toss_winner=winner,1,0)</f>
        <v>1</v>
      </c>
      <c r="V146">
        <f t="shared" si="4"/>
        <v>0</v>
      </c>
      <c r="W146">
        <f t="shared" si="5"/>
        <v>0</v>
      </c>
    </row>
    <row r="147" spans="1:23" ht="15.75" customHeight="1" x14ac:dyDescent="0.25">
      <c r="A147" s="4">
        <v>146</v>
      </c>
      <c r="B147" s="4">
        <v>2010</v>
      </c>
      <c r="C147" s="4" t="str">
        <f>B147&amp;"-"&amp;COUNTIF($B$2:B147,B147)</f>
        <v>2010-31</v>
      </c>
      <c r="D147" s="4" t="s">
        <v>39</v>
      </c>
      <c r="E147" s="11">
        <v>40270</v>
      </c>
      <c r="F147" s="4" t="s">
        <v>41</v>
      </c>
      <c r="G147" s="4" t="s">
        <v>32</v>
      </c>
      <c r="H147" s="4" t="s">
        <v>41</v>
      </c>
      <c r="I147" s="4" t="s">
        <v>42</v>
      </c>
      <c r="J147" s="4" t="s">
        <v>34</v>
      </c>
      <c r="K147" s="4">
        <v>0</v>
      </c>
      <c r="L147" s="4" t="s">
        <v>32</v>
      </c>
      <c r="M147" s="4">
        <v>0</v>
      </c>
      <c r="N147" s="4">
        <v>6</v>
      </c>
      <c r="O147" s="4" t="s">
        <v>190</v>
      </c>
      <c r="P147" s="4" t="s">
        <v>44</v>
      </c>
      <c r="Q147" s="4" t="s">
        <v>64</v>
      </c>
      <c r="R147" s="4" t="s">
        <v>129</v>
      </c>
      <c r="T147">
        <f>IF(B147=Questions!$H$4,1,0)</f>
        <v>0</v>
      </c>
      <c r="U147">
        <f>IF(toss_winner=winner,1,0)</f>
        <v>0</v>
      </c>
      <c r="V147">
        <f t="shared" si="4"/>
        <v>0</v>
      </c>
      <c r="W147">
        <f t="shared" si="5"/>
        <v>0</v>
      </c>
    </row>
    <row r="148" spans="1:23" ht="15.75" customHeight="1" x14ac:dyDescent="0.25">
      <c r="A148" s="4">
        <v>147</v>
      </c>
      <c r="B148" s="4">
        <v>2010</v>
      </c>
      <c r="C148" s="4" t="str">
        <f>B148&amp;"-"&amp;COUNTIF($B$2:B148,B148)</f>
        <v>2010-32</v>
      </c>
      <c r="D148" s="4" t="s">
        <v>75</v>
      </c>
      <c r="E148" s="11">
        <v>40271</v>
      </c>
      <c r="F148" s="4" t="s">
        <v>40</v>
      </c>
      <c r="G148" s="4" t="s">
        <v>48</v>
      </c>
      <c r="H148" s="4" t="s">
        <v>40</v>
      </c>
      <c r="I148" s="4" t="s">
        <v>42</v>
      </c>
      <c r="J148" s="4" t="s">
        <v>34</v>
      </c>
      <c r="K148" s="4">
        <v>0</v>
      </c>
      <c r="L148" s="4" t="s">
        <v>40</v>
      </c>
      <c r="M148" s="4">
        <v>23</v>
      </c>
      <c r="N148" s="4">
        <v>0</v>
      </c>
      <c r="O148" s="4" t="s">
        <v>189</v>
      </c>
      <c r="P148" s="4" t="s">
        <v>77</v>
      </c>
      <c r="Q148" s="4" t="s">
        <v>38</v>
      </c>
      <c r="R148" s="4" t="s">
        <v>69</v>
      </c>
      <c r="T148">
        <f>IF(B148=Questions!$H$4,1,0)</f>
        <v>0</v>
      </c>
      <c r="U148">
        <f>IF(toss_winner=winner,1,0)</f>
        <v>1</v>
      </c>
      <c r="V148">
        <f t="shared" si="4"/>
        <v>0</v>
      </c>
      <c r="W148">
        <f t="shared" si="5"/>
        <v>0</v>
      </c>
    </row>
    <row r="149" spans="1:23" ht="15.75" customHeight="1" x14ac:dyDescent="0.25">
      <c r="A149" s="4">
        <v>148</v>
      </c>
      <c r="B149" s="4">
        <v>2010</v>
      </c>
      <c r="C149" s="4" t="str">
        <f>B149&amp;"-"&amp;COUNTIF($B$2:B149,B149)</f>
        <v>2010-33</v>
      </c>
      <c r="D149" s="4" t="s">
        <v>54</v>
      </c>
      <c r="E149" s="11">
        <v>40271</v>
      </c>
      <c r="F149" s="4" t="s">
        <v>55</v>
      </c>
      <c r="G149" s="4" t="s">
        <v>61</v>
      </c>
      <c r="H149" s="4" t="s">
        <v>55</v>
      </c>
      <c r="I149" s="4" t="s">
        <v>42</v>
      </c>
      <c r="J149" s="4" t="s">
        <v>34</v>
      </c>
      <c r="K149" s="4">
        <v>0</v>
      </c>
      <c r="L149" s="4" t="s">
        <v>55</v>
      </c>
      <c r="M149" s="4">
        <v>63</v>
      </c>
      <c r="N149" s="4">
        <v>0</v>
      </c>
      <c r="O149" s="4" t="s">
        <v>191</v>
      </c>
      <c r="P149" s="4" t="s">
        <v>172</v>
      </c>
      <c r="Q149" s="4" t="s">
        <v>87</v>
      </c>
      <c r="R149" s="4" t="s">
        <v>148</v>
      </c>
      <c r="T149">
        <f>IF(B149=Questions!$H$4,1,0)</f>
        <v>0</v>
      </c>
      <c r="U149">
        <f>IF(toss_winner=winner,1,0)</f>
        <v>1</v>
      </c>
      <c r="V149">
        <f t="shared" si="4"/>
        <v>0</v>
      </c>
      <c r="W149">
        <f t="shared" si="5"/>
        <v>0</v>
      </c>
    </row>
    <row r="150" spans="1:23" ht="15.75" customHeight="1" x14ac:dyDescent="0.25">
      <c r="A150" s="4">
        <v>149</v>
      </c>
      <c r="B150" s="4">
        <v>2010</v>
      </c>
      <c r="C150" s="4" t="str">
        <f>B150&amp;"-"&amp;COUNTIF($B$2:B150,B150)</f>
        <v>2010-34</v>
      </c>
      <c r="D150" s="4" t="s">
        <v>60</v>
      </c>
      <c r="E150" s="11">
        <v>40272</v>
      </c>
      <c r="F150" s="4" t="s">
        <v>31</v>
      </c>
      <c r="G150" s="4" t="s">
        <v>41</v>
      </c>
      <c r="H150" s="4" t="s">
        <v>31</v>
      </c>
      <c r="I150" s="4" t="s">
        <v>42</v>
      </c>
      <c r="J150" s="4" t="s">
        <v>34</v>
      </c>
      <c r="K150" s="4">
        <v>0</v>
      </c>
      <c r="L150" s="4" t="s">
        <v>41</v>
      </c>
      <c r="M150" s="4">
        <v>0</v>
      </c>
      <c r="N150" s="4">
        <v>8</v>
      </c>
      <c r="O150" s="4" t="s">
        <v>104</v>
      </c>
      <c r="P150" s="4" t="s">
        <v>63</v>
      </c>
      <c r="Q150" s="4" t="s">
        <v>137</v>
      </c>
      <c r="R150" s="4" t="s">
        <v>59</v>
      </c>
      <c r="T150">
        <f>IF(B150=Questions!$H$4,1,0)</f>
        <v>0</v>
      </c>
      <c r="U150">
        <f>IF(toss_winner=winner,1,0)</f>
        <v>0</v>
      </c>
      <c r="V150">
        <f t="shared" si="4"/>
        <v>0</v>
      </c>
      <c r="W150">
        <f t="shared" si="5"/>
        <v>0</v>
      </c>
    </row>
    <row r="151" spans="1:23" ht="15.75" customHeight="1" x14ac:dyDescent="0.25">
      <c r="A151" s="4">
        <v>150</v>
      </c>
      <c r="B151" s="4">
        <v>2010</v>
      </c>
      <c r="C151" s="4" t="str">
        <f>B151&amp;"-"&amp;COUNTIF($B$2:B151,B151)</f>
        <v>2010-35</v>
      </c>
      <c r="D151" s="4" t="s">
        <v>47</v>
      </c>
      <c r="E151" s="11">
        <v>40272</v>
      </c>
      <c r="F151" s="4" t="s">
        <v>49</v>
      </c>
      <c r="G151" s="4" t="s">
        <v>32</v>
      </c>
      <c r="H151" s="4" t="s">
        <v>49</v>
      </c>
      <c r="I151" s="4" t="s">
        <v>42</v>
      </c>
      <c r="J151" s="4" t="s">
        <v>34</v>
      </c>
      <c r="K151" s="4">
        <v>0</v>
      </c>
      <c r="L151" s="4" t="s">
        <v>49</v>
      </c>
      <c r="M151" s="4">
        <v>37</v>
      </c>
      <c r="N151" s="4">
        <v>0</v>
      </c>
      <c r="O151" s="4" t="s">
        <v>192</v>
      </c>
      <c r="P151" s="4" t="s">
        <v>51</v>
      </c>
      <c r="Q151" s="4" t="s">
        <v>64</v>
      </c>
      <c r="R151" s="4" t="s">
        <v>129</v>
      </c>
      <c r="T151">
        <f>IF(B151=Questions!$H$4,1,0)</f>
        <v>0</v>
      </c>
      <c r="U151">
        <f>IF(toss_winner=winner,1,0)</f>
        <v>1</v>
      </c>
      <c r="V151">
        <f t="shared" si="4"/>
        <v>0</v>
      </c>
      <c r="W151">
        <f t="shared" si="5"/>
        <v>0</v>
      </c>
    </row>
    <row r="152" spans="1:23" ht="15.75" customHeight="1" x14ac:dyDescent="0.25">
      <c r="A152" s="4">
        <v>151</v>
      </c>
      <c r="B152" s="4">
        <v>2010</v>
      </c>
      <c r="C152" s="4" t="str">
        <f>B152&amp;"-"&amp;COUNTIF($B$2:B152,B152)</f>
        <v>2010-36</v>
      </c>
      <c r="D152" s="4" t="s">
        <v>193</v>
      </c>
      <c r="E152" s="11">
        <v>40273</v>
      </c>
      <c r="F152" s="4" t="s">
        <v>48</v>
      </c>
      <c r="G152" s="4" t="s">
        <v>61</v>
      </c>
      <c r="H152" s="4" t="s">
        <v>48</v>
      </c>
      <c r="I152" s="4" t="s">
        <v>42</v>
      </c>
      <c r="J152" s="4" t="s">
        <v>34</v>
      </c>
      <c r="K152" s="4">
        <v>0</v>
      </c>
      <c r="L152" s="4" t="s">
        <v>48</v>
      </c>
      <c r="M152" s="4">
        <v>2</v>
      </c>
      <c r="N152" s="4">
        <v>0</v>
      </c>
      <c r="O152" s="4" t="s">
        <v>164</v>
      </c>
      <c r="P152" s="4" t="s">
        <v>194</v>
      </c>
      <c r="Q152" s="4" t="s">
        <v>135</v>
      </c>
      <c r="R152" s="4" t="s">
        <v>125</v>
      </c>
      <c r="T152">
        <f>IF(B152=Questions!$H$4,1,0)</f>
        <v>0</v>
      </c>
      <c r="U152">
        <f>IF(toss_winner=winner,1,0)</f>
        <v>1</v>
      </c>
      <c r="V152">
        <f t="shared" si="4"/>
        <v>0</v>
      </c>
      <c r="W152">
        <f t="shared" si="5"/>
        <v>0</v>
      </c>
    </row>
    <row r="153" spans="1:23" ht="15.75" customHeight="1" x14ac:dyDescent="0.25">
      <c r="A153" s="4">
        <v>152</v>
      </c>
      <c r="B153" s="4">
        <v>2010</v>
      </c>
      <c r="C153" s="4" t="str">
        <f>B153&amp;"-"&amp;COUNTIF($B$2:B153,B153)</f>
        <v>2010-37</v>
      </c>
      <c r="D153" s="4" t="s">
        <v>75</v>
      </c>
      <c r="E153" s="11">
        <v>40274</v>
      </c>
      <c r="F153" s="4" t="s">
        <v>40</v>
      </c>
      <c r="G153" s="4" t="s">
        <v>55</v>
      </c>
      <c r="H153" s="4" t="s">
        <v>40</v>
      </c>
      <c r="I153" s="4" t="s">
        <v>42</v>
      </c>
      <c r="J153" s="4" t="s">
        <v>34</v>
      </c>
      <c r="K153" s="4">
        <v>0</v>
      </c>
      <c r="L153" s="4" t="s">
        <v>40</v>
      </c>
      <c r="M153" s="4">
        <v>24</v>
      </c>
      <c r="N153" s="4">
        <v>0</v>
      </c>
      <c r="O153" s="4" t="s">
        <v>114</v>
      </c>
      <c r="P153" s="4" t="s">
        <v>77</v>
      </c>
      <c r="Q153" s="4" t="s">
        <v>137</v>
      </c>
      <c r="R153" s="4" t="s">
        <v>59</v>
      </c>
      <c r="T153">
        <f>IF(B153=Questions!$H$4,1,0)</f>
        <v>0</v>
      </c>
      <c r="U153">
        <f>IF(toss_winner=winner,1,0)</f>
        <v>1</v>
      </c>
      <c r="V153">
        <f t="shared" si="4"/>
        <v>0</v>
      </c>
      <c r="W153">
        <f t="shared" si="5"/>
        <v>0</v>
      </c>
    </row>
    <row r="154" spans="1:23" ht="15.75" customHeight="1" x14ac:dyDescent="0.25">
      <c r="A154" s="4">
        <v>153</v>
      </c>
      <c r="B154" s="4">
        <v>2010</v>
      </c>
      <c r="C154" s="4" t="str">
        <f>B154&amp;"-"&amp;COUNTIF($B$2:B154,B154)</f>
        <v>2010-38</v>
      </c>
      <c r="D154" s="4" t="s">
        <v>66</v>
      </c>
      <c r="E154" s="11">
        <v>40275</v>
      </c>
      <c r="F154" s="4" t="s">
        <v>41</v>
      </c>
      <c r="G154" s="4" t="s">
        <v>48</v>
      </c>
      <c r="H154" s="4" t="s">
        <v>41</v>
      </c>
      <c r="I154" s="4" t="s">
        <v>42</v>
      </c>
      <c r="J154" s="4" t="s">
        <v>34</v>
      </c>
      <c r="K154" s="4">
        <v>0</v>
      </c>
      <c r="L154" s="4" t="s">
        <v>48</v>
      </c>
      <c r="M154" s="4">
        <v>0</v>
      </c>
      <c r="N154" s="4">
        <v>9</v>
      </c>
      <c r="O154" s="4" t="s">
        <v>195</v>
      </c>
      <c r="P154" s="4" t="s">
        <v>68</v>
      </c>
      <c r="Q154" s="4" t="s">
        <v>148</v>
      </c>
      <c r="R154" s="4" t="s">
        <v>146</v>
      </c>
      <c r="T154">
        <f>IF(B154=Questions!$H$4,1,0)</f>
        <v>0</v>
      </c>
      <c r="U154">
        <f>IF(toss_winner=winner,1,0)</f>
        <v>0</v>
      </c>
      <c r="V154">
        <f t="shared" si="4"/>
        <v>0</v>
      </c>
      <c r="W154">
        <f t="shared" si="5"/>
        <v>0</v>
      </c>
    </row>
    <row r="155" spans="1:23" ht="15.75" customHeight="1" x14ac:dyDescent="0.25">
      <c r="A155" s="4">
        <v>154</v>
      </c>
      <c r="B155" s="4">
        <v>2010</v>
      </c>
      <c r="C155" s="4" t="str">
        <f>B155&amp;"-"&amp;COUNTIF($B$2:B155,B155)</f>
        <v>2010-39</v>
      </c>
      <c r="D155" s="4" t="s">
        <v>60</v>
      </c>
      <c r="E155" s="11">
        <v>40275</v>
      </c>
      <c r="F155" s="4" t="s">
        <v>31</v>
      </c>
      <c r="G155" s="4" t="s">
        <v>49</v>
      </c>
      <c r="H155" s="4" t="s">
        <v>31</v>
      </c>
      <c r="I155" s="4" t="s">
        <v>42</v>
      </c>
      <c r="J155" s="4" t="s">
        <v>34</v>
      </c>
      <c r="K155" s="4">
        <v>0</v>
      </c>
      <c r="L155" s="4" t="s">
        <v>31</v>
      </c>
      <c r="M155" s="4">
        <v>14</v>
      </c>
      <c r="N155" s="4">
        <v>0</v>
      </c>
      <c r="O155" s="4" t="s">
        <v>98</v>
      </c>
      <c r="P155" s="4" t="s">
        <v>63</v>
      </c>
      <c r="Q155" s="4" t="s">
        <v>101</v>
      </c>
      <c r="R155" s="4" t="s">
        <v>38</v>
      </c>
      <c r="T155">
        <f>IF(B155=Questions!$H$4,1,0)</f>
        <v>0</v>
      </c>
      <c r="U155">
        <f>IF(toss_winner=winner,1,0)</f>
        <v>1</v>
      </c>
      <c r="V155">
        <f t="shared" si="4"/>
        <v>0</v>
      </c>
      <c r="W155">
        <f t="shared" si="5"/>
        <v>0</v>
      </c>
    </row>
    <row r="156" spans="1:23" ht="15.75" customHeight="1" x14ac:dyDescent="0.25">
      <c r="A156" s="4">
        <v>155</v>
      </c>
      <c r="B156" s="4">
        <v>2010</v>
      </c>
      <c r="C156" s="4" t="str">
        <f>B156&amp;"-"&amp;COUNTIF($B$2:B156,B156)</f>
        <v>2010-40</v>
      </c>
      <c r="D156" s="4" t="s">
        <v>30</v>
      </c>
      <c r="E156" s="11">
        <v>40276</v>
      </c>
      <c r="F156" s="4" t="s">
        <v>32</v>
      </c>
      <c r="G156" s="4" t="s">
        <v>61</v>
      </c>
      <c r="H156" s="4" t="s">
        <v>61</v>
      </c>
      <c r="I156" s="4" t="s">
        <v>33</v>
      </c>
      <c r="J156" s="4" t="s">
        <v>34</v>
      </c>
      <c r="K156" s="4">
        <v>0</v>
      </c>
      <c r="L156" s="4" t="s">
        <v>61</v>
      </c>
      <c r="M156" s="4">
        <v>0</v>
      </c>
      <c r="N156" s="4">
        <v>7</v>
      </c>
      <c r="O156" s="4" t="s">
        <v>196</v>
      </c>
      <c r="P156" s="4" t="s">
        <v>36</v>
      </c>
      <c r="Q156" s="4" t="s">
        <v>137</v>
      </c>
      <c r="R156" s="4" t="s">
        <v>59</v>
      </c>
      <c r="T156">
        <f>IF(B156=Questions!$H$4,1,0)</f>
        <v>0</v>
      </c>
      <c r="U156">
        <f>IF(toss_winner=winner,1,0)</f>
        <v>1</v>
      </c>
      <c r="V156">
        <f t="shared" si="4"/>
        <v>1</v>
      </c>
      <c r="W156">
        <f t="shared" si="5"/>
        <v>1</v>
      </c>
    </row>
    <row r="157" spans="1:23" ht="15.75" customHeight="1" x14ac:dyDescent="0.25">
      <c r="A157" s="4">
        <v>156</v>
      </c>
      <c r="B157" s="4">
        <v>2010</v>
      </c>
      <c r="C157" s="4" t="str">
        <f>B157&amp;"-"&amp;COUNTIF($B$2:B157,B157)</f>
        <v>2010-41</v>
      </c>
      <c r="D157" s="4" t="s">
        <v>39</v>
      </c>
      <c r="E157" s="11">
        <v>40277</v>
      </c>
      <c r="F157" s="4" t="s">
        <v>55</v>
      </c>
      <c r="G157" s="4" t="s">
        <v>41</v>
      </c>
      <c r="H157" s="4" t="s">
        <v>55</v>
      </c>
      <c r="I157" s="4" t="s">
        <v>42</v>
      </c>
      <c r="J157" s="4" t="s">
        <v>34</v>
      </c>
      <c r="K157" s="4">
        <v>0</v>
      </c>
      <c r="L157" s="4" t="s">
        <v>41</v>
      </c>
      <c r="M157" s="4">
        <v>0</v>
      </c>
      <c r="N157" s="4">
        <v>6</v>
      </c>
      <c r="O157" s="4" t="s">
        <v>79</v>
      </c>
      <c r="P157" s="4" t="s">
        <v>44</v>
      </c>
      <c r="Q157" s="4" t="s">
        <v>129</v>
      </c>
      <c r="R157" s="4" t="s">
        <v>74</v>
      </c>
      <c r="T157">
        <f>IF(B157=Questions!$H$4,1,0)</f>
        <v>0</v>
      </c>
      <c r="U157">
        <f>IF(toss_winner=winner,1,0)</f>
        <v>0</v>
      </c>
      <c r="V157">
        <f t="shared" si="4"/>
        <v>0</v>
      </c>
      <c r="W157">
        <f t="shared" si="5"/>
        <v>0</v>
      </c>
    </row>
    <row r="158" spans="1:23" ht="15.75" customHeight="1" x14ac:dyDescent="0.25">
      <c r="A158" s="4">
        <v>157</v>
      </c>
      <c r="B158" s="4">
        <v>2010</v>
      </c>
      <c r="C158" s="4" t="str">
        <f>B158&amp;"-"&amp;COUNTIF($B$2:B158,B158)</f>
        <v>2010-42</v>
      </c>
      <c r="D158" s="4" t="s">
        <v>193</v>
      </c>
      <c r="E158" s="11">
        <v>40278</v>
      </c>
      <c r="F158" s="4" t="s">
        <v>40</v>
      </c>
      <c r="G158" s="4" t="s">
        <v>61</v>
      </c>
      <c r="H158" s="4" t="s">
        <v>40</v>
      </c>
      <c r="I158" s="4" t="s">
        <v>42</v>
      </c>
      <c r="J158" s="4" t="s">
        <v>34</v>
      </c>
      <c r="K158" s="4">
        <v>0</v>
      </c>
      <c r="L158" s="4" t="s">
        <v>61</v>
      </c>
      <c r="M158" s="4">
        <v>0</v>
      </c>
      <c r="N158" s="4">
        <v>6</v>
      </c>
      <c r="O158" s="4" t="s">
        <v>197</v>
      </c>
      <c r="P158" s="4" t="s">
        <v>194</v>
      </c>
      <c r="Q158" s="4" t="s">
        <v>135</v>
      </c>
      <c r="R158" s="4" t="s">
        <v>125</v>
      </c>
      <c r="T158">
        <f>IF(B158=Questions!$H$4,1,0)</f>
        <v>0</v>
      </c>
      <c r="U158">
        <f>IF(toss_winner=winner,1,0)</f>
        <v>0</v>
      </c>
      <c r="V158">
        <f t="shared" si="4"/>
        <v>0</v>
      </c>
      <c r="W158">
        <f t="shared" si="5"/>
        <v>0</v>
      </c>
    </row>
    <row r="159" spans="1:23" ht="15.75" customHeight="1" x14ac:dyDescent="0.25">
      <c r="A159" s="4">
        <v>158</v>
      </c>
      <c r="B159" s="4">
        <v>2010</v>
      </c>
      <c r="C159" s="4" t="str">
        <f>B159&amp;"-"&amp;COUNTIF($B$2:B159,B159)</f>
        <v>2010-43</v>
      </c>
      <c r="D159" s="4" t="s">
        <v>30</v>
      </c>
      <c r="E159" s="11">
        <v>40278</v>
      </c>
      <c r="F159" s="4" t="s">
        <v>31</v>
      </c>
      <c r="G159" s="4" t="s">
        <v>32</v>
      </c>
      <c r="H159" s="4" t="s">
        <v>32</v>
      </c>
      <c r="I159" s="4" t="s">
        <v>33</v>
      </c>
      <c r="J159" s="4" t="s">
        <v>34</v>
      </c>
      <c r="K159" s="4">
        <v>0</v>
      </c>
      <c r="L159" s="4" t="s">
        <v>32</v>
      </c>
      <c r="M159" s="4">
        <v>0</v>
      </c>
      <c r="N159" s="4">
        <v>7</v>
      </c>
      <c r="O159" s="4" t="s">
        <v>92</v>
      </c>
      <c r="P159" s="4" t="s">
        <v>36</v>
      </c>
      <c r="Q159" s="4" t="s">
        <v>65</v>
      </c>
      <c r="R159" s="4" t="s">
        <v>59</v>
      </c>
      <c r="T159">
        <f>IF(B159=Questions!$H$4,1,0)</f>
        <v>0</v>
      </c>
      <c r="U159">
        <f>IF(toss_winner=winner,1,0)</f>
        <v>1</v>
      </c>
      <c r="V159">
        <f t="shared" si="4"/>
        <v>1</v>
      </c>
      <c r="W159">
        <f t="shared" si="5"/>
        <v>1</v>
      </c>
    </row>
    <row r="160" spans="1:23" ht="15.75" customHeight="1" x14ac:dyDescent="0.25">
      <c r="A160" s="4">
        <v>159</v>
      </c>
      <c r="B160" s="4">
        <v>2010</v>
      </c>
      <c r="C160" s="4" t="str">
        <f>B160&amp;"-"&amp;COUNTIF($B$2:B160,B160)</f>
        <v>2010-44</v>
      </c>
      <c r="D160" s="4" t="s">
        <v>47</v>
      </c>
      <c r="E160" s="11">
        <v>40279</v>
      </c>
      <c r="F160" s="4" t="s">
        <v>49</v>
      </c>
      <c r="G160" s="4" t="s">
        <v>41</v>
      </c>
      <c r="H160" s="4" t="s">
        <v>49</v>
      </c>
      <c r="I160" s="4" t="s">
        <v>42</v>
      </c>
      <c r="J160" s="4" t="s">
        <v>34</v>
      </c>
      <c r="K160" s="4">
        <v>0</v>
      </c>
      <c r="L160" s="4" t="s">
        <v>41</v>
      </c>
      <c r="M160" s="4">
        <v>0</v>
      </c>
      <c r="N160" s="4">
        <v>7</v>
      </c>
      <c r="O160" s="4" t="s">
        <v>198</v>
      </c>
      <c r="P160" s="4" t="s">
        <v>51</v>
      </c>
      <c r="Q160" s="4" t="s">
        <v>64</v>
      </c>
      <c r="R160" s="4" t="s">
        <v>74</v>
      </c>
      <c r="T160">
        <f>IF(B160=Questions!$H$4,1,0)</f>
        <v>0</v>
      </c>
      <c r="U160">
        <f>IF(toss_winner=winner,1,0)</f>
        <v>0</v>
      </c>
      <c r="V160">
        <f t="shared" si="4"/>
        <v>0</v>
      </c>
      <c r="W160">
        <f t="shared" si="5"/>
        <v>0</v>
      </c>
    </row>
    <row r="161" spans="1:23" ht="15.75" customHeight="1" x14ac:dyDescent="0.25">
      <c r="A161" s="4">
        <v>160</v>
      </c>
      <c r="B161" s="4">
        <v>2010</v>
      </c>
      <c r="C161" s="4" t="str">
        <f>B161&amp;"-"&amp;COUNTIF($B$2:B161,B161)</f>
        <v>2010-45</v>
      </c>
      <c r="D161" s="4" t="s">
        <v>66</v>
      </c>
      <c r="E161" s="11">
        <v>40279</v>
      </c>
      <c r="F161" s="4" t="s">
        <v>55</v>
      </c>
      <c r="G161" s="4" t="s">
        <v>48</v>
      </c>
      <c r="H161" s="4" t="s">
        <v>48</v>
      </c>
      <c r="I161" s="4" t="s">
        <v>33</v>
      </c>
      <c r="J161" s="4" t="s">
        <v>34</v>
      </c>
      <c r="K161" s="4">
        <v>0</v>
      </c>
      <c r="L161" s="4" t="s">
        <v>55</v>
      </c>
      <c r="M161" s="4">
        <v>37</v>
      </c>
      <c r="N161" s="4">
        <v>0</v>
      </c>
      <c r="O161" s="4" t="s">
        <v>116</v>
      </c>
      <c r="P161" s="4" t="s">
        <v>68</v>
      </c>
      <c r="Q161" s="4" t="s">
        <v>87</v>
      </c>
      <c r="R161" s="4" t="s">
        <v>146</v>
      </c>
      <c r="T161">
        <f>IF(B161=Questions!$H$4,1,0)</f>
        <v>0</v>
      </c>
      <c r="U161">
        <f>IF(toss_winner=winner,1,0)</f>
        <v>0</v>
      </c>
      <c r="V161">
        <f t="shared" si="4"/>
        <v>1</v>
      </c>
      <c r="W161">
        <f t="shared" si="5"/>
        <v>0</v>
      </c>
    </row>
    <row r="162" spans="1:23" ht="15.75" customHeight="1" x14ac:dyDescent="0.25">
      <c r="A162" s="4">
        <v>161</v>
      </c>
      <c r="B162" s="4">
        <v>2010</v>
      </c>
      <c r="C162" s="4" t="str">
        <f>B162&amp;"-"&amp;COUNTIF($B$2:B162,B162)</f>
        <v>2010-46</v>
      </c>
      <c r="D162" s="4" t="s">
        <v>193</v>
      </c>
      <c r="E162" s="11">
        <v>40280</v>
      </c>
      <c r="F162" s="4" t="s">
        <v>61</v>
      </c>
      <c r="G162" s="4" t="s">
        <v>32</v>
      </c>
      <c r="H162" s="4" t="s">
        <v>32</v>
      </c>
      <c r="I162" s="4" t="s">
        <v>33</v>
      </c>
      <c r="J162" s="4" t="s">
        <v>34</v>
      </c>
      <c r="K162" s="4">
        <v>0</v>
      </c>
      <c r="L162" s="4" t="s">
        <v>61</v>
      </c>
      <c r="M162" s="4">
        <v>13</v>
      </c>
      <c r="N162" s="4">
        <v>0</v>
      </c>
      <c r="O162" s="4" t="s">
        <v>199</v>
      </c>
      <c r="P162" s="4" t="s">
        <v>194</v>
      </c>
      <c r="Q162" s="4" t="s">
        <v>38</v>
      </c>
      <c r="R162" s="4" t="s">
        <v>69</v>
      </c>
      <c r="T162">
        <f>IF(B162=Questions!$H$4,1,0)</f>
        <v>0</v>
      </c>
      <c r="U162">
        <f>IF(toss_winner=winner,1,0)</f>
        <v>0</v>
      </c>
      <c r="V162">
        <f t="shared" si="4"/>
        <v>1</v>
      </c>
      <c r="W162">
        <f t="shared" si="5"/>
        <v>0</v>
      </c>
    </row>
    <row r="163" spans="1:23" ht="15.75" customHeight="1" x14ac:dyDescent="0.25">
      <c r="A163" s="4">
        <v>162</v>
      </c>
      <c r="B163" s="4">
        <v>2010</v>
      </c>
      <c r="C163" s="4" t="str">
        <f>B163&amp;"-"&amp;COUNTIF($B$2:B163,B163)</f>
        <v>2010-47</v>
      </c>
      <c r="D163" s="4" t="s">
        <v>54</v>
      </c>
      <c r="E163" s="11">
        <v>40281</v>
      </c>
      <c r="F163" s="4" t="s">
        <v>55</v>
      </c>
      <c r="G163" s="4" t="s">
        <v>49</v>
      </c>
      <c r="H163" s="4" t="s">
        <v>55</v>
      </c>
      <c r="I163" s="4" t="s">
        <v>42</v>
      </c>
      <c r="J163" s="4" t="s">
        <v>34</v>
      </c>
      <c r="K163" s="4">
        <v>0</v>
      </c>
      <c r="L163" s="4" t="s">
        <v>55</v>
      </c>
      <c r="M163" s="4">
        <v>39</v>
      </c>
      <c r="N163" s="4">
        <v>0</v>
      </c>
      <c r="O163" s="4" t="s">
        <v>200</v>
      </c>
      <c r="P163" s="4" t="s">
        <v>172</v>
      </c>
      <c r="Q163" s="4" t="s">
        <v>137</v>
      </c>
      <c r="R163" s="4" t="s">
        <v>59</v>
      </c>
      <c r="T163">
        <f>IF(B163=Questions!$H$4,1,0)</f>
        <v>0</v>
      </c>
      <c r="U163">
        <f>IF(toss_winner=winner,1,0)</f>
        <v>1</v>
      </c>
      <c r="V163">
        <f t="shared" si="4"/>
        <v>0</v>
      </c>
      <c r="W163">
        <f t="shared" si="5"/>
        <v>0</v>
      </c>
    </row>
    <row r="164" spans="1:23" ht="15.75" customHeight="1" x14ac:dyDescent="0.25">
      <c r="A164" s="4">
        <v>163</v>
      </c>
      <c r="B164" s="4">
        <v>2010</v>
      </c>
      <c r="C164" s="4" t="str">
        <f>B164&amp;"-"&amp;COUNTIF($B$2:B164,B164)</f>
        <v>2010-48</v>
      </c>
      <c r="D164" s="4" t="s">
        <v>75</v>
      </c>
      <c r="E164" s="11">
        <v>40281</v>
      </c>
      <c r="F164" s="4" t="s">
        <v>31</v>
      </c>
      <c r="G164" s="4" t="s">
        <v>40</v>
      </c>
      <c r="H164" s="4" t="s">
        <v>31</v>
      </c>
      <c r="I164" s="4" t="s">
        <v>42</v>
      </c>
      <c r="J164" s="4" t="s">
        <v>34</v>
      </c>
      <c r="K164" s="4">
        <v>0</v>
      </c>
      <c r="L164" s="4" t="s">
        <v>40</v>
      </c>
      <c r="M164" s="4">
        <v>0</v>
      </c>
      <c r="N164" s="4">
        <v>9</v>
      </c>
      <c r="O164" s="4" t="s">
        <v>201</v>
      </c>
      <c r="P164" s="4" t="s">
        <v>77</v>
      </c>
      <c r="Q164" s="4" t="s">
        <v>153</v>
      </c>
      <c r="R164" s="4" t="s">
        <v>125</v>
      </c>
      <c r="T164">
        <f>IF(B164=Questions!$H$4,1,0)</f>
        <v>0</v>
      </c>
      <c r="U164">
        <f>IF(toss_winner=winner,1,0)</f>
        <v>0</v>
      </c>
      <c r="V164">
        <f t="shared" si="4"/>
        <v>0</v>
      </c>
      <c r="W164">
        <f t="shared" si="5"/>
        <v>0</v>
      </c>
    </row>
    <row r="165" spans="1:23" ht="15.75" customHeight="1" x14ac:dyDescent="0.25">
      <c r="A165" s="4">
        <v>164</v>
      </c>
      <c r="B165" s="4">
        <v>2010</v>
      </c>
      <c r="C165" s="4" t="str">
        <f>B165&amp;"-"&amp;COUNTIF($B$2:B165,B165)</f>
        <v>2010-49</v>
      </c>
      <c r="D165" s="4" t="s">
        <v>66</v>
      </c>
      <c r="E165" s="11">
        <v>40282</v>
      </c>
      <c r="F165" s="4" t="s">
        <v>48</v>
      </c>
      <c r="G165" s="4" t="s">
        <v>32</v>
      </c>
      <c r="H165" s="4" t="s">
        <v>48</v>
      </c>
      <c r="I165" s="4" t="s">
        <v>42</v>
      </c>
      <c r="J165" s="4" t="s">
        <v>34</v>
      </c>
      <c r="K165" s="4">
        <v>0</v>
      </c>
      <c r="L165" s="4" t="s">
        <v>32</v>
      </c>
      <c r="M165" s="4">
        <v>0</v>
      </c>
      <c r="N165" s="4">
        <v>5</v>
      </c>
      <c r="O165" s="4" t="s">
        <v>190</v>
      </c>
      <c r="P165" s="4" t="s">
        <v>68</v>
      </c>
      <c r="Q165" s="4" t="s">
        <v>87</v>
      </c>
      <c r="R165" s="4" t="s">
        <v>148</v>
      </c>
      <c r="T165">
        <f>IF(B165=Questions!$H$4,1,0)</f>
        <v>0</v>
      </c>
      <c r="U165">
        <f>IF(toss_winner=winner,1,0)</f>
        <v>0</v>
      </c>
      <c r="V165">
        <f t="shared" si="4"/>
        <v>0</v>
      </c>
      <c r="W165">
        <f t="shared" si="5"/>
        <v>0</v>
      </c>
    </row>
    <row r="166" spans="1:23" ht="15.75" customHeight="1" x14ac:dyDescent="0.25">
      <c r="A166" s="4">
        <v>165</v>
      </c>
      <c r="B166" s="4">
        <v>2010</v>
      </c>
      <c r="C166" s="4" t="str">
        <f>B166&amp;"-"&amp;COUNTIF($B$2:B166,B166)</f>
        <v>2010-50</v>
      </c>
      <c r="D166" s="4" t="s">
        <v>75</v>
      </c>
      <c r="E166" s="11">
        <v>40283</v>
      </c>
      <c r="F166" s="4" t="s">
        <v>40</v>
      </c>
      <c r="G166" s="4" t="s">
        <v>49</v>
      </c>
      <c r="H166" s="4" t="s">
        <v>40</v>
      </c>
      <c r="I166" s="4" t="s">
        <v>42</v>
      </c>
      <c r="J166" s="4" t="s">
        <v>34</v>
      </c>
      <c r="K166" s="4">
        <v>0</v>
      </c>
      <c r="L166" s="4" t="s">
        <v>49</v>
      </c>
      <c r="M166" s="4">
        <v>0</v>
      </c>
      <c r="N166" s="4">
        <v>6</v>
      </c>
      <c r="O166" s="4" t="s">
        <v>154</v>
      </c>
      <c r="P166" s="4" t="s">
        <v>77</v>
      </c>
      <c r="Q166" s="4" t="s">
        <v>135</v>
      </c>
      <c r="R166" s="4" t="s">
        <v>153</v>
      </c>
      <c r="T166">
        <f>IF(B166=Questions!$H$4,1,0)</f>
        <v>0</v>
      </c>
      <c r="U166">
        <f>IF(toss_winner=winner,1,0)</f>
        <v>0</v>
      </c>
      <c r="V166">
        <f t="shared" si="4"/>
        <v>0</v>
      </c>
      <c r="W166">
        <f t="shared" si="5"/>
        <v>0</v>
      </c>
    </row>
    <row r="167" spans="1:23" ht="15.75" customHeight="1" x14ac:dyDescent="0.25">
      <c r="A167" s="4">
        <v>166</v>
      </c>
      <c r="B167" s="4">
        <v>2010</v>
      </c>
      <c r="C167" s="4" t="str">
        <f>B167&amp;"-"&amp;COUNTIF($B$2:B167,B167)</f>
        <v>2010-51</v>
      </c>
      <c r="D167" s="4" t="s">
        <v>202</v>
      </c>
      <c r="E167" s="11">
        <v>40284</v>
      </c>
      <c r="F167" s="4" t="s">
        <v>41</v>
      </c>
      <c r="G167" s="4" t="s">
        <v>61</v>
      </c>
      <c r="H167" s="4" t="s">
        <v>61</v>
      </c>
      <c r="I167" s="4" t="s">
        <v>33</v>
      </c>
      <c r="J167" s="4" t="s">
        <v>34</v>
      </c>
      <c r="K167" s="4">
        <v>0</v>
      </c>
      <c r="L167" s="4" t="s">
        <v>61</v>
      </c>
      <c r="M167" s="4">
        <v>0</v>
      </c>
      <c r="N167" s="4">
        <v>5</v>
      </c>
      <c r="O167" s="4" t="s">
        <v>155</v>
      </c>
      <c r="P167" s="4" t="s">
        <v>203</v>
      </c>
      <c r="Q167" s="4" t="s">
        <v>129</v>
      </c>
      <c r="R167" s="4" t="s">
        <v>74</v>
      </c>
      <c r="T167">
        <f>IF(B167=Questions!$H$4,1,0)</f>
        <v>0</v>
      </c>
      <c r="U167">
        <f>IF(toss_winner=winner,1,0)</f>
        <v>1</v>
      </c>
      <c r="V167">
        <f t="shared" si="4"/>
        <v>1</v>
      </c>
      <c r="W167">
        <f t="shared" si="5"/>
        <v>1</v>
      </c>
    </row>
    <row r="168" spans="1:23" ht="15.75" customHeight="1" x14ac:dyDescent="0.25">
      <c r="A168" s="4">
        <v>167</v>
      </c>
      <c r="B168" s="4">
        <v>2010</v>
      </c>
      <c r="C168" s="4" t="str">
        <f>B168&amp;"-"&amp;COUNTIF($B$2:B168,B168)</f>
        <v>2010-52</v>
      </c>
      <c r="D168" s="4" t="s">
        <v>30</v>
      </c>
      <c r="E168" s="11">
        <v>40285</v>
      </c>
      <c r="F168" s="4" t="s">
        <v>55</v>
      </c>
      <c r="G168" s="4" t="s">
        <v>32</v>
      </c>
      <c r="H168" s="4" t="s">
        <v>32</v>
      </c>
      <c r="I168" s="4" t="s">
        <v>33</v>
      </c>
      <c r="J168" s="4" t="s">
        <v>34</v>
      </c>
      <c r="K168" s="4">
        <v>0</v>
      </c>
      <c r="L168" s="4" t="s">
        <v>55</v>
      </c>
      <c r="M168" s="4">
        <v>57</v>
      </c>
      <c r="N168" s="4">
        <v>0</v>
      </c>
      <c r="O168" s="4" t="s">
        <v>204</v>
      </c>
      <c r="P168" s="4" t="s">
        <v>36</v>
      </c>
      <c r="Q168" s="4" t="s">
        <v>135</v>
      </c>
      <c r="R168" s="4" t="s">
        <v>125</v>
      </c>
      <c r="T168">
        <f>IF(B168=Questions!$H$4,1,0)</f>
        <v>0</v>
      </c>
      <c r="U168">
        <f>IF(toss_winner=winner,1,0)</f>
        <v>0</v>
      </c>
      <c r="V168">
        <f t="shared" si="4"/>
        <v>1</v>
      </c>
      <c r="W168">
        <f t="shared" si="5"/>
        <v>0</v>
      </c>
    </row>
    <row r="169" spans="1:23" ht="15.75" customHeight="1" x14ac:dyDescent="0.25">
      <c r="A169" s="4">
        <v>168</v>
      </c>
      <c r="B169" s="4">
        <v>2010</v>
      </c>
      <c r="C169" s="4" t="str">
        <f>B169&amp;"-"&amp;COUNTIF($B$2:B169,B169)</f>
        <v>2010-53</v>
      </c>
      <c r="D169" s="4" t="s">
        <v>60</v>
      </c>
      <c r="E169" s="11">
        <v>40285</v>
      </c>
      <c r="F169" s="4" t="s">
        <v>48</v>
      </c>
      <c r="G169" s="4" t="s">
        <v>31</v>
      </c>
      <c r="H169" s="4" t="s">
        <v>48</v>
      </c>
      <c r="I169" s="4" t="s">
        <v>42</v>
      </c>
      <c r="J169" s="4" t="s">
        <v>34</v>
      </c>
      <c r="K169" s="4">
        <v>0</v>
      </c>
      <c r="L169" s="4" t="s">
        <v>31</v>
      </c>
      <c r="M169" s="4">
        <v>0</v>
      </c>
      <c r="N169" s="4">
        <v>8</v>
      </c>
      <c r="O169" s="4" t="s">
        <v>205</v>
      </c>
      <c r="P169" s="4" t="s">
        <v>63</v>
      </c>
      <c r="Q169" s="4" t="s">
        <v>101</v>
      </c>
      <c r="R169" s="4" t="s">
        <v>69</v>
      </c>
      <c r="T169">
        <f>IF(B169=Questions!$H$4,1,0)</f>
        <v>0</v>
      </c>
      <c r="U169">
        <f>IF(toss_winner=winner,1,0)</f>
        <v>0</v>
      </c>
      <c r="V169">
        <f t="shared" si="4"/>
        <v>0</v>
      </c>
      <c r="W169">
        <f t="shared" si="5"/>
        <v>0</v>
      </c>
    </row>
    <row r="170" spans="1:23" ht="15.75" customHeight="1" x14ac:dyDescent="0.25">
      <c r="A170" s="4">
        <v>169</v>
      </c>
      <c r="B170" s="4">
        <v>2010</v>
      </c>
      <c r="C170" s="4" t="str">
        <f>B170&amp;"-"&amp;COUNTIF($B$2:B170,B170)</f>
        <v>2010-54</v>
      </c>
      <c r="D170" s="4" t="s">
        <v>202</v>
      </c>
      <c r="E170" s="11">
        <v>40286</v>
      </c>
      <c r="F170" s="4" t="s">
        <v>41</v>
      </c>
      <c r="G170" s="4" t="s">
        <v>40</v>
      </c>
      <c r="H170" s="4" t="s">
        <v>40</v>
      </c>
      <c r="I170" s="4" t="s">
        <v>33</v>
      </c>
      <c r="J170" s="4" t="s">
        <v>34</v>
      </c>
      <c r="K170" s="4">
        <v>0</v>
      </c>
      <c r="L170" s="4" t="s">
        <v>40</v>
      </c>
      <c r="M170" s="4">
        <v>0</v>
      </c>
      <c r="N170" s="4">
        <v>6</v>
      </c>
      <c r="O170" s="4" t="s">
        <v>86</v>
      </c>
      <c r="P170" s="4" t="s">
        <v>203</v>
      </c>
      <c r="Q170" s="4" t="s">
        <v>64</v>
      </c>
      <c r="R170" s="4" t="s">
        <v>74</v>
      </c>
      <c r="T170">
        <f>IF(B170=Questions!$H$4,1,0)</f>
        <v>0</v>
      </c>
      <c r="U170">
        <f>IF(toss_winner=winner,1,0)</f>
        <v>1</v>
      </c>
      <c r="V170">
        <f t="shared" si="4"/>
        <v>1</v>
      </c>
      <c r="W170">
        <f t="shared" si="5"/>
        <v>1</v>
      </c>
    </row>
    <row r="171" spans="1:23" ht="15.75" customHeight="1" x14ac:dyDescent="0.25">
      <c r="A171" s="4">
        <v>170</v>
      </c>
      <c r="B171" s="4">
        <v>2010</v>
      </c>
      <c r="C171" s="4" t="str">
        <f>B171&amp;"-"&amp;COUNTIF($B$2:B171,B171)</f>
        <v>2010-55</v>
      </c>
      <c r="D171" s="4" t="s">
        <v>47</v>
      </c>
      <c r="E171" s="11">
        <v>40286</v>
      </c>
      <c r="F171" s="4" t="s">
        <v>61</v>
      </c>
      <c r="G171" s="4" t="s">
        <v>49</v>
      </c>
      <c r="H171" s="4" t="s">
        <v>61</v>
      </c>
      <c r="I171" s="4" t="s">
        <v>42</v>
      </c>
      <c r="J171" s="4" t="s">
        <v>34</v>
      </c>
      <c r="K171" s="4">
        <v>0</v>
      </c>
      <c r="L171" s="4" t="s">
        <v>61</v>
      </c>
      <c r="M171" s="4">
        <v>11</v>
      </c>
      <c r="N171" s="4">
        <v>0</v>
      </c>
      <c r="O171" s="4" t="s">
        <v>179</v>
      </c>
      <c r="P171" s="4" t="s">
        <v>51</v>
      </c>
      <c r="Q171" s="4" t="s">
        <v>87</v>
      </c>
      <c r="R171" s="4" t="s">
        <v>146</v>
      </c>
      <c r="T171">
        <f>IF(B171=Questions!$H$4,1,0)</f>
        <v>0</v>
      </c>
      <c r="U171">
        <f>IF(toss_winner=winner,1,0)</f>
        <v>1</v>
      </c>
      <c r="V171">
        <f t="shared" si="4"/>
        <v>0</v>
      </c>
      <c r="W171">
        <f t="shared" si="5"/>
        <v>0</v>
      </c>
    </row>
    <row r="172" spans="1:23" ht="15.75" customHeight="1" x14ac:dyDescent="0.25">
      <c r="A172" s="4">
        <v>171</v>
      </c>
      <c r="B172" s="4">
        <v>2010</v>
      </c>
      <c r="C172" s="4" t="str">
        <f>B172&amp;"-"&amp;COUNTIF($B$2:B172,B172)</f>
        <v>2010-56</v>
      </c>
      <c r="D172" s="4" t="s">
        <v>60</v>
      </c>
      <c r="E172" s="11">
        <v>40287</v>
      </c>
      <c r="F172" s="4" t="s">
        <v>55</v>
      </c>
      <c r="G172" s="4" t="s">
        <v>31</v>
      </c>
      <c r="H172" s="4" t="s">
        <v>55</v>
      </c>
      <c r="I172" s="4" t="s">
        <v>42</v>
      </c>
      <c r="J172" s="4" t="s">
        <v>34</v>
      </c>
      <c r="K172" s="4">
        <v>0</v>
      </c>
      <c r="L172" s="4" t="s">
        <v>31</v>
      </c>
      <c r="M172" s="4">
        <v>0</v>
      </c>
      <c r="N172" s="4">
        <v>9</v>
      </c>
      <c r="O172" s="4" t="s">
        <v>206</v>
      </c>
      <c r="P172" s="4" t="s">
        <v>63</v>
      </c>
      <c r="Q172" s="4" t="s">
        <v>101</v>
      </c>
      <c r="R172" s="4" t="s">
        <v>38</v>
      </c>
      <c r="T172">
        <f>IF(B172=Questions!$H$4,1,0)</f>
        <v>0</v>
      </c>
      <c r="U172">
        <f>IF(toss_winner=winner,1,0)</f>
        <v>0</v>
      </c>
      <c r="V172">
        <f t="shared" si="4"/>
        <v>0</v>
      </c>
      <c r="W172">
        <f t="shared" si="5"/>
        <v>0</v>
      </c>
    </row>
    <row r="173" spans="1:23" ht="15.75" customHeight="1" x14ac:dyDescent="0.25">
      <c r="A173" s="4">
        <v>172</v>
      </c>
      <c r="B173" s="4">
        <v>2010</v>
      </c>
      <c r="C173" s="4" t="str">
        <f>B173&amp;"-"&amp;COUNTIF($B$2:B173,B173)</f>
        <v>2010-57</v>
      </c>
      <c r="D173" s="4" t="s">
        <v>54</v>
      </c>
      <c r="E173" s="11">
        <v>40289</v>
      </c>
      <c r="F173" s="4" t="s">
        <v>55</v>
      </c>
      <c r="G173" s="4" t="s">
        <v>32</v>
      </c>
      <c r="H173" s="4" t="s">
        <v>55</v>
      </c>
      <c r="I173" s="4" t="s">
        <v>42</v>
      </c>
      <c r="J173" s="4" t="s">
        <v>34</v>
      </c>
      <c r="K173" s="4">
        <v>0</v>
      </c>
      <c r="L173" s="4" t="s">
        <v>55</v>
      </c>
      <c r="M173" s="4">
        <v>35</v>
      </c>
      <c r="N173" s="4">
        <v>0</v>
      </c>
      <c r="O173" s="4" t="s">
        <v>200</v>
      </c>
      <c r="P173" s="4" t="s">
        <v>83</v>
      </c>
      <c r="Q173" s="4" t="s">
        <v>87</v>
      </c>
      <c r="R173" s="4" t="s">
        <v>69</v>
      </c>
      <c r="T173">
        <f>IF(B173=Questions!$H$4,1,0)</f>
        <v>0</v>
      </c>
      <c r="U173">
        <f>IF(toss_winner=winner,1,0)</f>
        <v>1</v>
      </c>
      <c r="V173">
        <f t="shared" si="4"/>
        <v>0</v>
      </c>
      <c r="W173">
        <f t="shared" si="5"/>
        <v>0</v>
      </c>
    </row>
    <row r="174" spans="1:23" ht="15.75" customHeight="1" x14ac:dyDescent="0.25">
      <c r="A174" s="4">
        <v>173</v>
      </c>
      <c r="B174" s="4">
        <v>2010</v>
      </c>
      <c r="C174" s="4" t="str">
        <f>B174&amp;"-"&amp;COUNTIF($B$2:B174,B174)</f>
        <v>2010-58</v>
      </c>
      <c r="D174" s="4" t="s">
        <v>54</v>
      </c>
      <c r="E174" s="11">
        <v>40290</v>
      </c>
      <c r="F174" s="4" t="s">
        <v>40</v>
      </c>
      <c r="G174" s="4" t="s">
        <v>61</v>
      </c>
      <c r="H174" s="4" t="s">
        <v>40</v>
      </c>
      <c r="I174" s="4" t="s">
        <v>42</v>
      </c>
      <c r="J174" s="4" t="s">
        <v>34</v>
      </c>
      <c r="K174" s="4">
        <v>0</v>
      </c>
      <c r="L174" s="4" t="s">
        <v>40</v>
      </c>
      <c r="M174" s="4">
        <v>38</v>
      </c>
      <c r="N174" s="4">
        <v>0</v>
      </c>
      <c r="O174" s="4" t="s">
        <v>207</v>
      </c>
      <c r="P174" s="4" t="s">
        <v>83</v>
      </c>
      <c r="Q174" s="4" t="s">
        <v>87</v>
      </c>
      <c r="R174" s="4" t="s">
        <v>69</v>
      </c>
      <c r="T174">
        <f>IF(B174=Questions!$H$4,1,0)</f>
        <v>0</v>
      </c>
      <c r="U174">
        <f>IF(toss_winner=winner,1,0)</f>
        <v>1</v>
      </c>
      <c r="V174">
        <f t="shared" si="4"/>
        <v>0</v>
      </c>
      <c r="W174">
        <f t="shared" si="5"/>
        <v>0</v>
      </c>
    </row>
    <row r="175" spans="1:23" ht="15.75" customHeight="1" x14ac:dyDescent="0.25">
      <c r="A175" s="4">
        <v>174</v>
      </c>
      <c r="B175" s="4">
        <v>2010</v>
      </c>
      <c r="C175" s="4" t="str">
        <f>B175&amp;"-"&amp;COUNTIF($B$2:B175,B175)</f>
        <v>2010-59</v>
      </c>
      <c r="D175" s="4" t="s">
        <v>54</v>
      </c>
      <c r="E175" s="11">
        <v>40292</v>
      </c>
      <c r="F175" s="4" t="s">
        <v>61</v>
      </c>
      <c r="G175" s="4" t="s">
        <v>32</v>
      </c>
      <c r="H175" s="4" t="s">
        <v>61</v>
      </c>
      <c r="I175" s="4" t="s">
        <v>42</v>
      </c>
      <c r="J175" s="4" t="s">
        <v>34</v>
      </c>
      <c r="K175" s="4">
        <v>0</v>
      </c>
      <c r="L175" s="4" t="s">
        <v>32</v>
      </c>
      <c r="M175" s="4">
        <v>0</v>
      </c>
      <c r="N175" s="4">
        <v>9</v>
      </c>
      <c r="O175" s="4" t="s">
        <v>109</v>
      </c>
      <c r="P175" s="4" t="s">
        <v>83</v>
      </c>
      <c r="Q175" s="4" t="s">
        <v>38</v>
      </c>
      <c r="R175" s="4" t="s">
        <v>125</v>
      </c>
      <c r="T175">
        <f>IF(B175=Questions!$H$4,1,0)</f>
        <v>0</v>
      </c>
      <c r="U175">
        <f>IF(toss_winner=winner,1,0)</f>
        <v>0</v>
      </c>
      <c r="V175">
        <f t="shared" si="4"/>
        <v>0</v>
      </c>
      <c r="W175">
        <f t="shared" si="5"/>
        <v>0</v>
      </c>
    </row>
    <row r="176" spans="1:23" ht="15.75" customHeight="1" x14ac:dyDescent="0.25">
      <c r="A176" s="4">
        <v>175</v>
      </c>
      <c r="B176" s="4">
        <v>2010</v>
      </c>
      <c r="C176" s="4" t="str">
        <f>B176&amp;"-"&amp;COUNTIF($B$2:B176,B176)</f>
        <v>2010-60</v>
      </c>
      <c r="D176" s="4" t="s">
        <v>54</v>
      </c>
      <c r="E176" s="11">
        <v>40293</v>
      </c>
      <c r="F176" s="4" t="s">
        <v>40</v>
      </c>
      <c r="G176" s="4" t="s">
        <v>55</v>
      </c>
      <c r="H176" s="4" t="s">
        <v>40</v>
      </c>
      <c r="I176" s="4" t="s">
        <v>42</v>
      </c>
      <c r="J176" s="4" t="s">
        <v>34</v>
      </c>
      <c r="K176" s="4">
        <v>0</v>
      </c>
      <c r="L176" s="4" t="s">
        <v>40</v>
      </c>
      <c r="M176" s="4">
        <v>22</v>
      </c>
      <c r="N176" s="4">
        <v>0</v>
      </c>
      <c r="O176" s="4" t="s">
        <v>114</v>
      </c>
      <c r="P176" s="4" t="s">
        <v>83</v>
      </c>
      <c r="Q176" s="4" t="s">
        <v>38</v>
      </c>
      <c r="R176" s="4" t="s">
        <v>125</v>
      </c>
      <c r="T176">
        <f>IF(B176=Questions!$H$4,1,0)</f>
        <v>0</v>
      </c>
      <c r="U176">
        <f>IF(toss_winner=winner,1,0)</f>
        <v>1</v>
      </c>
      <c r="V176">
        <f t="shared" si="4"/>
        <v>0</v>
      </c>
      <c r="W176">
        <f t="shared" si="5"/>
        <v>0</v>
      </c>
    </row>
    <row r="177" spans="1:23" ht="15.75" customHeight="1" x14ac:dyDescent="0.25">
      <c r="A177" s="4">
        <v>176</v>
      </c>
      <c r="B177" s="4">
        <v>2011</v>
      </c>
      <c r="C177" s="4" t="str">
        <f>B177&amp;"-"&amp;COUNTIF($B$2:B177,B177)</f>
        <v>2011-1</v>
      </c>
      <c r="D177" s="4" t="s">
        <v>75</v>
      </c>
      <c r="E177" s="11">
        <v>40641</v>
      </c>
      <c r="F177" s="4" t="s">
        <v>40</v>
      </c>
      <c r="G177" s="4" t="s">
        <v>31</v>
      </c>
      <c r="H177" s="4" t="s">
        <v>40</v>
      </c>
      <c r="I177" s="4" t="s">
        <v>42</v>
      </c>
      <c r="J177" s="4" t="s">
        <v>34</v>
      </c>
      <c r="K177" s="4">
        <v>0</v>
      </c>
      <c r="L177" s="4" t="s">
        <v>40</v>
      </c>
      <c r="M177" s="4">
        <v>2</v>
      </c>
      <c r="N177" s="4">
        <v>0</v>
      </c>
      <c r="O177" s="4" t="s">
        <v>208</v>
      </c>
      <c r="P177" s="4" t="s">
        <v>77</v>
      </c>
      <c r="Q177" s="4" t="s">
        <v>87</v>
      </c>
      <c r="R177" s="4" t="s">
        <v>209</v>
      </c>
      <c r="T177">
        <f>IF(B177=Questions!$H$4,1,0)</f>
        <v>0</v>
      </c>
      <c r="U177">
        <f>IF(toss_winner=winner,1,0)</f>
        <v>1</v>
      </c>
      <c r="V177">
        <f t="shared" si="4"/>
        <v>0</v>
      </c>
      <c r="W177">
        <f t="shared" si="5"/>
        <v>0</v>
      </c>
    </row>
    <row r="178" spans="1:23" ht="15.75" customHeight="1" x14ac:dyDescent="0.25">
      <c r="A178" s="4">
        <v>177</v>
      </c>
      <c r="B178" s="4">
        <v>2011</v>
      </c>
      <c r="C178" s="4" t="str">
        <f>B178&amp;"-"&amp;COUNTIF($B$2:B178,B178)</f>
        <v>2011-2</v>
      </c>
      <c r="D178" s="4" t="s">
        <v>70</v>
      </c>
      <c r="E178" s="11">
        <v>40642</v>
      </c>
      <c r="F178" s="4" t="s">
        <v>61</v>
      </c>
      <c r="G178" s="4" t="s">
        <v>48</v>
      </c>
      <c r="H178" s="4" t="s">
        <v>48</v>
      </c>
      <c r="I178" s="4" t="s">
        <v>33</v>
      </c>
      <c r="J178" s="4" t="s">
        <v>34</v>
      </c>
      <c r="K178" s="4">
        <v>0</v>
      </c>
      <c r="L178" s="4" t="s">
        <v>48</v>
      </c>
      <c r="M178" s="4">
        <v>0</v>
      </c>
      <c r="N178" s="4">
        <v>8</v>
      </c>
      <c r="O178" s="4" t="s">
        <v>210</v>
      </c>
      <c r="P178" s="4" t="s">
        <v>72</v>
      </c>
      <c r="Q178" s="4" t="s">
        <v>38</v>
      </c>
      <c r="R178" s="4" t="s">
        <v>146</v>
      </c>
      <c r="T178">
        <f>IF(B178=Questions!$H$4,1,0)</f>
        <v>0</v>
      </c>
      <c r="U178">
        <f>IF(toss_winner=winner,1,0)</f>
        <v>1</v>
      </c>
      <c r="V178">
        <f t="shared" si="4"/>
        <v>1</v>
      </c>
      <c r="W178">
        <f t="shared" si="5"/>
        <v>1</v>
      </c>
    </row>
    <row r="179" spans="1:23" ht="15.75" customHeight="1" x14ac:dyDescent="0.25">
      <c r="A179" s="4">
        <v>178</v>
      </c>
      <c r="B179" s="4">
        <v>2011</v>
      </c>
      <c r="C179" s="4" t="str">
        <f>B179&amp;"-"&amp;COUNTIF($B$2:B179,B179)</f>
        <v>2011-3</v>
      </c>
      <c r="D179" s="4" t="s">
        <v>211</v>
      </c>
      <c r="E179" s="11">
        <v>40642</v>
      </c>
      <c r="F179" s="4" t="s">
        <v>212</v>
      </c>
      <c r="G179" s="4" t="s">
        <v>32</v>
      </c>
      <c r="H179" s="4" t="s">
        <v>212</v>
      </c>
      <c r="I179" s="4" t="s">
        <v>42</v>
      </c>
      <c r="J179" s="4" t="s">
        <v>34</v>
      </c>
      <c r="K179" s="4">
        <v>0</v>
      </c>
      <c r="L179" s="4" t="s">
        <v>32</v>
      </c>
      <c r="M179" s="4">
        <v>0</v>
      </c>
      <c r="N179" s="4">
        <v>6</v>
      </c>
      <c r="O179" s="4" t="s">
        <v>130</v>
      </c>
      <c r="P179" s="4" t="s">
        <v>213</v>
      </c>
      <c r="Q179" s="4" t="s">
        <v>135</v>
      </c>
      <c r="R179" s="4" t="s">
        <v>65</v>
      </c>
      <c r="T179">
        <f>IF(B179=Questions!$H$4,1,0)</f>
        <v>0</v>
      </c>
      <c r="U179">
        <f>IF(toss_winner=winner,1,0)</f>
        <v>0</v>
      </c>
      <c r="V179">
        <f t="shared" si="4"/>
        <v>0</v>
      </c>
      <c r="W179">
        <f t="shared" si="5"/>
        <v>0</v>
      </c>
    </row>
    <row r="180" spans="1:23" ht="15.75" customHeight="1" x14ac:dyDescent="0.25">
      <c r="A180" s="4">
        <v>179</v>
      </c>
      <c r="B180" s="4">
        <v>2011</v>
      </c>
      <c r="C180" s="4" t="str">
        <f>B180&amp;"-"&amp;COUNTIF($B$2:B180,B180)</f>
        <v>2011-4</v>
      </c>
      <c r="D180" s="4" t="s">
        <v>47</v>
      </c>
      <c r="E180" s="11">
        <v>40643</v>
      </c>
      <c r="F180" s="4" t="s">
        <v>49</v>
      </c>
      <c r="G180" s="4" t="s">
        <v>55</v>
      </c>
      <c r="H180" s="4" t="s">
        <v>49</v>
      </c>
      <c r="I180" s="4" t="s">
        <v>42</v>
      </c>
      <c r="J180" s="4" t="s">
        <v>34</v>
      </c>
      <c r="K180" s="4">
        <v>0</v>
      </c>
      <c r="L180" s="4" t="s">
        <v>55</v>
      </c>
      <c r="M180" s="4">
        <v>0</v>
      </c>
      <c r="N180" s="4">
        <v>8</v>
      </c>
      <c r="O180" s="4" t="s">
        <v>188</v>
      </c>
      <c r="P180" s="4" t="s">
        <v>51</v>
      </c>
      <c r="Q180" s="4" t="s">
        <v>74</v>
      </c>
      <c r="R180" s="4" t="s">
        <v>69</v>
      </c>
      <c r="T180">
        <f>IF(B180=Questions!$H$4,1,0)</f>
        <v>0</v>
      </c>
      <c r="U180">
        <f>IF(toss_winner=winner,1,0)</f>
        <v>0</v>
      </c>
      <c r="V180">
        <f t="shared" si="4"/>
        <v>0</v>
      </c>
      <c r="W180">
        <f t="shared" si="5"/>
        <v>0</v>
      </c>
    </row>
    <row r="181" spans="1:23" ht="15.75" customHeight="1" x14ac:dyDescent="0.25">
      <c r="A181" s="4">
        <v>180</v>
      </c>
      <c r="B181" s="4">
        <v>2011</v>
      </c>
      <c r="C181" s="4" t="str">
        <f>B181&amp;"-"&amp;COUNTIF($B$2:B181,B181)</f>
        <v>2011-5</v>
      </c>
      <c r="D181" s="4" t="s">
        <v>54</v>
      </c>
      <c r="E181" s="11">
        <v>40643</v>
      </c>
      <c r="F181" s="4" t="s">
        <v>41</v>
      </c>
      <c r="G181" s="4" t="s">
        <v>214</v>
      </c>
      <c r="H181" s="4" t="s">
        <v>41</v>
      </c>
      <c r="I181" s="4" t="s">
        <v>42</v>
      </c>
      <c r="J181" s="4" t="s">
        <v>34</v>
      </c>
      <c r="K181" s="4">
        <v>0</v>
      </c>
      <c r="L181" s="4" t="s">
        <v>214</v>
      </c>
      <c r="M181" s="4">
        <v>0</v>
      </c>
      <c r="N181" s="4">
        <v>7</v>
      </c>
      <c r="O181" s="4" t="s">
        <v>215</v>
      </c>
      <c r="P181" s="4" t="s">
        <v>83</v>
      </c>
      <c r="Q181" s="4" t="s">
        <v>87</v>
      </c>
      <c r="R181" s="4" t="s">
        <v>209</v>
      </c>
      <c r="T181">
        <f>IF(B181=Questions!$H$4,1,0)</f>
        <v>0</v>
      </c>
      <c r="U181">
        <f>IF(toss_winner=winner,1,0)</f>
        <v>0</v>
      </c>
      <c r="V181">
        <f t="shared" si="4"/>
        <v>0</v>
      </c>
      <c r="W181">
        <f t="shared" si="5"/>
        <v>0</v>
      </c>
    </row>
    <row r="182" spans="1:23" ht="15.75" customHeight="1" x14ac:dyDescent="0.25">
      <c r="A182" s="4">
        <v>181</v>
      </c>
      <c r="B182" s="4">
        <v>2011</v>
      </c>
      <c r="C182" s="4" t="str">
        <f>B182&amp;"-"&amp;COUNTIF($B$2:B182,B182)</f>
        <v>2011-6</v>
      </c>
      <c r="D182" s="4" t="s">
        <v>60</v>
      </c>
      <c r="E182" s="11">
        <v>40644</v>
      </c>
      <c r="F182" s="4" t="s">
        <v>31</v>
      </c>
      <c r="G182" s="4" t="s">
        <v>61</v>
      </c>
      <c r="H182" s="4" t="s">
        <v>31</v>
      </c>
      <c r="I182" s="4" t="s">
        <v>42</v>
      </c>
      <c r="J182" s="4" t="s">
        <v>34</v>
      </c>
      <c r="K182" s="4">
        <v>0</v>
      </c>
      <c r="L182" s="4" t="s">
        <v>31</v>
      </c>
      <c r="M182" s="4">
        <v>9</v>
      </c>
      <c r="N182" s="4">
        <v>0</v>
      </c>
      <c r="O182" s="4" t="s">
        <v>152</v>
      </c>
      <c r="P182" s="4" t="s">
        <v>63</v>
      </c>
      <c r="Q182" s="4" t="s">
        <v>38</v>
      </c>
      <c r="R182" s="4" t="s">
        <v>146</v>
      </c>
      <c r="T182">
        <f>IF(B182=Questions!$H$4,1,0)</f>
        <v>0</v>
      </c>
      <c r="U182">
        <f>IF(toss_winner=winner,1,0)</f>
        <v>1</v>
      </c>
      <c r="V182">
        <f t="shared" si="4"/>
        <v>0</v>
      </c>
      <c r="W182">
        <f t="shared" si="5"/>
        <v>0</v>
      </c>
    </row>
    <row r="183" spans="1:23" ht="15.75" customHeight="1" x14ac:dyDescent="0.25">
      <c r="A183" s="4">
        <v>182</v>
      </c>
      <c r="B183" s="4">
        <v>2011</v>
      </c>
      <c r="C183" s="4" t="str">
        <f>B183&amp;"-"&amp;COUNTIF($B$2:B183,B183)</f>
        <v>2011-7</v>
      </c>
      <c r="D183" s="4" t="s">
        <v>66</v>
      </c>
      <c r="E183" s="11">
        <v>40645</v>
      </c>
      <c r="F183" s="4" t="s">
        <v>49</v>
      </c>
      <c r="G183" s="4" t="s">
        <v>48</v>
      </c>
      <c r="H183" s="4" t="s">
        <v>49</v>
      </c>
      <c r="I183" s="4" t="s">
        <v>42</v>
      </c>
      <c r="J183" s="4" t="s">
        <v>34</v>
      </c>
      <c r="K183" s="4">
        <v>0</v>
      </c>
      <c r="L183" s="4" t="s">
        <v>48</v>
      </c>
      <c r="M183" s="4">
        <v>0</v>
      </c>
      <c r="N183" s="4">
        <v>6</v>
      </c>
      <c r="O183" s="4" t="s">
        <v>164</v>
      </c>
      <c r="P183" s="4" t="s">
        <v>68</v>
      </c>
      <c r="Q183" s="4" t="s">
        <v>52</v>
      </c>
      <c r="R183" s="4" t="s">
        <v>69</v>
      </c>
      <c r="T183">
        <f>IF(B183=Questions!$H$4,1,0)</f>
        <v>0</v>
      </c>
      <c r="U183">
        <f>IF(toss_winner=winner,1,0)</f>
        <v>0</v>
      </c>
      <c r="V183">
        <f t="shared" si="4"/>
        <v>0</v>
      </c>
      <c r="W183">
        <f t="shared" si="5"/>
        <v>0</v>
      </c>
    </row>
    <row r="184" spans="1:23" ht="15.75" customHeight="1" x14ac:dyDescent="0.25">
      <c r="A184" s="4">
        <v>183</v>
      </c>
      <c r="B184" s="4">
        <v>2011</v>
      </c>
      <c r="C184" s="4" t="str">
        <f>B184&amp;"-"&amp;COUNTIF($B$2:B184,B184)</f>
        <v>2011-8</v>
      </c>
      <c r="D184" s="4" t="s">
        <v>30</v>
      </c>
      <c r="E184" s="11">
        <v>40645</v>
      </c>
      <c r="F184" s="4" t="s">
        <v>32</v>
      </c>
      <c r="G184" s="4" t="s">
        <v>55</v>
      </c>
      <c r="H184" s="4" t="s">
        <v>55</v>
      </c>
      <c r="I184" s="4" t="s">
        <v>33</v>
      </c>
      <c r="J184" s="4" t="s">
        <v>34</v>
      </c>
      <c r="K184" s="4">
        <v>0</v>
      </c>
      <c r="L184" s="4" t="s">
        <v>55</v>
      </c>
      <c r="M184" s="4">
        <v>0</v>
      </c>
      <c r="N184" s="4">
        <v>9</v>
      </c>
      <c r="O184" s="4" t="s">
        <v>116</v>
      </c>
      <c r="P184" s="4" t="s">
        <v>36</v>
      </c>
      <c r="Q184" s="4" t="s">
        <v>135</v>
      </c>
      <c r="R184" s="4" t="s">
        <v>216</v>
      </c>
      <c r="T184">
        <f>IF(B184=Questions!$H$4,1,0)</f>
        <v>0</v>
      </c>
      <c r="U184">
        <f>IF(toss_winner=winner,1,0)</f>
        <v>1</v>
      </c>
      <c r="V184">
        <f t="shared" si="4"/>
        <v>1</v>
      </c>
      <c r="W184">
        <f t="shared" si="5"/>
        <v>1</v>
      </c>
    </row>
    <row r="185" spans="1:23" ht="15.75" customHeight="1" x14ac:dyDescent="0.25">
      <c r="A185" s="4">
        <v>184</v>
      </c>
      <c r="B185" s="4">
        <v>2011</v>
      </c>
      <c r="C185" s="4" t="str">
        <f>B185&amp;"-"&amp;COUNTIF($B$2:B185,B185)</f>
        <v>2011-9</v>
      </c>
      <c r="D185" s="4" t="s">
        <v>39</v>
      </c>
      <c r="E185" s="11">
        <v>40646</v>
      </c>
      <c r="F185" s="4" t="s">
        <v>40</v>
      </c>
      <c r="G185" s="4" t="s">
        <v>41</v>
      </c>
      <c r="H185" s="4" t="s">
        <v>41</v>
      </c>
      <c r="I185" s="4" t="s">
        <v>33</v>
      </c>
      <c r="J185" s="4" t="s">
        <v>34</v>
      </c>
      <c r="K185" s="4">
        <v>0</v>
      </c>
      <c r="L185" s="4" t="s">
        <v>41</v>
      </c>
      <c r="M185" s="4">
        <v>0</v>
      </c>
      <c r="N185" s="4">
        <v>6</v>
      </c>
      <c r="O185" s="4" t="s">
        <v>217</v>
      </c>
      <c r="P185" s="4" t="s">
        <v>44</v>
      </c>
      <c r="Q185" s="4" t="s">
        <v>37</v>
      </c>
      <c r="R185" s="4" t="s">
        <v>46</v>
      </c>
      <c r="T185">
        <f>IF(B185=Questions!$H$4,1,0)</f>
        <v>0</v>
      </c>
      <c r="U185">
        <f>IF(toss_winner=winner,1,0)</f>
        <v>1</v>
      </c>
      <c r="V185">
        <f t="shared" si="4"/>
        <v>1</v>
      </c>
      <c r="W185">
        <f t="shared" si="5"/>
        <v>1</v>
      </c>
    </row>
    <row r="186" spans="1:23" ht="15.75" customHeight="1" x14ac:dyDescent="0.25">
      <c r="A186" s="4">
        <v>185</v>
      </c>
      <c r="B186" s="4">
        <v>2011</v>
      </c>
      <c r="C186" s="4" t="str">
        <f>B186&amp;"-"&amp;COUNTIF($B$2:B186,B186)</f>
        <v>2011-10</v>
      </c>
      <c r="D186" s="4" t="s">
        <v>54</v>
      </c>
      <c r="E186" s="11">
        <v>40646</v>
      </c>
      <c r="F186" s="4" t="s">
        <v>212</v>
      </c>
      <c r="G186" s="4" t="s">
        <v>214</v>
      </c>
      <c r="H186" s="4" t="s">
        <v>212</v>
      </c>
      <c r="I186" s="4" t="s">
        <v>42</v>
      </c>
      <c r="J186" s="4" t="s">
        <v>34</v>
      </c>
      <c r="K186" s="4">
        <v>0</v>
      </c>
      <c r="L186" s="4" t="s">
        <v>214</v>
      </c>
      <c r="M186" s="4">
        <v>0</v>
      </c>
      <c r="N186" s="4">
        <v>4</v>
      </c>
      <c r="O186" s="4" t="s">
        <v>218</v>
      </c>
      <c r="P186" s="4" t="s">
        <v>83</v>
      </c>
      <c r="Q186" s="4" t="s">
        <v>137</v>
      </c>
      <c r="R186" s="4" t="s">
        <v>209</v>
      </c>
      <c r="T186">
        <f>IF(B186=Questions!$H$4,1,0)</f>
        <v>0</v>
      </c>
      <c r="U186">
        <f>IF(toss_winner=winner,1,0)</f>
        <v>0</v>
      </c>
      <c r="V186">
        <f t="shared" si="4"/>
        <v>0</v>
      </c>
      <c r="W186">
        <f t="shared" si="5"/>
        <v>0</v>
      </c>
    </row>
    <row r="187" spans="1:23" ht="15.75" customHeight="1" x14ac:dyDescent="0.25">
      <c r="A187" s="4">
        <v>186</v>
      </c>
      <c r="B187" s="4">
        <v>2011</v>
      </c>
      <c r="C187" s="4" t="str">
        <f>B187&amp;"-"&amp;COUNTIF($B$2:B187,B187)</f>
        <v>2011-11</v>
      </c>
      <c r="D187" s="4" t="s">
        <v>70</v>
      </c>
      <c r="E187" s="11">
        <v>40647</v>
      </c>
      <c r="F187" s="4" t="s">
        <v>61</v>
      </c>
      <c r="G187" s="4" t="s">
        <v>32</v>
      </c>
      <c r="H187" s="4" t="s">
        <v>32</v>
      </c>
      <c r="I187" s="4" t="s">
        <v>33</v>
      </c>
      <c r="J187" s="4" t="s">
        <v>34</v>
      </c>
      <c r="K187" s="4">
        <v>0</v>
      </c>
      <c r="L187" s="4" t="s">
        <v>61</v>
      </c>
      <c r="M187" s="4">
        <v>33</v>
      </c>
      <c r="N187" s="4">
        <v>0</v>
      </c>
      <c r="O187" s="4" t="s">
        <v>219</v>
      </c>
      <c r="P187" s="4" t="s">
        <v>72</v>
      </c>
      <c r="Q187" s="4" t="s">
        <v>38</v>
      </c>
      <c r="R187" s="4" t="s">
        <v>148</v>
      </c>
      <c r="T187">
        <f>IF(B187=Questions!$H$4,1,0)</f>
        <v>0</v>
      </c>
      <c r="U187">
        <f>IF(toss_winner=winner,1,0)</f>
        <v>0</v>
      </c>
      <c r="V187">
        <f t="shared" si="4"/>
        <v>1</v>
      </c>
      <c r="W187">
        <f t="shared" si="5"/>
        <v>0</v>
      </c>
    </row>
    <row r="188" spans="1:23" ht="15.75" customHeight="1" x14ac:dyDescent="0.25">
      <c r="A188" s="4">
        <v>187</v>
      </c>
      <c r="B188" s="4">
        <v>2011</v>
      </c>
      <c r="C188" s="4" t="str">
        <f>B188&amp;"-"&amp;COUNTIF($B$2:B188,B188)</f>
        <v>2011-12</v>
      </c>
      <c r="D188" s="4" t="s">
        <v>66</v>
      </c>
      <c r="E188" s="11">
        <v>40648</v>
      </c>
      <c r="F188" s="4" t="s">
        <v>48</v>
      </c>
      <c r="G188" s="4" t="s">
        <v>31</v>
      </c>
      <c r="H188" s="4" t="s">
        <v>31</v>
      </c>
      <c r="I188" s="4" t="s">
        <v>33</v>
      </c>
      <c r="J188" s="4" t="s">
        <v>34</v>
      </c>
      <c r="K188" s="4">
        <v>0</v>
      </c>
      <c r="L188" s="4" t="s">
        <v>31</v>
      </c>
      <c r="M188" s="4">
        <v>0</v>
      </c>
      <c r="N188" s="4">
        <v>9</v>
      </c>
      <c r="O188" s="4" t="s">
        <v>154</v>
      </c>
      <c r="P188" s="4" t="s">
        <v>68</v>
      </c>
      <c r="Q188" s="4" t="s">
        <v>52</v>
      </c>
      <c r="R188" s="4" t="s">
        <v>153</v>
      </c>
      <c r="T188">
        <f>IF(B188=Questions!$H$4,1,0)</f>
        <v>0</v>
      </c>
      <c r="U188">
        <f>IF(toss_winner=winner,1,0)</f>
        <v>1</v>
      </c>
      <c r="V188">
        <f t="shared" si="4"/>
        <v>1</v>
      </c>
      <c r="W188">
        <f t="shared" si="5"/>
        <v>1</v>
      </c>
    </row>
    <row r="189" spans="1:23" ht="15.75" customHeight="1" x14ac:dyDescent="0.25">
      <c r="A189" s="4">
        <v>188</v>
      </c>
      <c r="B189" s="4">
        <v>2011</v>
      </c>
      <c r="C189" s="4" t="str">
        <f>B189&amp;"-"&amp;COUNTIF($B$2:B189,B189)</f>
        <v>2011-13</v>
      </c>
      <c r="D189" s="4" t="s">
        <v>54</v>
      </c>
      <c r="E189" s="11">
        <v>40648</v>
      </c>
      <c r="F189" s="4" t="s">
        <v>55</v>
      </c>
      <c r="G189" s="4" t="s">
        <v>212</v>
      </c>
      <c r="H189" s="4" t="s">
        <v>212</v>
      </c>
      <c r="I189" s="4" t="s">
        <v>33</v>
      </c>
      <c r="J189" s="4" t="s">
        <v>34</v>
      </c>
      <c r="K189" s="4">
        <v>0</v>
      </c>
      <c r="L189" s="4" t="s">
        <v>212</v>
      </c>
      <c r="M189" s="4">
        <v>0</v>
      </c>
      <c r="N189" s="4">
        <v>8</v>
      </c>
      <c r="O189" s="4" t="s">
        <v>35</v>
      </c>
      <c r="P189" s="4" t="s">
        <v>57</v>
      </c>
      <c r="Q189" s="4" t="s">
        <v>87</v>
      </c>
      <c r="R189" s="4" t="s">
        <v>209</v>
      </c>
      <c r="T189">
        <f>IF(B189=Questions!$H$4,1,0)</f>
        <v>0</v>
      </c>
      <c r="U189">
        <f>IF(toss_winner=winner,1,0)</f>
        <v>1</v>
      </c>
      <c r="V189">
        <f t="shared" si="4"/>
        <v>1</v>
      </c>
      <c r="W189">
        <f t="shared" si="5"/>
        <v>1</v>
      </c>
    </row>
    <row r="190" spans="1:23" ht="15.75" customHeight="1" x14ac:dyDescent="0.25">
      <c r="A190" s="4">
        <v>189</v>
      </c>
      <c r="B190" s="4">
        <v>2011</v>
      </c>
      <c r="C190" s="4" t="str">
        <f>B190&amp;"-"&amp;COUNTIF($B$2:B190,B190)</f>
        <v>2011-14</v>
      </c>
      <c r="D190" s="4" t="s">
        <v>75</v>
      </c>
      <c r="E190" s="11">
        <v>40649</v>
      </c>
      <c r="F190" s="4" t="s">
        <v>40</v>
      </c>
      <c r="G190" s="4" t="s">
        <v>32</v>
      </c>
      <c r="H190" s="4" t="s">
        <v>40</v>
      </c>
      <c r="I190" s="4" t="s">
        <v>42</v>
      </c>
      <c r="J190" s="4" t="s">
        <v>34</v>
      </c>
      <c r="K190" s="4">
        <v>0</v>
      </c>
      <c r="L190" s="4" t="s">
        <v>40</v>
      </c>
      <c r="M190" s="4">
        <v>21</v>
      </c>
      <c r="N190" s="4">
        <v>0</v>
      </c>
      <c r="O190" s="4" t="s">
        <v>43</v>
      </c>
      <c r="P190" s="4" t="s">
        <v>77</v>
      </c>
      <c r="Q190" s="4" t="s">
        <v>135</v>
      </c>
      <c r="R190" s="4" t="s">
        <v>216</v>
      </c>
      <c r="T190">
        <f>IF(B190=Questions!$H$4,1,0)</f>
        <v>0</v>
      </c>
      <c r="U190">
        <f>IF(toss_winner=winner,1,0)</f>
        <v>1</v>
      </c>
      <c r="V190">
        <f t="shared" si="4"/>
        <v>0</v>
      </c>
      <c r="W190">
        <f t="shared" si="5"/>
        <v>0</v>
      </c>
    </row>
    <row r="191" spans="1:23" ht="15.75" customHeight="1" x14ac:dyDescent="0.25">
      <c r="A191" s="4">
        <v>190</v>
      </c>
      <c r="B191" s="4">
        <v>2011</v>
      </c>
      <c r="C191" s="4" t="str">
        <f>B191&amp;"-"&amp;COUNTIF($B$2:B191,B191)</f>
        <v>2011-15</v>
      </c>
      <c r="D191" s="4" t="s">
        <v>70</v>
      </c>
      <c r="E191" s="11">
        <v>40649</v>
      </c>
      <c r="F191" s="4" t="s">
        <v>61</v>
      </c>
      <c r="G191" s="4" t="s">
        <v>41</v>
      </c>
      <c r="H191" s="4" t="s">
        <v>41</v>
      </c>
      <c r="I191" s="4" t="s">
        <v>33</v>
      </c>
      <c r="J191" s="4" t="s">
        <v>34</v>
      </c>
      <c r="K191" s="4">
        <v>0</v>
      </c>
      <c r="L191" s="4" t="s">
        <v>41</v>
      </c>
      <c r="M191" s="4">
        <v>0</v>
      </c>
      <c r="N191" s="4">
        <v>8</v>
      </c>
      <c r="O191" s="4" t="s">
        <v>217</v>
      </c>
      <c r="P191" s="4" t="s">
        <v>72</v>
      </c>
      <c r="Q191" s="4" t="s">
        <v>38</v>
      </c>
      <c r="R191" s="4" t="s">
        <v>148</v>
      </c>
      <c r="T191">
        <f>IF(B191=Questions!$H$4,1,0)</f>
        <v>0</v>
      </c>
      <c r="U191">
        <f>IF(toss_winner=winner,1,0)</f>
        <v>1</v>
      </c>
      <c r="V191">
        <f t="shared" si="4"/>
        <v>1</v>
      </c>
      <c r="W191">
        <f t="shared" si="5"/>
        <v>1</v>
      </c>
    </row>
    <row r="192" spans="1:23" ht="15.75" customHeight="1" x14ac:dyDescent="0.25">
      <c r="A192" s="4">
        <v>191</v>
      </c>
      <c r="B192" s="4">
        <v>2011</v>
      </c>
      <c r="C192" s="4" t="str">
        <f>B192&amp;"-"&amp;COUNTIF($B$2:B192,B192)</f>
        <v>2011-16</v>
      </c>
      <c r="D192" s="4" t="s">
        <v>54</v>
      </c>
      <c r="E192" s="11">
        <v>40650</v>
      </c>
      <c r="F192" s="4" t="s">
        <v>214</v>
      </c>
      <c r="G192" s="4" t="s">
        <v>49</v>
      </c>
      <c r="H192" s="4" t="s">
        <v>49</v>
      </c>
      <c r="I192" s="4" t="s">
        <v>33</v>
      </c>
      <c r="J192" s="4" t="s">
        <v>34</v>
      </c>
      <c r="K192" s="4">
        <v>0</v>
      </c>
      <c r="L192" s="4" t="s">
        <v>49</v>
      </c>
      <c r="M192" s="4">
        <v>0</v>
      </c>
      <c r="N192" s="4">
        <v>3</v>
      </c>
      <c r="O192" s="4" t="s">
        <v>147</v>
      </c>
      <c r="P192" s="4" t="s">
        <v>83</v>
      </c>
      <c r="Q192" s="4" t="s">
        <v>37</v>
      </c>
      <c r="R192" s="4" t="s">
        <v>74</v>
      </c>
      <c r="T192">
        <f>IF(B192=Questions!$H$4,1,0)</f>
        <v>0</v>
      </c>
      <c r="U192">
        <f>IF(toss_winner=winner,1,0)</f>
        <v>1</v>
      </c>
      <c r="V192">
        <f t="shared" si="4"/>
        <v>1</v>
      </c>
      <c r="W192">
        <f t="shared" si="5"/>
        <v>1</v>
      </c>
    </row>
    <row r="193" spans="1:23" ht="15.75" customHeight="1" x14ac:dyDescent="0.25">
      <c r="A193" s="4">
        <v>192</v>
      </c>
      <c r="B193" s="4">
        <v>2011</v>
      </c>
      <c r="C193" s="4" t="str">
        <f>B193&amp;"-"&amp;COUNTIF($B$2:B193,B193)</f>
        <v>2011-17</v>
      </c>
      <c r="D193" s="4" t="s">
        <v>60</v>
      </c>
      <c r="E193" s="11">
        <v>40650</v>
      </c>
      <c r="F193" s="4" t="s">
        <v>48</v>
      </c>
      <c r="G193" s="4" t="s">
        <v>31</v>
      </c>
      <c r="H193" s="4" t="s">
        <v>31</v>
      </c>
      <c r="I193" s="4" t="s">
        <v>33</v>
      </c>
      <c r="J193" s="4" t="s">
        <v>34</v>
      </c>
      <c r="K193" s="4">
        <v>0</v>
      </c>
      <c r="L193" s="4" t="s">
        <v>31</v>
      </c>
      <c r="M193" s="4">
        <v>0</v>
      </c>
      <c r="N193" s="4">
        <v>8</v>
      </c>
      <c r="O193" s="4" t="s">
        <v>100</v>
      </c>
      <c r="P193" s="4" t="s">
        <v>63</v>
      </c>
      <c r="Q193" s="4" t="s">
        <v>52</v>
      </c>
      <c r="R193" s="4" t="s">
        <v>69</v>
      </c>
      <c r="T193">
        <f>IF(B193=Questions!$H$4,1,0)</f>
        <v>0</v>
      </c>
      <c r="U193">
        <f>IF(toss_winner=winner,1,0)</f>
        <v>1</v>
      </c>
      <c r="V193">
        <f t="shared" si="4"/>
        <v>1</v>
      </c>
      <c r="W193">
        <f t="shared" si="5"/>
        <v>1</v>
      </c>
    </row>
    <row r="194" spans="1:23" ht="15.75" customHeight="1" x14ac:dyDescent="0.25">
      <c r="A194" s="4">
        <v>193</v>
      </c>
      <c r="B194" s="4">
        <v>2011</v>
      </c>
      <c r="C194" s="4" t="str">
        <f>B194&amp;"-"&amp;COUNTIF($B$2:B194,B194)</f>
        <v>2011-18</v>
      </c>
      <c r="D194" s="4" t="s">
        <v>211</v>
      </c>
      <c r="E194" s="11">
        <v>40651</v>
      </c>
      <c r="F194" s="4" t="s">
        <v>40</v>
      </c>
      <c r="G194" s="4" t="s">
        <v>212</v>
      </c>
      <c r="H194" s="4" t="s">
        <v>212</v>
      </c>
      <c r="I194" s="4" t="s">
        <v>33</v>
      </c>
      <c r="J194" s="4" t="s">
        <v>34</v>
      </c>
      <c r="K194" s="4">
        <v>1</v>
      </c>
      <c r="L194" s="4" t="s">
        <v>212</v>
      </c>
      <c r="M194" s="4">
        <v>0</v>
      </c>
      <c r="N194" s="4">
        <v>7</v>
      </c>
      <c r="O194" s="4" t="s">
        <v>35</v>
      </c>
      <c r="P194" s="4" t="s">
        <v>213</v>
      </c>
      <c r="Q194" s="4" t="s">
        <v>65</v>
      </c>
      <c r="R194" s="4" t="s">
        <v>216</v>
      </c>
      <c r="T194">
        <f>IF(B194=Questions!$H$4,1,0)</f>
        <v>0</v>
      </c>
      <c r="U194">
        <f>IF(toss_winner=winner,1,0)</f>
        <v>1</v>
      </c>
      <c r="V194">
        <f t="shared" si="4"/>
        <v>1</v>
      </c>
      <c r="W194">
        <f t="shared" si="5"/>
        <v>1</v>
      </c>
    </row>
    <row r="195" spans="1:23" ht="15.75" customHeight="1" x14ac:dyDescent="0.25">
      <c r="A195" s="4">
        <v>194</v>
      </c>
      <c r="B195" s="4">
        <v>2011</v>
      </c>
      <c r="C195" s="4" t="str">
        <f>B195&amp;"-"&amp;COUNTIF($B$2:B195,B195)</f>
        <v>2011-19</v>
      </c>
      <c r="D195" s="4" t="s">
        <v>47</v>
      </c>
      <c r="E195" s="11">
        <v>40652</v>
      </c>
      <c r="F195" s="4" t="s">
        <v>61</v>
      </c>
      <c r="G195" s="4" t="s">
        <v>49</v>
      </c>
      <c r="H195" s="4" t="s">
        <v>61</v>
      </c>
      <c r="I195" s="4" t="s">
        <v>42</v>
      </c>
      <c r="J195" s="4" t="s">
        <v>34</v>
      </c>
      <c r="K195" s="4">
        <v>0</v>
      </c>
      <c r="L195" s="4" t="s">
        <v>61</v>
      </c>
      <c r="M195" s="4">
        <v>16</v>
      </c>
      <c r="N195" s="4">
        <v>0</v>
      </c>
      <c r="O195" s="4" t="s">
        <v>220</v>
      </c>
      <c r="P195" s="4" t="s">
        <v>51</v>
      </c>
      <c r="Q195" s="4" t="s">
        <v>209</v>
      </c>
      <c r="R195" s="4" t="s">
        <v>221</v>
      </c>
      <c r="T195">
        <f>IF(B195=Questions!$H$4,1,0)</f>
        <v>0</v>
      </c>
      <c r="U195">
        <f>IF(toss_winner=winner,1,0)</f>
        <v>1</v>
      </c>
      <c r="V195">
        <f t="shared" ref="V195:V258" si="6">IF(I195="field",1,0)</f>
        <v>0</v>
      </c>
      <c r="W195">
        <f t="shared" ref="W195:W258" si="7">IF(U195+V195=2,1,0)</f>
        <v>0</v>
      </c>
    </row>
    <row r="196" spans="1:23" ht="15.75" customHeight="1" x14ac:dyDescent="0.25">
      <c r="A196" s="4">
        <v>195</v>
      </c>
      <c r="B196" s="4">
        <v>2011</v>
      </c>
      <c r="C196" s="4" t="str">
        <f>B196&amp;"-"&amp;COUNTIF($B$2:B196,B196)</f>
        <v>2011-20</v>
      </c>
      <c r="D196" s="4" t="s">
        <v>54</v>
      </c>
      <c r="E196" s="11">
        <v>40653</v>
      </c>
      <c r="F196" s="4" t="s">
        <v>214</v>
      </c>
      <c r="G196" s="4" t="s">
        <v>55</v>
      </c>
      <c r="H196" s="4" t="s">
        <v>214</v>
      </c>
      <c r="I196" s="4" t="s">
        <v>42</v>
      </c>
      <c r="J196" s="4" t="s">
        <v>34</v>
      </c>
      <c r="K196" s="4">
        <v>0</v>
      </c>
      <c r="L196" s="4" t="s">
        <v>55</v>
      </c>
      <c r="M196" s="4">
        <v>0</v>
      </c>
      <c r="N196" s="4">
        <v>7</v>
      </c>
      <c r="O196" s="4" t="s">
        <v>222</v>
      </c>
      <c r="P196" s="4" t="s">
        <v>57</v>
      </c>
      <c r="Q196" s="4" t="s">
        <v>37</v>
      </c>
      <c r="R196" s="4" t="s">
        <v>74</v>
      </c>
      <c r="T196">
        <f>IF(B196=Questions!$H$4,1,0)</f>
        <v>0</v>
      </c>
      <c r="U196">
        <f>IF(toss_winner=winner,1,0)</f>
        <v>0</v>
      </c>
      <c r="V196">
        <f t="shared" si="6"/>
        <v>0</v>
      </c>
      <c r="W196">
        <f t="shared" si="7"/>
        <v>0</v>
      </c>
    </row>
    <row r="197" spans="1:23" ht="15.75" customHeight="1" x14ac:dyDescent="0.25">
      <c r="A197" s="4">
        <v>196</v>
      </c>
      <c r="B197" s="4">
        <v>2011</v>
      </c>
      <c r="C197" s="4" t="str">
        <f>B197&amp;"-"&amp;COUNTIF($B$2:B197,B197)</f>
        <v>2011-21</v>
      </c>
      <c r="D197" s="4" t="s">
        <v>60</v>
      </c>
      <c r="E197" s="11">
        <v>40653</v>
      </c>
      <c r="F197" s="4" t="s">
        <v>212</v>
      </c>
      <c r="G197" s="4" t="s">
        <v>31</v>
      </c>
      <c r="H197" s="4" t="s">
        <v>31</v>
      </c>
      <c r="I197" s="4" t="s">
        <v>33</v>
      </c>
      <c r="J197" s="4" t="s">
        <v>34</v>
      </c>
      <c r="K197" s="4">
        <v>0</v>
      </c>
      <c r="L197" s="4" t="s">
        <v>212</v>
      </c>
      <c r="M197" s="4">
        <v>6</v>
      </c>
      <c r="N197" s="4">
        <v>0</v>
      </c>
      <c r="O197" s="4" t="s">
        <v>104</v>
      </c>
      <c r="P197" s="4" t="s">
        <v>63</v>
      </c>
      <c r="Q197" s="4" t="s">
        <v>52</v>
      </c>
      <c r="R197" s="4" t="s">
        <v>69</v>
      </c>
      <c r="T197">
        <f>IF(B197=Questions!$H$4,1,0)</f>
        <v>0</v>
      </c>
      <c r="U197">
        <f>IF(toss_winner=winner,1,0)</f>
        <v>0</v>
      </c>
      <c r="V197">
        <f t="shared" si="6"/>
        <v>1</v>
      </c>
      <c r="W197">
        <f t="shared" si="7"/>
        <v>0</v>
      </c>
    </row>
    <row r="198" spans="1:23" ht="15.75" customHeight="1" x14ac:dyDescent="0.25">
      <c r="A198" s="4">
        <v>197</v>
      </c>
      <c r="B198" s="4">
        <v>2011</v>
      </c>
      <c r="C198" s="4" t="str">
        <f>B198&amp;"-"&amp;COUNTIF($B$2:B198,B198)</f>
        <v>2011-22</v>
      </c>
      <c r="D198" s="4" t="s">
        <v>39</v>
      </c>
      <c r="E198" s="11">
        <v>40654</v>
      </c>
      <c r="F198" s="4" t="s">
        <v>41</v>
      </c>
      <c r="G198" s="4" t="s">
        <v>48</v>
      </c>
      <c r="H198" s="4" t="s">
        <v>48</v>
      </c>
      <c r="I198" s="4" t="s">
        <v>33</v>
      </c>
      <c r="J198" s="4" t="s">
        <v>34</v>
      </c>
      <c r="K198" s="4">
        <v>0</v>
      </c>
      <c r="L198" s="4" t="s">
        <v>41</v>
      </c>
      <c r="M198" s="4">
        <v>48</v>
      </c>
      <c r="N198" s="4">
        <v>0</v>
      </c>
      <c r="O198" s="4" t="s">
        <v>90</v>
      </c>
      <c r="P198" s="4" t="s">
        <v>44</v>
      </c>
      <c r="Q198" s="4" t="s">
        <v>137</v>
      </c>
      <c r="R198" s="4" t="s">
        <v>209</v>
      </c>
      <c r="T198">
        <f>IF(B198=Questions!$H$4,1,0)</f>
        <v>0</v>
      </c>
      <c r="U198">
        <f>IF(toss_winner=winner,1,0)</f>
        <v>0</v>
      </c>
      <c r="V198">
        <f t="shared" si="6"/>
        <v>1</v>
      </c>
      <c r="W198">
        <f t="shared" si="7"/>
        <v>0</v>
      </c>
    </row>
    <row r="199" spans="1:23" ht="15.75" customHeight="1" x14ac:dyDescent="0.25">
      <c r="A199" s="4">
        <v>198</v>
      </c>
      <c r="B199" s="4">
        <v>2011</v>
      </c>
      <c r="C199" s="4" t="str">
        <f>B199&amp;"-"&amp;COUNTIF($B$2:B199,B199)</f>
        <v>2011-23</v>
      </c>
      <c r="D199" s="4" t="s">
        <v>54</v>
      </c>
      <c r="E199" s="11">
        <v>40655</v>
      </c>
      <c r="F199" s="4" t="s">
        <v>55</v>
      </c>
      <c r="G199" s="4" t="s">
        <v>40</v>
      </c>
      <c r="H199" s="4" t="s">
        <v>40</v>
      </c>
      <c r="I199" s="4" t="s">
        <v>33</v>
      </c>
      <c r="J199" s="4" t="s">
        <v>34</v>
      </c>
      <c r="K199" s="4">
        <v>0</v>
      </c>
      <c r="L199" s="4" t="s">
        <v>55</v>
      </c>
      <c r="M199" s="4">
        <v>8</v>
      </c>
      <c r="N199" s="4">
        <v>0</v>
      </c>
      <c r="O199" s="4" t="s">
        <v>162</v>
      </c>
      <c r="P199" s="4" t="s">
        <v>57</v>
      </c>
      <c r="Q199" s="4" t="s">
        <v>37</v>
      </c>
      <c r="R199" s="4" t="s">
        <v>74</v>
      </c>
      <c r="T199">
        <f>IF(B199=Questions!$H$4,1,0)</f>
        <v>0</v>
      </c>
      <c r="U199">
        <f>IF(toss_winner=winner,1,0)</f>
        <v>0</v>
      </c>
      <c r="V199">
        <f t="shared" si="6"/>
        <v>1</v>
      </c>
      <c r="W199">
        <f t="shared" si="7"/>
        <v>0</v>
      </c>
    </row>
    <row r="200" spans="1:23" ht="15.75" customHeight="1" x14ac:dyDescent="0.25">
      <c r="A200" s="4">
        <v>199</v>
      </c>
      <c r="B200" s="4">
        <v>2011</v>
      </c>
      <c r="C200" s="4" t="str">
        <f>B200&amp;"-"&amp;COUNTIF($B$2:B200,B200)</f>
        <v>2011-24</v>
      </c>
      <c r="D200" s="4" t="s">
        <v>60</v>
      </c>
      <c r="E200" s="11">
        <v>40655</v>
      </c>
      <c r="F200" s="4" t="s">
        <v>31</v>
      </c>
      <c r="G200" s="4" t="s">
        <v>32</v>
      </c>
      <c r="H200" s="4" t="s">
        <v>32</v>
      </c>
      <c r="I200" s="4" t="s">
        <v>33</v>
      </c>
      <c r="J200" s="4" t="s">
        <v>34</v>
      </c>
      <c r="K200" s="4">
        <v>0</v>
      </c>
      <c r="L200" s="4" t="s">
        <v>32</v>
      </c>
      <c r="M200" s="4">
        <v>0</v>
      </c>
      <c r="N200" s="4">
        <v>9</v>
      </c>
      <c r="O200" s="4" t="s">
        <v>127</v>
      </c>
      <c r="P200" s="4" t="s">
        <v>63</v>
      </c>
      <c r="Q200" s="4" t="s">
        <v>153</v>
      </c>
      <c r="R200" s="4" t="s">
        <v>69</v>
      </c>
      <c r="T200">
        <f>IF(B200=Questions!$H$4,1,0)</f>
        <v>0</v>
      </c>
      <c r="U200">
        <f>IF(toss_winner=winner,1,0)</f>
        <v>1</v>
      </c>
      <c r="V200">
        <f t="shared" si="6"/>
        <v>1</v>
      </c>
      <c r="W200">
        <f t="shared" si="7"/>
        <v>1</v>
      </c>
    </row>
    <row r="201" spans="1:23" ht="15.75" customHeight="1" x14ac:dyDescent="0.25">
      <c r="A201" s="4">
        <v>200</v>
      </c>
      <c r="B201" s="4">
        <v>2011</v>
      </c>
      <c r="C201" s="4" t="str">
        <f>B201&amp;"-"&amp;COUNTIF($B$2:B201,B201)</f>
        <v>2011-25</v>
      </c>
      <c r="D201" s="4" t="s">
        <v>47</v>
      </c>
      <c r="E201" s="11">
        <v>40656</v>
      </c>
      <c r="F201" s="4" t="s">
        <v>49</v>
      </c>
      <c r="G201" s="4" t="s">
        <v>41</v>
      </c>
      <c r="H201" s="4" t="s">
        <v>41</v>
      </c>
      <c r="I201" s="4" t="s">
        <v>33</v>
      </c>
      <c r="J201" s="4" t="s">
        <v>34</v>
      </c>
      <c r="K201" s="4">
        <v>0</v>
      </c>
      <c r="L201" s="4" t="s">
        <v>49</v>
      </c>
      <c r="M201" s="4">
        <v>29</v>
      </c>
      <c r="N201" s="4">
        <v>0</v>
      </c>
      <c r="O201" s="4" t="s">
        <v>187</v>
      </c>
      <c r="P201" s="4" t="s">
        <v>51</v>
      </c>
      <c r="Q201" s="4" t="s">
        <v>137</v>
      </c>
      <c r="R201" s="4" t="s">
        <v>38</v>
      </c>
      <c r="T201">
        <f>IF(B201=Questions!$H$4,1,0)</f>
        <v>0</v>
      </c>
      <c r="U201">
        <f>IF(toss_winner=winner,1,0)</f>
        <v>0</v>
      </c>
      <c r="V201">
        <f t="shared" si="6"/>
        <v>1</v>
      </c>
      <c r="W201">
        <f t="shared" si="7"/>
        <v>0</v>
      </c>
    </row>
    <row r="202" spans="1:23" ht="15.75" customHeight="1" x14ac:dyDescent="0.25">
      <c r="A202" s="4">
        <v>201</v>
      </c>
      <c r="B202" s="4">
        <v>2011</v>
      </c>
      <c r="C202" s="4" t="str">
        <f>B202&amp;"-"&amp;COUNTIF($B$2:B202,B202)</f>
        <v>2011-26</v>
      </c>
      <c r="D202" s="4" t="s">
        <v>70</v>
      </c>
      <c r="E202" s="11">
        <v>40657</v>
      </c>
      <c r="F202" s="4" t="s">
        <v>55</v>
      </c>
      <c r="G202" s="4" t="s">
        <v>61</v>
      </c>
      <c r="H202" s="4" t="s">
        <v>61</v>
      </c>
      <c r="I202" s="4" t="s">
        <v>33</v>
      </c>
      <c r="J202" s="4" t="s">
        <v>34</v>
      </c>
      <c r="K202" s="4">
        <v>0</v>
      </c>
      <c r="L202" s="4" t="s">
        <v>55</v>
      </c>
      <c r="M202" s="4">
        <v>37</v>
      </c>
      <c r="N202" s="4">
        <v>0</v>
      </c>
      <c r="O202" s="4" t="s">
        <v>188</v>
      </c>
      <c r="P202" s="4" t="s">
        <v>72</v>
      </c>
      <c r="Q202" s="4" t="s">
        <v>135</v>
      </c>
      <c r="R202" s="4" t="s">
        <v>216</v>
      </c>
      <c r="T202">
        <f>IF(B202=Questions!$H$4,1,0)</f>
        <v>0</v>
      </c>
      <c r="U202">
        <f>IF(toss_winner=winner,1,0)</f>
        <v>0</v>
      </c>
      <c r="V202">
        <f t="shared" si="6"/>
        <v>1</v>
      </c>
      <c r="W202">
        <f t="shared" si="7"/>
        <v>0</v>
      </c>
    </row>
    <row r="203" spans="1:23" ht="15.75" customHeight="1" x14ac:dyDescent="0.25">
      <c r="A203" s="4">
        <v>202</v>
      </c>
      <c r="B203" s="4">
        <v>2011</v>
      </c>
      <c r="C203" s="4" t="str">
        <f>B203&amp;"-"&amp;COUNTIF($B$2:B203,B203)</f>
        <v>2011-27</v>
      </c>
      <c r="D203" s="4" t="s">
        <v>66</v>
      </c>
      <c r="E203" s="11">
        <v>40657</v>
      </c>
      <c r="F203" s="4" t="s">
        <v>212</v>
      </c>
      <c r="G203" s="4" t="s">
        <v>48</v>
      </c>
      <c r="H203" s="4" t="s">
        <v>48</v>
      </c>
      <c r="I203" s="4" t="s">
        <v>33</v>
      </c>
      <c r="J203" s="4" t="s">
        <v>34</v>
      </c>
      <c r="K203" s="4">
        <v>0</v>
      </c>
      <c r="L203" s="4" t="s">
        <v>48</v>
      </c>
      <c r="M203" s="4">
        <v>0</v>
      </c>
      <c r="N203" s="4">
        <v>8</v>
      </c>
      <c r="O203" s="4" t="s">
        <v>164</v>
      </c>
      <c r="P203" s="4" t="s">
        <v>68</v>
      </c>
      <c r="Q203" s="4" t="s">
        <v>87</v>
      </c>
      <c r="R203" s="4" t="s">
        <v>146</v>
      </c>
      <c r="T203">
        <f>IF(B203=Questions!$H$4,1,0)</f>
        <v>0</v>
      </c>
      <c r="U203">
        <f>IF(toss_winner=winner,1,0)</f>
        <v>1</v>
      </c>
      <c r="V203">
        <f t="shared" si="6"/>
        <v>1</v>
      </c>
      <c r="W203">
        <f t="shared" si="7"/>
        <v>1</v>
      </c>
    </row>
    <row r="204" spans="1:23" ht="15.75" customHeight="1" x14ac:dyDescent="0.25">
      <c r="A204" s="4">
        <v>203</v>
      </c>
      <c r="B204" s="4">
        <v>2011</v>
      </c>
      <c r="C204" s="4" t="str">
        <f>B204&amp;"-"&amp;COUNTIF($B$2:B204,B204)</f>
        <v>2011-28</v>
      </c>
      <c r="D204" s="4" t="s">
        <v>75</v>
      </c>
      <c r="E204" s="11">
        <v>40658</v>
      </c>
      <c r="F204" s="4" t="s">
        <v>40</v>
      </c>
      <c r="G204" s="4" t="s">
        <v>214</v>
      </c>
      <c r="H204" s="4" t="s">
        <v>214</v>
      </c>
      <c r="I204" s="4" t="s">
        <v>33</v>
      </c>
      <c r="J204" s="4" t="s">
        <v>34</v>
      </c>
      <c r="K204" s="4">
        <v>0</v>
      </c>
      <c r="L204" s="4" t="s">
        <v>40</v>
      </c>
      <c r="M204" s="4">
        <v>25</v>
      </c>
      <c r="N204" s="4">
        <v>0</v>
      </c>
      <c r="O204" s="4" t="s">
        <v>43</v>
      </c>
      <c r="P204" s="4" t="s">
        <v>77</v>
      </c>
      <c r="Q204" s="4" t="s">
        <v>52</v>
      </c>
      <c r="R204" s="4" t="s">
        <v>69</v>
      </c>
      <c r="T204">
        <f>IF(B204=Questions!$H$4,1,0)</f>
        <v>0</v>
      </c>
      <c r="U204">
        <f>IF(toss_winner=winner,1,0)</f>
        <v>0</v>
      </c>
      <c r="V204">
        <f t="shared" si="6"/>
        <v>1</v>
      </c>
      <c r="W204">
        <f t="shared" si="7"/>
        <v>0</v>
      </c>
    </row>
    <row r="205" spans="1:23" ht="15.75" customHeight="1" x14ac:dyDescent="0.25">
      <c r="A205" s="4">
        <v>204</v>
      </c>
      <c r="B205" s="4">
        <v>2011</v>
      </c>
      <c r="C205" s="4" t="str">
        <f>B205&amp;"-"&amp;COUNTIF($B$2:B205,B205)</f>
        <v>2011-29</v>
      </c>
      <c r="D205" s="4" t="s">
        <v>47</v>
      </c>
      <c r="E205" s="11">
        <v>40659</v>
      </c>
      <c r="F205" s="4" t="s">
        <v>49</v>
      </c>
      <c r="G205" s="4" t="s">
        <v>32</v>
      </c>
      <c r="H205" s="4" t="s">
        <v>32</v>
      </c>
      <c r="I205" s="4" t="s">
        <v>33</v>
      </c>
      <c r="J205" s="4" t="s">
        <v>34</v>
      </c>
      <c r="K205" s="4">
        <v>0</v>
      </c>
      <c r="L205" s="4" t="s">
        <v>32</v>
      </c>
      <c r="M205" s="4">
        <v>0</v>
      </c>
      <c r="N205" s="4">
        <v>3</v>
      </c>
      <c r="O205" s="4" t="s">
        <v>223</v>
      </c>
      <c r="P205" s="4" t="s">
        <v>51</v>
      </c>
      <c r="Q205" s="4" t="s">
        <v>137</v>
      </c>
      <c r="R205" s="4" t="s">
        <v>221</v>
      </c>
      <c r="T205">
        <f>IF(B205=Questions!$H$4,1,0)</f>
        <v>0</v>
      </c>
      <c r="U205">
        <f>IF(toss_winner=winner,1,0)</f>
        <v>1</v>
      </c>
      <c r="V205">
        <f t="shared" si="6"/>
        <v>1</v>
      </c>
      <c r="W205">
        <f t="shared" si="7"/>
        <v>1</v>
      </c>
    </row>
    <row r="206" spans="1:23" ht="15.75" customHeight="1" x14ac:dyDescent="0.25">
      <c r="A206" s="4">
        <v>205</v>
      </c>
      <c r="B206" s="4">
        <v>2011</v>
      </c>
      <c r="C206" s="4" t="str">
        <f>B206&amp;"-"&amp;COUNTIF($B$2:B206,B206)</f>
        <v>2011-30</v>
      </c>
      <c r="D206" s="4" t="s">
        <v>54</v>
      </c>
      <c r="E206" s="11">
        <v>40660</v>
      </c>
      <c r="F206" s="4" t="s">
        <v>214</v>
      </c>
      <c r="G206" s="4" t="s">
        <v>40</v>
      </c>
      <c r="H206" s="4" t="s">
        <v>214</v>
      </c>
      <c r="I206" s="4" t="s">
        <v>42</v>
      </c>
      <c r="J206" s="4" t="s">
        <v>34</v>
      </c>
      <c r="K206" s="4">
        <v>0</v>
      </c>
      <c r="L206" s="4" t="s">
        <v>40</v>
      </c>
      <c r="M206" s="4">
        <v>0</v>
      </c>
      <c r="N206" s="4">
        <v>8</v>
      </c>
      <c r="O206" s="4" t="s">
        <v>207</v>
      </c>
      <c r="P206" s="4" t="s">
        <v>83</v>
      </c>
      <c r="Q206" s="4" t="s">
        <v>37</v>
      </c>
      <c r="R206" s="4" t="s">
        <v>46</v>
      </c>
      <c r="T206">
        <f>IF(B206=Questions!$H$4,1,0)</f>
        <v>0</v>
      </c>
      <c r="U206">
        <f>IF(toss_winner=winner,1,0)</f>
        <v>0</v>
      </c>
      <c r="V206">
        <f t="shared" si="6"/>
        <v>0</v>
      </c>
      <c r="W206">
        <f t="shared" si="7"/>
        <v>0</v>
      </c>
    </row>
    <row r="207" spans="1:23" ht="15.75" customHeight="1" x14ac:dyDescent="0.25">
      <c r="A207" s="4">
        <v>206</v>
      </c>
      <c r="B207" s="4">
        <v>2011</v>
      </c>
      <c r="C207" s="4" t="str">
        <f>B207&amp;"-"&amp;COUNTIF($B$2:B207,B207)</f>
        <v>2011-31</v>
      </c>
      <c r="D207" s="4" t="s">
        <v>211</v>
      </c>
      <c r="E207" s="11">
        <v>40660</v>
      </c>
      <c r="F207" s="4" t="s">
        <v>61</v>
      </c>
      <c r="G207" s="4" t="s">
        <v>212</v>
      </c>
      <c r="H207" s="4" t="s">
        <v>212</v>
      </c>
      <c r="I207" s="4" t="s">
        <v>33</v>
      </c>
      <c r="J207" s="4" t="s">
        <v>34</v>
      </c>
      <c r="K207" s="4">
        <v>0</v>
      </c>
      <c r="L207" s="4" t="s">
        <v>61</v>
      </c>
      <c r="M207" s="4">
        <v>55</v>
      </c>
      <c r="N207" s="4">
        <v>0</v>
      </c>
      <c r="O207" s="4" t="s">
        <v>224</v>
      </c>
      <c r="P207" s="4" t="s">
        <v>213</v>
      </c>
      <c r="Q207" s="4" t="s">
        <v>135</v>
      </c>
      <c r="R207" s="4" t="s">
        <v>216</v>
      </c>
      <c r="T207">
        <f>IF(B207=Questions!$H$4,1,0)</f>
        <v>0</v>
      </c>
      <c r="U207">
        <f>IF(toss_winner=winner,1,0)</f>
        <v>0</v>
      </c>
      <c r="V207">
        <f t="shared" si="6"/>
        <v>1</v>
      </c>
      <c r="W207">
        <f t="shared" si="7"/>
        <v>0</v>
      </c>
    </row>
    <row r="208" spans="1:23" ht="15.75" customHeight="1" x14ac:dyDescent="0.25">
      <c r="A208" s="4">
        <v>207</v>
      </c>
      <c r="B208" s="4">
        <v>2011</v>
      </c>
      <c r="C208" s="4" t="str">
        <f>B208&amp;"-"&amp;COUNTIF($B$2:B208,B208)</f>
        <v>2011-32</v>
      </c>
      <c r="D208" s="4" t="s">
        <v>47</v>
      </c>
      <c r="E208" s="11">
        <v>40661</v>
      </c>
      <c r="F208" s="4" t="s">
        <v>31</v>
      </c>
      <c r="G208" s="4" t="s">
        <v>49</v>
      </c>
      <c r="H208" s="4" t="s">
        <v>49</v>
      </c>
      <c r="I208" s="4" t="s">
        <v>33</v>
      </c>
      <c r="J208" s="4" t="s">
        <v>34</v>
      </c>
      <c r="K208" s="4">
        <v>0</v>
      </c>
      <c r="L208" s="4" t="s">
        <v>31</v>
      </c>
      <c r="M208" s="4">
        <v>17</v>
      </c>
      <c r="N208" s="4">
        <v>0</v>
      </c>
      <c r="O208" s="4" t="s">
        <v>173</v>
      </c>
      <c r="P208" s="4" t="s">
        <v>51</v>
      </c>
      <c r="Q208" s="4" t="s">
        <v>209</v>
      </c>
      <c r="R208" s="4" t="s">
        <v>221</v>
      </c>
      <c r="T208">
        <f>IF(B208=Questions!$H$4,1,0)</f>
        <v>0</v>
      </c>
      <c r="U208">
        <f>IF(toss_winner=winner,1,0)</f>
        <v>0</v>
      </c>
      <c r="V208">
        <f t="shared" si="6"/>
        <v>1</v>
      </c>
      <c r="W208">
        <f t="shared" si="7"/>
        <v>0</v>
      </c>
    </row>
    <row r="209" spans="1:23" ht="15.75" customHeight="1" x14ac:dyDescent="0.25">
      <c r="A209" s="4">
        <v>208</v>
      </c>
      <c r="B209" s="4">
        <v>2011</v>
      </c>
      <c r="C209" s="4" t="str">
        <f>B209&amp;"-"&amp;COUNTIF($B$2:B209,B209)</f>
        <v>2011-33</v>
      </c>
      <c r="D209" s="4" t="s">
        <v>66</v>
      </c>
      <c r="E209" s="11">
        <v>40662</v>
      </c>
      <c r="F209" s="4" t="s">
        <v>55</v>
      </c>
      <c r="G209" s="4" t="s">
        <v>48</v>
      </c>
      <c r="H209" s="4" t="s">
        <v>48</v>
      </c>
      <c r="I209" s="4" t="s">
        <v>33</v>
      </c>
      <c r="J209" s="4" t="s">
        <v>34</v>
      </c>
      <c r="K209" s="4">
        <v>0</v>
      </c>
      <c r="L209" s="4" t="s">
        <v>48</v>
      </c>
      <c r="M209" s="4">
        <v>0</v>
      </c>
      <c r="N209" s="4">
        <v>7</v>
      </c>
      <c r="O209" s="4" t="s">
        <v>225</v>
      </c>
      <c r="P209" s="4" t="s">
        <v>68</v>
      </c>
      <c r="Q209" s="4" t="s">
        <v>37</v>
      </c>
      <c r="R209" s="4" t="s">
        <v>146</v>
      </c>
      <c r="T209">
        <f>IF(B209=Questions!$H$4,1,0)</f>
        <v>0</v>
      </c>
      <c r="U209">
        <f>IF(toss_winner=winner,1,0)</f>
        <v>1</v>
      </c>
      <c r="V209">
        <f t="shared" si="6"/>
        <v>1</v>
      </c>
      <c r="W209">
        <f t="shared" si="7"/>
        <v>1</v>
      </c>
    </row>
    <row r="210" spans="1:23" ht="15.75" customHeight="1" x14ac:dyDescent="0.25">
      <c r="A210" s="4">
        <v>209</v>
      </c>
      <c r="B210" s="4">
        <v>2011</v>
      </c>
      <c r="C210" s="4" t="str">
        <f>B210&amp;"-"&amp;COUNTIF($B$2:B210,B210)</f>
        <v>2011-34</v>
      </c>
      <c r="D210" s="4" t="s">
        <v>30</v>
      </c>
      <c r="E210" s="11">
        <v>40662</v>
      </c>
      <c r="F210" s="4" t="s">
        <v>32</v>
      </c>
      <c r="G210" s="4" t="s">
        <v>214</v>
      </c>
      <c r="H210" s="4" t="s">
        <v>214</v>
      </c>
      <c r="I210" s="4" t="s">
        <v>33</v>
      </c>
      <c r="J210" s="4" t="s">
        <v>34</v>
      </c>
      <c r="K210" s="4">
        <v>0</v>
      </c>
      <c r="L210" s="4" t="s">
        <v>32</v>
      </c>
      <c r="M210" s="4">
        <v>26</v>
      </c>
      <c r="N210" s="4">
        <v>0</v>
      </c>
      <c r="O210" s="4" t="s">
        <v>223</v>
      </c>
      <c r="P210" s="4" t="s">
        <v>36</v>
      </c>
      <c r="Q210" s="4" t="s">
        <v>52</v>
      </c>
      <c r="R210" s="4" t="s">
        <v>153</v>
      </c>
      <c r="T210">
        <f>IF(B210=Questions!$H$4,1,0)</f>
        <v>0</v>
      </c>
      <c r="U210">
        <f>IF(toss_winner=winner,1,0)</f>
        <v>0</v>
      </c>
      <c r="V210">
        <f t="shared" si="6"/>
        <v>1</v>
      </c>
      <c r="W210">
        <f t="shared" si="7"/>
        <v>0</v>
      </c>
    </row>
    <row r="211" spans="1:23" ht="15.75" customHeight="1" x14ac:dyDescent="0.25">
      <c r="A211" s="4">
        <v>210</v>
      </c>
      <c r="B211" s="4">
        <v>2011</v>
      </c>
      <c r="C211" s="4" t="str">
        <f>B211&amp;"-"&amp;COUNTIF($B$2:B211,B211)</f>
        <v>2011-35</v>
      </c>
      <c r="D211" s="4" t="s">
        <v>211</v>
      </c>
      <c r="E211" s="11">
        <v>40663</v>
      </c>
      <c r="F211" s="4" t="s">
        <v>49</v>
      </c>
      <c r="G211" s="4" t="s">
        <v>212</v>
      </c>
      <c r="H211" s="4" t="s">
        <v>49</v>
      </c>
      <c r="I211" s="4" t="s">
        <v>42</v>
      </c>
      <c r="J211" s="4" t="s">
        <v>34</v>
      </c>
      <c r="K211" s="4">
        <v>0</v>
      </c>
      <c r="L211" s="4" t="s">
        <v>49</v>
      </c>
      <c r="M211" s="4">
        <v>38</v>
      </c>
      <c r="N211" s="4">
        <v>0</v>
      </c>
      <c r="O211" s="4" t="s">
        <v>71</v>
      </c>
      <c r="P211" s="4" t="s">
        <v>213</v>
      </c>
      <c r="Q211" s="4" t="s">
        <v>135</v>
      </c>
      <c r="R211" s="4" t="s">
        <v>216</v>
      </c>
      <c r="T211">
        <f>IF(B211=Questions!$H$4,1,0)</f>
        <v>0</v>
      </c>
      <c r="U211">
        <f>IF(toss_winner=winner,1,0)</f>
        <v>1</v>
      </c>
      <c r="V211">
        <f t="shared" si="6"/>
        <v>0</v>
      </c>
      <c r="W211">
        <f t="shared" si="7"/>
        <v>0</v>
      </c>
    </row>
    <row r="212" spans="1:23" ht="15.75" customHeight="1" x14ac:dyDescent="0.25">
      <c r="A212" s="4">
        <v>211</v>
      </c>
      <c r="B212" s="4">
        <v>2011</v>
      </c>
      <c r="C212" s="4" t="str">
        <f>B212&amp;"-"&amp;COUNTIF($B$2:B212,B212)</f>
        <v>2011-36</v>
      </c>
      <c r="D212" s="4" t="s">
        <v>60</v>
      </c>
      <c r="E212" s="11">
        <v>40663</v>
      </c>
      <c r="F212" s="4" t="s">
        <v>41</v>
      </c>
      <c r="G212" s="4" t="s">
        <v>31</v>
      </c>
      <c r="H212" s="4" t="s">
        <v>31</v>
      </c>
      <c r="I212" s="4" t="s">
        <v>33</v>
      </c>
      <c r="J212" s="4" t="s">
        <v>34</v>
      </c>
      <c r="K212" s="4">
        <v>0</v>
      </c>
      <c r="L212" s="4" t="s">
        <v>31</v>
      </c>
      <c r="M212" s="4">
        <v>0</v>
      </c>
      <c r="N212" s="4">
        <v>8</v>
      </c>
      <c r="O212" s="4" t="s">
        <v>226</v>
      </c>
      <c r="P212" s="4" t="s">
        <v>63</v>
      </c>
      <c r="Q212" s="4" t="s">
        <v>74</v>
      </c>
      <c r="R212" s="4" t="s">
        <v>46</v>
      </c>
      <c r="T212">
        <f>IF(B212=Questions!$H$4,1,0)</f>
        <v>0</v>
      </c>
      <c r="U212">
        <f>IF(toss_winner=winner,1,0)</f>
        <v>1</v>
      </c>
      <c r="V212">
        <f t="shared" si="6"/>
        <v>1</v>
      </c>
      <c r="W212">
        <f t="shared" si="7"/>
        <v>1</v>
      </c>
    </row>
    <row r="213" spans="1:23" ht="15.75" customHeight="1" x14ac:dyDescent="0.25">
      <c r="A213" s="4">
        <v>212</v>
      </c>
      <c r="B213" s="4">
        <v>2011</v>
      </c>
      <c r="C213" s="4" t="str">
        <f>B213&amp;"-"&amp;COUNTIF($B$2:B213,B213)</f>
        <v>2011-37</v>
      </c>
      <c r="D213" s="4" t="s">
        <v>66</v>
      </c>
      <c r="E213" s="11">
        <v>40664</v>
      </c>
      <c r="F213" s="4" t="s">
        <v>214</v>
      </c>
      <c r="G213" s="4" t="s">
        <v>48</v>
      </c>
      <c r="H213" s="4" t="s">
        <v>48</v>
      </c>
      <c r="I213" s="4" t="s">
        <v>33</v>
      </c>
      <c r="J213" s="4" t="s">
        <v>34</v>
      </c>
      <c r="K213" s="4">
        <v>0</v>
      </c>
      <c r="L213" s="4" t="s">
        <v>48</v>
      </c>
      <c r="M213" s="4">
        <v>0</v>
      </c>
      <c r="N213" s="4">
        <v>6</v>
      </c>
      <c r="O213" s="4" t="s">
        <v>161</v>
      </c>
      <c r="P213" s="4" t="s">
        <v>68</v>
      </c>
      <c r="Q213" s="4" t="s">
        <v>146</v>
      </c>
      <c r="R213" s="4" t="s">
        <v>125</v>
      </c>
      <c r="T213">
        <f>IF(B213=Questions!$H$4,1,0)</f>
        <v>0</v>
      </c>
      <c r="U213">
        <f>IF(toss_winner=winner,1,0)</f>
        <v>1</v>
      </c>
      <c r="V213">
        <f t="shared" si="6"/>
        <v>1</v>
      </c>
      <c r="W213">
        <f t="shared" si="7"/>
        <v>1</v>
      </c>
    </row>
    <row r="214" spans="1:23" ht="15.75" customHeight="1" x14ac:dyDescent="0.25">
      <c r="A214" s="4">
        <v>213</v>
      </c>
      <c r="B214" s="4">
        <v>2011</v>
      </c>
      <c r="C214" s="4" t="str">
        <f>B214&amp;"-"&amp;COUNTIF($B$2:B214,B214)</f>
        <v>2011-38</v>
      </c>
      <c r="D214" s="4" t="s">
        <v>75</v>
      </c>
      <c r="E214" s="11">
        <v>40664</v>
      </c>
      <c r="F214" s="4" t="s">
        <v>40</v>
      </c>
      <c r="G214" s="4" t="s">
        <v>61</v>
      </c>
      <c r="H214" s="4" t="s">
        <v>40</v>
      </c>
      <c r="I214" s="4" t="s">
        <v>42</v>
      </c>
      <c r="J214" s="4" t="s">
        <v>34</v>
      </c>
      <c r="K214" s="4">
        <v>0</v>
      </c>
      <c r="L214" s="4" t="s">
        <v>40</v>
      </c>
      <c r="M214" s="4">
        <v>19</v>
      </c>
      <c r="N214" s="4">
        <v>0</v>
      </c>
      <c r="O214" s="4" t="s">
        <v>111</v>
      </c>
      <c r="P214" s="4" t="s">
        <v>77</v>
      </c>
      <c r="Q214" s="4" t="s">
        <v>52</v>
      </c>
      <c r="R214" s="4" t="s">
        <v>69</v>
      </c>
      <c r="T214">
        <f>IF(B214=Questions!$H$4,1,0)</f>
        <v>0</v>
      </c>
      <c r="U214">
        <f>IF(toss_winner=winner,1,0)</f>
        <v>1</v>
      </c>
      <c r="V214">
        <f t="shared" si="6"/>
        <v>0</v>
      </c>
      <c r="W214">
        <f t="shared" si="7"/>
        <v>0</v>
      </c>
    </row>
    <row r="215" spans="1:23" ht="15.75" customHeight="1" x14ac:dyDescent="0.25">
      <c r="A215" s="4">
        <v>214</v>
      </c>
      <c r="B215" s="4">
        <v>2011</v>
      </c>
      <c r="C215" s="4" t="str">
        <f>B215&amp;"-"&amp;COUNTIF($B$2:B215,B215)</f>
        <v>2011-39</v>
      </c>
      <c r="D215" s="4" t="s">
        <v>54</v>
      </c>
      <c r="E215" s="11">
        <v>40665</v>
      </c>
      <c r="F215" s="4" t="s">
        <v>55</v>
      </c>
      <c r="G215" s="4" t="s">
        <v>41</v>
      </c>
      <c r="H215" s="4" t="s">
        <v>41</v>
      </c>
      <c r="I215" s="4" t="s">
        <v>33</v>
      </c>
      <c r="J215" s="4" t="s">
        <v>34</v>
      </c>
      <c r="K215" s="4">
        <v>0</v>
      </c>
      <c r="L215" s="4" t="s">
        <v>55</v>
      </c>
      <c r="M215" s="4">
        <v>23</v>
      </c>
      <c r="N215" s="4">
        <v>0</v>
      </c>
      <c r="O215" s="4" t="s">
        <v>200</v>
      </c>
      <c r="P215" s="4" t="s">
        <v>57</v>
      </c>
      <c r="Q215" s="4" t="s">
        <v>135</v>
      </c>
      <c r="R215" s="4" t="s">
        <v>209</v>
      </c>
      <c r="T215">
        <f>IF(B215=Questions!$H$4,1,0)</f>
        <v>0</v>
      </c>
      <c r="U215">
        <f>IF(toss_winner=winner,1,0)</f>
        <v>0</v>
      </c>
      <c r="V215">
        <f t="shared" si="6"/>
        <v>1</v>
      </c>
      <c r="W215">
        <f t="shared" si="7"/>
        <v>0</v>
      </c>
    </row>
    <row r="216" spans="1:23" ht="15.75" customHeight="1" x14ac:dyDescent="0.25">
      <c r="A216" s="4">
        <v>215</v>
      </c>
      <c r="B216" s="4">
        <v>2011</v>
      </c>
      <c r="C216" s="4" t="str">
        <f>B216&amp;"-"&amp;COUNTIF($B$2:B216,B216)</f>
        <v>2011-40</v>
      </c>
      <c r="D216" s="4" t="s">
        <v>47</v>
      </c>
      <c r="E216" s="11">
        <v>40665</v>
      </c>
      <c r="F216" s="4" t="s">
        <v>49</v>
      </c>
      <c r="G216" s="4" t="s">
        <v>212</v>
      </c>
      <c r="H216" s="4" t="s">
        <v>212</v>
      </c>
      <c r="I216" s="4" t="s">
        <v>33</v>
      </c>
      <c r="J216" s="4" t="s">
        <v>34</v>
      </c>
      <c r="K216" s="4">
        <v>0</v>
      </c>
      <c r="L216" s="4" t="s">
        <v>212</v>
      </c>
      <c r="M216" s="4">
        <v>0</v>
      </c>
      <c r="N216" s="4">
        <v>7</v>
      </c>
      <c r="O216" s="4" t="s">
        <v>227</v>
      </c>
      <c r="P216" s="4" t="s">
        <v>51</v>
      </c>
      <c r="Q216" s="4" t="s">
        <v>37</v>
      </c>
      <c r="R216" s="4" t="s">
        <v>46</v>
      </c>
      <c r="T216">
        <f>IF(B216=Questions!$H$4,1,0)</f>
        <v>0</v>
      </c>
      <c r="U216">
        <f>IF(toss_winner=winner,1,0)</f>
        <v>1</v>
      </c>
      <c r="V216">
        <f t="shared" si="6"/>
        <v>1</v>
      </c>
      <c r="W216">
        <f t="shared" si="7"/>
        <v>1</v>
      </c>
    </row>
    <row r="217" spans="1:23" ht="15.75" customHeight="1" x14ac:dyDescent="0.25">
      <c r="A217" s="4">
        <v>216</v>
      </c>
      <c r="B217" s="4">
        <v>2011</v>
      </c>
      <c r="C217" s="4" t="str">
        <f>B217&amp;"-"&amp;COUNTIF($B$2:B217,B217)</f>
        <v>2011-41</v>
      </c>
      <c r="D217" s="4" t="s">
        <v>70</v>
      </c>
      <c r="E217" s="11">
        <v>40666</v>
      </c>
      <c r="F217" s="4" t="s">
        <v>31</v>
      </c>
      <c r="G217" s="4" t="s">
        <v>61</v>
      </c>
      <c r="H217" s="4" t="s">
        <v>61</v>
      </c>
      <c r="I217" s="4" t="s">
        <v>33</v>
      </c>
      <c r="J217" s="4" t="s">
        <v>34</v>
      </c>
      <c r="K217" s="4">
        <v>0</v>
      </c>
      <c r="L217" s="4" t="s">
        <v>31</v>
      </c>
      <c r="M217" s="4">
        <v>20</v>
      </c>
      <c r="N217" s="4">
        <v>0</v>
      </c>
      <c r="O217" s="4" t="s">
        <v>78</v>
      </c>
      <c r="P217" s="4" t="s">
        <v>72</v>
      </c>
      <c r="Q217" s="4" t="s">
        <v>137</v>
      </c>
      <c r="R217" s="4" t="s">
        <v>221</v>
      </c>
      <c r="T217">
        <f>IF(B217=Questions!$H$4,1,0)</f>
        <v>0</v>
      </c>
      <c r="U217">
        <f>IF(toss_winner=winner,1,0)</f>
        <v>0</v>
      </c>
      <c r="V217">
        <f t="shared" si="6"/>
        <v>1</v>
      </c>
      <c r="W217">
        <f t="shared" si="7"/>
        <v>0</v>
      </c>
    </row>
    <row r="218" spans="1:23" ht="15.75" customHeight="1" x14ac:dyDescent="0.25">
      <c r="A218" s="4">
        <v>217</v>
      </c>
      <c r="B218" s="4">
        <v>2011</v>
      </c>
      <c r="C218" s="4" t="str">
        <f>B218&amp;"-"&amp;COUNTIF($B$2:B218,B218)</f>
        <v>2011-42</v>
      </c>
      <c r="D218" s="4" t="s">
        <v>75</v>
      </c>
      <c r="E218" s="11">
        <v>40667</v>
      </c>
      <c r="F218" s="4" t="s">
        <v>48</v>
      </c>
      <c r="G218" s="4" t="s">
        <v>40</v>
      </c>
      <c r="H218" s="4" t="s">
        <v>48</v>
      </c>
      <c r="I218" s="4" t="s">
        <v>42</v>
      </c>
      <c r="J218" s="4" t="s">
        <v>34</v>
      </c>
      <c r="K218" s="4">
        <v>0</v>
      </c>
      <c r="L218" s="4" t="s">
        <v>40</v>
      </c>
      <c r="M218" s="4">
        <v>0</v>
      </c>
      <c r="N218" s="4">
        <v>8</v>
      </c>
      <c r="O218" s="4" t="s">
        <v>43</v>
      </c>
      <c r="P218" s="4" t="s">
        <v>77</v>
      </c>
      <c r="Q218" s="4" t="s">
        <v>153</v>
      </c>
      <c r="R218" s="4" t="s">
        <v>69</v>
      </c>
      <c r="T218">
        <f>IF(B218=Questions!$H$4,1,0)</f>
        <v>0</v>
      </c>
      <c r="U218">
        <f>IF(toss_winner=winner,1,0)</f>
        <v>0</v>
      </c>
      <c r="V218">
        <f t="shared" si="6"/>
        <v>0</v>
      </c>
      <c r="W218">
        <f t="shared" si="7"/>
        <v>0</v>
      </c>
    </row>
    <row r="219" spans="1:23" ht="15.75" customHeight="1" x14ac:dyDescent="0.25">
      <c r="A219" s="4">
        <v>218</v>
      </c>
      <c r="B219" s="4">
        <v>2011</v>
      </c>
      <c r="C219" s="4" t="str">
        <f>B219&amp;"-"&amp;COUNTIF($B$2:B219,B219)</f>
        <v>2011-43</v>
      </c>
      <c r="D219" s="4" t="s">
        <v>54</v>
      </c>
      <c r="E219" s="11">
        <v>40667</v>
      </c>
      <c r="F219" s="4" t="s">
        <v>55</v>
      </c>
      <c r="G219" s="4" t="s">
        <v>214</v>
      </c>
      <c r="H219" s="4" t="s">
        <v>214</v>
      </c>
      <c r="I219" s="4" t="s">
        <v>33</v>
      </c>
      <c r="J219" s="4" t="s">
        <v>34</v>
      </c>
      <c r="K219" s="4">
        <v>0</v>
      </c>
      <c r="L219" s="4" t="s">
        <v>55</v>
      </c>
      <c r="M219" s="4">
        <v>21</v>
      </c>
      <c r="N219" s="4">
        <v>0</v>
      </c>
      <c r="O219" s="4" t="s">
        <v>228</v>
      </c>
      <c r="P219" s="4" t="s">
        <v>83</v>
      </c>
      <c r="Q219" s="4" t="s">
        <v>135</v>
      </c>
      <c r="R219" s="4" t="s">
        <v>125</v>
      </c>
      <c r="T219">
        <f>IF(B219=Questions!$H$4,1,0)</f>
        <v>0</v>
      </c>
      <c r="U219">
        <f>IF(toss_winner=winner,1,0)</f>
        <v>0</v>
      </c>
      <c r="V219">
        <f t="shared" si="6"/>
        <v>1</v>
      </c>
      <c r="W219">
        <f t="shared" si="7"/>
        <v>0</v>
      </c>
    </row>
    <row r="220" spans="1:23" ht="15.75" customHeight="1" x14ac:dyDescent="0.25">
      <c r="A220" s="4">
        <v>219</v>
      </c>
      <c r="B220" s="4">
        <v>2011</v>
      </c>
      <c r="C220" s="4" t="str">
        <f>B220&amp;"-"&amp;COUNTIF($B$2:B220,B220)</f>
        <v>2011-44</v>
      </c>
      <c r="D220" s="4" t="s">
        <v>211</v>
      </c>
      <c r="E220" s="11">
        <v>40668</v>
      </c>
      <c r="F220" s="4" t="s">
        <v>212</v>
      </c>
      <c r="G220" s="4" t="s">
        <v>31</v>
      </c>
      <c r="H220" s="4" t="s">
        <v>31</v>
      </c>
      <c r="I220" s="4" t="s">
        <v>33</v>
      </c>
      <c r="J220" s="4" t="s">
        <v>34</v>
      </c>
      <c r="K220" s="4">
        <v>0</v>
      </c>
      <c r="L220" s="4" t="s">
        <v>212</v>
      </c>
      <c r="M220" s="4">
        <v>17</v>
      </c>
      <c r="N220" s="4">
        <v>0</v>
      </c>
      <c r="O220" s="4" t="s">
        <v>168</v>
      </c>
      <c r="P220" s="4" t="s">
        <v>213</v>
      </c>
      <c r="Q220" s="4" t="s">
        <v>148</v>
      </c>
      <c r="R220" s="4" t="s">
        <v>221</v>
      </c>
      <c r="T220">
        <f>IF(B220=Questions!$H$4,1,0)</f>
        <v>0</v>
      </c>
      <c r="U220">
        <f>IF(toss_winner=winner,1,0)</f>
        <v>0</v>
      </c>
      <c r="V220">
        <f t="shared" si="6"/>
        <v>1</v>
      </c>
      <c r="W220">
        <f t="shared" si="7"/>
        <v>0</v>
      </c>
    </row>
    <row r="221" spans="1:23" ht="15.75" customHeight="1" x14ac:dyDescent="0.25">
      <c r="A221" s="4">
        <v>220</v>
      </c>
      <c r="B221" s="4">
        <v>2011</v>
      </c>
      <c r="C221" s="4" t="str">
        <f>B221&amp;"-"&amp;COUNTIF($B$2:B221,B221)</f>
        <v>2011-45</v>
      </c>
      <c r="D221" s="4" t="s">
        <v>70</v>
      </c>
      <c r="E221" s="11">
        <v>40668</v>
      </c>
      <c r="F221" s="4" t="s">
        <v>61</v>
      </c>
      <c r="G221" s="4" t="s">
        <v>49</v>
      </c>
      <c r="H221" s="4" t="s">
        <v>49</v>
      </c>
      <c r="I221" s="4" t="s">
        <v>33</v>
      </c>
      <c r="J221" s="4" t="s">
        <v>34</v>
      </c>
      <c r="K221" s="4">
        <v>0</v>
      </c>
      <c r="L221" s="4" t="s">
        <v>49</v>
      </c>
      <c r="M221" s="4">
        <v>0</v>
      </c>
      <c r="N221" s="4">
        <v>4</v>
      </c>
      <c r="O221" s="4" t="s">
        <v>71</v>
      </c>
      <c r="P221" s="4" t="s">
        <v>72</v>
      </c>
      <c r="Q221" s="4" t="s">
        <v>37</v>
      </c>
      <c r="R221" s="4" t="s">
        <v>74</v>
      </c>
      <c r="T221">
        <f>IF(B221=Questions!$H$4,1,0)</f>
        <v>0</v>
      </c>
      <c r="U221">
        <f>IF(toss_winner=winner,1,0)</f>
        <v>1</v>
      </c>
      <c r="V221">
        <f t="shared" si="6"/>
        <v>1</v>
      </c>
      <c r="W221">
        <f t="shared" si="7"/>
        <v>1</v>
      </c>
    </row>
    <row r="222" spans="1:23" ht="15.75" customHeight="1" x14ac:dyDescent="0.25">
      <c r="A222" s="4">
        <v>221</v>
      </c>
      <c r="B222" s="4">
        <v>2011</v>
      </c>
      <c r="C222" s="4" t="str">
        <f>B222&amp;"-"&amp;COUNTIF($B$2:B222,B222)</f>
        <v>2011-46</v>
      </c>
      <c r="D222" s="4" t="s">
        <v>30</v>
      </c>
      <c r="E222" s="11">
        <v>40669</v>
      </c>
      <c r="F222" s="4" t="s">
        <v>32</v>
      </c>
      <c r="G222" s="4" t="s">
        <v>41</v>
      </c>
      <c r="H222" s="4" t="s">
        <v>41</v>
      </c>
      <c r="I222" s="4" t="s">
        <v>33</v>
      </c>
      <c r="J222" s="4" t="s">
        <v>34</v>
      </c>
      <c r="K222" s="4">
        <v>0</v>
      </c>
      <c r="L222" s="4" t="s">
        <v>32</v>
      </c>
      <c r="M222" s="4">
        <v>85</v>
      </c>
      <c r="N222" s="4">
        <v>0</v>
      </c>
      <c r="O222" s="4" t="s">
        <v>127</v>
      </c>
      <c r="P222" s="4" t="s">
        <v>36</v>
      </c>
      <c r="Q222" s="4" t="s">
        <v>52</v>
      </c>
      <c r="R222" s="4" t="s">
        <v>69</v>
      </c>
      <c r="T222">
        <f>IF(B222=Questions!$H$4,1,0)</f>
        <v>0</v>
      </c>
      <c r="U222">
        <f>IF(toss_winner=winner,1,0)</f>
        <v>0</v>
      </c>
      <c r="V222">
        <f t="shared" si="6"/>
        <v>1</v>
      </c>
      <c r="W222">
        <f t="shared" si="7"/>
        <v>0</v>
      </c>
    </row>
    <row r="223" spans="1:23" ht="15.75" customHeight="1" x14ac:dyDescent="0.25">
      <c r="A223" s="4">
        <v>222</v>
      </c>
      <c r="B223" s="4">
        <v>2011</v>
      </c>
      <c r="C223" s="4" t="str">
        <f>B223&amp;"-"&amp;COUNTIF($B$2:B223,B223)</f>
        <v>2011-47</v>
      </c>
      <c r="D223" s="4" t="s">
        <v>60</v>
      </c>
      <c r="E223" s="11">
        <v>40670</v>
      </c>
      <c r="F223" s="4" t="s">
        <v>40</v>
      </c>
      <c r="G223" s="4" t="s">
        <v>31</v>
      </c>
      <c r="H223" s="4" t="s">
        <v>40</v>
      </c>
      <c r="I223" s="4" t="s">
        <v>42</v>
      </c>
      <c r="J223" s="4" t="s">
        <v>34</v>
      </c>
      <c r="K223" s="4">
        <v>1</v>
      </c>
      <c r="L223" s="4" t="s">
        <v>31</v>
      </c>
      <c r="M223" s="4">
        <v>10</v>
      </c>
      <c r="N223" s="4">
        <v>0</v>
      </c>
      <c r="O223" s="4" t="s">
        <v>226</v>
      </c>
      <c r="P223" s="4" t="s">
        <v>63</v>
      </c>
      <c r="Q223" s="4" t="s">
        <v>37</v>
      </c>
      <c r="R223" s="4" t="s">
        <v>209</v>
      </c>
      <c r="T223">
        <f>IF(B223=Questions!$H$4,1,0)</f>
        <v>0</v>
      </c>
      <c r="U223">
        <f>IF(toss_winner=winner,1,0)</f>
        <v>0</v>
      </c>
      <c r="V223">
        <f t="shared" si="6"/>
        <v>0</v>
      </c>
      <c r="W223">
        <f t="shared" si="7"/>
        <v>0</v>
      </c>
    </row>
    <row r="224" spans="1:23" ht="15.75" customHeight="1" x14ac:dyDescent="0.25">
      <c r="A224" s="4">
        <v>223</v>
      </c>
      <c r="B224" s="4">
        <v>2011</v>
      </c>
      <c r="C224" s="4" t="str">
        <f>B224&amp;"-"&amp;COUNTIF($B$2:B224,B224)</f>
        <v>2011-48</v>
      </c>
      <c r="D224" s="4" t="s">
        <v>54</v>
      </c>
      <c r="E224" s="11">
        <v>40670</v>
      </c>
      <c r="F224" s="4" t="s">
        <v>55</v>
      </c>
      <c r="G224" s="4" t="s">
        <v>49</v>
      </c>
      <c r="H224" s="4" t="s">
        <v>49</v>
      </c>
      <c r="I224" s="4" t="s">
        <v>33</v>
      </c>
      <c r="J224" s="4" t="s">
        <v>34</v>
      </c>
      <c r="K224" s="4">
        <v>0</v>
      </c>
      <c r="L224" s="4" t="s">
        <v>55</v>
      </c>
      <c r="M224" s="4">
        <v>32</v>
      </c>
      <c r="N224" s="4">
        <v>0</v>
      </c>
      <c r="O224" s="4" t="s">
        <v>191</v>
      </c>
      <c r="P224" s="4" t="s">
        <v>57</v>
      </c>
      <c r="Q224" s="4" t="s">
        <v>65</v>
      </c>
      <c r="R224" s="4" t="s">
        <v>125</v>
      </c>
      <c r="T224">
        <f>IF(B224=Questions!$H$4,1,0)</f>
        <v>0</v>
      </c>
      <c r="U224">
        <f>IF(toss_winner=winner,1,0)</f>
        <v>0</v>
      </c>
      <c r="V224">
        <f t="shared" si="6"/>
        <v>1</v>
      </c>
      <c r="W224">
        <f t="shared" si="7"/>
        <v>0</v>
      </c>
    </row>
    <row r="225" spans="1:23" ht="15.75" customHeight="1" x14ac:dyDescent="0.25">
      <c r="A225" s="4">
        <v>224</v>
      </c>
      <c r="B225" s="4">
        <v>2011</v>
      </c>
      <c r="C225" s="4" t="str">
        <f>B225&amp;"-"&amp;COUNTIF($B$2:B225,B225)</f>
        <v>2011-49</v>
      </c>
      <c r="D225" s="4" t="s">
        <v>30</v>
      </c>
      <c r="E225" s="11">
        <v>40671</v>
      </c>
      <c r="F225" s="4" t="s">
        <v>212</v>
      </c>
      <c r="G225" s="4" t="s">
        <v>32</v>
      </c>
      <c r="H225" s="4" t="s">
        <v>212</v>
      </c>
      <c r="I225" s="4" t="s">
        <v>42</v>
      </c>
      <c r="J225" s="4" t="s">
        <v>34</v>
      </c>
      <c r="K225" s="4">
        <v>0</v>
      </c>
      <c r="L225" s="4" t="s">
        <v>32</v>
      </c>
      <c r="M225" s="4">
        <v>0</v>
      </c>
      <c r="N225" s="4">
        <v>9</v>
      </c>
      <c r="O225" s="4" t="s">
        <v>127</v>
      </c>
      <c r="P225" s="4" t="s">
        <v>36</v>
      </c>
      <c r="Q225" s="4" t="s">
        <v>52</v>
      </c>
      <c r="R225" s="4" t="s">
        <v>153</v>
      </c>
      <c r="T225">
        <f>IF(B225=Questions!$H$4,1,0)</f>
        <v>0</v>
      </c>
      <c r="U225">
        <f>IF(toss_winner=winner,1,0)</f>
        <v>0</v>
      </c>
      <c r="V225">
        <f t="shared" si="6"/>
        <v>0</v>
      </c>
      <c r="W225">
        <f t="shared" si="7"/>
        <v>0</v>
      </c>
    </row>
    <row r="226" spans="1:23" ht="15.75" customHeight="1" x14ac:dyDescent="0.25">
      <c r="A226" s="4">
        <v>225</v>
      </c>
      <c r="B226" s="4">
        <v>2011</v>
      </c>
      <c r="C226" s="4" t="str">
        <f>B226&amp;"-"&amp;COUNTIF($B$2:B226,B226)</f>
        <v>2011-50</v>
      </c>
      <c r="D226" s="4" t="s">
        <v>39</v>
      </c>
      <c r="E226" s="11">
        <v>40671</v>
      </c>
      <c r="F226" s="4" t="s">
        <v>41</v>
      </c>
      <c r="G226" s="4" t="s">
        <v>214</v>
      </c>
      <c r="H226" s="4" t="s">
        <v>41</v>
      </c>
      <c r="I226" s="4" t="s">
        <v>42</v>
      </c>
      <c r="J226" s="4" t="s">
        <v>34</v>
      </c>
      <c r="K226" s="4">
        <v>0</v>
      </c>
      <c r="L226" s="4" t="s">
        <v>214</v>
      </c>
      <c r="M226" s="4">
        <v>0</v>
      </c>
      <c r="N226" s="4">
        <v>5</v>
      </c>
      <c r="O226" s="4" t="s">
        <v>228</v>
      </c>
      <c r="P226" s="4" t="s">
        <v>44</v>
      </c>
      <c r="Q226" s="4" t="s">
        <v>146</v>
      </c>
      <c r="R226" s="4" t="s">
        <v>221</v>
      </c>
      <c r="T226">
        <f>IF(B226=Questions!$H$4,1,0)</f>
        <v>0</v>
      </c>
      <c r="U226">
        <f>IF(toss_winner=winner,1,0)</f>
        <v>0</v>
      </c>
      <c r="V226">
        <f t="shared" si="6"/>
        <v>0</v>
      </c>
      <c r="W226">
        <f t="shared" si="7"/>
        <v>0</v>
      </c>
    </row>
    <row r="227" spans="1:23" ht="15.75" customHeight="1" x14ac:dyDescent="0.25">
      <c r="A227" s="4">
        <v>226</v>
      </c>
      <c r="B227" s="4">
        <v>2011</v>
      </c>
      <c r="C227" s="4" t="str">
        <f>B227&amp;"-"&amp;COUNTIF($B$2:B227,B227)</f>
        <v>2011-51</v>
      </c>
      <c r="D227" s="4" t="s">
        <v>66</v>
      </c>
      <c r="E227" s="11">
        <v>40672</v>
      </c>
      <c r="F227" s="4" t="s">
        <v>40</v>
      </c>
      <c r="G227" s="4" t="s">
        <v>48</v>
      </c>
      <c r="H227" s="4" t="s">
        <v>48</v>
      </c>
      <c r="I227" s="4" t="s">
        <v>33</v>
      </c>
      <c r="J227" s="4" t="s">
        <v>34</v>
      </c>
      <c r="K227" s="4">
        <v>0</v>
      </c>
      <c r="L227" s="4" t="s">
        <v>40</v>
      </c>
      <c r="M227" s="4">
        <v>63</v>
      </c>
      <c r="N227" s="4">
        <v>0</v>
      </c>
      <c r="O227" s="4" t="s">
        <v>189</v>
      </c>
      <c r="P227" s="4" t="s">
        <v>68</v>
      </c>
      <c r="Q227" s="4" t="s">
        <v>65</v>
      </c>
      <c r="R227" s="4" t="s">
        <v>125</v>
      </c>
      <c r="T227">
        <f>IF(B227=Questions!$H$4,1,0)</f>
        <v>0</v>
      </c>
      <c r="U227">
        <f>IF(toss_winner=winner,1,0)</f>
        <v>0</v>
      </c>
      <c r="V227">
        <f t="shared" si="6"/>
        <v>1</v>
      </c>
      <c r="W227">
        <f t="shared" si="7"/>
        <v>0</v>
      </c>
    </row>
    <row r="228" spans="1:23" ht="15.75" customHeight="1" x14ac:dyDescent="0.25">
      <c r="A228" s="4">
        <v>227</v>
      </c>
      <c r="B228" s="4">
        <v>2011</v>
      </c>
      <c r="C228" s="4" t="str">
        <f>B228&amp;"-"&amp;COUNTIF($B$2:B228,B228)</f>
        <v>2011-52</v>
      </c>
      <c r="D228" s="4" t="s">
        <v>70</v>
      </c>
      <c r="E228" s="11">
        <v>40673</v>
      </c>
      <c r="F228" s="4" t="s">
        <v>61</v>
      </c>
      <c r="G228" s="4" t="s">
        <v>214</v>
      </c>
      <c r="H228" s="4" t="s">
        <v>61</v>
      </c>
      <c r="I228" s="4" t="s">
        <v>42</v>
      </c>
      <c r="J228" s="4" t="s">
        <v>34</v>
      </c>
      <c r="K228" s="4">
        <v>0</v>
      </c>
      <c r="L228" s="4" t="s">
        <v>214</v>
      </c>
      <c r="M228" s="4">
        <v>0</v>
      </c>
      <c r="N228" s="4">
        <v>6</v>
      </c>
      <c r="O228" s="4" t="s">
        <v>229</v>
      </c>
      <c r="P228" s="4" t="s">
        <v>72</v>
      </c>
      <c r="Q228" s="4" t="s">
        <v>37</v>
      </c>
      <c r="R228" s="4" t="s">
        <v>74</v>
      </c>
      <c r="T228">
        <f>IF(B228=Questions!$H$4,1,0)</f>
        <v>0</v>
      </c>
      <c r="U228">
        <f>IF(toss_winner=winner,1,0)</f>
        <v>0</v>
      </c>
      <c r="V228">
        <f t="shared" si="6"/>
        <v>0</v>
      </c>
      <c r="W228">
        <f t="shared" si="7"/>
        <v>0</v>
      </c>
    </row>
    <row r="229" spans="1:23" ht="15.75" customHeight="1" x14ac:dyDescent="0.25">
      <c r="A229" s="4">
        <v>228</v>
      </c>
      <c r="B229" s="4">
        <v>2011</v>
      </c>
      <c r="C229" s="4" t="str">
        <f>B229&amp;"-"&amp;COUNTIF($B$2:B229,B229)</f>
        <v>2011-53</v>
      </c>
      <c r="D229" s="4" t="s">
        <v>39</v>
      </c>
      <c r="E229" s="11">
        <v>40673</v>
      </c>
      <c r="F229" s="4" t="s">
        <v>41</v>
      </c>
      <c r="G229" s="4" t="s">
        <v>55</v>
      </c>
      <c r="H229" s="4" t="s">
        <v>55</v>
      </c>
      <c r="I229" s="4" t="s">
        <v>33</v>
      </c>
      <c r="J229" s="4" t="s">
        <v>34</v>
      </c>
      <c r="K229" s="4">
        <v>0</v>
      </c>
      <c r="L229" s="4" t="s">
        <v>41</v>
      </c>
      <c r="M229" s="4">
        <v>76</v>
      </c>
      <c r="N229" s="4">
        <v>0</v>
      </c>
      <c r="O229" s="4" t="s">
        <v>230</v>
      </c>
      <c r="P229" s="4" t="s">
        <v>44</v>
      </c>
      <c r="Q229" s="4" t="s">
        <v>146</v>
      </c>
      <c r="R229" s="4" t="s">
        <v>221</v>
      </c>
      <c r="T229">
        <f>IF(B229=Questions!$H$4,1,0)</f>
        <v>0</v>
      </c>
      <c r="U229">
        <f>IF(toss_winner=winner,1,0)</f>
        <v>0</v>
      </c>
      <c r="V229">
        <f t="shared" si="6"/>
        <v>1</v>
      </c>
      <c r="W229">
        <f t="shared" si="7"/>
        <v>0</v>
      </c>
    </row>
    <row r="230" spans="1:23" ht="15.75" customHeight="1" x14ac:dyDescent="0.25">
      <c r="A230" s="4">
        <v>229</v>
      </c>
      <c r="B230" s="4">
        <v>2011</v>
      </c>
      <c r="C230" s="4" t="str">
        <f>B230&amp;"-"&amp;COUNTIF($B$2:B230,B230)</f>
        <v>2011-54</v>
      </c>
      <c r="D230" s="4" t="s">
        <v>66</v>
      </c>
      <c r="E230" s="11">
        <v>40674</v>
      </c>
      <c r="F230" s="4" t="s">
        <v>48</v>
      </c>
      <c r="G230" s="4" t="s">
        <v>32</v>
      </c>
      <c r="H230" s="4" t="s">
        <v>32</v>
      </c>
      <c r="I230" s="4" t="s">
        <v>33</v>
      </c>
      <c r="J230" s="4" t="s">
        <v>34</v>
      </c>
      <c r="K230" s="4">
        <v>0</v>
      </c>
      <c r="L230" s="4" t="s">
        <v>32</v>
      </c>
      <c r="M230" s="4">
        <v>0</v>
      </c>
      <c r="N230" s="4">
        <v>9</v>
      </c>
      <c r="O230" s="4" t="s">
        <v>231</v>
      </c>
      <c r="P230" s="4" t="s">
        <v>68</v>
      </c>
      <c r="Q230" s="4" t="s">
        <v>135</v>
      </c>
      <c r="R230" s="4" t="s">
        <v>65</v>
      </c>
      <c r="T230">
        <f>IF(B230=Questions!$H$4,1,0)</f>
        <v>0</v>
      </c>
      <c r="U230">
        <f>IF(toss_winner=winner,1,0)</f>
        <v>1</v>
      </c>
      <c r="V230">
        <f t="shared" si="6"/>
        <v>1</v>
      </c>
      <c r="W230">
        <f t="shared" si="7"/>
        <v>1</v>
      </c>
    </row>
    <row r="231" spans="1:23" ht="15.75" customHeight="1" x14ac:dyDescent="0.25">
      <c r="A231" s="4">
        <v>230</v>
      </c>
      <c r="B231" s="4">
        <v>2011</v>
      </c>
      <c r="C231" s="4" t="str">
        <f>B231&amp;"-"&amp;COUNTIF($B$2:B231,B231)</f>
        <v>2011-55</v>
      </c>
      <c r="D231" s="4" t="s">
        <v>75</v>
      </c>
      <c r="E231" s="11">
        <v>40675</v>
      </c>
      <c r="F231" s="4" t="s">
        <v>40</v>
      </c>
      <c r="G231" s="4" t="s">
        <v>49</v>
      </c>
      <c r="H231" s="4" t="s">
        <v>40</v>
      </c>
      <c r="I231" s="4" t="s">
        <v>42</v>
      </c>
      <c r="J231" s="4" t="s">
        <v>34</v>
      </c>
      <c r="K231" s="4">
        <v>0</v>
      </c>
      <c r="L231" s="4" t="s">
        <v>40</v>
      </c>
      <c r="M231" s="4">
        <v>18</v>
      </c>
      <c r="N231" s="4">
        <v>0</v>
      </c>
      <c r="O231" s="4" t="s">
        <v>86</v>
      </c>
      <c r="P231" s="4" t="s">
        <v>77</v>
      </c>
      <c r="Q231" s="4" t="s">
        <v>74</v>
      </c>
      <c r="R231" s="4" t="s">
        <v>46</v>
      </c>
      <c r="T231">
        <f>IF(B231=Questions!$H$4,1,0)</f>
        <v>0</v>
      </c>
      <c r="U231">
        <f>IF(toss_winner=winner,1,0)</f>
        <v>1</v>
      </c>
      <c r="V231">
        <f t="shared" si="6"/>
        <v>0</v>
      </c>
      <c r="W231">
        <f t="shared" si="7"/>
        <v>0</v>
      </c>
    </row>
    <row r="232" spans="1:23" ht="15.75" customHeight="1" x14ac:dyDescent="0.25">
      <c r="A232" s="4">
        <v>231</v>
      </c>
      <c r="B232" s="4">
        <v>2011</v>
      </c>
      <c r="C232" s="4" t="str">
        <f>B232&amp;"-"&amp;COUNTIF($B$2:B232,B232)</f>
        <v>2011-56</v>
      </c>
      <c r="D232" s="4" t="s">
        <v>232</v>
      </c>
      <c r="E232" s="11">
        <v>40676</v>
      </c>
      <c r="F232" s="4" t="s">
        <v>212</v>
      </c>
      <c r="G232" s="4" t="s">
        <v>41</v>
      </c>
      <c r="H232" s="4" t="s">
        <v>41</v>
      </c>
      <c r="I232" s="4" t="s">
        <v>33</v>
      </c>
      <c r="J232" s="4" t="s">
        <v>34</v>
      </c>
      <c r="K232" s="4">
        <v>0</v>
      </c>
      <c r="L232" s="4" t="s">
        <v>41</v>
      </c>
      <c r="M232" s="4">
        <v>0</v>
      </c>
      <c r="N232" s="4">
        <v>6</v>
      </c>
      <c r="O232" s="4" t="s">
        <v>110</v>
      </c>
      <c r="P232" s="4" t="s">
        <v>233</v>
      </c>
      <c r="Q232" s="4" t="s">
        <v>137</v>
      </c>
      <c r="R232" s="4" t="s">
        <v>221</v>
      </c>
      <c r="T232">
        <f>IF(B232=Questions!$H$4,1,0)</f>
        <v>0</v>
      </c>
      <c r="U232">
        <f>IF(toss_winner=winner,1,0)</f>
        <v>1</v>
      </c>
      <c r="V232">
        <f t="shared" si="6"/>
        <v>1</v>
      </c>
      <c r="W232">
        <f t="shared" si="7"/>
        <v>1</v>
      </c>
    </row>
    <row r="233" spans="1:23" ht="15.75" customHeight="1" x14ac:dyDescent="0.25">
      <c r="A233" s="4">
        <v>232</v>
      </c>
      <c r="B233" s="4">
        <v>2011</v>
      </c>
      <c r="C233" s="4" t="str">
        <f>B233&amp;"-"&amp;COUNTIF($B$2:B233,B233)</f>
        <v>2011-57</v>
      </c>
      <c r="D233" s="4" t="s">
        <v>30</v>
      </c>
      <c r="E233" s="11">
        <v>40677</v>
      </c>
      <c r="F233" s="4" t="s">
        <v>31</v>
      </c>
      <c r="G233" s="4" t="s">
        <v>32</v>
      </c>
      <c r="H233" s="4" t="s">
        <v>32</v>
      </c>
      <c r="I233" s="4" t="s">
        <v>33</v>
      </c>
      <c r="J233" s="4" t="s">
        <v>34</v>
      </c>
      <c r="K233" s="4">
        <v>1</v>
      </c>
      <c r="L233" s="4" t="s">
        <v>32</v>
      </c>
      <c r="M233" s="4">
        <v>0</v>
      </c>
      <c r="N233" s="4">
        <v>4</v>
      </c>
      <c r="O233" s="4" t="s">
        <v>127</v>
      </c>
      <c r="P233" s="4" t="s">
        <v>36</v>
      </c>
      <c r="Q233" s="4" t="s">
        <v>38</v>
      </c>
      <c r="R233" s="4" t="s">
        <v>69</v>
      </c>
      <c r="T233">
        <f>IF(B233=Questions!$H$4,1,0)</f>
        <v>0</v>
      </c>
      <c r="U233">
        <f>IF(toss_winner=winner,1,0)</f>
        <v>1</v>
      </c>
      <c r="V233">
        <f t="shared" si="6"/>
        <v>1</v>
      </c>
      <c r="W233">
        <f t="shared" si="7"/>
        <v>1</v>
      </c>
    </row>
    <row r="234" spans="1:23" ht="15.75" customHeight="1" x14ac:dyDescent="0.25">
      <c r="A234" s="4">
        <v>233</v>
      </c>
      <c r="B234" s="4">
        <v>2011</v>
      </c>
      <c r="C234" s="4" t="str">
        <f>B234&amp;"-"&amp;COUNTIF($B$2:B234,B234)</f>
        <v>2011-58</v>
      </c>
      <c r="D234" s="4" t="s">
        <v>54</v>
      </c>
      <c r="E234" s="11">
        <v>40677</v>
      </c>
      <c r="F234" s="4" t="s">
        <v>61</v>
      </c>
      <c r="G234" s="4" t="s">
        <v>55</v>
      </c>
      <c r="H234" s="4" t="s">
        <v>61</v>
      </c>
      <c r="I234" s="4" t="s">
        <v>42</v>
      </c>
      <c r="J234" s="4" t="s">
        <v>34</v>
      </c>
      <c r="K234" s="4">
        <v>0</v>
      </c>
      <c r="L234" s="4" t="s">
        <v>61</v>
      </c>
      <c r="M234" s="4">
        <v>10</v>
      </c>
      <c r="N234" s="4">
        <v>0</v>
      </c>
      <c r="O234" s="4" t="s">
        <v>103</v>
      </c>
      <c r="P234" s="4" t="s">
        <v>57</v>
      </c>
      <c r="Q234" s="4" t="s">
        <v>148</v>
      </c>
      <c r="R234" s="4" t="s">
        <v>146</v>
      </c>
      <c r="T234">
        <f>IF(B234=Questions!$H$4,1,0)</f>
        <v>0</v>
      </c>
      <c r="U234">
        <f>IF(toss_winner=winner,1,0)</f>
        <v>1</v>
      </c>
      <c r="V234">
        <f t="shared" si="6"/>
        <v>0</v>
      </c>
      <c r="W234">
        <f t="shared" si="7"/>
        <v>0</v>
      </c>
    </row>
    <row r="235" spans="1:23" ht="15.75" customHeight="1" x14ac:dyDescent="0.25">
      <c r="A235" s="4">
        <v>234</v>
      </c>
      <c r="B235" s="4">
        <v>2011</v>
      </c>
      <c r="C235" s="4" t="str">
        <f>B235&amp;"-"&amp;COUNTIF($B$2:B235,B235)</f>
        <v>2011-59</v>
      </c>
      <c r="D235" s="4" t="s">
        <v>202</v>
      </c>
      <c r="E235" s="11">
        <v>40678</v>
      </c>
      <c r="F235" s="4" t="s">
        <v>41</v>
      </c>
      <c r="G235" s="4" t="s">
        <v>49</v>
      </c>
      <c r="H235" s="4" t="s">
        <v>49</v>
      </c>
      <c r="I235" s="4" t="s">
        <v>33</v>
      </c>
      <c r="J235" s="4" t="s">
        <v>34</v>
      </c>
      <c r="K235" s="4">
        <v>0</v>
      </c>
      <c r="L235" s="4" t="s">
        <v>41</v>
      </c>
      <c r="M235" s="4">
        <v>29</v>
      </c>
      <c r="N235" s="4">
        <v>0</v>
      </c>
      <c r="O235" s="4" t="s">
        <v>198</v>
      </c>
      <c r="P235" s="4" t="s">
        <v>203</v>
      </c>
      <c r="Q235" s="4" t="s">
        <v>37</v>
      </c>
      <c r="R235" s="4" t="s">
        <v>46</v>
      </c>
      <c r="T235">
        <f>IF(B235=Questions!$H$4,1,0)</f>
        <v>0</v>
      </c>
      <c r="U235">
        <f>IF(toss_winner=winner,1,0)</f>
        <v>0</v>
      </c>
      <c r="V235">
        <f t="shared" si="6"/>
        <v>1</v>
      </c>
      <c r="W235">
        <f t="shared" si="7"/>
        <v>0</v>
      </c>
    </row>
    <row r="236" spans="1:23" ht="15.75" customHeight="1" x14ac:dyDescent="0.25">
      <c r="A236" s="4">
        <v>235</v>
      </c>
      <c r="B236" s="4">
        <v>2011</v>
      </c>
      <c r="C236" s="4" t="str">
        <f>B236&amp;"-"&amp;COUNTIF($B$2:B236,B236)</f>
        <v>2011-60</v>
      </c>
      <c r="D236" s="4" t="s">
        <v>232</v>
      </c>
      <c r="E236" s="11">
        <v>40678</v>
      </c>
      <c r="F236" s="4" t="s">
        <v>48</v>
      </c>
      <c r="G236" s="4" t="s">
        <v>212</v>
      </c>
      <c r="H236" s="4" t="s">
        <v>212</v>
      </c>
      <c r="I236" s="4" t="s">
        <v>33</v>
      </c>
      <c r="J236" s="4" t="s">
        <v>34</v>
      </c>
      <c r="K236" s="4">
        <v>0</v>
      </c>
      <c r="L236" s="4" t="s">
        <v>212</v>
      </c>
      <c r="M236" s="4">
        <v>0</v>
      </c>
      <c r="N236" s="4">
        <v>8</v>
      </c>
      <c r="O236" s="4" t="s">
        <v>168</v>
      </c>
      <c r="P236" s="4" t="s">
        <v>233</v>
      </c>
      <c r="Q236" s="4" t="s">
        <v>209</v>
      </c>
      <c r="R236" s="4" t="s">
        <v>221</v>
      </c>
      <c r="T236">
        <f>IF(B236=Questions!$H$4,1,0)</f>
        <v>0</v>
      </c>
      <c r="U236">
        <f>IF(toss_winner=winner,1,0)</f>
        <v>1</v>
      </c>
      <c r="V236">
        <f t="shared" si="6"/>
        <v>1</v>
      </c>
      <c r="W236">
        <f t="shared" si="7"/>
        <v>1</v>
      </c>
    </row>
    <row r="237" spans="1:23" ht="15.75" customHeight="1" x14ac:dyDescent="0.25">
      <c r="A237" s="4">
        <v>236</v>
      </c>
      <c r="B237" s="4">
        <v>2011</v>
      </c>
      <c r="C237" s="4" t="str">
        <f>B237&amp;"-"&amp;COUNTIF($B$2:B237,B237)</f>
        <v>2011-61</v>
      </c>
      <c r="D237" s="4" t="s">
        <v>54</v>
      </c>
      <c r="E237" s="11">
        <v>40679</v>
      </c>
      <c r="F237" s="4" t="s">
        <v>214</v>
      </c>
      <c r="G237" s="4" t="s">
        <v>61</v>
      </c>
      <c r="H237" s="4" t="s">
        <v>61</v>
      </c>
      <c r="I237" s="4" t="s">
        <v>33</v>
      </c>
      <c r="J237" s="4" t="s">
        <v>34</v>
      </c>
      <c r="K237" s="4">
        <v>0</v>
      </c>
      <c r="L237" s="4" t="s">
        <v>61</v>
      </c>
      <c r="M237" s="4">
        <v>0</v>
      </c>
      <c r="N237" s="4">
        <v>6</v>
      </c>
      <c r="O237" s="4" t="s">
        <v>103</v>
      </c>
      <c r="P237" s="4" t="s">
        <v>83</v>
      </c>
      <c r="Q237" s="4" t="s">
        <v>148</v>
      </c>
      <c r="R237" s="4" t="s">
        <v>146</v>
      </c>
      <c r="T237">
        <f>IF(B237=Questions!$H$4,1,0)</f>
        <v>0</v>
      </c>
      <c r="U237">
        <f>IF(toss_winner=winner,1,0)</f>
        <v>1</v>
      </c>
      <c r="V237">
        <f t="shared" si="6"/>
        <v>1</v>
      </c>
      <c r="W237">
        <f t="shared" si="7"/>
        <v>1</v>
      </c>
    </row>
    <row r="238" spans="1:23" ht="15.75" customHeight="1" x14ac:dyDescent="0.25">
      <c r="A238" s="4">
        <v>237</v>
      </c>
      <c r="B238" s="4">
        <v>2011</v>
      </c>
      <c r="C238" s="4" t="str">
        <f>B238&amp;"-"&amp;COUNTIF($B$2:B238,B238)</f>
        <v>2011-62</v>
      </c>
      <c r="D238" s="4" t="s">
        <v>202</v>
      </c>
      <c r="E238" s="11">
        <v>40680</v>
      </c>
      <c r="F238" s="4" t="s">
        <v>41</v>
      </c>
      <c r="G238" s="4" t="s">
        <v>32</v>
      </c>
      <c r="H238" s="4" t="s">
        <v>41</v>
      </c>
      <c r="I238" s="4" t="s">
        <v>42</v>
      </c>
      <c r="J238" s="4" t="s">
        <v>34</v>
      </c>
      <c r="K238" s="4">
        <v>0</v>
      </c>
      <c r="L238" s="4" t="s">
        <v>41</v>
      </c>
      <c r="M238" s="4">
        <v>111</v>
      </c>
      <c r="N238" s="4">
        <v>0</v>
      </c>
      <c r="O238" s="4" t="s">
        <v>82</v>
      </c>
      <c r="P238" s="4" t="s">
        <v>203</v>
      </c>
      <c r="Q238" s="4" t="s">
        <v>37</v>
      </c>
      <c r="R238" s="4" t="s">
        <v>74</v>
      </c>
      <c r="T238">
        <f>IF(B238=Questions!$H$4,1,0)</f>
        <v>0</v>
      </c>
      <c r="U238">
        <f>IF(toss_winner=winner,1,0)</f>
        <v>1</v>
      </c>
      <c r="V238">
        <f t="shared" si="6"/>
        <v>0</v>
      </c>
      <c r="W238">
        <f t="shared" si="7"/>
        <v>0</v>
      </c>
    </row>
    <row r="239" spans="1:23" ht="15.75" customHeight="1" x14ac:dyDescent="0.25">
      <c r="A239" s="4">
        <v>238</v>
      </c>
      <c r="B239" s="4">
        <v>2011</v>
      </c>
      <c r="C239" s="4" t="str">
        <f>B239&amp;"-"&amp;COUNTIF($B$2:B239,B239)</f>
        <v>2011-63</v>
      </c>
      <c r="D239" s="4" t="s">
        <v>75</v>
      </c>
      <c r="E239" s="11">
        <v>40681</v>
      </c>
      <c r="F239" s="4" t="s">
        <v>40</v>
      </c>
      <c r="G239" s="4" t="s">
        <v>212</v>
      </c>
      <c r="H239" s="4" t="s">
        <v>40</v>
      </c>
      <c r="I239" s="4" t="s">
        <v>42</v>
      </c>
      <c r="J239" s="4" t="s">
        <v>34</v>
      </c>
      <c r="K239" s="4">
        <v>0</v>
      </c>
      <c r="L239" s="4" t="s">
        <v>40</v>
      </c>
      <c r="M239" s="4">
        <v>11</v>
      </c>
      <c r="N239" s="4">
        <v>0</v>
      </c>
      <c r="O239" s="4" t="s">
        <v>234</v>
      </c>
      <c r="P239" s="4" t="s">
        <v>77</v>
      </c>
      <c r="Q239" s="4" t="s">
        <v>135</v>
      </c>
      <c r="R239" s="4" t="s">
        <v>38</v>
      </c>
      <c r="T239">
        <f>IF(B239=Questions!$H$4,1,0)</f>
        <v>0</v>
      </c>
      <c r="U239">
        <f>IF(toss_winner=winner,1,0)</f>
        <v>1</v>
      </c>
      <c r="V239">
        <f t="shared" si="6"/>
        <v>0</v>
      </c>
      <c r="W239">
        <f t="shared" si="7"/>
        <v>0</v>
      </c>
    </row>
    <row r="240" spans="1:23" ht="15.75" customHeight="1" x14ac:dyDescent="0.25">
      <c r="A240" s="4">
        <v>239</v>
      </c>
      <c r="B240" s="4">
        <v>2011</v>
      </c>
      <c r="C240" s="4" t="str">
        <f>B240&amp;"-"&amp;COUNTIF($B$2:B240,B240)</f>
        <v>2011-64</v>
      </c>
      <c r="D240" s="4" t="s">
        <v>54</v>
      </c>
      <c r="E240" s="11">
        <v>40682</v>
      </c>
      <c r="F240" s="4" t="s">
        <v>214</v>
      </c>
      <c r="G240" s="4" t="s">
        <v>31</v>
      </c>
      <c r="H240" s="4" t="s">
        <v>31</v>
      </c>
      <c r="I240" s="4" t="s">
        <v>33</v>
      </c>
      <c r="J240" s="4" t="s">
        <v>34</v>
      </c>
      <c r="K240" s="4">
        <v>0</v>
      </c>
      <c r="L240" s="4" t="s">
        <v>31</v>
      </c>
      <c r="M240" s="4">
        <v>0</v>
      </c>
      <c r="N240" s="4">
        <v>7</v>
      </c>
      <c r="O240" s="4" t="s">
        <v>78</v>
      </c>
      <c r="P240" s="4" t="s">
        <v>83</v>
      </c>
      <c r="Q240" s="4" t="s">
        <v>148</v>
      </c>
      <c r="R240" s="4" t="s">
        <v>125</v>
      </c>
      <c r="T240">
        <f>IF(B240=Questions!$H$4,1,0)</f>
        <v>0</v>
      </c>
      <c r="U240">
        <f>IF(toss_winner=winner,1,0)</f>
        <v>1</v>
      </c>
      <c r="V240">
        <f t="shared" si="6"/>
        <v>1</v>
      </c>
      <c r="W240">
        <f t="shared" si="7"/>
        <v>1</v>
      </c>
    </row>
    <row r="241" spans="1:23" ht="15.75" customHeight="1" x14ac:dyDescent="0.25">
      <c r="A241" s="4">
        <v>240</v>
      </c>
      <c r="B241" s="4">
        <v>2011</v>
      </c>
      <c r="C241" s="4" t="str">
        <f>B241&amp;"-"&amp;COUNTIF($B$2:B241,B241)</f>
        <v>2011-65</v>
      </c>
      <c r="D241" s="4" t="s">
        <v>54</v>
      </c>
      <c r="E241" s="11">
        <v>40683</v>
      </c>
      <c r="F241" s="4" t="s">
        <v>55</v>
      </c>
      <c r="G241" s="4" t="s">
        <v>48</v>
      </c>
      <c r="H241" s="4" t="s">
        <v>55</v>
      </c>
      <c r="I241" s="4" t="s">
        <v>42</v>
      </c>
      <c r="J241" s="4" t="s">
        <v>34</v>
      </c>
      <c r="K241" s="4">
        <v>0</v>
      </c>
      <c r="L241" s="4" t="s">
        <v>48</v>
      </c>
      <c r="M241" s="4">
        <v>0</v>
      </c>
      <c r="N241" s="4">
        <v>10</v>
      </c>
      <c r="O241" s="4" t="s">
        <v>67</v>
      </c>
      <c r="P241" s="4" t="s">
        <v>57</v>
      </c>
      <c r="Q241" s="4" t="s">
        <v>38</v>
      </c>
      <c r="R241" s="4" t="s">
        <v>209</v>
      </c>
      <c r="T241">
        <f>IF(B241=Questions!$H$4,1,0)</f>
        <v>0</v>
      </c>
      <c r="U241">
        <f>IF(toss_winner=winner,1,0)</f>
        <v>0</v>
      </c>
      <c r="V241">
        <f t="shared" si="6"/>
        <v>0</v>
      </c>
      <c r="W241">
        <f t="shared" si="7"/>
        <v>0</v>
      </c>
    </row>
    <row r="242" spans="1:23" ht="15.75" customHeight="1" x14ac:dyDescent="0.25">
      <c r="A242" s="4">
        <v>241</v>
      </c>
      <c r="B242" s="4">
        <v>2011</v>
      </c>
      <c r="C242" s="4" t="str">
        <f>B242&amp;"-"&amp;COUNTIF($B$2:B242,B242)</f>
        <v>2011-66</v>
      </c>
      <c r="D242" s="4" t="s">
        <v>202</v>
      </c>
      <c r="E242" s="11">
        <v>40684</v>
      </c>
      <c r="F242" s="4" t="s">
        <v>61</v>
      </c>
      <c r="G242" s="4" t="s">
        <v>41</v>
      </c>
      <c r="H242" s="4" t="s">
        <v>41</v>
      </c>
      <c r="I242" s="4" t="s">
        <v>33</v>
      </c>
      <c r="J242" s="4" t="s">
        <v>34</v>
      </c>
      <c r="K242" s="4">
        <v>0</v>
      </c>
      <c r="L242" s="4" t="s">
        <v>61</v>
      </c>
      <c r="M242" s="4">
        <v>82</v>
      </c>
      <c r="N242" s="4">
        <v>0</v>
      </c>
      <c r="O242" s="4" t="s">
        <v>235</v>
      </c>
      <c r="P242" s="4" t="s">
        <v>203</v>
      </c>
      <c r="Q242" s="4" t="s">
        <v>37</v>
      </c>
      <c r="R242" s="4" t="s">
        <v>74</v>
      </c>
      <c r="T242">
        <f>IF(B242=Questions!$H$4,1,0)</f>
        <v>0</v>
      </c>
      <c r="U242">
        <f>IF(toss_winner=winner,1,0)</f>
        <v>0</v>
      </c>
      <c r="V242">
        <f t="shared" si="6"/>
        <v>1</v>
      </c>
      <c r="W242">
        <f t="shared" si="7"/>
        <v>0</v>
      </c>
    </row>
    <row r="243" spans="1:23" ht="15.75" customHeight="1" x14ac:dyDescent="0.25">
      <c r="A243" s="4">
        <v>242</v>
      </c>
      <c r="B243" s="4">
        <v>2011</v>
      </c>
      <c r="C243" s="4" t="str">
        <f>B243&amp;"-"&amp;COUNTIF($B$2:B243,B243)</f>
        <v>2011-67</v>
      </c>
      <c r="D243" s="4" t="s">
        <v>47</v>
      </c>
      <c r="E243" s="11">
        <v>40684</v>
      </c>
      <c r="F243" s="4" t="s">
        <v>49</v>
      </c>
      <c r="G243" s="4" t="s">
        <v>214</v>
      </c>
      <c r="H243" s="4" t="s">
        <v>49</v>
      </c>
      <c r="I243" s="4" t="s">
        <v>42</v>
      </c>
      <c r="J243" s="4" t="s">
        <v>236</v>
      </c>
      <c r="K243" s="4">
        <v>0</v>
      </c>
      <c r="M243" s="4">
        <v>0</v>
      </c>
      <c r="N243" s="4">
        <v>0</v>
      </c>
      <c r="P243" s="4" t="s">
        <v>51</v>
      </c>
      <c r="Q243" s="4" t="s">
        <v>153</v>
      </c>
      <c r="R243" s="4" t="s">
        <v>221</v>
      </c>
      <c r="T243">
        <f>IF(B243=Questions!$H$4,1,0)</f>
        <v>0</v>
      </c>
      <c r="U243">
        <f>IF(toss_winner=winner,1,0)</f>
        <v>0</v>
      </c>
      <c r="V243">
        <f t="shared" si="6"/>
        <v>0</v>
      </c>
      <c r="W243">
        <f t="shared" si="7"/>
        <v>0</v>
      </c>
    </row>
    <row r="244" spans="1:23" ht="15.75" customHeight="1" x14ac:dyDescent="0.25">
      <c r="A244" s="4">
        <v>243</v>
      </c>
      <c r="B244" s="4">
        <v>2011</v>
      </c>
      <c r="C244" s="4" t="str">
        <f>B244&amp;"-"&amp;COUNTIF($B$2:B244,B244)</f>
        <v>2011-68</v>
      </c>
      <c r="D244" s="4" t="s">
        <v>30</v>
      </c>
      <c r="E244" s="11">
        <v>40685</v>
      </c>
      <c r="F244" s="4" t="s">
        <v>40</v>
      </c>
      <c r="G244" s="4" t="s">
        <v>32</v>
      </c>
      <c r="H244" s="4" t="s">
        <v>32</v>
      </c>
      <c r="I244" s="4" t="s">
        <v>33</v>
      </c>
      <c r="J244" s="4" t="s">
        <v>34</v>
      </c>
      <c r="K244" s="4">
        <v>0</v>
      </c>
      <c r="L244" s="4" t="s">
        <v>32</v>
      </c>
      <c r="M244" s="4">
        <v>0</v>
      </c>
      <c r="N244" s="4">
        <v>8</v>
      </c>
      <c r="O244" s="4" t="s">
        <v>127</v>
      </c>
      <c r="P244" s="4" t="s">
        <v>36</v>
      </c>
      <c r="Q244" s="4" t="s">
        <v>65</v>
      </c>
      <c r="R244" s="4" t="s">
        <v>38</v>
      </c>
      <c r="T244">
        <f>IF(B244=Questions!$H$4,1,0)</f>
        <v>0</v>
      </c>
      <c r="U244">
        <f>IF(toss_winner=winner,1,0)</f>
        <v>1</v>
      </c>
      <c r="V244">
        <f t="shared" si="6"/>
        <v>1</v>
      </c>
      <c r="W244">
        <f t="shared" si="7"/>
        <v>1</v>
      </c>
    </row>
    <row r="245" spans="1:23" ht="15.75" customHeight="1" x14ac:dyDescent="0.25">
      <c r="A245" s="4">
        <v>244</v>
      </c>
      <c r="B245" s="4">
        <v>2011</v>
      </c>
      <c r="C245" s="4" t="str">
        <f>B245&amp;"-"&amp;COUNTIF($B$2:B245,B245)</f>
        <v>2011-69</v>
      </c>
      <c r="D245" s="4" t="s">
        <v>60</v>
      </c>
      <c r="E245" s="11">
        <v>40685</v>
      </c>
      <c r="F245" s="4" t="s">
        <v>31</v>
      </c>
      <c r="G245" s="4" t="s">
        <v>55</v>
      </c>
      <c r="H245" s="4" t="s">
        <v>55</v>
      </c>
      <c r="I245" s="4" t="s">
        <v>33</v>
      </c>
      <c r="J245" s="4" t="s">
        <v>34</v>
      </c>
      <c r="K245" s="4">
        <v>0</v>
      </c>
      <c r="L245" s="4" t="s">
        <v>55</v>
      </c>
      <c r="M245" s="4">
        <v>0</v>
      </c>
      <c r="N245" s="4">
        <v>5</v>
      </c>
      <c r="O245" s="4" t="s">
        <v>237</v>
      </c>
      <c r="P245" s="4" t="s">
        <v>63</v>
      </c>
      <c r="Q245" s="4" t="s">
        <v>146</v>
      </c>
      <c r="R245" s="4" t="s">
        <v>125</v>
      </c>
      <c r="T245">
        <f>IF(B245=Questions!$H$4,1,0)</f>
        <v>0</v>
      </c>
      <c r="U245">
        <f>IF(toss_winner=winner,1,0)</f>
        <v>1</v>
      </c>
      <c r="V245">
        <f t="shared" si="6"/>
        <v>1</v>
      </c>
      <c r="W245">
        <f t="shared" si="7"/>
        <v>1</v>
      </c>
    </row>
    <row r="246" spans="1:23" ht="15.75" customHeight="1" x14ac:dyDescent="0.25">
      <c r="A246" s="4">
        <v>245</v>
      </c>
      <c r="B246" s="4">
        <v>2011</v>
      </c>
      <c r="C246" s="4" t="str">
        <f>B246&amp;"-"&amp;COUNTIF($B$2:B246,B246)</f>
        <v>2011-70</v>
      </c>
      <c r="D246" s="4" t="s">
        <v>54</v>
      </c>
      <c r="E246" s="11">
        <v>40687</v>
      </c>
      <c r="F246" s="4" t="s">
        <v>32</v>
      </c>
      <c r="G246" s="4" t="s">
        <v>40</v>
      </c>
      <c r="H246" s="4" t="s">
        <v>40</v>
      </c>
      <c r="I246" s="4" t="s">
        <v>33</v>
      </c>
      <c r="J246" s="4" t="s">
        <v>34</v>
      </c>
      <c r="K246" s="4">
        <v>0</v>
      </c>
      <c r="L246" s="4" t="s">
        <v>40</v>
      </c>
      <c r="M246" s="4">
        <v>0</v>
      </c>
      <c r="N246" s="4">
        <v>6</v>
      </c>
      <c r="O246" s="4" t="s">
        <v>114</v>
      </c>
      <c r="P246" s="4" t="s">
        <v>57</v>
      </c>
      <c r="Q246" s="4" t="s">
        <v>37</v>
      </c>
      <c r="R246" s="4" t="s">
        <v>125</v>
      </c>
      <c r="T246">
        <f>IF(B246=Questions!$H$4,1,0)</f>
        <v>0</v>
      </c>
      <c r="U246">
        <f>IF(toss_winner=winner,1,0)</f>
        <v>1</v>
      </c>
      <c r="V246">
        <f t="shared" si="6"/>
        <v>1</v>
      </c>
      <c r="W246">
        <f t="shared" si="7"/>
        <v>1</v>
      </c>
    </row>
    <row r="247" spans="1:23" ht="15.75" customHeight="1" x14ac:dyDescent="0.25">
      <c r="A247" s="4">
        <v>246</v>
      </c>
      <c r="B247" s="4">
        <v>2011</v>
      </c>
      <c r="C247" s="4" t="str">
        <f>B247&amp;"-"&amp;COUNTIF($B$2:B247,B247)</f>
        <v>2011-71</v>
      </c>
      <c r="D247" s="4" t="s">
        <v>54</v>
      </c>
      <c r="E247" s="11">
        <v>40688</v>
      </c>
      <c r="F247" s="4" t="s">
        <v>31</v>
      </c>
      <c r="G247" s="4" t="s">
        <v>55</v>
      </c>
      <c r="H247" s="4" t="s">
        <v>55</v>
      </c>
      <c r="I247" s="4" t="s">
        <v>33</v>
      </c>
      <c r="J247" s="4" t="s">
        <v>34</v>
      </c>
      <c r="K247" s="4">
        <v>0</v>
      </c>
      <c r="L247" s="4" t="s">
        <v>55</v>
      </c>
      <c r="M247" s="4">
        <v>0</v>
      </c>
      <c r="N247" s="4">
        <v>4</v>
      </c>
      <c r="O247" s="4" t="s">
        <v>222</v>
      </c>
      <c r="P247" s="4" t="s">
        <v>57</v>
      </c>
      <c r="Q247" s="4" t="s">
        <v>37</v>
      </c>
      <c r="R247" s="4" t="s">
        <v>125</v>
      </c>
      <c r="T247">
        <f>IF(B247=Questions!$H$4,1,0)</f>
        <v>0</v>
      </c>
      <c r="U247">
        <f>IF(toss_winner=winner,1,0)</f>
        <v>1</v>
      </c>
      <c r="V247">
        <f t="shared" si="6"/>
        <v>1</v>
      </c>
      <c r="W247">
        <f t="shared" si="7"/>
        <v>1</v>
      </c>
    </row>
    <row r="248" spans="1:23" ht="15.75" customHeight="1" x14ac:dyDescent="0.25">
      <c r="A248" s="4">
        <v>247</v>
      </c>
      <c r="B248" s="4">
        <v>2011</v>
      </c>
      <c r="C248" s="4" t="str">
        <f>B248&amp;"-"&amp;COUNTIF($B$2:B248,B248)</f>
        <v>2011-72</v>
      </c>
      <c r="D248" s="4" t="s">
        <v>75</v>
      </c>
      <c r="E248" s="11">
        <v>40690</v>
      </c>
      <c r="F248" s="4" t="s">
        <v>32</v>
      </c>
      <c r="G248" s="4" t="s">
        <v>55</v>
      </c>
      <c r="H248" s="4" t="s">
        <v>55</v>
      </c>
      <c r="I248" s="4" t="s">
        <v>33</v>
      </c>
      <c r="J248" s="4" t="s">
        <v>34</v>
      </c>
      <c r="K248" s="4">
        <v>0</v>
      </c>
      <c r="L248" s="4" t="s">
        <v>32</v>
      </c>
      <c r="M248" s="4">
        <v>43</v>
      </c>
      <c r="N248" s="4">
        <v>0</v>
      </c>
      <c r="O248" s="4" t="s">
        <v>127</v>
      </c>
      <c r="P248" s="4" t="s">
        <v>77</v>
      </c>
      <c r="Q248" s="4" t="s">
        <v>37</v>
      </c>
      <c r="R248" s="4" t="s">
        <v>125</v>
      </c>
      <c r="T248">
        <f>IF(B248=Questions!$H$4,1,0)</f>
        <v>0</v>
      </c>
      <c r="U248">
        <f>IF(toss_winner=winner,1,0)</f>
        <v>0</v>
      </c>
      <c r="V248">
        <f t="shared" si="6"/>
        <v>1</v>
      </c>
      <c r="W248">
        <f t="shared" si="7"/>
        <v>0</v>
      </c>
    </row>
    <row r="249" spans="1:23" ht="15.75" customHeight="1" x14ac:dyDescent="0.25">
      <c r="A249" s="4">
        <v>248</v>
      </c>
      <c r="B249" s="4">
        <v>2011</v>
      </c>
      <c r="C249" s="4" t="str">
        <f>B249&amp;"-"&amp;COUNTIF($B$2:B249,B249)</f>
        <v>2011-73</v>
      </c>
      <c r="D249" s="4" t="s">
        <v>75</v>
      </c>
      <c r="E249" s="11">
        <v>40691</v>
      </c>
      <c r="F249" s="4" t="s">
        <v>40</v>
      </c>
      <c r="G249" s="4" t="s">
        <v>32</v>
      </c>
      <c r="H249" s="4" t="s">
        <v>40</v>
      </c>
      <c r="I249" s="4" t="s">
        <v>42</v>
      </c>
      <c r="J249" s="4" t="s">
        <v>34</v>
      </c>
      <c r="K249" s="4">
        <v>0</v>
      </c>
      <c r="L249" s="4" t="s">
        <v>40</v>
      </c>
      <c r="M249" s="4">
        <v>58</v>
      </c>
      <c r="N249" s="4">
        <v>0</v>
      </c>
      <c r="O249" s="4" t="s">
        <v>189</v>
      </c>
      <c r="P249" s="4" t="s">
        <v>77</v>
      </c>
      <c r="Q249" s="4" t="s">
        <v>37</v>
      </c>
      <c r="R249" s="4" t="s">
        <v>125</v>
      </c>
      <c r="T249">
        <f>IF(B249=Questions!$H$4,1,0)</f>
        <v>0</v>
      </c>
      <c r="U249">
        <f>IF(toss_winner=winner,1,0)</f>
        <v>1</v>
      </c>
      <c r="V249">
        <f t="shared" si="6"/>
        <v>0</v>
      </c>
      <c r="W249">
        <f t="shared" si="7"/>
        <v>0</v>
      </c>
    </row>
    <row r="250" spans="1:23" ht="15.75" customHeight="1" x14ac:dyDescent="0.25">
      <c r="A250" s="4">
        <v>249</v>
      </c>
      <c r="B250" s="4">
        <v>2012</v>
      </c>
      <c r="C250" s="4" t="str">
        <f>B250&amp;"-"&amp;COUNTIF($B$2:B250,B250)</f>
        <v>2012-1</v>
      </c>
      <c r="D250" s="4" t="s">
        <v>75</v>
      </c>
      <c r="E250" s="11">
        <v>41003</v>
      </c>
      <c r="F250" s="4" t="s">
        <v>40</v>
      </c>
      <c r="G250" s="4" t="s">
        <v>55</v>
      </c>
      <c r="H250" s="4" t="s">
        <v>55</v>
      </c>
      <c r="I250" s="4" t="s">
        <v>33</v>
      </c>
      <c r="J250" s="4" t="s">
        <v>34</v>
      </c>
      <c r="K250" s="4">
        <v>0</v>
      </c>
      <c r="L250" s="4" t="s">
        <v>55</v>
      </c>
      <c r="M250" s="4">
        <v>0</v>
      </c>
      <c r="N250" s="4">
        <v>8</v>
      </c>
      <c r="O250" s="4" t="s">
        <v>238</v>
      </c>
      <c r="P250" s="4" t="s">
        <v>77</v>
      </c>
      <c r="Q250" s="4" t="s">
        <v>239</v>
      </c>
      <c r="R250" s="4" t="s">
        <v>125</v>
      </c>
      <c r="T250">
        <f>IF(B250=Questions!$H$4,1,0)</f>
        <v>0</v>
      </c>
      <c r="U250">
        <f>IF(toss_winner=winner,1,0)</f>
        <v>1</v>
      </c>
      <c r="V250">
        <f t="shared" si="6"/>
        <v>1</v>
      </c>
      <c r="W250">
        <f t="shared" si="7"/>
        <v>1</v>
      </c>
    </row>
    <row r="251" spans="1:23" ht="15.75" customHeight="1" x14ac:dyDescent="0.25">
      <c r="A251" s="4">
        <v>250</v>
      </c>
      <c r="B251" s="4">
        <v>2012</v>
      </c>
      <c r="C251" s="4" t="str">
        <f>B251&amp;"-"&amp;COUNTIF($B$2:B251,B251)</f>
        <v>2012-2</v>
      </c>
      <c r="D251" s="4" t="s">
        <v>60</v>
      </c>
      <c r="E251" s="11">
        <v>41004</v>
      </c>
      <c r="F251" s="4" t="s">
        <v>31</v>
      </c>
      <c r="G251" s="4" t="s">
        <v>49</v>
      </c>
      <c r="H251" s="4" t="s">
        <v>49</v>
      </c>
      <c r="I251" s="4" t="s">
        <v>33</v>
      </c>
      <c r="J251" s="4" t="s">
        <v>34</v>
      </c>
      <c r="K251" s="4">
        <v>0</v>
      </c>
      <c r="L251" s="4" t="s">
        <v>49</v>
      </c>
      <c r="M251" s="4">
        <v>0</v>
      </c>
      <c r="N251" s="4">
        <v>8</v>
      </c>
      <c r="O251" s="4" t="s">
        <v>93</v>
      </c>
      <c r="P251" s="4" t="s">
        <v>63</v>
      </c>
      <c r="Q251" s="4" t="s">
        <v>137</v>
      </c>
      <c r="R251" s="4" t="s">
        <v>135</v>
      </c>
      <c r="T251">
        <f>IF(B251=Questions!$H$4,1,0)</f>
        <v>0</v>
      </c>
      <c r="U251">
        <f>IF(toss_winner=winner,1,0)</f>
        <v>1</v>
      </c>
      <c r="V251">
        <f t="shared" si="6"/>
        <v>1</v>
      </c>
      <c r="W251">
        <f t="shared" si="7"/>
        <v>1</v>
      </c>
    </row>
    <row r="252" spans="1:23" ht="15.75" customHeight="1" x14ac:dyDescent="0.25">
      <c r="A252" s="4">
        <v>251</v>
      </c>
      <c r="B252" s="4">
        <v>2012</v>
      </c>
      <c r="C252" s="4" t="str">
        <f>B252&amp;"-"&amp;COUNTIF($B$2:B252,B252)</f>
        <v>2012-3</v>
      </c>
      <c r="D252" s="4" t="s">
        <v>54</v>
      </c>
      <c r="E252" s="11">
        <v>41005</v>
      </c>
      <c r="F252" s="4" t="s">
        <v>214</v>
      </c>
      <c r="G252" s="4" t="s">
        <v>55</v>
      </c>
      <c r="H252" s="4" t="s">
        <v>55</v>
      </c>
      <c r="I252" s="4" t="s">
        <v>33</v>
      </c>
      <c r="J252" s="4" t="s">
        <v>34</v>
      </c>
      <c r="K252" s="4">
        <v>0</v>
      </c>
      <c r="L252" s="4" t="s">
        <v>214</v>
      </c>
      <c r="M252" s="4">
        <v>28</v>
      </c>
      <c r="N252" s="4">
        <v>0</v>
      </c>
      <c r="O252" s="4" t="s">
        <v>240</v>
      </c>
      <c r="P252" s="4" t="s">
        <v>57</v>
      </c>
      <c r="Q252" s="4" t="s">
        <v>241</v>
      </c>
      <c r="R252" s="4" t="s">
        <v>125</v>
      </c>
      <c r="T252">
        <f>IF(B252=Questions!$H$4,1,0)</f>
        <v>0</v>
      </c>
      <c r="U252">
        <f>IF(toss_winner=winner,1,0)</f>
        <v>0</v>
      </c>
      <c r="V252">
        <f t="shared" si="6"/>
        <v>1</v>
      </c>
      <c r="W252">
        <f t="shared" si="7"/>
        <v>0</v>
      </c>
    </row>
    <row r="253" spans="1:23" ht="15.75" customHeight="1" x14ac:dyDescent="0.25">
      <c r="A253" s="4">
        <v>252</v>
      </c>
      <c r="B253" s="4">
        <v>2012</v>
      </c>
      <c r="C253" s="4" t="str">
        <f>B253&amp;"-"&amp;COUNTIF($B$2:B253,B253)</f>
        <v>2012-4</v>
      </c>
      <c r="D253" s="4" t="s">
        <v>66</v>
      </c>
      <c r="E253" s="11">
        <v>41005</v>
      </c>
      <c r="F253" s="4" t="s">
        <v>48</v>
      </c>
      <c r="G253" s="4" t="s">
        <v>41</v>
      </c>
      <c r="H253" s="4" t="s">
        <v>41</v>
      </c>
      <c r="I253" s="4" t="s">
        <v>33</v>
      </c>
      <c r="J253" s="4" t="s">
        <v>34</v>
      </c>
      <c r="K253" s="4">
        <v>0</v>
      </c>
      <c r="L253" s="4" t="s">
        <v>48</v>
      </c>
      <c r="M253" s="4">
        <v>31</v>
      </c>
      <c r="N253" s="4">
        <v>0</v>
      </c>
      <c r="O253" s="4" t="s">
        <v>242</v>
      </c>
      <c r="P253" s="4" t="s">
        <v>68</v>
      </c>
      <c r="Q253" s="4" t="s">
        <v>64</v>
      </c>
      <c r="R253" s="4" t="s">
        <v>146</v>
      </c>
      <c r="T253">
        <f>IF(B253=Questions!$H$4,1,0)</f>
        <v>0</v>
      </c>
      <c r="U253">
        <f>IF(toss_winner=winner,1,0)</f>
        <v>0</v>
      </c>
      <c r="V253">
        <f t="shared" si="6"/>
        <v>1</v>
      </c>
      <c r="W253">
        <f t="shared" si="7"/>
        <v>0</v>
      </c>
    </row>
    <row r="254" spans="1:23" ht="15.75" customHeight="1" x14ac:dyDescent="0.25">
      <c r="A254" s="4">
        <v>253</v>
      </c>
      <c r="B254" s="4">
        <v>2012</v>
      </c>
      <c r="C254" s="4" t="str">
        <f>B254&amp;"-"&amp;COUNTIF($B$2:B254,B254)</f>
        <v>2012-5</v>
      </c>
      <c r="D254" s="4" t="s">
        <v>30</v>
      </c>
      <c r="E254" s="11">
        <v>41006</v>
      </c>
      <c r="F254" s="4" t="s">
        <v>32</v>
      </c>
      <c r="G254" s="4" t="s">
        <v>49</v>
      </c>
      <c r="H254" s="4" t="s">
        <v>49</v>
      </c>
      <c r="I254" s="4" t="s">
        <v>33</v>
      </c>
      <c r="J254" s="4" t="s">
        <v>34</v>
      </c>
      <c r="K254" s="4">
        <v>0</v>
      </c>
      <c r="L254" s="4" t="s">
        <v>32</v>
      </c>
      <c r="M254" s="4">
        <v>20</v>
      </c>
      <c r="N254" s="4">
        <v>0</v>
      </c>
      <c r="O254" s="4" t="s">
        <v>130</v>
      </c>
      <c r="P254" s="4" t="s">
        <v>36</v>
      </c>
      <c r="Q254" s="4" t="s">
        <v>137</v>
      </c>
      <c r="R254" s="4" t="s">
        <v>148</v>
      </c>
      <c r="T254">
        <f>IF(B254=Questions!$H$4,1,0)</f>
        <v>0</v>
      </c>
      <c r="U254">
        <f>IF(toss_winner=winner,1,0)</f>
        <v>0</v>
      </c>
      <c r="V254">
        <f t="shared" si="6"/>
        <v>1</v>
      </c>
      <c r="W254">
        <f t="shared" si="7"/>
        <v>0</v>
      </c>
    </row>
    <row r="255" spans="1:23" ht="15.75" customHeight="1" x14ac:dyDescent="0.25">
      <c r="A255" s="4">
        <v>254</v>
      </c>
      <c r="B255" s="4">
        <v>2012</v>
      </c>
      <c r="C255" s="4" t="str">
        <f>B255&amp;"-"&amp;COUNTIF($B$2:B255,B255)</f>
        <v>2012-6</v>
      </c>
      <c r="D255" s="4" t="s">
        <v>243</v>
      </c>
      <c r="E255" s="11">
        <v>41006</v>
      </c>
      <c r="F255" s="4" t="s">
        <v>40</v>
      </c>
      <c r="G255" s="4" t="s">
        <v>61</v>
      </c>
      <c r="H255" s="4" t="s">
        <v>61</v>
      </c>
      <c r="I255" s="4" t="s">
        <v>33</v>
      </c>
      <c r="J255" s="4" t="s">
        <v>34</v>
      </c>
      <c r="K255" s="4">
        <v>0</v>
      </c>
      <c r="L255" s="4" t="s">
        <v>40</v>
      </c>
      <c r="M255" s="4">
        <v>74</v>
      </c>
      <c r="N255" s="4">
        <v>0</v>
      </c>
      <c r="O255" s="4" t="s">
        <v>244</v>
      </c>
      <c r="P255" s="4" t="s">
        <v>245</v>
      </c>
      <c r="Q255" s="4" t="s">
        <v>239</v>
      </c>
      <c r="R255" s="4" t="s">
        <v>135</v>
      </c>
      <c r="T255">
        <f>IF(B255=Questions!$H$4,1,0)</f>
        <v>0</v>
      </c>
      <c r="U255">
        <f>IF(toss_winner=winner,1,0)</f>
        <v>0</v>
      </c>
      <c r="V255">
        <f t="shared" si="6"/>
        <v>1</v>
      </c>
      <c r="W255">
        <f t="shared" si="7"/>
        <v>0</v>
      </c>
    </row>
    <row r="256" spans="1:23" ht="15.75" customHeight="1" x14ac:dyDescent="0.25">
      <c r="A256" s="4">
        <v>255</v>
      </c>
      <c r="B256" s="4">
        <v>2012</v>
      </c>
      <c r="C256" s="4" t="str">
        <f>B256&amp;"-"&amp;COUNTIF($B$2:B256,B256)</f>
        <v>2012-7</v>
      </c>
      <c r="D256" s="4" t="s">
        <v>66</v>
      </c>
      <c r="E256" s="11">
        <v>41007</v>
      </c>
      <c r="F256" s="4" t="s">
        <v>48</v>
      </c>
      <c r="G256" s="4" t="s">
        <v>31</v>
      </c>
      <c r="H256" s="4" t="s">
        <v>31</v>
      </c>
      <c r="I256" s="4" t="s">
        <v>33</v>
      </c>
      <c r="J256" s="4" t="s">
        <v>34</v>
      </c>
      <c r="K256" s="4">
        <v>0</v>
      </c>
      <c r="L256" s="4" t="s">
        <v>48</v>
      </c>
      <c r="M256" s="4">
        <v>22</v>
      </c>
      <c r="N256" s="4">
        <v>0</v>
      </c>
      <c r="O256" s="4" t="s">
        <v>168</v>
      </c>
      <c r="P256" s="4" t="s">
        <v>68</v>
      </c>
      <c r="Q256" s="4" t="s">
        <v>64</v>
      </c>
      <c r="R256" s="4" t="s">
        <v>246</v>
      </c>
      <c r="T256">
        <f>IF(B256=Questions!$H$4,1,0)</f>
        <v>0</v>
      </c>
      <c r="U256">
        <f>IF(toss_winner=winner,1,0)</f>
        <v>0</v>
      </c>
      <c r="V256">
        <f t="shared" si="6"/>
        <v>1</v>
      </c>
      <c r="W256">
        <f t="shared" si="7"/>
        <v>0</v>
      </c>
    </row>
    <row r="257" spans="1:23" ht="15.75" customHeight="1" x14ac:dyDescent="0.25">
      <c r="A257" s="4">
        <v>256</v>
      </c>
      <c r="B257" s="4">
        <v>2012</v>
      </c>
      <c r="C257" s="4" t="str">
        <f>B257&amp;"-"&amp;COUNTIF($B$2:B257,B257)</f>
        <v>2012-8</v>
      </c>
      <c r="D257" s="4" t="s">
        <v>247</v>
      </c>
      <c r="E257" s="11">
        <v>41007</v>
      </c>
      <c r="F257" s="4" t="s">
        <v>214</v>
      </c>
      <c r="G257" s="4" t="s">
        <v>41</v>
      </c>
      <c r="H257" s="4" t="s">
        <v>214</v>
      </c>
      <c r="I257" s="4" t="s">
        <v>42</v>
      </c>
      <c r="J257" s="4" t="s">
        <v>34</v>
      </c>
      <c r="K257" s="4">
        <v>0</v>
      </c>
      <c r="L257" s="4" t="s">
        <v>214</v>
      </c>
      <c r="M257" s="4">
        <v>22</v>
      </c>
      <c r="N257" s="4">
        <v>0</v>
      </c>
      <c r="O257" s="4" t="s">
        <v>248</v>
      </c>
      <c r="P257" s="4" t="s">
        <v>249</v>
      </c>
      <c r="Q257" s="4" t="s">
        <v>177</v>
      </c>
      <c r="R257" s="4" t="s">
        <v>125</v>
      </c>
      <c r="T257">
        <f>IF(B257=Questions!$H$4,1,0)</f>
        <v>0</v>
      </c>
      <c r="U257">
        <f>IF(toss_winner=winner,1,0)</f>
        <v>1</v>
      </c>
      <c r="V257">
        <f t="shared" si="6"/>
        <v>0</v>
      </c>
      <c r="W257">
        <f t="shared" si="7"/>
        <v>0</v>
      </c>
    </row>
    <row r="258" spans="1:23" ht="15.75" customHeight="1" x14ac:dyDescent="0.25">
      <c r="A258" s="4">
        <v>257</v>
      </c>
      <c r="B258" s="4">
        <v>2012</v>
      </c>
      <c r="C258" s="4" t="str">
        <f>B258&amp;"-"&amp;COUNTIF($B$2:B258,B258)</f>
        <v>2012-9</v>
      </c>
      <c r="D258" s="4" t="s">
        <v>243</v>
      </c>
      <c r="E258" s="11">
        <v>41008</v>
      </c>
      <c r="F258" s="4" t="s">
        <v>61</v>
      </c>
      <c r="G258" s="4" t="s">
        <v>55</v>
      </c>
      <c r="H258" s="4" t="s">
        <v>61</v>
      </c>
      <c r="I258" s="4" t="s">
        <v>42</v>
      </c>
      <c r="J258" s="4" t="s">
        <v>34</v>
      </c>
      <c r="K258" s="4">
        <v>0</v>
      </c>
      <c r="L258" s="4" t="s">
        <v>55</v>
      </c>
      <c r="M258" s="4">
        <v>0</v>
      </c>
      <c r="N258" s="4">
        <v>5</v>
      </c>
      <c r="O258" s="4" t="s">
        <v>155</v>
      </c>
      <c r="P258" s="4" t="s">
        <v>245</v>
      </c>
      <c r="Q258" s="4" t="s">
        <v>241</v>
      </c>
      <c r="R258" s="4" t="s">
        <v>239</v>
      </c>
      <c r="T258">
        <f>IF(B258=Questions!$H$4,1,0)</f>
        <v>0</v>
      </c>
      <c r="U258">
        <f>IF(toss_winner=winner,1,0)</f>
        <v>0</v>
      </c>
      <c r="V258">
        <f t="shared" si="6"/>
        <v>0</v>
      </c>
      <c r="W258">
        <f t="shared" si="7"/>
        <v>0</v>
      </c>
    </row>
    <row r="259" spans="1:23" ht="15.75" customHeight="1" x14ac:dyDescent="0.25">
      <c r="A259" s="4">
        <v>258</v>
      </c>
      <c r="B259" s="4">
        <v>2012</v>
      </c>
      <c r="C259" s="4" t="str">
        <f>B259&amp;"-"&amp;COUNTIF($B$2:B259,B259)</f>
        <v>2012-10</v>
      </c>
      <c r="D259" s="4" t="s">
        <v>30</v>
      </c>
      <c r="E259" s="11">
        <v>41009</v>
      </c>
      <c r="F259" s="4" t="s">
        <v>31</v>
      </c>
      <c r="G259" s="4" t="s">
        <v>32</v>
      </c>
      <c r="H259" s="4" t="s">
        <v>32</v>
      </c>
      <c r="I259" s="4" t="s">
        <v>33</v>
      </c>
      <c r="J259" s="4" t="s">
        <v>34</v>
      </c>
      <c r="K259" s="4">
        <v>0</v>
      </c>
      <c r="L259" s="4" t="s">
        <v>31</v>
      </c>
      <c r="M259" s="4">
        <v>42</v>
      </c>
      <c r="N259" s="4">
        <v>0</v>
      </c>
      <c r="O259" s="4" t="s">
        <v>100</v>
      </c>
      <c r="P259" s="4" t="s">
        <v>36</v>
      </c>
      <c r="Q259" s="4" t="s">
        <v>148</v>
      </c>
      <c r="R259" s="4" t="s">
        <v>221</v>
      </c>
      <c r="T259">
        <f>IF(B259=Questions!$H$4,1,0)</f>
        <v>0</v>
      </c>
      <c r="U259">
        <f>IF(toss_winner=winner,1,0)</f>
        <v>0</v>
      </c>
      <c r="V259">
        <f t="shared" ref="V259:V322" si="8">IF(I259="field",1,0)</f>
        <v>1</v>
      </c>
      <c r="W259">
        <f t="shared" ref="W259:W322" si="9">IF(U259+V259=2,1,0)</f>
        <v>0</v>
      </c>
    </row>
    <row r="260" spans="1:23" ht="15.75" customHeight="1" x14ac:dyDescent="0.25">
      <c r="A260" s="4">
        <v>259</v>
      </c>
      <c r="B260" s="4">
        <v>2012</v>
      </c>
      <c r="C260" s="4" t="str">
        <f>B260&amp;"-"&amp;COUNTIF($B$2:B260,B260)</f>
        <v>2012-11</v>
      </c>
      <c r="D260" s="4" t="s">
        <v>47</v>
      </c>
      <c r="E260" s="11">
        <v>41009</v>
      </c>
      <c r="F260" s="4" t="s">
        <v>40</v>
      </c>
      <c r="G260" s="4" t="s">
        <v>49</v>
      </c>
      <c r="H260" s="4" t="s">
        <v>49</v>
      </c>
      <c r="I260" s="4" t="s">
        <v>33</v>
      </c>
      <c r="J260" s="4" t="s">
        <v>34</v>
      </c>
      <c r="K260" s="4">
        <v>0</v>
      </c>
      <c r="L260" s="4" t="s">
        <v>49</v>
      </c>
      <c r="M260" s="4">
        <v>0</v>
      </c>
      <c r="N260" s="4">
        <v>8</v>
      </c>
      <c r="O260" s="4" t="s">
        <v>250</v>
      </c>
      <c r="P260" s="4" t="s">
        <v>51</v>
      </c>
      <c r="Q260" s="4" t="s">
        <v>37</v>
      </c>
      <c r="R260" s="4" t="s">
        <v>146</v>
      </c>
      <c r="T260">
        <f>IF(B260=Questions!$H$4,1,0)</f>
        <v>0</v>
      </c>
      <c r="U260">
        <f>IF(toss_winner=winner,1,0)</f>
        <v>1</v>
      </c>
      <c r="V260">
        <f t="shared" si="8"/>
        <v>1</v>
      </c>
      <c r="W260">
        <f t="shared" si="9"/>
        <v>1</v>
      </c>
    </row>
    <row r="261" spans="1:23" ht="15.75" customHeight="1" x14ac:dyDescent="0.25">
      <c r="A261" s="4">
        <v>260</v>
      </c>
      <c r="B261" s="4">
        <v>2012</v>
      </c>
      <c r="C261" s="4" t="str">
        <f>B261&amp;"-"&amp;COUNTIF($B$2:B261,B261)</f>
        <v>2012-12</v>
      </c>
      <c r="D261" s="4" t="s">
        <v>54</v>
      </c>
      <c r="E261" s="11">
        <v>41010</v>
      </c>
      <c r="F261" s="4" t="s">
        <v>55</v>
      </c>
      <c r="G261" s="4" t="s">
        <v>48</v>
      </c>
      <c r="H261" s="4" t="s">
        <v>48</v>
      </c>
      <c r="I261" s="4" t="s">
        <v>33</v>
      </c>
      <c r="J261" s="4" t="s">
        <v>34</v>
      </c>
      <c r="K261" s="4">
        <v>0</v>
      </c>
      <c r="L261" s="4" t="s">
        <v>55</v>
      </c>
      <c r="M261" s="4">
        <v>27</v>
      </c>
      <c r="N261" s="4">
        <v>0</v>
      </c>
      <c r="O261" s="4" t="s">
        <v>200</v>
      </c>
      <c r="P261" s="4" t="s">
        <v>57</v>
      </c>
      <c r="Q261" s="4" t="s">
        <v>52</v>
      </c>
      <c r="R261" s="4" t="s">
        <v>251</v>
      </c>
      <c r="T261">
        <f>IF(B261=Questions!$H$4,1,0)</f>
        <v>0</v>
      </c>
      <c r="U261">
        <f>IF(toss_winner=winner,1,0)</f>
        <v>0</v>
      </c>
      <c r="V261">
        <f t="shared" si="8"/>
        <v>1</v>
      </c>
      <c r="W261">
        <f t="shared" si="9"/>
        <v>0</v>
      </c>
    </row>
    <row r="262" spans="1:23" ht="15.75" customHeight="1" x14ac:dyDescent="0.25">
      <c r="A262" s="4">
        <v>261</v>
      </c>
      <c r="B262" s="4">
        <v>2012</v>
      </c>
      <c r="C262" s="4" t="str">
        <f>B262&amp;"-"&amp;COUNTIF($B$2:B262,B262)</f>
        <v>2012-13</v>
      </c>
      <c r="D262" s="4" t="s">
        <v>75</v>
      </c>
      <c r="E262" s="11">
        <v>41011</v>
      </c>
      <c r="F262" s="4" t="s">
        <v>32</v>
      </c>
      <c r="G262" s="4" t="s">
        <v>40</v>
      </c>
      <c r="H262" s="4" t="s">
        <v>32</v>
      </c>
      <c r="I262" s="4" t="s">
        <v>42</v>
      </c>
      <c r="J262" s="4" t="s">
        <v>34</v>
      </c>
      <c r="K262" s="4">
        <v>0</v>
      </c>
      <c r="L262" s="4" t="s">
        <v>40</v>
      </c>
      <c r="M262" s="4">
        <v>0</v>
      </c>
      <c r="N262" s="4">
        <v>5</v>
      </c>
      <c r="O262" s="4" t="s">
        <v>252</v>
      </c>
      <c r="P262" s="4" t="s">
        <v>77</v>
      </c>
      <c r="Q262" s="4" t="s">
        <v>135</v>
      </c>
      <c r="R262" s="4" t="s">
        <v>221</v>
      </c>
      <c r="T262">
        <f>IF(B262=Questions!$H$4,1,0)</f>
        <v>0</v>
      </c>
      <c r="U262">
        <f>IF(toss_winner=winner,1,0)</f>
        <v>0</v>
      </c>
      <c r="V262">
        <f t="shared" si="8"/>
        <v>0</v>
      </c>
      <c r="W262">
        <f t="shared" si="9"/>
        <v>0</v>
      </c>
    </row>
    <row r="263" spans="1:23" ht="15.75" customHeight="1" x14ac:dyDescent="0.25">
      <c r="A263" s="4">
        <v>262</v>
      </c>
      <c r="B263" s="4">
        <v>2012</v>
      </c>
      <c r="C263" s="4" t="str">
        <f>B263&amp;"-"&amp;COUNTIF($B$2:B263,B263)</f>
        <v>2012-14</v>
      </c>
      <c r="D263" s="4" t="s">
        <v>39</v>
      </c>
      <c r="E263" s="11">
        <v>41011</v>
      </c>
      <c r="F263" s="4" t="s">
        <v>214</v>
      </c>
      <c r="G263" s="4" t="s">
        <v>41</v>
      </c>
      <c r="H263" s="4" t="s">
        <v>41</v>
      </c>
      <c r="I263" s="4" t="s">
        <v>33</v>
      </c>
      <c r="J263" s="4" t="s">
        <v>34</v>
      </c>
      <c r="K263" s="4">
        <v>0</v>
      </c>
      <c r="L263" s="4" t="s">
        <v>41</v>
      </c>
      <c r="M263" s="4">
        <v>0</v>
      </c>
      <c r="N263" s="4">
        <v>7</v>
      </c>
      <c r="O263" s="4" t="s">
        <v>253</v>
      </c>
      <c r="P263" s="4" t="s">
        <v>44</v>
      </c>
      <c r="Q263" s="4" t="s">
        <v>246</v>
      </c>
      <c r="R263" s="4" t="s">
        <v>146</v>
      </c>
      <c r="T263">
        <f>IF(B263=Questions!$H$4,1,0)</f>
        <v>0</v>
      </c>
      <c r="U263">
        <f>IF(toss_winner=winner,1,0)</f>
        <v>1</v>
      </c>
      <c r="V263">
        <f t="shared" si="8"/>
        <v>1</v>
      </c>
      <c r="W263">
        <f t="shared" si="9"/>
        <v>1</v>
      </c>
    </row>
    <row r="264" spans="1:23" ht="15.75" customHeight="1" x14ac:dyDescent="0.25">
      <c r="A264" s="4">
        <v>263</v>
      </c>
      <c r="B264" s="4">
        <v>2012</v>
      </c>
      <c r="C264" s="4" t="str">
        <f>B264&amp;"-"&amp;COUNTIF($B$2:B264,B264)</f>
        <v>2012-15</v>
      </c>
      <c r="D264" s="4" t="s">
        <v>60</v>
      </c>
      <c r="E264" s="11">
        <v>41012</v>
      </c>
      <c r="F264" s="4" t="s">
        <v>48</v>
      </c>
      <c r="G264" s="4" t="s">
        <v>31</v>
      </c>
      <c r="H264" s="4" t="s">
        <v>48</v>
      </c>
      <c r="I264" s="4" t="s">
        <v>42</v>
      </c>
      <c r="J264" s="4" t="s">
        <v>34</v>
      </c>
      <c r="K264" s="4">
        <v>0</v>
      </c>
      <c r="L264" s="4" t="s">
        <v>31</v>
      </c>
      <c r="M264" s="4">
        <v>0</v>
      </c>
      <c r="N264" s="4">
        <v>5</v>
      </c>
      <c r="O264" s="4" t="s">
        <v>254</v>
      </c>
      <c r="P264" s="4" t="s">
        <v>63</v>
      </c>
      <c r="Q264" s="4" t="s">
        <v>37</v>
      </c>
      <c r="R264" s="4" t="s">
        <v>137</v>
      </c>
      <c r="T264">
        <f>IF(B264=Questions!$H$4,1,0)</f>
        <v>0</v>
      </c>
      <c r="U264">
        <f>IF(toss_winner=winner,1,0)</f>
        <v>0</v>
      </c>
      <c r="V264">
        <f t="shared" si="8"/>
        <v>0</v>
      </c>
      <c r="W264">
        <f t="shared" si="9"/>
        <v>0</v>
      </c>
    </row>
    <row r="265" spans="1:23" ht="15.75" customHeight="1" x14ac:dyDescent="0.25">
      <c r="A265" s="4">
        <v>264</v>
      </c>
      <c r="B265" s="4">
        <v>2012</v>
      </c>
      <c r="C265" s="4" t="str">
        <f>B265&amp;"-"&amp;COUNTIF($B$2:B265,B265)</f>
        <v>2012-16</v>
      </c>
      <c r="D265" s="4" t="s">
        <v>47</v>
      </c>
      <c r="E265" s="11">
        <v>41018</v>
      </c>
      <c r="F265" s="4" t="s">
        <v>61</v>
      </c>
      <c r="G265" s="4" t="s">
        <v>49</v>
      </c>
      <c r="H265" s="4" t="s">
        <v>61</v>
      </c>
      <c r="I265" s="4" t="s">
        <v>42</v>
      </c>
      <c r="J265" s="4" t="s">
        <v>34</v>
      </c>
      <c r="K265" s="4">
        <v>0</v>
      </c>
      <c r="L265" s="4" t="s">
        <v>49</v>
      </c>
      <c r="M265" s="4">
        <v>0</v>
      </c>
      <c r="N265" s="4">
        <v>5</v>
      </c>
      <c r="O265" s="4" t="s">
        <v>190</v>
      </c>
      <c r="P265" s="4" t="s">
        <v>51</v>
      </c>
      <c r="Q265" s="4" t="s">
        <v>64</v>
      </c>
      <c r="R265" s="4" t="s">
        <v>146</v>
      </c>
      <c r="T265">
        <f>IF(B265=Questions!$H$4,1,0)</f>
        <v>0</v>
      </c>
      <c r="U265">
        <f>IF(toss_winner=winner,1,0)</f>
        <v>0</v>
      </c>
      <c r="V265">
        <f t="shared" si="8"/>
        <v>0</v>
      </c>
      <c r="W265">
        <f t="shared" si="9"/>
        <v>0</v>
      </c>
    </row>
    <row r="266" spans="1:23" ht="15.75" customHeight="1" x14ac:dyDescent="0.25">
      <c r="A266" s="4">
        <v>265</v>
      </c>
      <c r="B266" s="4">
        <v>2012</v>
      </c>
      <c r="C266" s="4" t="str">
        <f>B266&amp;"-"&amp;COUNTIF($B$2:B266,B266)</f>
        <v>2012-17</v>
      </c>
      <c r="D266" s="4" t="s">
        <v>247</v>
      </c>
      <c r="E266" s="11">
        <v>41013</v>
      </c>
      <c r="F266" s="4" t="s">
        <v>40</v>
      </c>
      <c r="G266" s="4" t="s">
        <v>214</v>
      </c>
      <c r="H266" s="4" t="s">
        <v>40</v>
      </c>
      <c r="I266" s="4" t="s">
        <v>42</v>
      </c>
      <c r="J266" s="4" t="s">
        <v>34</v>
      </c>
      <c r="K266" s="4">
        <v>0</v>
      </c>
      <c r="L266" s="4" t="s">
        <v>214</v>
      </c>
      <c r="M266" s="4">
        <v>0</v>
      </c>
      <c r="N266" s="4">
        <v>7</v>
      </c>
      <c r="O266" s="4" t="s">
        <v>255</v>
      </c>
      <c r="P266" s="4" t="s">
        <v>249</v>
      </c>
      <c r="Q266" s="4" t="s">
        <v>52</v>
      </c>
      <c r="R266" s="4" t="s">
        <v>251</v>
      </c>
      <c r="T266">
        <f>IF(B266=Questions!$H$4,1,0)</f>
        <v>0</v>
      </c>
      <c r="U266">
        <f>IF(toss_winner=winner,1,0)</f>
        <v>0</v>
      </c>
      <c r="V266">
        <f t="shared" si="8"/>
        <v>0</v>
      </c>
      <c r="W266">
        <f t="shared" si="9"/>
        <v>0</v>
      </c>
    </row>
    <row r="267" spans="1:23" ht="15.75" customHeight="1" x14ac:dyDescent="0.25">
      <c r="A267" s="4">
        <v>266</v>
      </c>
      <c r="B267" s="4">
        <v>2012</v>
      </c>
      <c r="C267" s="4" t="str">
        <f>B267&amp;"-"&amp;COUNTIF($B$2:B267,B267)</f>
        <v>2012-18</v>
      </c>
      <c r="D267" s="4" t="s">
        <v>60</v>
      </c>
      <c r="E267" s="11">
        <v>41014</v>
      </c>
      <c r="F267" s="4" t="s">
        <v>41</v>
      </c>
      <c r="G267" s="4" t="s">
        <v>31</v>
      </c>
      <c r="H267" s="4" t="s">
        <v>31</v>
      </c>
      <c r="I267" s="4" t="s">
        <v>33</v>
      </c>
      <c r="J267" s="4" t="s">
        <v>34</v>
      </c>
      <c r="K267" s="4">
        <v>0</v>
      </c>
      <c r="L267" s="4" t="s">
        <v>41</v>
      </c>
      <c r="M267" s="4">
        <v>2</v>
      </c>
      <c r="N267" s="4">
        <v>0</v>
      </c>
      <c r="O267" s="4" t="s">
        <v>256</v>
      </c>
      <c r="P267" s="4" t="s">
        <v>63</v>
      </c>
      <c r="Q267" s="4" t="s">
        <v>37</v>
      </c>
      <c r="R267" s="4" t="s">
        <v>137</v>
      </c>
      <c r="T267">
        <f>IF(B267=Questions!$H$4,1,0)</f>
        <v>0</v>
      </c>
      <c r="U267">
        <f>IF(toss_winner=winner,1,0)</f>
        <v>0</v>
      </c>
      <c r="V267">
        <f t="shared" si="8"/>
        <v>1</v>
      </c>
      <c r="W267">
        <f t="shared" si="9"/>
        <v>0</v>
      </c>
    </row>
    <row r="268" spans="1:23" ht="15.75" customHeight="1" x14ac:dyDescent="0.25">
      <c r="A268" s="4">
        <v>267</v>
      </c>
      <c r="B268" s="4">
        <v>2012</v>
      </c>
      <c r="C268" s="4" t="str">
        <f>B268&amp;"-"&amp;COUNTIF($B$2:B268,B268)</f>
        <v>2012-19</v>
      </c>
      <c r="D268" s="4" t="s">
        <v>30</v>
      </c>
      <c r="E268" s="11">
        <v>41014</v>
      </c>
      <c r="F268" s="4" t="s">
        <v>48</v>
      </c>
      <c r="G268" s="4" t="s">
        <v>32</v>
      </c>
      <c r="H268" s="4" t="s">
        <v>48</v>
      </c>
      <c r="I268" s="4" t="s">
        <v>42</v>
      </c>
      <c r="J268" s="4" t="s">
        <v>34</v>
      </c>
      <c r="K268" s="4">
        <v>0</v>
      </c>
      <c r="L268" s="4" t="s">
        <v>48</v>
      </c>
      <c r="M268" s="4">
        <v>59</v>
      </c>
      <c r="N268" s="4">
        <v>0</v>
      </c>
      <c r="O268" s="4" t="s">
        <v>242</v>
      </c>
      <c r="P268" s="4" t="s">
        <v>36</v>
      </c>
      <c r="Q268" s="4" t="s">
        <v>239</v>
      </c>
      <c r="R268" s="4" t="s">
        <v>221</v>
      </c>
      <c r="T268">
        <f>IF(B268=Questions!$H$4,1,0)</f>
        <v>0</v>
      </c>
      <c r="U268">
        <f>IF(toss_winner=winner,1,0)</f>
        <v>1</v>
      </c>
      <c r="V268">
        <f t="shared" si="8"/>
        <v>0</v>
      </c>
      <c r="W268">
        <f t="shared" si="9"/>
        <v>0</v>
      </c>
    </row>
    <row r="269" spans="1:23" ht="15.75" customHeight="1" x14ac:dyDescent="0.25">
      <c r="A269" s="4">
        <v>268</v>
      </c>
      <c r="B269" s="4">
        <v>2012</v>
      </c>
      <c r="C269" s="4" t="str">
        <f>B269&amp;"-"&amp;COUNTIF($B$2:B269,B269)</f>
        <v>2012-20</v>
      </c>
      <c r="D269" s="4" t="s">
        <v>54</v>
      </c>
      <c r="E269" s="11">
        <v>41015</v>
      </c>
      <c r="F269" s="4" t="s">
        <v>55</v>
      </c>
      <c r="G269" s="4" t="s">
        <v>49</v>
      </c>
      <c r="H269" s="4" t="s">
        <v>49</v>
      </c>
      <c r="I269" s="4" t="s">
        <v>33</v>
      </c>
      <c r="J269" s="4" t="s">
        <v>34</v>
      </c>
      <c r="K269" s="4">
        <v>0</v>
      </c>
      <c r="L269" s="4" t="s">
        <v>49</v>
      </c>
      <c r="M269" s="4">
        <v>0</v>
      </c>
      <c r="N269" s="4">
        <v>7</v>
      </c>
      <c r="O269" s="4" t="s">
        <v>257</v>
      </c>
      <c r="P269" s="4" t="s">
        <v>57</v>
      </c>
      <c r="Q269" s="4" t="s">
        <v>64</v>
      </c>
      <c r="R269" s="4" t="s">
        <v>146</v>
      </c>
      <c r="T269">
        <f>IF(B269=Questions!$H$4,1,0)</f>
        <v>0</v>
      </c>
      <c r="U269">
        <f>IF(toss_winner=winner,1,0)</f>
        <v>1</v>
      </c>
      <c r="V269">
        <f t="shared" si="8"/>
        <v>1</v>
      </c>
      <c r="W269">
        <f t="shared" si="9"/>
        <v>1</v>
      </c>
    </row>
    <row r="270" spans="1:23" ht="15.75" customHeight="1" x14ac:dyDescent="0.25">
      <c r="A270" s="4">
        <v>269</v>
      </c>
      <c r="B270" s="4">
        <v>2012</v>
      </c>
      <c r="C270" s="4" t="str">
        <f>B270&amp;"-"&amp;COUNTIF($B$2:B270,B270)</f>
        <v>2012-21</v>
      </c>
      <c r="D270" s="4" t="s">
        <v>66</v>
      </c>
      <c r="E270" s="11">
        <v>41016</v>
      </c>
      <c r="F270" s="4" t="s">
        <v>61</v>
      </c>
      <c r="G270" s="4" t="s">
        <v>48</v>
      </c>
      <c r="H270" s="4" t="s">
        <v>61</v>
      </c>
      <c r="I270" s="4" t="s">
        <v>42</v>
      </c>
      <c r="J270" s="4" t="s">
        <v>34</v>
      </c>
      <c r="K270" s="4">
        <v>0</v>
      </c>
      <c r="L270" s="4" t="s">
        <v>48</v>
      </c>
      <c r="M270" s="4">
        <v>0</v>
      </c>
      <c r="N270" s="4">
        <v>5</v>
      </c>
      <c r="O270" s="4" t="s">
        <v>168</v>
      </c>
      <c r="P270" s="4" t="s">
        <v>68</v>
      </c>
      <c r="Q270" s="4" t="s">
        <v>52</v>
      </c>
      <c r="R270" s="4" t="s">
        <v>251</v>
      </c>
      <c r="T270">
        <f>IF(B270=Questions!$H$4,1,0)</f>
        <v>0</v>
      </c>
      <c r="U270">
        <f>IF(toss_winner=winner,1,0)</f>
        <v>0</v>
      </c>
      <c r="V270">
        <f t="shared" si="8"/>
        <v>0</v>
      </c>
      <c r="W270">
        <f t="shared" si="9"/>
        <v>0</v>
      </c>
    </row>
    <row r="271" spans="1:23" ht="15.75" customHeight="1" x14ac:dyDescent="0.25">
      <c r="A271" s="4">
        <v>270</v>
      </c>
      <c r="B271" s="4">
        <v>2012</v>
      </c>
      <c r="C271" s="4" t="str">
        <f>B271&amp;"-"&amp;COUNTIF($B$2:B271,B271)</f>
        <v>2012-22</v>
      </c>
      <c r="D271" s="4" t="s">
        <v>30</v>
      </c>
      <c r="E271" s="11">
        <v>41016</v>
      </c>
      <c r="F271" s="4" t="s">
        <v>214</v>
      </c>
      <c r="G271" s="4" t="s">
        <v>32</v>
      </c>
      <c r="H271" s="4" t="s">
        <v>214</v>
      </c>
      <c r="I271" s="4" t="s">
        <v>42</v>
      </c>
      <c r="J271" s="4" t="s">
        <v>34</v>
      </c>
      <c r="K271" s="4">
        <v>0</v>
      </c>
      <c r="L271" s="4" t="s">
        <v>32</v>
      </c>
      <c r="M271" s="4">
        <v>0</v>
      </c>
      <c r="N271" s="4">
        <v>6</v>
      </c>
      <c r="O271" s="4" t="s">
        <v>127</v>
      </c>
      <c r="P271" s="4" t="s">
        <v>36</v>
      </c>
      <c r="Q271" s="4" t="s">
        <v>137</v>
      </c>
      <c r="R271" s="4" t="s">
        <v>177</v>
      </c>
      <c r="T271">
        <f>IF(B271=Questions!$H$4,1,0)</f>
        <v>0</v>
      </c>
      <c r="U271">
        <f>IF(toss_winner=winner,1,0)</f>
        <v>0</v>
      </c>
      <c r="V271">
        <f t="shared" si="8"/>
        <v>0</v>
      </c>
      <c r="W271">
        <f t="shared" si="9"/>
        <v>0</v>
      </c>
    </row>
    <row r="272" spans="1:23" ht="15.75" customHeight="1" x14ac:dyDescent="0.25">
      <c r="A272" s="4">
        <v>271</v>
      </c>
      <c r="B272" s="4">
        <v>2012</v>
      </c>
      <c r="C272" s="4" t="str">
        <f>B272&amp;"-"&amp;COUNTIF($B$2:B272,B272)</f>
        <v>2012-23</v>
      </c>
      <c r="D272" s="4" t="s">
        <v>39</v>
      </c>
      <c r="E272" s="11">
        <v>41017</v>
      </c>
      <c r="F272" s="4" t="s">
        <v>41</v>
      </c>
      <c r="G272" s="4" t="s">
        <v>31</v>
      </c>
      <c r="H272" s="4" t="s">
        <v>41</v>
      </c>
      <c r="I272" s="4" t="s">
        <v>42</v>
      </c>
      <c r="J272" s="4" t="s">
        <v>34</v>
      </c>
      <c r="K272" s="4">
        <v>0</v>
      </c>
      <c r="L272" s="4" t="s">
        <v>31</v>
      </c>
      <c r="M272" s="4">
        <v>0</v>
      </c>
      <c r="N272" s="4">
        <v>8</v>
      </c>
      <c r="O272" s="4" t="s">
        <v>154</v>
      </c>
      <c r="P272" s="4" t="s">
        <v>44</v>
      </c>
      <c r="Q272" s="4" t="s">
        <v>239</v>
      </c>
      <c r="R272" s="4" t="s">
        <v>221</v>
      </c>
      <c r="T272">
        <f>IF(B272=Questions!$H$4,1,0)</f>
        <v>0</v>
      </c>
      <c r="U272">
        <f>IF(toss_winner=winner,1,0)</f>
        <v>0</v>
      </c>
      <c r="V272">
        <f t="shared" si="8"/>
        <v>0</v>
      </c>
      <c r="W272">
        <f t="shared" si="9"/>
        <v>0</v>
      </c>
    </row>
    <row r="273" spans="1:23" ht="15.75" customHeight="1" x14ac:dyDescent="0.25">
      <c r="A273" s="4">
        <v>272</v>
      </c>
      <c r="B273" s="4">
        <v>2012</v>
      </c>
      <c r="C273" s="4" t="str">
        <f>B273&amp;"-"&amp;COUNTIF($B$2:B273,B273)</f>
        <v>2012-24</v>
      </c>
      <c r="D273" s="4" t="s">
        <v>70</v>
      </c>
      <c r="E273" s="11">
        <v>41039</v>
      </c>
      <c r="F273" s="4" t="s">
        <v>61</v>
      </c>
      <c r="G273" s="4" t="s">
        <v>49</v>
      </c>
      <c r="H273" s="4" t="s">
        <v>61</v>
      </c>
      <c r="I273" s="4" t="s">
        <v>42</v>
      </c>
      <c r="J273" s="4" t="s">
        <v>34</v>
      </c>
      <c r="K273" s="4">
        <v>0</v>
      </c>
      <c r="L273" s="4" t="s">
        <v>49</v>
      </c>
      <c r="M273" s="4">
        <v>0</v>
      </c>
      <c r="N273" s="4">
        <v>9</v>
      </c>
      <c r="O273" s="4" t="s">
        <v>187</v>
      </c>
      <c r="P273" s="4" t="s">
        <v>72</v>
      </c>
      <c r="Q273" s="4" t="s">
        <v>239</v>
      </c>
      <c r="R273" s="4" t="s">
        <v>125</v>
      </c>
      <c r="T273">
        <f>IF(B273=Questions!$H$4,1,0)</f>
        <v>0</v>
      </c>
      <c r="U273">
        <f>IF(toss_winner=winner,1,0)</f>
        <v>0</v>
      </c>
      <c r="V273">
        <f t="shared" si="8"/>
        <v>0</v>
      </c>
      <c r="W273">
        <f t="shared" si="9"/>
        <v>0</v>
      </c>
    </row>
    <row r="274" spans="1:23" ht="15.75" customHeight="1" x14ac:dyDescent="0.25">
      <c r="A274" s="4">
        <v>273</v>
      </c>
      <c r="B274" s="4">
        <v>2012</v>
      </c>
      <c r="C274" s="4" t="str">
        <f>B274&amp;"-"&amp;COUNTIF($B$2:B274,B274)</f>
        <v>2012-25</v>
      </c>
      <c r="D274" s="4" t="s">
        <v>75</v>
      </c>
      <c r="E274" s="11">
        <v>41018</v>
      </c>
      <c r="F274" s="4" t="s">
        <v>40</v>
      </c>
      <c r="G274" s="4" t="s">
        <v>214</v>
      </c>
      <c r="H274" s="4" t="s">
        <v>214</v>
      </c>
      <c r="I274" s="4" t="s">
        <v>33</v>
      </c>
      <c r="J274" s="4" t="s">
        <v>34</v>
      </c>
      <c r="K274" s="4">
        <v>0</v>
      </c>
      <c r="L274" s="4" t="s">
        <v>40</v>
      </c>
      <c r="M274" s="4">
        <v>13</v>
      </c>
      <c r="N274" s="4">
        <v>0</v>
      </c>
      <c r="O274" s="4" t="s">
        <v>258</v>
      </c>
      <c r="P274" s="4" t="s">
        <v>77</v>
      </c>
      <c r="Q274" s="4" t="s">
        <v>37</v>
      </c>
      <c r="R274" s="4" t="s">
        <v>177</v>
      </c>
      <c r="T274">
        <f>IF(B274=Questions!$H$4,1,0)</f>
        <v>0</v>
      </c>
      <c r="U274">
        <f>IF(toss_winner=winner,1,0)</f>
        <v>0</v>
      </c>
      <c r="V274">
        <f t="shared" si="8"/>
        <v>1</v>
      </c>
      <c r="W274">
        <f t="shared" si="9"/>
        <v>0</v>
      </c>
    </row>
    <row r="275" spans="1:23" ht="15.75" customHeight="1" x14ac:dyDescent="0.25">
      <c r="A275" s="4">
        <v>274</v>
      </c>
      <c r="B275" s="4">
        <v>2012</v>
      </c>
      <c r="C275" s="4" t="str">
        <f>B275&amp;"-"&amp;COUNTIF($B$2:B275,B275)</f>
        <v>2012-26</v>
      </c>
      <c r="D275" s="4" t="s">
        <v>39</v>
      </c>
      <c r="E275" s="11">
        <v>41019</v>
      </c>
      <c r="F275" s="4" t="s">
        <v>41</v>
      </c>
      <c r="G275" s="4" t="s">
        <v>32</v>
      </c>
      <c r="H275" s="4" t="s">
        <v>32</v>
      </c>
      <c r="I275" s="4" t="s">
        <v>33</v>
      </c>
      <c r="J275" s="4" t="s">
        <v>34</v>
      </c>
      <c r="K275" s="4">
        <v>0</v>
      </c>
      <c r="L275" s="4" t="s">
        <v>32</v>
      </c>
      <c r="M275" s="4">
        <v>0</v>
      </c>
      <c r="N275" s="4">
        <v>5</v>
      </c>
      <c r="O275" s="4" t="s">
        <v>127</v>
      </c>
      <c r="P275" s="4" t="s">
        <v>44</v>
      </c>
      <c r="Q275" s="4" t="s">
        <v>148</v>
      </c>
      <c r="R275" s="4" t="s">
        <v>221</v>
      </c>
      <c r="T275">
        <f>IF(B275=Questions!$H$4,1,0)</f>
        <v>0</v>
      </c>
      <c r="U275">
        <f>IF(toss_winner=winner,1,0)</f>
        <v>1</v>
      </c>
      <c r="V275">
        <f t="shared" si="8"/>
        <v>1</v>
      </c>
      <c r="W275">
        <f t="shared" si="9"/>
        <v>1</v>
      </c>
    </row>
    <row r="276" spans="1:23" ht="15.75" customHeight="1" x14ac:dyDescent="0.25">
      <c r="A276" s="4">
        <v>275</v>
      </c>
      <c r="B276" s="4">
        <v>2012</v>
      </c>
      <c r="C276" s="4" t="str">
        <f>B276&amp;"-"&amp;COUNTIF($B$2:B276,B276)</f>
        <v>2012-27</v>
      </c>
      <c r="D276" s="4" t="s">
        <v>75</v>
      </c>
      <c r="E276" s="11">
        <v>41020</v>
      </c>
      <c r="F276" s="4" t="s">
        <v>48</v>
      </c>
      <c r="G276" s="4" t="s">
        <v>40</v>
      </c>
      <c r="H276" s="4" t="s">
        <v>48</v>
      </c>
      <c r="I276" s="4" t="s">
        <v>42</v>
      </c>
      <c r="J276" s="4" t="s">
        <v>34</v>
      </c>
      <c r="K276" s="4">
        <v>0</v>
      </c>
      <c r="L276" s="4" t="s">
        <v>40</v>
      </c>
      <c r="M276" s="4">
        <v>0</v>
      </c>
      <c r="N276" s="4">
        <v>7</v>
      </c>
      <c r="O276" s="4" t="s">
        <v>252</v>
      </c>
      <c r="P276" s="4" t="s">
        <v>77</v>
      </c>
      <c r="Q276" s="4" t="s">
        <v>52</v>
      </c>
      <c r="R276" s="4" t="s">
        <v>251</v>
      </c>
      <c r="T276">
        <f>IF(B276=Questions!$H$4,1,0)</f>
        <v>0</v>
      </c>
      <c r="U276">
        <f>IF(toss_winner=winner,1,0)</f>
        <v>0</v>
      </c>
      <c r="V276">
        <f t="shared" si="8"/>
        <v>0</v>
      </c>
      <c r="W276">
        <f t="shared" si="9"/>
        <v>0</v>
      </c>
    </row>
    <row r="277" spans="1:23" ht="15.75" customHeight="1" x14ac:dyDescent="0.25">
      <c r="A277" s="4">
        <v>276</v>
      </c>
      <c r="B277" s="4">
        <v>2012</v>
      </c>
      <c r="C277" s="4" t="str">
        <f>B277&amp;"-"&amp;COUNTIF($B$2:B277,B277)</f>
        <v>2012-28</v>
      </c>
      <c r="D277" s="4" t="s">
        <v>47</v>
      </c>
      <c r="E277" s="11">
        <v>41020</v>
      </c>
      <c r="F277" s="4" t="s">
        <v>214</v>
      </c>
      <c r="G277" s="4" t="s">
        <v>49</v>
      </c>
      <c r="H277" s="4" t="s">
        <v>49</v>
      </c>
      <c r="I277" s="4" t="s">
        <v>33</v>
      </c>
      <c r="J277" s="4" t="s">
        <v>34</v>
      </c>
      <c r="K277" s="4">
        <v>0</v>
      </c>
      <c r="L277" s="4" t="s">
        <v>214</v>
      </c>
      <c r="M277" s="4">
        <v>20</v>
      </c>
      <c r="N277" s="4">
        <v>0</v>
      </c>
      <c r="O277" s="4" t="s">
        <v>98</v>
      </c>
      <c r="P277" s="4" t="s">
        <v>51</v>
      </c>
      <c r="Q277" s="4" t="s">
        <v>37</v>
      </c>
      <c r="R277" s="4" t="s">
        <v>177</v>
      </c>
      <c r="T277">
        <f>IF(B277=Questions!$H$4,1,0)</f>
        <v>0</v>
      </c>
      <c r="U277">
        <f>IF(toss_winner=winner,1,0)</f>
        <v>0</v>
      </c>
      <c r="V277">
        <f t="shared" si="8"/>
        <v>1</v>
      </c>
      <c r="W277">
        <f t="shared" si="9"/>
        <v>0</v>
      </c>
    </row>
    <row r="278" spans="1:23" ht="15.75" customHeight="1" x14ac:dyDescent="0.25">
      <c r="A278" s="4">
        <v>277</v>
      </c>
      <c r="B278" s="4">
        <v>2012</v>
      </c>
      <c r="C278" s="4" t="str">
        <f>B278&amp;"-"&amp;COUNTIF($B$2:B278,B278)</f>
        <v>2012-29</v>
      </c>
      <c r="D278" s="4" t="s">
        <v>54</v>
      </c>
      <c r="E278" s="11">
        <v>41021</v>
      </c>
      <c r="F278" s="4" t="s">
        <v>55</v>
      </c>
      <c r="G278" s="4" t="s">
        <v>41</v>
      </c>
      <c r="H278" s="4" t="s">
        <v>55</v>
      </c>
      <c r="I278" s="4" t="s">
        <v>42</v>
      </c>
      <c r="J278" s="4" t="s">
        <v>34</v>
      </c>
      <c r="K278" s="4">
        <v>0</v>
      </c>
      <c r="L278" s="4" t="s">
        <v>41</v>
      </c>
      <c r="M278" s="4">
        <v>0</v>
      </c>
      <c r="N278" s="4">
        <v>6</v>
      </c>
      <c r="O278" s="4" t="s">
        <v>90</v>
      </c>
      <c r="P278" s="4" t="s">
        <v>57</v>
      </c>
      <c r="Q278" s="4" t="s">
        <v>148</v>
      </c>
      <c r="R278" s="4" t="s">
        <v>221</v>
      </c>
      <c r="T278">
        <f>IF(B278=Questions!$H$4,1,0)</f>
        <v>0</v>
      </c>
      <c r="U278">
        <f>IF(toss_winner=winner,1,0)</f>
        <v>0</v>
      </c>
      <c r="V278">
        <f t="shared" si="8"/>
        <v>0</v>
      </c>
      <c r="W278">
        <f t="shared" si="9"/>
        <v>0</v>
      </c>
    </row>
    <row r="279" spans="1:23" ht="15.75" customHeight="1" x14ac:dyDescent="0.25">
      <c r="A279" s="4">
        <v>278</v>
      </c>
      <c r="B279" s="4">
        <v>2012</v>
      </c>
      <c r="C279" s="4" t="str">
        <f>B279&amp;"-"&amp;COUNTIF($B$2:B279,B279)</f>
        <v>2012-30</v>
      </c>
      <c r="D279" s="4" t="s">
        <v>178</v>
      </c>
      <c r="E279" s="11">
        <v>41021</v>
      </c>
      <c r="F279" s="4" t="s">
        <v>61</v>
      </c>
      <c r="G279" s="4" t="s">
        <v>31</v>
      </c>
      <c r="H279" s="4" t="s">
        <v>31</v>
      </c>
      <c r="I279" s="4" t="s">
        <v>33</v>
      </c>
      <c r="J279" s="4" t="s">
        <v>34</v>
      </c>
      <c r="K279" s="4">
        <v>0</v>
      </c>
      <c r="L279" s="4" t="s">
        <v>31</v>
      </c>
      <c r="M279" s="4">
        <v>0</v>
      </c>
      <c r="N279" s="4">
        <v>5</v>
      </c>
      <c r="O279" s="4" t="s">
        <v>166</v>
      </c>
      <c r="P279" s="4" t="s">
        <v>180</v>
      </c>
      <c r="Q279" s="4" t="s">
        <v>64</v>
      </c>
      <c r="R279" s="4" t="s">
        <v>146</v>
      </c>
      <c r="T279">
        <f>IF(B279=Questions!$H$4,1,0)</f>
        <v>0</v>
      </c>
      <c r="U279">
        <f>IF(toss_winner=winner,1,0)</f>
        <v>1</v>
      </c>
      <c r="V279">
        <f t="shared" si="8"/>
        <v>1</v>
      </c>
      <c r="W279">
        <f t="shared" si="9"/>
        <v>1</v>
      </c>
    </row>
    <row r="280" spans="1:23" ht="15.75" customHeight="1" x14ac:dyDescent="0.25">
      <c r="A280" s="4">
        <v>279</v>
      </c>
      <c r="B280" s="4">
        <v>2012</v>
      </c>
      <c r="C280" s="4" t="str">
        <f>B280&amp;"-"&amp;COUNTIF($B$2:B280,B280)</f>
        <v>2012-31</v>
      </c>
      <c r="D280" s="4" t="s">
        <v>66</v>
      </c>
      <c r="E280" s="11">
        <v>41022</v>
      </c>
      <c r="F280" s="4" t="s">
        <v>32</v>
      </c>
      <c r="G280" s="4" t="s">
        <v>48</v>
      </c>
      <c r="H280" s="4" t="s">
        <v>48</v>
      </c>
      <c r="I280" s="4" t="s">
        <v>33</v>
      </c>
      <c r="J280" s="4" t="s">
        <v>34</v>
      </c>
      <c r="K280" s="4">
        <v>0</v>
      </c>
      <c r="L280" s="4" t="s">
        <v>32</v>
      </c>
      <c r="M280" s="4">
        <v>46</v>
      </c>
      <c r="N280" s="4">
        <v>0</v>
      </c>
      <c r="O280" s="4" t="s">
        <v>130</v>
      </c>
      <c r="P280" s="4" t="s">
        <v>68</v>
      </c>
      <c r="Q280" s="4" t="s">
        <v>37</v>
      </c>
      <c r="R280" s="4" t="s">
        <v>137</v>
      </c>
      <c r="T280">
        <f>IF(B280=Questions!$H$4,1,0)</f>
        <v>0</v>
      </c>
      <c r="U280">
        <f>IF(toss_winner=winner,1,0)</f>
        <v>0</v>
      </c>
      <c r="V280">
        <f t="shared" si="8"/>
        <v>1</v>
      </c>
      <c r="W280">
        <f t="shared" si="9"/>
        <v>0</v>
      </c>
    </row>
    <row r="281" spans="1:23" ht="15.75" customHeight="1" x14ac:dyDescent="0.25">
      <c r="A281" s="4">
        <v>280</v>
      </c>
      <c r="B281" s="4">
        <v>2012</v>
      </c>
      <c r="C281" s="4" t="str">
        <f>B281&amp;"-"&amp;COUNTIF($B$2:B281,B281)</f>
        <v>2012-32</v>
      </c>
      <c r="D281" s="4" t="s">
        <v>247</v>
      </c>
      <c r="E281" s="11">
        <v>41023</v>
      </c>
      <c r="F281" s="4" t="s">
        <v>214</v>
      </c>
      <c r="G281" s="4" t="s">
        <v>49</v>
      </c>
      <c r="H281" s="4" t="s">
        <v>214</v>
      </c>
      <c r="I281" s="4" t="s">
        <v>42</v>
      </c>
      <c r="J281" s="4" t="s">
        <v>34</v>
      </c>
      <c r="K281" s="4">
        <v>0</v>
      </c>
      <c r="L281" s="4" t="s">
        <v>49</v>
      </c>
      <c r="M281" s="4">
        <v>0</v>
      </c>
      <c r="N281" s="4">
        <v>8</v>
      </c>
      <c r="O281" s="4" t="s">
        <v>71</v>
      </c>
      <c r="P281" s="4" t="s">
        <v>249</v>
      </c>
      <c r="Q281" s="4" t="s">
        <v>148</v>
      </c>
      <c r="R281" s="4" t="s">
        <v>221</v>
      </c>
      <c r="T281">
        <f>IF(B281=Questions!$H$4,1,0)</f>
        <v>0</v>
      </c>
      <c r="U281">
        <f>IF(toss_winner=winner,1,0)</f>
        <v>0</v>
      </c>
      <c r="V281">
        <f t="shared" si="8"/>
        <v>0</v>
      </c>
      <c r="W281">
        <f t="shared" si="9"/>
        <v>0</v>
      </c>
    </row>
    <row r="282" spans="1:23" ht="15.75" customHeight="1" x14ac:dyDescent="0.25">
      <c r="A282" s="4">
        <v>281</v>
      </c>
      <c r="B282" s="4">
        <v>2012</v>
      </c>
      <c r="C282" s="4" t="str">
        <f>B282&amp;"-"&amp;COUNTIF($B$2:B282,B282)</f>
        <v>2012-33</v>
      </c>
      <c r="D282" s="4" t="s">
        <v>39</v>
      </c>
      <c r="E282" s="11">
        <v>41024</v>
      </c>
      <c r="F282" s="4" t="s">
        <v>41</v>
      </c>
      <c r="G282" s="4" t="s">
        <v>55</v>
      </c>
      <c r="H282" s="4" t="s">
        <v>41</v>
      </c>
      <c r="I282" s="4" t="s">
        <v>42</v>
      </c>
      <c r="J282" s="4" t="s">
        <v>34</v>
      </c>
      <c r="K282" s="4">
        <v>0</v>
      </c>
      <c r="L282" s="4" t="s">
        <v>55</v>
      </c>
      <c r="M282" s="4">
        <v>0</v>
      </c>
      <c r="N282" s="4">
        <v>4</v>
      </c>
      <c r="O282" s="4" t="s">
        <v>191</v>
      </c>
      <c r="P282" s="4" t="s">
        <v>44</v>
      </c>
      <c r="Q282" s="4" t="s">
        <v>52</v>
      </c>
      <c r="R282" s="4" t="s">
        <v>251</v>
      </c>
      <c r="T282">
        <f>IF(B282=Questions!$H$4,1,0)</f>
        <v>0</v>
      </c>
      <c r="U282">
        <f>IF(toss_winner=winner,1,0)</f>
        <v>0</v>
      </c>
      <c r="V282">
        <f t="shared" si="8"/>
        <v>0</v>
      </c>
      <c r="W282">
        <f t="shared" si="9"/>
        <v>0</v>
      </c>
    </row>
    <row r="283" spans="1:23" ht="15.75" customHeight="1" x14ac:dyDescent="0.25">
      <c r="A283" s="4">
        <v>282</v>
      </c>
      <c r="B283" s="4">
        <v>2012</v>
      </c>
      <c r="C283" s="4" t="str">
        <f>B283&amp;"-"&amp;COUNTIF($B$2:B283,B283)</f>
        <v>2012-34</v>
      </c>
      <c r="D283" s="4" t="s">
        <v>247</v>
      </c>
      <c r="E283" s="11">
        <v>41025</v>
      </c>
      <c r="F283" s="4" t="s">
        <v>61</v>
      </c>
      <c r="G283" s="4" t="s">
        <v>214</v>
      </c>
      <c r="H283" s="4" t="s">
        <v>61</v>
      </c>
      <c r="I283" s="4" t="s">
        <v>42</v>
      </c>
      <c r="J283" s="4" t="s">
        <v>34</v>
      </c>
      <c r="K283" s="4">
        <v>0</v>
      </c>
      <c r="L283" s="4" t="s">
        <v>61</v>
      </c>
      <c r="M283" s="4">
        <v>18</v>
      </c>
      <c r="N283" s="4">
        <v>0</v>
      </c>
      <c r="O283" s="4" t="s">
        <v>259</v>
      </c>
      <c r="P283" s="4" t="s">
        <v>249</v>
      </c>
      <c r="Q283" s="4" t="s">
        <v>148</v>
      </c>
      <c r="R283" s="4" t="s">
        <v>221</v>
      </c>
      <c r="T283">
        <f>IF(B283=Questions!$H$4,1,0)</f>
        <v>0</v>
      </c>
      <c r="U283">
        <f>IF(toss_winner=winner,1,0)</f>
        <v>1</v>
      </c>
      <c r="V283">
        <f t="shared" si="8"/>
        <v>0</v>
      </c>
      <c r="W283">
        <f t="shared" si="9"/>
        <v>0</v>
      </c>
    </row>
    <row r="284" spans="1:23" ht="15.75" customHeight="1" x14ac:dyDescent="0.25">
      <c r="A284" s="4">
        <v>283</v>
      </c>
      <c r="B284" s="4">
        <v>2012</v>
      </c>
      <c r="C284" s="4" t="str">
        <f>B284&amp;"-"&amp;COUNTIF($B$2:B284,B284)</f>
        <v>2012-35</v>
      </c>
      <c r="D284" s="4" t="s">
        <v>47</v>
      </c>
      <c r="E284" s="11">
        <v>41026</v>
      </c>
      <c r="F284" s="4" t="s">
        <v>49</v>
      </c>
      <c r="G284" s="4" t="s">
        <v>55</v>
      </c>
      <c r="H284" s="4" t="s">
        <v>55</v>
      </c>
      <c r="I284" s="4" t="s">
        <v>33</v>
      </c>
      <c r="J284" s="4" t="s">
        <v>34</v>
      </c>
      <c r="K284" s="4">
        <v>0</v>
      </c>
      <c r="L284" s="4" t="s">
        <v>49</v>
      </c>
      <c r="M284" s="4">
        <v>37</v>
      </c>
      <c r="N284" s="4">
        <v>0</v>
      </c>
      <c r="O284" s="4" t="s">
        <v>71</v>
      </c>
      <c r="P284" s="4" t="s">
        <v>51</v>
      </c>
      <c r="Q284" s="4" t="s">
        <v>52</v>
      </c>
      <c r="R284" s="4" t="s">
        <v>251</v>
      </c>
      <c r="T284">
        <f>IF(B284=Questions!$H$4,1,0)</f>
        <v>0</v>
      </c>
      <c r="U284">
        <f>IF(toss_winner=winner,1,0)</f>
        <v>0</v>
      </c>
      <c r="V284">
        <f t="shared" si="8"/>
        <v>1</v>
      </c>
      <c r="W284">
        <f t="shared" si="9"/>
        <v>0</v>
      </c>
    </row>
    <row r="285" spans="1:23" ht="15.75" customHeight="1" x14ac:dyDescent="0.25">
      <c r="A285" s="4">
        <v>284</v>
      </c>
      <c r="B285" s="4">
        <v>2012</v>
      </c>
      <c r="C285" s="4" t="str">
        <f>B285&amp;"-"&amp;COUNTIF($B$2:B285,B285)</f>
        <v>2012-36</v>
      </c>
      <c r="D285" s="4" t="s">
        <v>75</v>
      </c>
      <c r="E285" s="11">
        <v>41027</v>
      </c>
      <c r="F285" s="4" t="s">
        <v>41</v>
      </c>
      <c r="G285" s="4" t="s">
        <v>40</v>
      </c>
      <c r="H285" s="4" t="s">
        <v>41</v>
      </c>
      <c r="I285" s="4" t="s">
        <v>42</v>
      </c>
      <c r="J285" s="4" t="s">
        <v>34</v>
      </c>
      <c r="K285" s="4">
        <v>0</v>
      </c>
      <c r="L285" s="4" t="s">
        <v>41</v>
      </c>
      <c r="M285" s="4">
        <v>7</v>
      </c>
      <c r="N285" s="4">
        <v>0</v>
      </c>
      <c r="O285" s="4" t="s">
        <v>260</v>
      </c>
      <c r="P285" s="4" t="s">
        <v>77</v>
      </c>
      <c r="Q285" s="4" t="s">
        <v>64</v>
      </c>
      <c r="R285" s="4" t="s">
        <v>146</v>
      </c>
      <c r="T285">
        <f>IF(B285=Questions!$H$4,1,0)</f>
        <v>0</v>
      </c>
      <c r="U285">
        <f>IF(toss_winner=winner,1,0)</f>
        <v>1</v>
      </c>
      <c r="V285">
        <f t="shared" si="8"/>
        <v>0</v>
      </c>
      <c r="W285">
        <f t="shared" si="9"/>
        <v>0</v>
      </c>
    </row>
    <row r="286" spans="1:23" ht="15.75" customHeight="1" x14ac:dyDescent="0.25">
      <c r="A286" s="4">
        <v>285</v>
      </c>
      <c r="B286" s="4">
        <v>2012</v>
      </c>
      <c r="C286" s="4" t="str">
        <f>B286&amp;"-"&amp;COUNTIF($B$2:B286,B286)</f>
        <v>2012-37</v>
      </c>
      <c r="D286" s="4" t="s">
        <v>60</v>
      </c>
      <c r="E286" s="11">
        <v>41027</v>
      </c>
      <c r="F286" s="4" t="s">
        <v>31</v>
      </c>
      <c r="G286" s="4" t="s">
        <v>32</v>
      </c>
      <c r="H286" s="4" t="s">
        <v>31</v>
      </c>
      <c r="I286" s="4" t="s">
        <v>42</v>
      </c>
      <c r="J286" s="4" t="s">
        <v>34</v>
      </c>
      <c r="K286" s="4">
        <v>0</v>
      </c>
      <c r="L286" s="4" t="s">
        <v>31</v>
      </c>
      <c r="M286" s="4">
        <v>47</v>
      </c>
      <c r="N286" s="4">
        <v>0</v>
      </c>
      <c r="O286" s="4" t="s">
        <v>154</v>
      </c>
      <c r="P286" s="4" t="s">
        <v>63</v>
      </c>
      <c r="Q286" s="4" t="s">
        <v>37</v>
      </c>
      <c r="R286" s="4" t="s">
        <v>87</v>
      </c>
      <c r="T286">
        <f>IF(B286=Questions!$H$4,1,0)</f>
        <v>0</v>
      </c>
      <c r="U286">
        <f>IF(toss_winner=winner,1,0)</f>
        <v>1</v>
      </c>
      <c r="V286">
        <f t="shared" si="8"/>
        <v>0</v>
      </c>
      <c r="W286">
        <f t="shared" si="9"/>
        <v>0</v>
      </c>
    </row>
    <row r="287" spans="1:23" ht="15.75" customHeight="1" x14ac:dyDescent="0.25">
      <c r="A287" s="4">
        <v>286</v>
      </c>
      <c r="B287" s="4">
        <v>2012</v>
      </c>
      <c r="C287" s="4" t="str">
        <f>B287&amp;"-"&amp;COUNTIF($B$2:B287,B287)</f>
        <v>2012-38</v>
      </c>
      <c r="D287" s="4" t="s">
        <v>47</v>
      </c>
      <c r="E287" s="11">
        <v>41028</v>
      </c>
      <c r="F287" s="4" t="s">
        <v>49</v>
      </c>
      <c r="G287" s="4" t="s">
        <v>48</v>
      </c>
      <c r="H287" s="4" t="s">
        <v>49</v>
      </c>
      <c r="I287" s="4" t="s">
        <v>42</v>
      </c>
      <c r="J287" s="4" t="s">
        <v>34</v>
      </c>
      <c r="K287" s="4">
        <v>0</v>
      </c>
      <c r="L287" s="4" t="s">
        <v>49</v>
      </c>
      <c r="M287" s="4">
        <v>1</v>
      </c>
      <c r="N287" s="4">
        <v>0</v>
      </c>
      <c r="O287" s="4" t="s">
        <v>71</v>
      </c>
      <c r="P287" s="4" t="s">
        <v>51</v>
      </c>
      <c r="Q287" s="4" t="s">
        <v>148</v>
      </c>
      <c r="R287" s="4" t="s">
        <v>221</v>
      </c>
      <c r="T287">
        <f>IF(B287=Questions!$H$4,1,0)</f>
        <v>0</v>
      </c>
      <c r="U287">
        <f>IF(toss_winner=winner,1,0)</f>
        <v>1</v>
      </c>
      <c r="V287">
        <f t="shared" si="8"/>
        <v>0</v>
      </c>
      <c r="W287">
        <f t="shared" si="9"/>
        <v>0</v>
      </c>
    </row>
    <row r="288" spans="1:23" ht="15.75" customHeight="1" x14ac:dyDescent="0.25">
      <c r="A288" s="4">
        <v>287</v>
      </c>
      <c r="B288" s="4">
        <v>2012</v>
      </c>
      <c r="C288" s="4" t="str">
        <f>B288&amp;"-"&amp;COUNTIF($B$2:B288,B288)</f>
        <v>2012-39</v>
      </c>
      <c r="D288" s="4" t="s">
        <v>54</v>
      </c>
      <c r="E288" s="11">
        <v>41028</v>
      </c>
      <c r="F288" s="4" t="s">
        <v>61</v>
      </c>
      <c r="G288" s="4" t="s">
        <v>55</v>
      </c>
      <c r="H288" s="4" t="s">
        <v>55</v>
      </c>
      <c r="I288" s="4" t="s">
        <v>33</v>
      </c>
      <c r="J288" s="4" t="s">
        <v>34</v>
      </c>
      <c r="K288" s="4">
        <v>0</v>
      </c>
      <c r="L288" s="4" t="s">
        <v>55</v>
      </c>
      <c r="M288" s="4">
        <v>0</v>
      </c>
      <c r="N288" s="4">
        <v>5</v>
      </c>
      <c r="O288" s="4" t="s">
        <v>219</v>
      </c>
      <c r="P288" s="4" t="s">
        <v>57</v>
      </c>
      <c r="Q288" s="4" t="s">
        <v>241</v>
      </c>
      <c r="R288" s="4" t="s">
        <v>251</v>
      </c>
      <c r="T288">
        <f>IF(B288=Questions!$H$4,1,0)</f>
        <v>0</v>
      </c>
      <c r="U288">
        <f>IF(toss_winner=winner,1,0)</f>
        <v>1</v>
      </c>
      <c r="V288">
        <f t="shared" si="8"/>
        <v>1</v>
      </c>
      <c r="W288">
        <f t="shared" si="9"/>
        <v>1</v>
      </c>
    </row>
    <row r="289" spans="1:23" ht="15.75" customHeight="1" x14ac:dyDescent="0.25">
      <c r="A289" s="4">
        <v>288</v>
      </c>
      <c r="B289" s="4">
        <v>2012</v>
      </c>
      <c r="C289" s="4" t="str">
        <f>B289&amp;"-"&amp;COUNTIF($B$2:B289,B289)</f>
        <v>2012-40</v>
      </c>
      <c r="D289" s="4" t="s">
        <v>75</v>
      </c>
      <c r="E289" s="11">
        <v>41029</v>
      </c>
      <c r="F289" s="4" t="s">
        <v>40</v>
      </c>
      <c r="G289" s="4" t="s">
        <v>31</v>
      </c>
      <c r="H289" s="4" t="s">
        <v>40</v>
      </c>
      <c r="I289" s="4" t="s">
        <v>42</v>
      </c>
      <c r="J289" s="4" t="s">
        <v>34</v>
      </c>
      <c r="K289" s="4">
        <v>0</v>
      </c>
      <c r="L289" s="4" t="s">
        <v>31</v>
      </c>
      <c r="M289" s="4">
        <v>0</v>
      </c>
      <c r="N289" s="4">
        <v>5</v>
      </c>
      <c r="O289" s="4" t="s">
        <v>154</v>
      </c>
      <c r="P289" s="4" t="s">
        <v>77</v>
      </c>
      <c r="Q289" s="4" t="s">
        <v>64</v>
      </c>
      <c r="R289" s="4" t="s">
        <v>261</v>
      </c>
      <c r="T289">
        <f>IF(B289=Questions!$H$4,1,0)</f>
        <v>0</v>
      </c>
      <c r="U289">
        <f>IF(toss_winner=winner,1,0)</f>
        <v>0</v>
      </c>
      <c r="V289">
        <f t="shared" si="8"/>
        <v>0</v>
      </c>
      <c r="W289">
        <f t="shared" si="9"/>
        <v>0</v>
      </c>
    </row>
    <row r="290" spans="1:23" ht="15.75" customHeight="1" x14ac:dyDescent="0.25">
      <c r="A290" s="4">
        <v>289</v>
      </c>
      <c r="B290" s="4">
        <v>2012</v>
      </c>
      <c r="C290" s="4" t="str">
        <f>B290&amp;"-"&amp;COUNTIF($B$2:B290,B290)</f>
        <v>2012-41</v>
      </c>
      <c r="D290" s="4" t="s">
        <v>178</v>
      </c>
      <c r="E290" s="11">
        <v>41030</v>
      </c>
      <c r="F290" s="4" t="s">
        <v>61</v>
      </c>
      <c r="G290" s="4" t="s">
        <v>214</v>
      </c>
      <c r="H290" s="4" t="s">
        <v>61</v>
      </c>
      <c r="I290" s="4" t="s">
        <v>42</v>
      </c>
      <c r="J290" s="4" t="s">
        <v>34</v>
      </c>
      <c r="K290" s="4">
        <v>0</v>
      </c>
      <c r="L290" s="4" t="s">
        <v>61</v>
      </c>
      <c r="M290" s="4">
        <v>13</v>
      </c>
      <c r="N290" s="4">
        <v>0</v>
      </c>
      <c r="O290" s="4" t="s">
        <v>79</v>
      </c>
      <c r="P290" s="4" t="s">
        <v>180</v>
      </c>
      <c r="Q290" s="4" t="s">
        <v>52</v>
      </c>
      <c r="R290" s="4" t="s">
        <v>241</v>
      </c>
      <c r="T290">
        <f>IF(B290=Questions!$H$4,1,0)</f>
        <v>0</v>
      </c>
      <c r="U290">
        <f>IF(toss_winner=winner,1,0)</f>
        <v>1</v>
      </c>
      <c r="V290">
        <f t="shared" si="8"/>
        <v>0</v>
      </c>
      <c r="W290">
        <f t="shared" si="9"/>
        <v>0</v>
      </c>
    </row>
    <row r="291" spans="1:23" ht="15.75" customHeight="1" x14ac:dyDescent="0.25">
      <c r="A291" s="4">
        <v>290</v>
      </c>
      <c r="B291" s="4">
        <v>2012</v>
      </c>
      <c r="C291" s="4" t="str">
        <f>B291&amp;"-"&amp;COUNTIF($B$2:B291,B291)</f>
        <v>2012-42</v>
      </c>
      <c r="D291" s="4" t="s">
        <v>66</v>
      </c>
      <c r="E291" s="11">
        <v>41030</v>
      </c>
      <c r="F291" s="4" t="s">
        <v>48</v>
      </c>
      <c r="G291" s="4" t="s">
        <v>49</v>
      </c>
      <c r="H291" s="4" t="s">
        <v>48</v>
      </c>
      <c r="I291" s="4" t="s">
        <v>42</v>
      </c>
      <c r="J291" s="4" t="s">
        <v>34</v>
      </c>
      <c r="K291" s="4">
        <v>0</v>
      </c>
      <c r="L291" s="4" t="s">
        <v>49</v>
      </c>
      <c r="M291" s="4">
        <v>0</v>
      </c>
      <c r="N291" s="4">
        <v>6</v>
      </c>
      <c r="O291" s="4" t="s">
        <v>262</v>
      </c>
      <c r="P291" s="4" t="s">
        <v>68</v>
      </c>
      <c r="Q291" s="4" t="s">
        <v>239</v>
      </c>
      <c r="R291" s="4" t="s">
        <v>125</v>
      </c>
      <c r="T291">
        <f>IF(B291=Questions!$H$4,1,0)</f>
        <v>0</v>
      </c>
      <c r="U291">
        <f>IF(toss_winner=winner,1,0)</f>
        <v>0</v>
      </c>
      <c r="V291">
        <f t="shared" si="8"/>
        <v>0</v>
      </c>
      <c r="W291">
        <f t="shared" si="9"/>
        <v>0</v>
      </c>
    </row>
    <row r="292" spans="1:23" ht="15.75" customHeight="1" x14ac:dyDescent="0.25">
      <c r="A292" s="4">
        <v>291</v>
      </c>
      <c r="B292" s="4">
        <v>2012</v>
      </c>
      <c r="C292" s="4" t="str">
        <f>B292&amp;"-"&amp;COUNTIF($B$2:B292,B292)</f>
        <v>2012-43</v>
      </c>
      <c r="D292" s="4" t="s">
        <v>30</v>
      </c>
      <c r="E292" s="11">
        <v>41031</v>
      </c>
      <c r="F292" s="4" t="s">
        <v>32</v>
      </c>
      <c r="G292" s="4" t="s">
        <v>41</v>
      </c>
      <c r="H292" s="4" t="s">
        <v>41</v>
      </c>
      <c r="I292" s="4" t="s">
        <v>33</v>
      </c>
      <c r="J292" s="4" t="s">
        <v>34</v>
      </c>
      <c r="K292" s="4">
        <v>0</v>
      </c>
      <c r="L292" s="4" t="s">
        <v>41</v>
      </c>
      <c r="M292" s="4">
        <v>0</v>
      </c>
      <c r="N292" s="4">
        <v>4</v>
      </c>
      <c r="O292" s="4" t="s">
        <v>263</v>
      </c>
      <c r="P292" s="4" t="s">
        <v>36</v>
      </c>
      <c r="Q292" s="4" t="s">
        <v>64</v>
      </c>
      <c r="R292" s="4" t="s">
        <v>261</v>
      </c>
      <c r="T292">
        <f>IF(B292=Questions!$H$4,1,0)</f>
        <v>0</v>
      </c>
      <c r="U292">
        <f>IF(toss_winner=winner,1,0)</f>
        <v>1</v>
      </c>
      <c r="V292">
        <f t="shared" si="8"/>
        <v>1</v>
      </c>
      <c r="W292">
        <f t="shared" si="9"/>
        <v>1</v>
      </c>
    </row>
    <row r="293" spans="1:23" ht="15.75" customHeight="1" x14ac:dyDescent="0.25">
      <c r="A293" s="4">
        <v>292</v>
      </c>
      <c r="B293" s="4">
        <v>2012</v>
      </c>
      <c r="C293" s="4" t="str">
        <f>B293&amp;"-"&amp;COUNTIF($B$2:B293,B293)</f>
        <v>2012-44</v>
      </c>
      <c r="D293" s="4" t="s">
        <v>247</v>
      </c>
      <c r="E293" s="11">
        <v>41032</v>
      </c>
      <c r="F293" s="4" t="s">
        <v>55</v>
      </c>
      <c r="G293" s="4" t="s">
        <v>214</v>
      </c>
      <c r="H293" s="4" t="s">
        <v>55</v>
      </c>
      <c r="I293" s="4" t="s">
        <v>42</v>
      </c>
      <c r="J293" s="4" t="s">
        <v>34</v>
      </c>
      <c r="K293" s="4">
        <v>0</v>
      </c>
      <c r="L293" s="4" t="s">
        <v>55</v>
      </c>
      <c r="M293" s="4">
        <v>1</v>
      </c>
      <c r="N293" s="4">
        <v>0</v>
      </c>
      <c r="O293" s="4" t="s">
        <v>188</v>
      </c>
      <c r="P293" s="4" t="s">
        <v>249</v>
      </c>
      <c r="Q293" s="4" t="s">
        <v>37</v>
      </c>
      <c r="R293" s="4" t="s">
        <v>137</v>
      </c>
      <c r="T293">
        <f>IF(B293=Questions!$H$4,1,0)</f>
        <v>0</v>
      </c>
      <c r="U293">
        <f>IF(toss_winner=winner,1,0)</f>
        <v>1</v>
      </c>
      <c r="V293">
        <f t="shared" si="8"/>
        <v>0</v>
      </c>
      <c r="W293">
        <f t="shared" si="9"/>
        <v>0</v>
      </c>
    </row>
    <row r="294" spans="1:23" ht="15.75" customHeight="1" x14ac:dyDescent="0.25">
      <c r="A294" s="4">
        <v>293</v>
      </c>
      <c r="B294" s="4">
        <v>2012</v>
      </c>
      <c r="C294" s="4" t="str">
        <f>B294&amp;"-"&amp;COUNTIF($B$2:B294,B294)</f>
        <v>2012-45</v>
      </c>
      <c r="D294" s="4" t="s">
        <v>75</v>
      </c>
      <c r="E294" s="11">
        <v>41033</v>
      </c>
      <c r="F294" s="4" t="s">
        <v>40</v>
      </c>
      <c r="G294" s="4" t="s">
        <v>61</v>
      </c>
      <c r="H294" s="4" t="s">
        <v>40</v>
      </c>
      <c r="I294" s="4" t="s">
        <v>42</v>
      </c>
      <c r="J294" s="4" t="s">
        <v>34</v>
      </c>
      <c r="K294" s="4">
        <v>0</v>
      </c>
      <c r="L294" s="4" t="s">
        <v>40</v>
      </c>
      <c r="M294" s="4">
        <v>10</v>
      </c>
      <c r="N294" s="4">
        <v>0</v>
      </c>
      <c r="O294" s="4" t="s">
        <v>114</v>
      </c>
      <c r="P294" s="4" t="s">
        <v>77</v>
      </c>
      <c r="Q294" s="4" t="s">
        <v>135</v>
      </c>
      <c r="R294" s="4" t="s">
        <v>251</v>
      </c>
      <c r="T294">
        <f>IF(B294=Questions!$H$4,1,0)</f>
        <v>0</v>
      </c>
      <c r="U294">
        <f>IF(toss_winner=winner,1,0)</f>
        <v>1</v>
      </c>
      <c r="V294">
        <f t="shared" si="8"/>
        <v>0</v>
      </c>
      <c r="W294">
        <f t="shared" si="9"/>
        <v>0</v>
      </c>
    </row>
    <row r="295" spans="1:23" ht="15.75" customHeight="1" x14ac:dyDescent="0.25">
      <c r="A295" s="4">
        <v>294</v>
      </c>
      <c r="B295" s="4">
        <v>2012</v>
      </c>
      <c r="C295" s="4" t="str">
        <f>B295&amp;"-"&amp;COUNTIF($B$2:B295,B295)</f>
        <v>2012-46</v>
      </c>
      <c r="D295" s="4" t="s">
        <v>60</v>
      </c>
      <c r="E295" s="11">
        <v>41034</v>
      </c>
      <c r="F295" s="4" t="s">
        <v>31</v>
      </c>
      <c r="G295" s="4" t="s">
        <v>214</v>
      </c>
      <c r="H295" s="4" t="s">
        <v>31</v>
      </c>
      <c r="I295" s="4" t="s">
        <v>42</v>
      </c>
      <c r="J295" s="4" t="s">
        <v>34</v>
      </c>
      <c r="K295" s="4">
        <v>0</v>
      </c>
      <c r="L295" s="4" t="s">
        <v>31</v>
      </c>
      <c r="M295" s="4">
        <v>7</v>
      </c>
      <c r="N295" s="4">
        <v>0</v>
      </c>
      <c r="O295" s="4" t="s">
        <v>256</v>
      </c>
      <c r="P295" s="4" t="s">
        <v>63</v>
      </c>
      <c r="Q295" s="4" t="s">
        <v>64</v>
      </c>
      <c r="R295" s="4" t="s">
        <v>146</v>
      </c>
      <c r="T295">
        <f>IF(B295=Questions!$H$4,1,0)</f>
        <v>0</v>
      </c>
      <c r="U295">
        <f>IF(toss_winner=winner,1,0)</f>
        <v>1</v>
      </c>
      <c r="V295">
        <f t="shared" si="8"/>
        <v>0</v>
      </c>
      <c r="W295">
        <f t="shared" si="9"/>
        <v>0</v>
      </c>
    </row>
    <row r="296" spans="1:23" ht="15.75" customHeight="1" x14ac:dyDescent="0.25">
      <c r="A296" s="4">
        <v>295</v>
      </c>
      <c r="B296" s="4">
        <v>2012</v>
      </c>
      <c r="C296" s="4" t="str">
        <f>B296&amp;"-"&amp;COUNTIF($B$2:B296,B296)</f>
        <v>2012-47</v>
      </c>
      <c r="D296" s="4" t="s">
        <v>39</v>
      </c>
      <c r="E296" s="11">
        <v>41034</v>
      </c>
      <c r="F296" s="4" t="s">
        <v>48</v>
      </c>
      <c r="G296" s="4" t="s">
        <v>41</v>
      </c>
      <c r="H296" s="4" t="s">
        <v>48</v>
      </c>
      <c r="I296" s="4" t="s">
        <v>42</v>
      </c>
      <c r="J296" s="4" t="s">
        <v>34</v>
      </c>
      <c r="K296" s="4">
        <v>0</v>
      </c>
      <c r="L296" s="4" t="s">
        <v>48</v>
      </c>
      <c r="M296" s="4">
        <v>43</v>
      </c>
      <c r="N296" s="4">
        <v>0</v>
      </c>
      <c r="O296" s="4" t="s">
        <v>67</v>
      </c>
      <c r="P296" s="4" t="s">
        <v>44</v>
      </c>
      <c r="Q296" s="4" t="s">
        <v>239</v>
      </c>
      <c r="R296" s="4" t="s">
        <v>125</v>
      </c>
      <c r="T296">
        <f>IF(B296=Questions!$H$4,1,0)</f>
        <v>0</v>
      </c>
      <c r="U296">
        <f>IF(toss_winner=winner,1,0)</f>
        <v>1</v>
      </c>
      <c r="V296">
        <f t="shared" si="8"/>
        <v>0</v>
      </c>
      <c r="W296">
        <f t="shared" si="9"/>
        <v>0</v>
      </c>
    </row>
    <row r="297" spans="1:23" ht="15.75" customHeight="1" x14ac:dyDescent="0.25">
      <c r="A297" s="4">
        <v>296</v>
      </c>
      <c r="B297" s="4">
        <v>2012</v>
      </c>
      <c r="C297" s="4" t="str">
        <f>B297&amp;"-"&amp;COUNTIF($B$2:B297,B297)</f>
        <v>2012-48</v>
      </c>
      <c r="D297" s="4" t="s">
        <v>54</v>
      </c>
      <c r="E297" s="11">
        <v>41035</v>
      </c>
      <c r="F297" s="4" t="s">
        <v>40</v>
      </c>
      <c r="G297" s="4" t="s">
        <v>55</v>
      </c>
      <c r="H297" s="4" t="s">
        <v>55</v>
      </c>
      <c r="I297" s="4" t="s">
        <v>33</v>
      </c>
      <c r="J297" s="4" t="s">
        <v>34</v>
      </c>
      <c r="K297" s="4">
        <v>0</v>
      </c>
      <c r="L297" s="4" t="s">
        <v>55</v>
      </c>
      <c r="M297" s="4">
        <v>0</v>
      </c>
      <c r="N297" s="4">
        <v>2</v>
      </c>
      <c r="O297" s="4" t="s">
        <v>160</v>
      </c>
      <c r="P297" s="4" t="s">
        <v>57</v>
      </c>
      <c r="Q297" s="4" t="s">
        <v>37</v>
      </c>
      <c r="R297" s="4" t="s">
        <v>137</v>
      </c>
      <c r="T297">
        <f>IF(B297=Questions!$H$4,1,0)</f>
        <v>0</v>
      </c>
      <c r="U297">
        <f>IF(toss_winner=winner,1,0)</f>
        <v>1</v>
      </c>
      <c r="V297">
        <f t="shared" si="8"/>
        <v>1</v>
      </c>
      <c r="W297">
        <f t="shared" si="9"/>
        <v>1</v>
      </c>
    </row>
    <row r="298" spans="1:23" ht="15.75" customHeight="1" x14ac:dyDescent="0.25">
      <c r="A298" s="4">
        <v>297</v>
      </c>
      <c r="B298" s="4">
        <v>2012</v>
      </c>
      <c r="C298" s="4" t="str">
        <f>B298&amp;"-"&amp;COUNTIF($B$2:B298,B298)</f>
        <v>2012-49</v>
      </c>
      <c r="D298" s="4" t="s">
        <v>30</v>
      </c>
      <c r="E298" s="11">
        <v>41035</v>
      </c>
      <c r="F298" s="4" t="s">
        <v>61</v>
      </c>
      <c r="G298" s="4" t="s">
        <v>32</v>
      </c>
      <c r="H298" s="4" t="s">
        <v>32</v>
      </c>
      <c r="I298" s="4" t="s">
        <v>33</v>
      </c>
      <c r="J298" s="4" t="s">
        <v>34</v>
      </c>
      <c r="K298" s="4">
        <v>0</v>
      </c>
      <c r="L298" s="4" t="s">
        <v>32</v>
      </c>
      <c r="M298" s="4">
        <v>0</v>
      </c>
      <c r="N298" s="4">
        <v>5</v>
      </c>
      <c r="O298" s="4" t="s">
        <v>130</v>
      </c>
      <c r="P298" s="4" t="s">
        <v>36</v>
      </c>
      <c r="Q298" s="4" t="s">
        <v>135</v>
      </c>
      <c r="R298" s="4" t="s">
        <v>251</v>
      </c>
      <c r="T298">
        <f>IF(B298=Questions!$H$4,1,0)</f>
        <v>0</v>
      </c>
      <c r="U298">
        <f>IF(toss_winner=winner,1,0)</f>
        <v>1</v>
      </c>
      <c r="V298">
        <f t="shared" si="8"/>
        <v>1</v>
      </c>
      <c r="W298">
        <f t="shared" si="9"/>
        <v>1</v>
      </c>
    </row>
    <row r="299" spans="1:23" ht="15.75" customHeight="1" x14ac:dyDescent="0.25">
      <c r="A299" s="4">
        <v>298</v>
      </c>
      <c r="B299" s="4">
        <v>2012</v>
      </c>
      <c r="C299" s="4" t="str">
        <f>B299&amp;"-"&amp;COUNTIF($B$2:B299,B299)</f>
        <v>2012-50</v>
      </c>
      <c r="D299" s="4" t="s">
        <v>47</v>
      </c>
      <c r="E299" s="11">
        <v>41036</v>
      </c>
      <c r="F299" s="4" t="s">
        <v>49</v>
      </c>
      <c r="G299" s="4" t="s">
        <v>31</v>
      </c>
      <c r="H299" s="4" t="s">
        <v>49</v>
      </c>
      <c r="I299" s="4" t="s">
        <v>42</v>
      </c>
      <c r="J299" s="4" t="s">
        <v>34</v>
      </c>
      <c r="K299" s="4">
        <v>0</v>
      </c>
      <c r="L299" s="4" t="s">
        <v>31</v>
      </c>
      <c r="M299" s="4">
        <v>0</v>
      </c>
      <c r="N299" s="4">
        <v>6</v>
      </c>
      <c r="O299" s="4" t="s">
        <v>152</v>
      </c>
      <c r="P299" s="4" t="s">
        <v>51</v>
      </c>
      <c r="Q299" s="4" t="s">
        <v>239</v>
      </c>
      <c r="R299" s="4" t="s">
        <v>148</v>
      </c>
      <c r="T299">
        <f>IF(B299=Questions!$H$4,1,0)</f>
        <v>0</v>
      </c>
      <c r="U299">
        <f>IF(toss_winner=winner,1,0)</f>
        <v>0</v>
      </c>
      <c r="V299">
        <f t="shared" si="8"/>
        <v>0</v>
      </c>
      <c r="W299">
        <f t="shared" si="9"/>
        <v>0</v>
      </c>
    </row>
    <row r="300" spans="1:23" ht="15.75" customHeight="1" x14ac:dyDescent="0.25">
      <c r="A300" s="4">
        <v>299</v>
      </c>
      <c r="B300" s="4">
        <v>2012</v>
      </c>
      <c r="C300" s="4" t="str">
        <f>B300&amp;"-"&amp;COUNTIF($B$2:B300,B300)</f>
        <v>2012-51</v>
      </c>
      <c r="D300" s="4" t="s">
        <v>247</v>
      </c>
      <c r="E300" s="11">
        <v>41037</v>
      </c>
      <c r="F300" s="4" t="s">
        <v>214</v>
      </c>
      <c r="G300" s="4" t="s">
        <v>48</v>
      </c>
      <c r="H300" s="4" t="s">
        <v>214</v>
      </c>
      <c r="I300" s="4" t="s">
        <v>42</v>
      </c>
      <c r="J300" s="4" t="s">
        <v>34</v>
      </c>
      <c r="K300" s="4">
        <v>0</v>
      </c>
      <c r="L300" s="4" t="s">
        <v>48</v>
      </c>
      <c r="M300" s="4">
        <v>0</v>
      </c>
      <c r="N300" s="4">
        <v>7</v>
      </c>
      <c r="O300" s="4" t="s">
        <v>67</v>
      </c>
      <c r="P300" s="4" t="s">
        <v>249</v>
      </c>
      <c r="Q300" s="4" t="s">
        <v>37</v>
      </c>
      <c r="R300" s="4" t="s">
        <v>87</v>
      </c>
      <c r="T300">
        <f>IF(B300=Questions!$H$4,1,0)</f>
        <v>0</v>
      </c>
      <c r="U300">
        <f>IF(toss_winner=winner,1,0)</f>
        <v>0</v>
      </c>
      <c r="V300">
        <f t="shared" si="8"/>
        <v>0</v>
      </c>
      <c r="W300">
        <f t="shared" si="9"/>
        <v>0</v>
      </c>
    </row>
    <row r="301" spans="1:23" ht="15.75" customHeight="1" x14ac:dyDescent="0.25">
      <c r="A301" s="4">
        <v>300</v>
      </c>
      <c r="B301" s="4">
        <v>2012</v>
      </c>
      <c r="C301" s="4" t="str">
        <f>B301&amp;"-"&amp;COUNTIF($B$2:B301,B301)</f>
        <v>2012-52</v>
      </c>
      <c r="D301" s="4" t="s">
        <v>70</v>
      </c>
      <c r="E301" s="11">
        <v>41037</v>
      </c>
      <c r="F301" s="4" t="s">
        <v>41</v>
      </c>
      <c r="G301" s="4" t="s">
        <v>61</v>
      </c>
      <c r="H301" s="4" t="s">
        <v>61</v>
      </c>
      <c r="I301" s="4" t="s">
        <v>33</v>
      </c>
      <c r="J301" s="4" t="s">
        <v>34</v>
      </c>
      <c r="K301" s="4">
        <v>0</v>
      </c>
      <c r="L301" s="4" t="s">
        <v>41</v>
      </c>
      <c r="M301" s="4">
        <v>25</v>
      </c>
      <c r="N301" s="4">
        <v>0</v>
      </c>
      <c r="O301" s="4" t="s">
        <v>260</v>
      </c>
      <c r="P301" s="4" t="s">
        <v>72</v>
      </c>
      <c r="Q301" s="4" t="s">
        <v>135</v>
      </c>
      <c r="R301" s="4" t="s">
        <v>251</v>
      </c>
      <c r="T301">
        <f>IF(B301=Questions!$H$4,1,0)</f>
        <v>0</v>
      </c>
      <c r="U301">
        <f>IF(toss_winner=winner,1,0)</f>
        <v>0</v>
      </c>
      <c r="V301">
        <f t="shared" si="8"/>
        <v>1</v>
      </c>
      <c r="W301">
        <f t="shared" si="9"/>
        <v>0</v>
      </c>
    </row>
    <row r="302" spans="1:23" ht="15.75" customHeight="1" x14ac:dyDescent="0.25">
      <c r="A302" s="4">
        <v>301</v>
      </c>
      <c r="B302" s="4">
        <v>2012</v>
      </c>
      <c r="C302" s="4" t="str">
        <f>B302&amp;"-"&amp;COUNTIF($B$2:B302,B302)</f>
        <v>2012-53</v>
      </c>
      <c r="D302" s="4" t="s">
        <v>54</v>
      </c>
      <c r="E302" s="11">
        <v>41038</v>
      </c>
      <c r="F302" s="4" t="s">
        <v>55</v>
      </c>
      <c r="G302" s="4" t="s">
        <v>32</v>
      </c>
      <c r="H302" s="4" t="s">
        <v>32</v>
      </c>
      <c r="I302" s="4" t="s">
        <v>33</v>
      </c>
      <c r="J302" s="4" t="s">
        <v>34</v>
      </c>
      <c r="K302" s="4">
        <v>0</v>
      </c>
      <c r="L302" s="4" t="s">
        <v>32</v>
      </c>
      <c r="M302" s="4">
        <v>0</v>
      </c>
      <c r="N302" s="4">
        <v>9</v>
      </c>
      <c r="O302" s="4" t="s">
        <v>127</v>
      </c>
      <c r="P302" s="4" t="s">
        <v>57</v>
      </c>
      <c r="Q302" s="4" t="s">
        <v>64</v>
      </c>
      <c r="R302" s="4" t="s">
        <v>246</v>
      </c>
      <c r="T302">
        <f>IF(B302=Questions!$H$4,1,0)</f>
        <v>0</v>
      </c>
      <c r="U302">
        <f>IF(toss_winner=winner,1,0)</f>
        <v>1</v>
      </c>
      <c r="V302">
        <f t="shared" si="8"/>
        <v>1</v>
      </c>
      <c r="W302">
        <f t="shared" si="9"/>
        <v>1</v>
      </c>
    </row>
    <row r="303" spans="1:23" ht="15.75" customHeight="1" x14ac:dyDescent="0.25">
      <c r="A303" s="4">
        <v>302</v>
      </c>
      <c r="B303" s="4">
        <v>2012</v>
      </c>
      <c r="C303" s="4" t="str">
        <f>B303&amp;"-"&amp;COUNTIF($B$2:B303,B303)</f>
        <v>2012-54</v>
      </c>
      <c r="D303" s="4" t="s">
        <v>66</v>
      </c>
      <c r="E303" s="11">
        <v>41039</v>
      </c>
      <c r="F303" s="4" t="s">
        <v>48</v>
      </c>
      <c r="G303" s="4" t="s">
        <v>40</v>
      </c>
      <c r="H303" s="4" t="s">
        <v>40</v>
      </c>
      <c r="I303" s="4" t="s">
        <v>33</v>
      </c>
      <c r="J303" s="4" t="s">
        <v>34</v>
      </c>
      <c r="K303" s="4">
        <v>0</v>
      </c>
      <c r="L303" s="4" t="s">
        <v>40</v>
      </c>
      <c r="M303" s="4">
        <v>0</v>
      </c>
      <c r="N303" s="4">
        <v>4</v>
      </c>
      <c r="O303" s="4" t="s">
        <v>264</v>
      </c>
      <c r="P303" s="4" t="s">
        <v>68</v>
      </c>
      <c r="Q303" s="4" t="s">
        <v>251</v>
      </c>
      <c r="R303" s="4" t="s">
        <v>261</v>
      </c>
      <c r="T303">
        <f>IF(B303=Questions!$H$4,1,0)</f>
        <v>0</v>
      </c>
      <c r="U303">
        <f>IF(toss_winner=winner,1,0)</f>
        <v>1</v>
      </c>
      <c r="V303">
        <f t="shared" si="8"/>
        <v>1</v>
      </c>
      <c r="W303">
        <f t="shared" si="9"/>
        <v>1</v>
      </c>
    </row>
    <row r="304" spans="1:23" ht="15.75" customHeight="1" x14ac:dyDescent="0.25">
      <c r="A304" s="4">
        <v>303</v>
      </c>
      <c r="B304" s="4">
        <v>2012</v>
      </c>
      <c r="C304" s="4" t="str">
        <f>B304&amp;"-"&amp;COUNTIF($B$2:B304,B304)</f>
        <v>2012-55</v>
      </c>
      <c r="D304" s="4" t="s">
        <v>247</v>
      </c>
      <c r="E304" s="11">
        <v>41040</v>
      </c>
      <c r="F304" s="4" t="s">
        <v>32</v>
      </c>
      <c r="G304" s="4" t="s">
        <v>214</v>
      </c>
      <c r="H304" s="4" t="s">
        <v>214</v>
      </c>
      <c r="I304" s="4" t="s">
        <v>33</v>
      </c>
      <c r="J304" s="4" t="s">
        <v>34</v>
      </c>
      <c r="K304" s="4">
        <v>0</v>
      </c>
      <c r="L304" s="4" t="s">
        <v>32</v>
      </c>
      <c r="M304" s="4">
        <v>35</v>
      </c>
      <c r="N304" s="4">
        <v>0</v>
      </c>
      <c r="O304" s="4" t="s">
        <v>127</v>
      </c>
      <c r="P304" s="4" t="s">
        <v>249</v>
      </c>
      <c r="Q304" s="4" t="s">
        <v>64</v>
      </c>
      <c r="R304" s="4" t="s">
        <v>146</v>
      </c>
      <c r="T304">
        <f>IF(B304=Questions!$H$4,1,0)</f>
        <v>0</v>
      </c>
      <c r="U304">
        <f>IF(toss_winner=winner,1,0)</f>
        <v>0</v>
      </c>
      <c r="V304">
        <f t="shared" si="8"/>
        <v>1</v>
      </c>
      <c r="W304">
        <f t="shared" si="9"/>
        <v>0</v>
      </c>
    </row>
    <row r="305" spans="1:23" ht="15.75" customHeight="1" x14ac:dyDescent="0.25">
      <c r="A305" s="4">
        <v>304</v>
      </c>
      <c r="B305" s="4">
        <v>2012</v>
      </c>
      <c r="C305" s="4" t="str">
        <f>B305&amp;"-"&amp;COUNTIF($B$2:B305,B305)</f>
        <v>2012-56</v>
      </c>
      <c r="D305" s="4" t="s">
        <v>60</v>
      </c>
      <c r="E305" s="11">
        <v>41041</v>
      </c>
      <c r="F305" s="4" t="s">
        <v>55</v>
      </c>
      <c r="G305" s="4" t="s">
        <v>31</v>
      </c>
      <c r="H305" s="4" t="s">
        <v>55</v>
      </c>
      <c r="I305" s="4" t="s">
        <v>42</v>
      </c>
      <c r="J305" s="4" t="s">
        <v>34</v>
      </c>
      <c r="K305" s="4">
        <v>0</v>
      </c>
      <c r="L305" s="4" t="s">
        <v>55</v>
      </c>
      <c r="M305" s="4">
        <v>27</v>
      </c>
      <c r="N305" s="4">
        <v>0</v>
      </c>
      <c r="O305" s="4" t="s">
        <v>155</v>
      </c>
      <c r="P305" s="4" t="s">
        <v>63</v>
      </c>
      <c r="Q305" s="4" t="s">
        <v>148</v>
      </c>
      <c r="R305" s="4" t="s">
        <v>125</v>
      </c>
      <c r="T305">
        <f>IF(B305=Questions!$H$4,1,0)</f>
        <v>0</v>
      </c>
      <c r="U305">
        <f>IF(toss_winner=winner,1,0)</f>
        <v>1</v>
      </c>
      <c r="V305">
        <f t="shared" si="8"/>
        <v>0</v>
      </c>
      <c r="W305">
        <f t="shared" si="9"/>
        <v>0</v>
      </c>
    </row>
    <row r="306" spans="1:23" ht="15.75" customHeight="1" x14ac:dyDescent="0.25">
      <c r="A306" s="4">
        <v>305</v>
      </c>
      <c r="B306" s="4">
        <v>2012</v>
      </c>
      <c r="C306" s="4" t="str">
        <f>B306&amp;"-"&amp;COUNTIF($B$2:B306,B306)</f>
        <v>2012-57</v>
      </c>
      <c r="D306" s="4" t="s">
        <v>75</v>
      </c>
      <c r="E306" s="11">
        <v>41041</v>
      </c>
      <c r="F306" s="4" t="s">
        <v>49</v>
      </c>
      <c r="G306" s="4" t="s">
        <v>40</v>
      </c>
      <c r="H306" s="4" t="s">
        <v>40</v>
      </c>
      <c r="I306" s="4" t="s">
        <v>33</v>
      </c>
      <c r="J306" s="4" t="s">
        <v>34</v>
      </c>
      <c r="K306" s="4">
        <v>0</v>
      </c>
      <c r="L306" s="4" t="s">
        <v>40</v>
      </c>
      <c r="M306" s="4">
        <v>0</v>
      </c>
      <c r="N306" s="4">
        <v>9</v>
      </c>
      <c r="O306" s="4" t="s">
        <v>264</v>
      </c>
      <c r="P306" s="4" t="s">
        <v>77</v>
      </c>
      <c r="Q306" s="4" t="s">
        <v>177</v>
      </c>
      <c r="R306" s="4" t="s">
        <v>87</v>
      </c>
      <c r="T306">
        <f>IF(B306=Questions!$H$4,1,0)</f>
        <v>0</v>
      </c>
      <c r="U306">
        <f>IF(toss_winner=winner,1,0)</f>
        <v>1</v>
      </c>
      <c r="V306">
        <f t="shared" si="8"/>
        <v>1</v>
      </c>
      <c r="W306">
        <f t="shared" si="9"/>
        <v>1</v>
      </c>
    </row>
    <row r="307" spans="1:23" ht="15.75" customHeight="1" x14ac:dyDescent="0.25">
      <c r="A307" s="4">
        <v>306</v>
      </c>
      <c r="B307" s="4">
        <v>2012</v>
      </c>
      <c r="C307" s="4" t="str">
        <f>B307&amp;"-"&amp;COUNTIF($B$2:B307,B307)</f>
        <v>2012-58</v>
      </c>
      <c r="D307" s="4" t="s">
        <v>66</v>
      </c>
      <c r="E307" s="11">
        <v>41042</v>
      </c>
      <c r="F307" s="4" t="s">
        <v>48</v>
      </c>
      <c r="G307" s="4" t="s">
        <v>214</v>
      </c>
      <c r="H307" s="4" t="s">
        <v>48</v>
      </c>
      <c r="I307" s="4" t="s">
        <v>42</v>
      </c>
      <c r="J307" s="4" t="s">
        <v>34</v>
      </c>
      <c r="K307" s="4">
        <v>0</v>
      </c>
      <c r="L307" s="4" t="s">
        <v>48</v>
      </c>
      <c r="M307" s="4">
        <v>45</v>
      </c>
      <c r="N307" s="4">
        <v>0</v>
      </c>
      <c r="O307" s="4" t="s">
        <v>265</v>
      </c>
      <c r="P307" s="4" t="s">
        <v>68</v>
      </c>
      <c r="Q307" s="4" t="s">
        <v>64</v>
      </c>
      <c r="R307" s="4" t="s">
        <v>146</v>
      </c>
      <c r="T307">
        <f>IF(B307=Questions!$H$4,1,0)</f>
        <v>0</v>
      </c>
      <c r="U307">
        <f>IF(toss_winner=winner,1,0)</f>
        <v>1</v>
      </c>
      <c r="V307">
        <f t="shared" si="8"/>
        <v>0</v>
      </c>
      <c r="W307">
        <f t="shared" si="9"/>
        <v>0</v>
      </c>
    </row>
    <row r="308" spans="1:23" ht="15.75" customHeight="1" x14ac:dyDescent="0.25">
      <c r="A308" s="4">
        <v>307</v>
      </c>
      <c r="B308" s="4">
        <v>2012</v>
      </c>
      <c r="C308" s="4" t="str">
        <f>B308&amp;"-"&amp;COUNTIF($B$2:B308,B308)</f>
        <v>2012-59</v>
      </c>
      <c r="D308" s="4" t="s">
        <v>39</v>
      </c>
      <c r="E308" s="11">
        <v>41042</v>
      </c>
      <c r="F308" s="4" t="s">
        <v>61</v>
      </c>
      <c r="G308" s="4" t="s">
        <v>41</v>
      </c>
      <c r="H308" s="4" t="s">
        <v>61</v>
      </c>
      <c r="I308" s="4" t="s">
        <v>42</v>
      </c>
      <c r="J308" s="4" t="s">
        <v>34</v>
      </c>
      <c r="K308" s="4">
        <v>0</v>
      </c>
      <c r="L308" s="4" t="s">
        <v>41</v>
      </c>
      <c r="M308" s="4">
        <v>0</v>
      </c>
      <c r="N308" s="4">
        <v>4</v>
      </c>
      <c r="O308" s="4" t="s">
        <v>62</v>
      </c>
      <c r="P308" s="4" t="s">
        <v>44</v>
      </c>
      <c r="Q308" s="4" t="s">
        <v>135</v>
      </c>
      <c r="R308" s="4" t="s">
        <v>251</v>
      </c>
      <c r="T308">
        <f>IF(B308=Questions!$H$4,1,0)</f>
        <v>0</v>
      </c>
      <c r="U308">
        <f>IF(toss_winner=winner,1,0)</f>
        <v>0</v>
      </c>
      <c r="V308">
        <f t="shared" si="8"/>
        <v>0</v>
      </c>
      <c r="W308">
        <f t="shared" si="9"/>
        <v>0</v>
      </c>
    </row>
    <row r="309" spans="1:23" ht="15.75" customHeight="1" x14ac:dyDescent="0.25">
      <c r="A309" s="4">
        <v>308</v>
      </c>
      <c r="B309" s="4">
        <v>2012</v>
      </c>
      <c r="C309" s="4" t="str">
        <f>B309&amp;"-"&amp;COUNTIF($B$2:B309,B309)</f>
        <v>2012-60</v>
      </c>
      <c r="D309" s="4" t="s">
        <v>30</v>
      </c>
      <c r="E309" s="11">
        <v>41043</v>
      </c>
      <c r="F309" s="4" t="s">
        <v>32</v>
      </c>
      <c r="G309" s="4" t="s">
        <v>55</v>
      </c>
      <c r="H309" s="4" t="s">
        <v>55</v>
      </c>
      <c r="I309" s="4" t="s">
        <v>33</v>
      </c>
      <c r="J309" s="4" t="s">
        <v>34</v>
      </c>
      <c r="K309" s="4">
        <v>0</v>
      </c>
      <c r="L309" s="4" t="s">
        <v>55</v>
      </c>
      <c r="M309" s="4">
        <v>0</v>
      </c>
      <c r="N309" s="4">
        <v>5</v>
      </c>
      <c r="O309" s="4" t="s">
        <v>191</v>
      </c>
      <c r="P309" s="4" t="s">
        <v>36</v>
      </c>
      <c r="Q309" s="4" t="s">
        <v>177</v>
      </c>
      <c r="R309" s="4" t="s">
        <v>87</v>
      </c>
      <c r="T309">
        <f>IF(B309=Questions!$H$4,1,0)</f>
        <v>0</v>
      </c>
      <c r="U309">
        <f>IF(toss_winner=winner,1,0)</f>
        <v>1</v>
      </c>
      <c r="V309">
        <f t="shared" si="8"/>
        <v>1</v>
      </c>
      <c r="W309">
        <f t="shared" si="9"/>
        <v>1</v>
      </c>
    </row>
    <row r="310" spans="1:23" ht="15.75" customHeight="1" x14ac:dyDescent="0.25">
      <c r="A310" s="4">
        <v>309</v>
      </c>
      <c r="B310" s="4">
        <v>2012</v>
      </c>
      <c r="C310" s="4" t="str">
        <f>B310&amp;"-"&amp;COUNTIF($B$2:B310,B310)</f>
        <v>2012-61</v>
      </c>
      <c r="D310" s="4" t="s">
        <v>60</v>
      </c>
      <c r="E310" s="11">
        <v>41043</v>
      </c>
      <c r="F310" s="4" t="s">
        <v>31</v>
      </c>
      <c r="G310" s="4" t="s">
        <v>40</v>
      </c>
      <c r="H310" s="4" t="s">
        <v>40</v>
      </c>
      <c r="I310" s="4" t="s">
        <v>33</v>
      </c>
      <c r="J310" s="4" t="s">
        <v>34</v>
      </c>
      <c r="K310" s="4">
        <v>0</v>
      </c>
      <c r="L310" s="4" t="s">
        <v>40</v>
      </c>
      <c r="M310" s="4">
        <v>0</v>
      </c>
      <c r="N310" s="4">
        <v>5</v>
      </c>
      <c r="O310" s="4" t="s">
        <v>43</v>
      </c>
      <c r="P310" s="4" t="s">
        <v>63</v>
      </c>
      <c r="Q310" s="4" t="s">
        <v>239</v>
      </c>
      <c r="R310" s="4" t="s">
        <v>125</v>
      </c>
      <c r="T310">
        <f>IF(B310=Questions!$H$4,1,0)</f>
        <v>0</v>
      </c>
      <c r="U310">
        <f>IF(toss_winner=winner,1,0)</f>
        <v>1</v>
      </c>
      <c r="V310">
        <f t="shared" si="8"/>
        <v>1</v>
      </c>
      <c r="W310">
        <f t="shared" si="9"/>
        <v>1</v>
      </c>
    </row>
    <row r="311" spans="1:23" ht="15.75" customHeight="1" x14ac:dyDescent="0.25">
      <c r="A311" s="4">
        <v>310</v>
      </c>
      <c r="B311" s="4">
        <v>2012</v>
      </c>
      <c r="C311" s="4" t="str">
        <f>B311&amp;"-"&amp;COUNTIF($B$2:B311,B311)</f>
        <v>2012-62</v>
      </c>
      <c r="D311" s="4" t="s">
        <v>47</v>
      </c>
      <c r="E311" s="11">
        <v>41044</v>
      </c>
      <c r="F311" s="4" t="s">
        <v>41</v>
      </c>
      <c r="G311" s="4" t="s">
        <v>49</v>
      </c>
      <c r="H311" s="4" t="s">
        <v>41</v>
      </c>
      <c r="I311" s="4" t="s">
        <v>42</v>
      </c>
      <c r="J311" s="4" t="s">
        <v>34</v>
      </c>
      <c r="K311" s="4">
        <v>0</v>
      </c>
      <c r="L311" s="4" t="s">
        <v>49</v>
      </c>
      <c r="M311" s="4">
        <v>0</v>
      </c>
      <c r="N311" s="4">
        <v>5</v>
      </c>
      <c r="O311" s="4" t="s">
        <v>266</v>
      </c>
      <c r="P311" s="4" t="s">
        <v>51</v>
      </c>
      <c r="Q311" s="4" t="s">
        <v>135</v>
      </c>
      <c r="R311" s="4" t="s">
        <v>251</v>
      </c>
      <c r="T311">
        <f>IF(B311=Questions!$H$4,1,0)</f>
        <v>0</v>
      </c>
      <c r="U311">
        <f>IF(toss_winner=winner,1,0)</f>
        <v>0</v>
      </c>
      <c r="V311">
        <f t="shared" si="8"/>
        <v>0</v>
      </c>
      <c r="W311">
        <f t="shared" si="9"/>
        <v>0</v>
      </c>
    </row>
    <row r="312" spans="1:23" ht="15.75" customHeight="1" x14ac:dyDescent="0.25">
      <c r="A312" s="4">
        <v>311</v>
      </c>
      <c r="B312" s="4">
        <v>2012</v>
      </c>
      <c r="C312" s="4" t="str">
        <f>B312&amp;"-"&amp;COUNTIF($B$2:B312,B312)</f>
        <v>2012-63</v>
      </c>
      <c r="D312" s="4" t="s">
        <v>54</v>
      </c>
      <c r="E312" s="11">
        <v>41045</v>
      </c>
      <c r="F312" s="4" t="s">
        <v>31</v>
      </c>
      <c r="G312" s="4" t="s">
        <v>55</v>
      </c>
      <c r="H312" s="4" t="s">
        <v>55</v>
      </c>
      <c r="I312" s="4" t="s">
        <v>33</v>
      </c>
      <c r="J312" s="4" t="s">
        <v>34</v>
      </c>
      <c r="K312" s="4">
        <v>0</v>
      </c>
      <c r="L312" s="4" t="s">
        <v>31</v>
      </c>
      <c r="M312" s="4">
        <v>32</v>
      </c>
      <c r="N312" s="4">
        <v>0</v>
      </c>
      <c r="O312" s="4" t="s">
        <v>256</v>
      </c>
      <c r="P312" s="4" t="s">
        <v>57</v>
      </c>
      <c r="Q312" s="4" t="s">
        <v>177</v>
      </c>
      <c r="R312" s="4" t="s">
        <v>87</v>
      </c>
      <c r="T312">
        <f>IF(B312=Questions!$H$4,1,0)</f>
        <v>0</v>
      </c>
      <c r="U312">
        <f>IF(toss_winner=winner,1,0)</f>
        <v>0</v>
      </c>
      <c r="V312">
        <f t="shared" si="8"/>
        <v>1</v>
      </c>
      <c r="W312">
        <f t="shared" si="9"/>
        <v>0</v>
      </c>
    </row>
    <row r="313" spans="1:23" ht="15.75" customHeight="1" x14ac:dyDescent="0.25">
      <c r="A313" s="4">
        <v>312</v>
      </c>
      <c r="B313" s="4">
        <v>2012</v>
      </c>
      <c r="C313" s="4" t="str">
        <f>B313&amp;"-"&amp;COUNTIF($B$2:B313,B313)</f>
        <v>2012-64</v>
      </c>
      <c r="D313" s="4" t="s">
        <v>202</v>
      </c>
      <c r="E313" s="11">
        <v>41046</v>
      </c>
      <c r="F313" s="4" t="s">
        <v>40</v>
      </c>
      <c r="G313" s="4" t="s">
        <v>41</v>
      </c>
      <c r="H313" s="4" t="s">
        <v>41</v>
      </c>
      <c r="I313" s="4" t="s">
        <v>33</v>
      </c>
      <c r="J313" s="4" t="s">
        <v>34</v>
      </c>
      <c r="K313" s="4">
        <v>0</v>
      </c>
      <c r="L313" s="4" t="s">
        <v>41</v>
      </c>
      <c r="M313" s="4">
        <v>0</v>
      </c>
      <c r="N313" s="4">
        <v>6</v>
      </c>
      <c r="O313" s="4" t="s">
        <v>82</v>
      </c>
      <c r="P313" s="4" t="s">
        <v>203</v>
      </c>
      <c r="Q313" s="4" t="s">
        <v>246</v>
      </c>
      <c r="R313" s="4" t="s">
        <v>146</v>
      </c>
      <c r="T313">
        <f>IF(B313=Questions!$H$4,1,0)</f>
        <v>0</v>
      </c>
      <c r="U313">
        <f>IF(toss_winner=winner,1,0)</f>
        <v>1</v>
      </c>
      <c r="V313">
        <f t="shared" si="8"/>
        <v>1</v>
      </c>
      <c r="W313">
        <f t="shared" si="9"/>
        <v>1</v>
      </c>
    </row>
    <row r="314" spans="1:23" ht="15.75" customHeight="1" x14ac:dyDescent="0.25">
      <c r="A314" s="4">
        <v>313</v>
      </c>
      <c r="B314" s="4">
        <v>2012</v>
      </c>
      <c r="C314" s="4" t="str">
        <f>B314&amp;"-"&amp;COUNTIF($B$2:B314,B314)</f>
        <v>2012-65</v>
      </c>
      <c r="D314" s="4" t="s">
        <v>47</v>
      </c>
      <c r="E314" s="11">
        <v>41046</v>
      </c>
      <c r="F314" s="4" t="s">
        <v>32</v>
      </c>
      <c r="G314" s="4" t="s">
        <v>49</v>
      </c>
      <c r="H314" s="4" t="s">
        <v>49</v>
      </c>
      <c r="I314" s="4" t="s">
        <v>33</v>
      </c>
      <c r="J314" s="4" t="s">
        <v>34</v>
      </c>
      <c r="K314" s="4">
        <v>0</v>
      </c>
      <c r="L314" s="4" t="s">
        <v>32</v>
      </c>
      <c r="M314" s="4">
        <v>21</v>
      </c>
      <c r="N314" s="4">
        <v>0</v>
      </c>
      <c r="O314" s="4" t="s">
        <v>127</v>
      </c>
      <c r="P314" s="4" t="s">
        <v>51</v>
      </c>
      <c r="Q314" s="4" t="s">
        <v>135</v>
      </c>
      <c r="R314" s="4" t="s">
        <v>261</v>
      </c>
      <c r="T314">
        <f>IF(B314=Questions!$H$4,1,0)</f>
        <v>0</v>
      </c>
      <c r="U314">
        <f>IF(toss_winner=winner,1,0)</f>
        <v>0</v>
      </c>
      <c r="V314">
        <f t="shared" si="8"/>
        <v>1</v>
      </c>
      <c r="W314">
        <f t="shared" si="9"/>
        <v>0</v>
      </c>
    </row>
    <row r="315" spans="1:23" ht="15.75" customHeight="1" x14ac:dyDescent="0.25">
      <c r="A315" s="4">
        <v>314</v>
      </c>
      <c r="B315" s="4">
        <v>2012</v>
      </c>
      <c r="C315" s="4" t="str">
        <f>B315&amp;"-"&amp;COUNTIF($B$2:B315,B315)</f>
        <v>2012-66</v>
      </c>
      <c r="D315" s="4" t="s">
        <v>70</v>
      </c>
      <c r="E315" s="11">
        <v>41047</v>
      </c>
      <c r="F315" s="4" t="s">
        <v>48</v>
      </c>
      <c r="G315" s="4" t="s">
        <v>61</v>
      </c>
      <c r="H315" s="4" t="s">
        <v>48</v>
      </c>
      <c r="I315" s="4" t="s">
        <v>42</v>
      </c>
      <c r="J315" s="4" t="s">
        <v>34</v>
      </c>
      <c r="K315" s="4">
        <v>0</v>
      </c>
      <c r="L315" s="4" t="s">
        <v>61</v>
      </c>
      <c r="M315" s="4">
        <v>0</v>
      </c>
      <c r="N315" s="4">
        <v>5</v>
      </c>
      <c r="O315" s="4" t="s">
        <v>219</v>
      </c>
      <c r="P315" s="4" t="s">
        <v>72</v>
      </c>
      <c r="Q315" s="4" t="s">
        <v>148</v>
      </c>
      <c r="R315" s="4" t="s">
        <v>125</v>
      </c>
      <c r="T315">
        <f>IF(B315=Questions!$H$4,1,0)</f>
        <v>0</v>
      </c>
      <c r="U315">
        <f>IF(toss_winner=winner,1,0)</f>
        <v>0</v>
      </c>
      <c r="V315">
        <f t="shared" si="8"/>
        <v>0</v>
      </c>
      <c r="W315">
        <f t="shared" si="9"/>
        <v>0</v>
      </c>
    </row>
    <row r="316" spans="1:23" ht="15.75" customHeight="1" x14ac:dyDescent="0.25">
      <c r="A316" s="4">
        <v>315</v>
      </c>
      <c r="B316" s="4">
        <v>2012</v>
      </c>
      <c r="C316" s="4" t="str">
        <f>B316&amp;"-"&amp;COUNTIF($B$2:B316,B316)</f>
        <v>2012-67</v>
      </c>
      <c r="D316" s="4" t="s">
        <v>202</v>
      </c>
      <c r="E316" s="11">
        <v>41048</v>
      </c>
      <c r="F316" s="4" t="s">
        <v>41</v>
      </c>
      <c r="G316" s="4" t="s">
        <v>49</v>
      </c>
      <c r="H316" s="4" t="s">
        <v>49</v>
      </c>
      <c r="I316" s="4" t="s">
        <v>33</v>
      </c>
      <c r="J316" s="4" t="s">
        <v>34</v>
      </c>
      <c r="K316" s="4">
        <v>0</v>
      </c>
      <c r="L316" s="4" t="s">
        <v>49</v>
      </c>
      <c r="M316" s="4">
        <v>0</v>
      </c>
      <c r="N316" s="4">
        <v>6</v>
      </c>
      <c r="O316" s="4" t="s">
        <v>266</v>
      </c>
      <c r="P316" s="4" t="s">
        <v>203</v>
      </c>
      <c r="Q316" s="4" t="s">
        <v>64</v>
      </c>
      <c r="R316" s="4" t="s">
        <v>246</v>
      </c>
      <c r="T316">
        <f>IF(B316=Questions!$H$4,1,0)</f>
        <v>0</v>
      </c>
      <c r="U316">
        <f>IF(toss_winner=winner,1,0)</f>
        <v>1</v>
      </c>
      <c r="V316">
        <f t="shared" si="8"/>
        <v>1</v>
      </c>
      <c r="W316">
        <f t="shared" si="9"/>
        <v>1</v>
      </c>
    </row>
    <row r="317" spans="1:23" ht="15.75" customHeight="1" x14ac:dyDescent="0.25">
      <c r="A317" s="4">
        <v>316</v>
      </c>
      <c r="B317" s="4">
        <v>2012</v>
      </c>
      <c r="C317" s="4" t="str">
        <f>B317&amp;"-"&amp;COUNTIF($B$2:B317,B317)</f>
        <v>2012-68</v>
      </c>
      <c r="D317" s="4" t="s">
        <v>247</v>
      </c>
      <c r="E317" s="11">
        <v>41048</v>
      </c>
      <c r="F317" s="4" t="s">
        <v>31</v>
      </c>
      <c r="G317" s="4" t="s">
        <v>214</v>
      </c>
      <c r="H317" s="4" t="s">
        <v>31</v>
      </c>
      <c r="I317" s="4" t="s">
        <v>42</v>
      </c>
      <c r="J317" s="4" t="s">
        <v>34</v>
      </c>
      <c r="K317" s="4">
        <v>0</v>
      </c>
      <c r="L317" s="4" t="s">
        <v>31</v>
      </c>
      <c r="M317" s="4">
        <v>34</v>
      </c>
      <c r="N317" s="4">
        <v>0</v>
      </c>
      <c r="O317" s="4" t="s">
        <v>254</v>
      </c>
      <c r="P317" s="4" t="s">
        <v>249</v>
      </c>
      <c r="Q317" s="4" t="s">
        <v>137</v>
      </c>
      <c r="R317" s="4" t="s">
        <v>87</v>
      </c>
      <c r="T317">
        <f>IF(B317=Questions!$H$4,1,0)</f>
        <v>0</v>
      </c>
      <c r="U317">
        <f>IF(toss_winner=winner,1,0)</f>
        <v>1</v>
      </c>
      <c r="V317">
        <f t="shared" si="8"/>
        <v>0</v>
      </c>
      <c r="W317">
        <f t="shared" si="9"/>
        <v>0</v>
      </c>
    </row>
    <row r="318" spans="1:23" ht="15.75" customHeight="1" x14ac:dyDescent="0.25">
      <c r="A318" s="4">
        <v>317</v>
      </c>
      <c r="B318" s="4">
        <v>2012</v>
      </c>
      <c r="C318" s="4" t="str">
        <f>B318&amp;"-"&amp;COUNTIF($B$2:B318,B318)</f>
        <v>2012-69</v>
      </c>
      <c r="D318" s="4" t="s">
        <v>70</v>
      </c>
      <c r="E318" s="11">
        <v>41049</v>
      </c>
      <c r="F318" s="4" t="s">
        <v>61</v>
      </c>
      <c r="G318" s="4" t="s">
        <v>32</v>
      </c>
      <c r="H318" s="4" t="s">
        <v>32</v>
      </c>
      <c r="I318" s="4" t="s">
        <v>33</v>
      </c>
      <c r="J318" s="4" t="s">
        <v>34</v>
      </c>
      <c r="K318" s="4">
        <v>0</v>
      </c>
      <c r="L318" s="4" t="s">
        <v>61</v>
      </c>
      <c r="M318" s="4">
        <v>9</v>
      </c>
      <c r="N318" s="4">
        <v>0</v>
      </c>
      <c r="O318" s="4" t="s">
        <v>219</v>
      </c>
      <c r="P318" s="4" t="s">
        <v>72</v>
      </c>
      <c r="Q318" s="4" t="s">
        <v>148</v>
      </c>
      <c r="R318" s="4" t="s">
        <v>125</v>
      </c>
      <c r="T318">
        <f>IF(B318=Questions!$H$4,1,0)</f>
        <v>0</v>
      </c>
      <c r="U318">
        <f>IF(toss_winner=winner,1,0)</f>
        <v>0</v>
      </c>
      <c r="V318">
        <f t="shared" si="8"/>
        <v>1</v>
      </c>
      <c r="W318">
        <f t="shared" si="9"/>
        <v>0</v>
      </c>
    </row>
    <row r="319" spans="1:23" ht="15.75" customHeight="1" x14ac:dyDescent="0.25">
      <c r="A319" s="4">
        <v>318</v>
      </c>
      <c r="B319" s="4">
        <v>2012</v>
      </c>
      <c r="C319" s="4" t="str">
        <f>B319&amp;"-"&amp;COUNTIF($B$2:B319,B319)</f>
        <v>2012-70</v>
      </c>
      <c r="D319" s="4" t="s">
        <v>66</v>
      </c>
      <c r="E319" s="11">
        <v>41049</v>
      </c>
      <c r="F319" s="4" t="s">
        <v>48</v>
      </c>
      <c r="G319" s="4" t="s">
        <v>55</v>
      </c>
      <c r="H319" s="4" t="s">
        <v>48</v>
      </c>
      <c r="I319" s="4" t="s">
        <v>42</v>
      </c>
      <c r="J319" s="4" t="s">
        <v>34</v>
      </c>
      <c r="K319" s="4">
        <v>0</v>
      </c>
      <c r="L319" s="4" t="s">
        <v>55</v>
      </c>
      <c r="M319" s="4">
        <v>0</v>
      </c>
      <c r="N319" s="4">
        <v>10</v>
      </c>
      <c r="O319" s="4" t="s">
        <v>160</v>
      </c>
      <c r="P319" s="4" t="s">
        <v>68</v>
      </c>
      <c r="Q319" s="4" t="s">
        <v>135</v>
      </c>
      <c r="R319" s="4" t="s">
        <v>261</v>
      </c>
      <c r="T319">
        <f>IF(B319=Questions!$H$4,1,0)</f>
        <v>0</v>
      </c>
      <c r="U319">
        <f>IF(toss_winner=winner,1,0)</f>
        <v>0</v>
      </c>
      <c r="V319">
        <f t="shared" si="8"/>
        <v>0</v>
      </c>
      <c r="W319">
        <f t="shared" si="9"/>
        <v>0</v>
      </c>
    </row>
    <row r="320" spans="1:23" ht="15.75" customHeight="1" x14ac:dyDescent="0.25">
      <c r="A320" s="4">
        <v>319</v>
      </c>
      <c r="B320" s="4">
        <v>2012</v>
      </c>
      <c r="C320" s="4" t="str">
        <f>B320&amp;"-"&amp;COUNTIF($B$2:B320,B320)</f>
        <v>2012-71</v>
      </c>
      <c r="D320" s="4" t="s">
        <v>247</v>
      </c>
      <c r="E320" s="11">
        <v>41051</v>
      </c>
      <c r="F320" s="4" t="s">
        <v>31</v>
      </c>
      <c r="G320" s="4" t="s">
        <v>49</v>
      </c>
      <c r="H320" s="4" t="s">
        <v>31</v>
      </c>
      <c r="I320" s="4" t="s">
        <v>42</v>
      </c>
      <c r="J320" s="4" t="s">
        <v>34</v>
      </c>
      <c r="K320" s="4">
        <v>0</v>
      </c>
      <c r="L320" s="4" t="s">
        <v>31</v>
      </c>
      <c r="M320" s="4">
        <v>18</v>
      </c>
      <c r="N320" s="4">
        <v>0</v>
      </c>
      <c r="O320" s="4" t="s">
        <v>78</v>
      </c>
      <c r="P320" s="4" t="s">
        <v>249</v>
      </c>
      <c r="Q320" s="4" t="s">
        <v>87</v>
      </c>
      <c r="R320" s="4" t="s">
        <v>125</v>
      </c>
      <c r="T320">
        <f>IF(B320=Questions!$H$4,1,0)</f>
        <v>0</v>
      </c>
      <c r="U320">
        <f>IF(toss_winner=winner,1,0)</f>
        <v>1</v>
      </c>
      <c r="V320">
        <f t="shared" si="8"/>
        <v>0</v>
      </c>
      <c r="W320">
        <f t="shared" si="9"/>
        <v>0</v>
      </c>
    </row>
    <row r="321" spans="1:23" ht="15.75" customHeight="1" x14ac:dyDescent="0.25">
      <c r="A321" s="4">
        <v>320</v>
      </c>
      <c r="B321" s="4">
        <v>2012</v>
      </c>
      <c r="C321" s="4" t="str">
        <f>B321&amp;"-"&amp;COUNTIF($B$2:B321,B321)</f>
        <v>2012-72</v>
      </c>
      <c r="D321" s="4" t="s">
        <v>30</v>
      </c>
      <c r="E321" s="11">
        <v>41052</v>
      </c>
      <c r="F321" s="4" t="s">
        <v>40</v>
      </c>
      <c r="G321" s="4" t="s">
        <v>55</v>
      </c>
      <c r="H321" s="4" t="s">
        <v>55</v>
      </c>
      <c r="I321" s="4" t="s">
        <v>33</v>
      </c>
      <c r="J321" s="4" t="s">
        <v>34</v>
      </c>
      <c r="K321" s="4">
        <v>0</v>
      </c>
      <c r="L321" s="4" t="s">
        <v>40</v>
      </c>
      <c r="M321" s="4">
        <v>38</v>
      </c>
      <c r="N321" s="4">
        <v>0</v>
      </c>
      <c r="O321" s="4" t="s">
        <v>86</v>
      </c>
      <c r="P321" s="4" t="s">
        <v>36</v>
      </c>
      <c r="Q321" s="4" t="s">
        <v>64</v>
      </c>
      <c r="R321" s="4" t="s">
        <v>135</v>
      </c>
      <c r="T321">
        <f>IF(B321=Questions!$H$4,1,0)</f>
        <v>0</v>
      </c>
      <c r="U321">
        <f>IF(toss_winner=winner,1,0)</f>
        <v>0</v>
      </c>
      <c r="V321">
        <f t="shared" si="8"/>
        <v>1</v>
      </c>
      <c r="W321">
        <f t="shared" si="9"/>
        <v>0</v>
      </c>
    </row>
    <row r="322" spans="1:23" ht="15.75" customHeight="1" x14ac:dyDescent="0.25">
      <c r="A322" s="4">
        <v>321</v>
      </c>
      <c r="B322" s="4">
        <v>2012</v>
      </c>
      <c r="C322" s="4" t="str">
        <f>B322&amp;"-"&amp;COUNTIF($B$2:B322,B322)</f>
        <v>2012-73</v>
      </c>
      <c r="D322" s="4" t="s">
        <v>75</v>
      </c>
      <c r="E322" s="11">
        <v>41054</v>
      </c>
      <c r="F322" s="4" t="s">
        <v>40</v>
      </c>
      <c r="G322" s="4" t="s">
        <v>49</v>
      </c>
      <c r="H322" s="4" t="s">
        <v>49</v>
      </c>
      <c r="I322" s="4" t="s">
        <v>33</v>
      </c>
      <c r="J322" s="4" t="s">
        <v>34</v>
      </c>
      <c r="K322" s="4">
        <v>0</v>
      </c>
      <c r="L322" s="4" t="s">
        <v>40</v>
      </c>
      <c r="M322" s="4">
        <v>86</v>
      </c>
      <c r="N322" s="4">
        <v>0</v>
      </c>
      <c r="O322" s="4" t="s">
        <v>189</v>
      </c>
      <c r="P322" s="4" t="s">
        <v>77</v>
      </c>
      <c r="Q322" s="4" t="s">
        <v>87</v>
      </c>
      <c r="R322" s="4" t="s">
        <v>125</v>
      </c>
      <c r="T322">
        <f>IF(B322=Questions!$H$4,1,0)</f>
        <v>0</v>
      </c>
      <c r="U322">
        <f>IF(toss_winner=winner,1,0)</f>
        <v>0</v>
      </c>
      <c r="V322">
        <f t="shared" si="8"/>
        <v>1</v>
      </c>
      <c r="W322">
        <f t="shared" si="9"/>
        <v>0</v>
      </c>
    </row>
    <row r="323" spans="1:23" ht="15.75" customHeight="1" x14ac:dyDescent="0.25">
      <c r="A323" s="4">
        <v>322</v>
      </c>
      <c r="B323" s="4">
        <v>2012</v>
      </c>
      <c r="C323" s="4" t="str">
        <f>B323&amp;"-"&amp;COUNTIF($B$2:B323,B323)</f>
        <v>2012-74</v>
      </c>
      <c r="D323" s="4" t="s">
        <v>75</v>
      </c>
      <c r="E323" s="11">
        <v>41056</v>
      </c>
      <c r="F323" s="4" t="s">
        <v>40</v>
      </c>
      <c r="G323" s="4" t="s">
        <v>31</v>
      </c>
      <c r="H323" s="4" t="s">
        <v>40</v>
      </c>
      <c r="I323" s="4" t="s">
        <v>42</v>
      </c>
      <c r="J323" s="4" t="s">
        <v>34</v>
      </c>
      <c r="K323" s="4">
        <v>0</v>
      </c>
      <c r="L323" s="4" t="s">
        <v>31</v>
      </c>
      <c r="M323" s="4">
        <v>0</v>
      </c>
      <c r="N323" s="4">
        <v>5</v>
      </c>
      <c r="O323" s="4" t="s">
        <v>267</v>
      </c>
      <c r="P323" s="4" t="s">
        <v>77</v>
      </c>
      <c r="Q323" s="4" t="s">
        <v>64</v>
      </c>
      <c r="R323" s="4" t="s">
        <v>125</v>
      </c>
      <c r="T323">
        <f>IF(B323=Questions!$H$4,1,0)</f>
        <v>0</v>
      </c>
      <c r="U323">
        <f>IF(toss_winner=winner,1,0)</f>
        <v>0</v>
      </c>
      <c r="V323">
        <f t="shared" ref="V323:V386" si="10">IF(I323="field",1,0)</f>
        <v>0</v>
      </c>
      <c r="W323">
        <f t="shared" ref="W323:W386" si="11">IF(U323+V323=2,1,0)</f>
        <v>0</v>
      </c>
    </row>
    <row r="324" spans="1:23" ht="15.75" customHeight="1" x14ac:dyDescent="0.25">
      <c r="A324" s="4">
        <v>323</v>
      </c>
      <c r="B324" s="4">
        <v>2013</v>
      </c>
      <c r="C324" s="4" t="str">
        <f>B324&amp;"-"&amp;COUNTIF($B$2:B324,B324)</f>
        <v>2013-1</v>
      </c>
      <c r="D324" s="4" t="s">
        <v>60</v>
      </c>
      <c r="E324" s="11">
        <v>41367</v>
      </c>
      <c r="F324" s="4" t="s">
        <v>49</v>
      </c>
      <c r="G324" s="4" t="s">
        <v>31</v>
      </c>
      <c r="H324" s="4" t="s">
        <v>31</v>
      </c>
      <c r="I324" s="4" t="s">
        <v>33</v>
      </c>
      <c r="J324" s="4" t="s">
        <v>34</v>
      </c>
      <c r="K324" s="4">
        <v>0</v>
      </c>
      <c r="L324" s="4" t="s">
        <v>31</v>
      </c>
      <c r="M324" s="4">
        <v>0</v>
      </c>
      <c r="N324" s="4">
        <v>6</v>
      </c>
      <c r="O324" s="4" t="s">
        <v>256</v>
      </c>
      <c r="P324" s="4" t="s">
        <v>63</v>
      </c>
      <c r="Q324" s="4" t="s">
        <v>148</v>
      </c>
      <c r="R324" s="4" t="s">
        <v>125</v>
      </c>
      <c r="T324">
        <f>IF(B324=Questions!$H$4,1,0)</f>
        <v>0</v>
      </c>
      <c r="U324">
        <f>IF(toss_winner=winner,1,0)</f>
        <v>1</v>
      </c>
      <c r="V324">
        <f t="shared" si="10"/>
        <v>1</v>
      </c>
      <c r="W324">
        <f t="shared" si="11"/>
        <v>1</v>
      </c>
    </row>
    <row r="325" spans="1:23" ht="15.75" customHeight="1" x14ac:dyDescent="0.25">
      <c r="A325" s="4">
        <v>324</v>
      </c>
      <c r="B325" s="4">
        <v>2013</v>
      </c>
      <c r="C325" s="4" t="str">
        <f>B325&amp;"-"&amp;COUNTIF($B$2:B325,B325)</f>
        <v>2013-2</v>
      </c>
      <c r="D325" s="4" t="s">
        <v>30</v>
      </c>
      <c r="E325" s="11">
        <v>41368</v>
      </c>
      <c r="F325" s="4" t="s">
        <v>32</v>
      </c>
      <c r="G325" s="4" t="s">
        <v>55</v>
      </c>
      <c r="H325" s="4" t="s">
        <v>55</v>
      </c>
      <c r="I325" s="4" t="s">
        <v>33</v>
      </c>
      <c r="J325" s="4" t="s">
        <v>34</v>
      </c>
      <c r="K325" s="4">
        <v>0</v>
      </c>
      <c r="L325" s="4" t="s">
        <v>32</v>
      </c>
      <c r="M325" s="4">
        <v>2</v>
      </c>
      <c r="N325" s="4">
        <v>0</v>
      </c>
      <c r="O325" s="4" t="s">
        <v>127</v>
      </c>
      <c r="P325" s="4" t="s">
        <v>36</v>
      </c>
      <c r="Q325" s="4" t="s">
        <v>246</v>
      </c>
      <c r="R325" s="4" t="s">
        <v>261</v>
      </c>
      <c r="T325">
        <f>IF(B325=Questions!$H$4,1,0)</f>
        <v>0</v>
      </c>
      <c r="U325">
        <f>IF(toss_winner=winner,1,0)</f>
        <v>0</v>
      </c>
      <c r="V325">
        <f t="shared" si="10"/>
        <v>1</v>
      </c>
      <c r="W325">
        <f t="shared" si="11"/>
        <v>0</v>
      </c>
    </row>
    <row r="326" spans="1:23" ht="15.75" customHeight="1" x14ac:dyDescent="0.25">
      <c r="A326" s="4">
        <v>325</v>
      </c>
      <c r="B326" s="4">
        <v>2013</v>
      </c>
      <c r="C326" s="4" t="str">
        <f>B326&amp;"-"&amp;COUNTIF($B$2:B326,B326)</f>
        <v>2013-3</v>
      </c>
      <c r="D326" s="4" t="s">
        <v>70</v>
      </c>
      <c r="E326" s="11">
        <v>41369</v>
      </c>
      <c r="F326" s="4" t="s">
        <v>268</v>
      </c>
      <c r="G326" s="4" t="s">
        <v>214</v>
      </c>
      <c r="H326" s="4" t="s">
        <v>214</v>
      </c>
      <c r="I326" s="4" t="s">
        <v>33</v>
      </c>
      <c r="J326" s="4" t="s">
        <v>34</v>
      </c>
      <c r="K326" s="4">
        <v>0</v>
      </c>
      <c r="L326" s="4" t="s">
        <v>268</v>
      </c>
      <c r="M326" s="4">
        <v>22</v>
      </c>
      <c r="N326" s="4">
        <v>0</v>
      </c>
      <c r="O326" s="4" t="s">
        <v>103</v>
      </c>
      <c r="P326" s="4" t="s">
        <v>72</v>
      </c>
      <c r="Q326" s="4" t="s">
        <v>148</v>
      </c>
      <c r="R326" s="4" t="s">
        <v>125</v>
      </c>
      <c r="T326">
        <f>IF(B326=Questions!$H$4,1,0)</f>
        <v>0</v>
      </c>
      <c r="U326">
        <f>IF(toss_winner=winner,1,0)</f>
        <v>0</v>
      </c>
      <c r="V326">
        <f t="shared" si="10"/>
        <v>1</v>
      </c>
      <c r="W326">
        <f t="shared" si="11"/>
        <v>0</v>
      </c>
    </row>
    <row r="327" spans="1:23" ht="15.75" customHeight="1" x14ac:dyDescent="0.25">
      <c r="A327" s="4">
        <v>326</v>
      </c>
      <c r="B327" s="4">
        <v>2013</v>
      </c>
      <c r="C327" s="4" t="str">
        <f>B327&amp;"-"&amp;COUNTIF($B$2:B327,B327)</f>
        <v>2013-4</v>
      </c>
      <c r="D327" s="4" t="s">
        <v>47</v>
      </c>
      <c r="E327" s="11">
        <v>41370</v>
      </c>
      <c r="F327" s="4" t="s">
        <v>48</v>
      </c>
      <c r="G327" s="4" t="s">
        <v>49</v>
      </c>
      <c r="H327" s="4" t="s">
        <v>48</v>
      </c>
      <c r="I327" s="4" t="s">
        <v>42</v>
      </c>
      <c r="J327" s="4" t="s">
        <v>34</v>
      </c>
      <c r="K327" s="4">
        <v>0</v>
      </c>
      <c r="L327" s="4" t="s">
        <v>48</v>
      </c>
      <c r="M327" s="4">
        <v>5</v>
      </c>
      <c r="N327" s="4">
        <v>0</v>
      </c>
      <c r="O327" s="4" t="s">
        <v>118</v>
      </c>
      <c r="P327" s="4" t="s">
        <v>51</v>
      </c>
      <c r="Q327" s="4" t="s">
        <v>177</v>
      </c>
      <c r="R327" s="4" t="s">
        <v>261</v>
      </c>
      <c r="T327">
        <f>IF(B327=Questions!$H$4,1,0)</f>
        <v>0</v>
      </c>
      <c r="U327">
        <f>IF(toss_winner=winner,1,0)</f>
        <v>1</v>
      </c>
      <c r="V327">
        <f t="shared" si="10"/>
        <v>0</v>
      </c>
      <c r="W327">
        <f t="shared" si="11"/>
        <v>0</v>
      </c>
    </row>
    <row r="328" spans="1:23" ht="15.75" customHeight="1" x14ac:dyDescent="0.25">
      <c r="A328" s="4">
        <v>327</v>
      </c>
      <c r="B328" s="4">
        <v>2013</v>
      </c>
      <c r="C328" s="4" t="str">
        <f>B328&amp;"-"&amp;COUNTIF($B$2:B328,B328)</f>
        <v>2013-5</v>
      </c>
      <c r="D328" s="4" t="s">
        <v>75</v>
      </c>
      <c r="E328" s="11">
        <v>41370</v>
      </c>
      <c r="F328" s="4" t="s">
        <v>55</v>
      </c>
      <c r="G328" s="4" t="s">
        <v>40</v>
      </c>
      <c r="H328" s="4" t="s">
        <v>55</v>
      </c>
      <c r="I328" s="4" t="s">
        <v>42</v>
      </c>
      <c r="J328" s="4" t="s">
        <v>34</v>
      </c>
      <c r="K328" s="4">
        <v>0</v>
      </c>
      <c r="L328" s="4" t="s">
        <v>55</v>
      </c>
      <c r="M328" s="4">
        <v>9</v>
      </c>
      <c r="N328" s="4">
        <v>0</v>
      </c>
      <c r="O328" s="4" t="s">
        <v>200</v>
      </c>
      <c r="P328" s="4" t="s">
        <v>77</v>
      </c>
      <c r="Q328" s="4" t="s">
        <v>129</v>
      </c>
      <c r="R328" s="4" t="s">
        <v>246</v>
      </c>
      <c r="T328">
        <f>IF(B328=Questions!$H$4,1,0)</f>
        <v>0</v>
      </c>
      <c r="U328">
        <f>IF(toss_winner=winner,1,0)</f>
        <v>1</v>
      </c>
      <c r="V328">
        <f t="shared" si="10"/>
        <v>0</v>
      </c>
      <c r="W328">
        <f t="shared" si="11"/>
        <v>0</v>
      </c>
    </row>
    <row r="329" spans="1:23" ht="15.75" customHeight="1" x14ac:dyDescent="0.25">
      <c r="A329" s="4">
        <v>328</v>
      </c>
      <c r="B329" s="4">
        <v>2013</v>
      </c>
      <c r="C329" s="4" t="str">
        <f>B329&amp;"-"&amp;COUNTIF($B$2:B329,B329)</f>
        <v>2013-6</v>
      </c>
      <c r="D329" s="4" t="s">
        <v>247</v>
      </c>
      <c r="E329" s="11">
        <v>41371</v>
      </c>
      <c r="F329" s="4" t="s">
        <v>214</v>
      </c>
      <c r="G329" s="4" t="s">
        <v>41</v>
      </c>
      <c r="H329" s="4" t="s">
        <v>214</v>
      </c>
      <c r="I329" s="4" t="s">
        <v>42</v>
      </c>
      <c r="J329" s="4" t="s">
        <v>34</v>
      </c>
      <c r="K329" s="4">
        <v>0</v>
      </c>
      <c r="L329" s="4" t="s">
        <v>41</v>
      </c>
      <c r="M329" s="4">
        <v>0</v>
      </c>
      <c r="N329" s="4">
        <v>8</v>
      </c>
      <c r="O329" s="4" t="s">
        <v>269</v>
      </c>
      <c r="P329" s="4" t="s">
        <v>249</v>
      </c>
      <c r="Q329" s="4" t="s">
        <v>137</v>
      </c>
      <c r="R329" s="4" t="s">
        <v>125</v>
      </c>
      <c r="T329">
        <f>IF(B329=Questions!$H$4,1,0)</f>
        <v>0</v>
      </c>
      <c r="U329">
        <f>IF(toss_winner=winner,1,0)</f>
        <v>0</v>
      </c>
      <c r="V329">
        <f t="shared" si="10"/>
        <v>0</v>
      </c>
      <c r="W329">
        <f t="shared" si="11"/>
        <v>0</v>
      </c>
    </row>
    <row r="330" spans="1:23" ht="15.75" customHeight="1" x14ac:dyDescent="0.25">
      <c r="A330" s="4">
        <v>329</v>
      </c>
      <c r="B330" s="4">
        <v>2013</v>
      </c>
      <c r="C330" s="4" t="str">
        <f>B330&amp;"-"&amp;COUNTIF($B$2:B330,B330)</f>
        <v>2013-7</v>
      </c>
      <c r="D330" s="4" t="s">
        <v>70</v>
      </c>
      <c r="E330" s="11">
        <v>41371</v>
      </c>
      <c r="F330" s="4" t="s">
        <v>32</v>
      </c>
      <c r="G330" s="4" t="s">
        <v>268</v>
      </c>
      <c r="H330" s="4" t="s">
        <v>32</v>
      </c>
      <c r="I330" s="4" t="s">
        <v>42</v>
      </c>
      <c r="J330" s="4" t="s">
        <v>131</v>
      </c>
      <c r="K330" s="4">
        <v>0</v>
      </c>
      <c r="L330" s="4" t="s">
        <v>268</v>
      </c>
      <c r="M330" s="4">
        <v>0</v>
      </c>
      <c r="N330" s="4">
        <v>0</v>
      </c>
      <c r="O330" s="4" t="s">
        <v>270</v>
      </c>
      <c r="P330" s="4" t="s">
        <v>72</v>
      </c>
      <c r="Q330" s="4" t="s">
        <v>271</v>
      </c>
      <c r="R330" s="4" t="s">
        <v>148</v>
      </c>
      <c r="T330">
        <f>IF(B330=Questions!$H$4,1,0)</f>
        <v>0</v>
      </c>
      <c r="U330">
        <f>IF(toss_winner=winner,1,0)</f>
        <v>0</v>
      </c>
      <c r="V330">
        <f t="shared" si="10"/>
        <v>0</v>
      </c>
      <c r="W330">
        <f t="shared" si="11"/>
        <v>0</v>
      </c>
    </row>
    <row r="331" spans="1:23" ht="15.75" customHeight="1" x14ac:dyDescent="0.25">
      <c r="A331" s="4">
        <v>330</v>
      </c>
      <c r="B331" s="4">
        <v>2013</v>
      </c>
      <c r="C331" s="4" t="str">
        <f>B331&amp;"-"&amp;COUNTIF($B$2:B331,B331)</f>
        <v>2013-8</v>
      </c>
      <c r="D331" s="4" t="s">
        <v>66</v>
      </c>
      <c r="E331" s="11">
        <v>41372</v>
      </c>
      <c r="F331" s="4" t="s">
        <v>48</v>
      </c>
      <c r="G331" s="4" t="s">
        <v>31</v>
      </c>
      <c r="H331" s="4" t="s">
        <v>31</v>
      </c>
      <c r="I331" s="4" t="s">
        <v>33</v>
      </c>
      <c r="J331" s="4" t="s">
        <v>34</v>
      </c>
      <c r="K331" s="4">
        <v>0</v>
      </c>
      <c r="L331" s="4" t="s">
        <v>48</v>
      </c>
      <c r="M331" s="4">
        <v>19</v>
      </c>
      <c r="N331" s="4">
        <v>0</v>
      </c>
      <c r="O331" s="4" t="s">
        <v>210</v>
      </c>
      <c r="P331" s="4" t="s">
        <v>68</v>
      </c>
      <c r="Q331" s="4" t="s">
        <v>52</v>
      </c>
      <c r="R331" s="4" t="s">
        <v>177</v>
      </c>
      <c r="T331">
        <f>IF(B331=Questions!$H$4,1,0)</f>
        <v>0</v>
      </c>
      <c r="U331">
        <f>IF(toss_winner=winner,1,0)</f>
        <v>0</v>
      </c>
      <c r="V331">
        <f t="shared" si="10"/>
        <v>1</v>
      </c>
      <c r="W331">
        <f t="shared" si="11"/>
        <v>0</v>
      </c>
    </row>
    <row r="332" spans="1:23" ht="15.75" customHeight="1" x14ac:dyDescent="0.25">
      <c r="A332" s="4">
        <v>331</v>
      </c>
      <c r="B332" s="4">
        <v>2013</v>
      </c>
      <c r="C332" s="4" t="str">
        <f>B332&amp;"-"&amp;COUNTIF($B$2:B332,B332)</f>
        <v>2013-9</v>
      </c>
      <c r="D332" s="4" t="s">
        <v>54</v>
      </c>
      <c r="E332" s="11">
        <v>41373</v>
      </c>
      <c r="F332" s="4" t="s">
        <v>55</v>
      </c>
      <c r="G332" s="4" t="s">
        <v>49</v>
      </c>
      <c r="H332" s="4" t="s">
        <v>55</v>
      </c>
      <c r="I332" s="4" t="s">
        <v>42</v>
      </c>
      <c r="J332" s="4" t="s">
        <v>34</v>
      </c>
      <c r="K332" s="4">
        <v>0</v>
      </c>
      <c r="L332" s="4" t="s">
        <v>55</v>
      </c>
      <c r="M332" s="4">
        <v>44</v>
      </c>
      <c r="N332" s="4">
        <v>0</v>
      </c>
      <c r="O332" s="4" t="s">
        <v>110</v>
      </c>
      <c r="P332" s="4" t="s">
        <v>57</v>
      </c>
      <c r="Q332" s="4" t="s">
        <v>129</v>
      </c>
      <c r="R332" s="4" t="s">
        <v>246</v>
      </c>
      <c r="T332">
        <f>IF(B332=Questions!$H$4,1,0)</f>
        <v>0</v>
      </c>
      <c r="U332">
        <f>IF(toss_winner=winner,1,0)</f>
        <v>1</v>
      </c>
      <c r="V332">
        <f t="shared" si="10"/>
        <v>0</v>
      </c>
      <c r="W332">
        <f t="shared" si="11"/>
        <v>0</v>
      </c>
    </row>
    <row r="333" spans="1:23" ht="15.75" customHeight="1" x14ac:dyDescent="0.25">
      <c r="A333" s="4">
        <v>332</v>
      </c>
      <c r="B333" s="4">
        <v>2013</v>
      </c>
      <c r="C333" s="4" t="str">
        <f>B333&amp;"-"&amp;COUNTIF($B$2:B333,B333)</f>
        <v>2013-10</v>
      </c>
      <c r="D333" s="4" t="s">
        <v>39</v>
      </c>
      <c r="E333" s="11">
        <v>41374</v>
      </c>
      <c r="F333" s="4" t="s">
        <v>41</v>
      </c>
      <c r="G333" s="4" t="s">
        <v>40</v>
      </c>
      <c r="H333" s="4" t="s">
        <v>40</v>
      </c>
      <c r="I333" s="4" t="s">
        <v>33</v>
      </c>
      <c r="J333" s="4" t="s">
        <v>34</v>
      </c>
      <c r="K333" s="4">
        <v>0</v>
      </c>
      <c r="L333" s="4" t="s">
        <v>40</v>
      </c>
      <c r="M333" s="4">
        <v>0</v>
      </c>
      <c r="N333" s="4">
        <v>10</v>
      </c>
      <c r="O333" s="4" t="s">
        <v>43</v>
      </c>
      <c r="P333" s="4" t="s">
        <v>44</v>
      </c>
      <c r="Q333" s="4" t="s">
        <v>52</v>
      </c>
      <c r="R333" s="4" t="s">
        <v>261</v>
      </c>
      <c r="T333">
        <f>IF(B333=Questions!$H$4,1,0)</f>
        <v>0</v>
      </c>
      <c r="U333">
        <f>IF(toss_winner=winner,1,0)</f>
        <v>1</v>
      </c>
      <c r="V333">
        <f t="shared" si="10"/>
        <v>1</v>
      </c>
      <c r="W333">
        <f t="shared" si="11"/>
        <v>1</v>
      </c>
    </row>
    <row r="334" spans="1:23" ht="15.75" customHeight="1" x14ac:dyDescent="0.25">
      <c r="A334" s="4">
        <v>333</v>
      </c>
      <c r="B334" s="4">
        <v>2013</v>
      </c>
      <c r="C334" s="4" t="str">
        <f>B334&amp;"-"&amp;COUNTIF($B$2:B334,B334)</f>
        <v>2013-11</v>
      </c>
      <c r="D334" s="4" t="s">
        <v>30</v>
      </c>
      <c r="E334" s="11">
        <v>41375</v>
      </c>
      <c r="F334" s="4" t="s">
        <v>31</v>
      </c>
      <c r="G334" s="4" t="s">
        <v>32</v>
      </c>
      <c r="H334" s="4" t="s">
        <v>32</v>
      </c>
      <c r="I334" s="4" t="s">
        <v>33</v>
      </c>
      <c r="J334" s="4" t="s">
        <v>34</v>
      </c>
      <c r="K334" s="4">
        <v>0</v>
      </c>
      <c r="L334" s="4" t="s">
        <v>32</v>
      </c>
      <c r="M334" s="4">
        <v>0</v>
      </c>
      <c r="N334" s="4">
        <v>8</v>
      </c>
      <c r="O334" s="4" t="s">
        <v>127</v>
      </c>
      <c r="P334" s="4" t="s">
        <v>36</v>
      </c>
      <c r="Q334" s="4" t="s">
        <v>37</v>
      </c>
      <c r="R334" s="4" t="s">
        <v>271</v>
      </c>
      <c r="T334">
        <f>IF(B334=Questions!$H$4,1,0)</f>
        <v>0</v>
      </c>
      <c r="U334">
        <f>IF(toss_winner=winner,1,0)</f>
        <v>1</v>
      </c>
      <c r="V334">
        <f t="shared" si="10"/>
        <v>1</v>
      </c>
      <c r="W334">
        <f t="shared" si="11"/>
        <v>1</v>
      </c>
    </row>
    <row r="335" spans="1:23" ht="15.75" customHeight="1" x14ac:dyDescent="0.25">
      <c r="A335" s="4">
        <v>334</v>
      </c>
      <c r="B335" s="4">
        <v>2013</v>
      </c>
      <c r="C335" s="4" t="str">
        <f>B335&amp;"-"&amp;COUNTIF($B$2:B335,B335)</f>
        <v>2013-12</v>
      </c>
      <c r="D335" s="4" t="s">
        <v>247</v>
      </c>
      <c r="E335" s="11">
        <v>41375</v>
      </c>
      <c r="F335" s="4" t="s">
        <v>48</v>
      </c>
      <c r="G335" s="4" t="s">
        <v>214</v>
      </c>
      <c r="H335" s="4" t="s">
        <v>48</v>
      </c>
      <c r="I335" s="4" t="s">
        <v>42</v>
      </c>
      <c r="J335" s="4" t="s">
        <v>34</v>
      </c>
      <c r="K335" s="4">
        <v>0</v>
      </c>
      <c r="L335" s="4" t="s">
        <v>214</v>
      </c>
      <c r="M335" s="4">
        <v>0</v>
      </c>
      <c r="N335" s="4">
        <v>7</v>
      </c>
      <c r="O335" s="4" t="s">
        <v>272</v>
      </c>
      <c r="P335" s="4" t="s">
        <v>249</v>
      </c>
      <c r="Q335" s="4" t="s">
        <v>129</v>
      </c>
      <c r="R335" s="4" t="s">
        <v>273</v>
      </c>
      <c r="T335">
        <f>IF(B335=Questions!$H$4,1,0)</f>
        <v>0</v>
      </c>
      <c r="U335">
        <f>IF(toss_winner=winner,1,0)</f>
        <v>0</v>
      </c>
      <c r="V335">
        <f t="shared" si="10"/>
        <v>0</v>
      </c>
      <c r="W335">
        <f t="shared" si="11"/>
        <v>0</v>
      </c>
    </row>
    <row r="336" spans="1:23" ht="15.75" customHeight="1" x14ac:dyDescent="0.25">
      <c r="A336" s="4">
        <v>335</v>
      </c>
      <c r="B336" s="4">
        <v>2013</v>
      </c>
      <c r="C336" s="4" t="str">
        <f>B336&amp;"-"&amp;COUNTIF($B$2:B336,B336)</f>
        <v>2013-13</v>
      </c>
      <c r="D336" s="4" t="s">
        <v>47</v>
      </c>
      <c r="E336" s="11">
        <v>41376</v>
      </c>
      <c r="F336" s="4" t="s">
        <v>49</v>
      </c>
      <c r="G336" s="4" t="s">
        <v>268</v>
      </c>
      <c r="H336" s="4" t="s">
        <v>49</v>
      </c>
      <c r="I336" s="4" t="s">
        <v>42</v>
      </c>
      <c r="J336" s="4" t="s">
        <v>34</v>
      </c>
      <c r="K336" s="4">
        <v>0</v>
      </c>
      <c r="L336" s="4" t="s">
        <v>268</v>
      </c>
      <c r="M336" s="4">
        <v>0</v>
      </c>
      <c r="N336" s="4">
        <v>3</v>
      </c>
      <c r="O336" s="4" t="s">
        <v>103</v>
      </c>
      <c r="P336" s="4" t="s">
        <v>51</v>
      </c>
      <c r="Q336" s="4" t="s">
        <v>52</v>
      </c>
      <c r="R336" s="4" t="s">
        <v>274</v>
      </c>
      <c r="T336">
        <f>IF(B336=Questions!$H$4,1,0)</f>
        <v>0</v>
      </c>
      <c r="U336">
        <f>IF(toss_winner=winner,1,0)</f>
        <v>0</v>
      </c>
      <c r="V336">
        <f t="shared" si="10"/>
        <v>0</v>
      </c>
      <c r="W336">
        <f t="shared" si="11"/>
        <v>0</v>
      </c>
    </row>
    <row r="337" spans="1:23" ht="15.75" customHeight="1" x14ac:dyDescent="0.25">
      <c r="A337" s="4">
        <v>336</v>
      </c>
      <c r="B337" s="4">
        <v>2013</v>
      </c>
      <c r="C337" s="4" t="str">
        <f>B337&amp;"-"&amp;COUNTIF($B$2:B337,B337)</f>
        <v>2013-14</v>
      </c>
      <c r="D337" s="4" t="s">
        <v>54</v>
      </c>
      <c r="E337" s="11">
        <v>41377</v>
      </c>
      <c r="F337" s="4" t="s">
        <v>55</v>
      </c>
      <c r="G337" s="4" t="s">
        <v>214</v>
      </c>
      <c r="H337" s="4" t="s">
        <v>55</v>
      </c>
      <c r="I337" s="4" t="s">
        <v>42</v>
      </c>
      <c r="J337" s="4" t="s">
        <v>34</v>
      </c>
      <c r="K337" s="4">
        <v>0</v>
      </c>
      <c r="L337" s="4" t="s">
        <v>55</v>
      </c>
      <c r="M337" s="4">
        <v>41</v>
      </c>
      <c r="N337" s="4">
        <v>0</v>
      </c>
      <c r="O337" s="4" t="s">
        <v>155</v>
      </c>
      <c r="P337" s="4" t="s">
        <v>57</v>
      </c>
      <c r="Q337" s="4" t="s">
        <v>148</v>
      </c>
      <c r="R337" s="4" t="s">
        <v>125</v>
      </c>
      <c r="T337">
        <f>IF(B337=Questions!$H$4,1,0)</f>
        <v>0</v>
      </c>
      <c r="U337">
        <f>IF(toss_winner=winner,1,0)</f>
        <v>1</v>
      </c>
      <c r="V337">
        <f t="shared" si="10"/>
        <v>0</v>
      </c>
      <c r="W337">
        <f t="shared" si="11"/>
        <v>0</v>
      </c>
    </row>
    <row r="338" spans="1:23" ht="15.75" customHeight="1" x14ac:dyDescent="0.25">
      <c r="A338" s="4">
        <v>337</v>
      </c>
      <c r="B338" s="4">
        <v>2013</v>
      </c>
      <c r="C338" s="4" t="str">
        <f>B338&amp;"-"&amp;COUNTIF($B$2:B338,B338)</f>
        <v>2013-15</v>
      </c>
      <c r="D338" s="4" t="s">
        <v>75</v>
      </c>
      <c r="E338" s="11">
        <v>41377</v>
      </c>
      <c r="F338" s="4" t="s">
        <v>32</v>
      </c>
      <c r="G338" s="4" t="s">
        <v>40</v>
      </c>
      <c r="H338" s="4" t="s">
        <v>40</v>
      </c>
      <c r="I338" s="4" t="s">
        <v>33</v>
      </c>
      <c r="J338" s="4" t="s">
        <v>34</v>
      </c>
      <c r="K338" s="4">
        <v>0</v>
      </c>
      <c r="L338" s="4" t="s">
        <v>40</v>
      </c>
      <c r="M338" s="4">
        <v>0</v>
      </c>
      <c r="N338" s="4">
        <v>4</v>
      </c>
      <c r="O338" s="4" t="s">
        <v>244</v>
      </c>
      <c r="P338" s="4" t="s">
        <v>77</v>
      </c>
      <c r="Q338" s="4" t="s">
        <v>37</v>
      </c>
      <c r="R338" s="4" t="s">
        <v>271</v>
      </c>
      <c r="T338">
        <f>IF(B338=Questions!$H$4,1,0)</f>
        <v>0</v>
      </c>
      <c r="U338">
        <f>IF(toss_winner=winner,1,0)</f>
        <v>1</v>
      </c>
      <c r="V338">
        <f t="shared" si="10"/>
        <v>1</v>
      </c>
      <c r="W338">
        <f t="shared" si="11"/>
        <v>1</v>
      </c>
    </row>
    <row r="339" spans="1:23" ht="15.75" customHeight="1" x14ac:dyDescent="0.25">
      <c r="A339" s="4">
        <v>338</v>
      </c>
      <c r="B339" s="4">
        <v>2013</v>
      </c>
      <c r="C339" s="4" t="str">
        <f>B339&amp;"-"&amp;COUNTIF($B$2:B339,B339)</f>
        <v>2013-16</v>
      </c>
      <c r="D339" s="4" t="s">
        <v>60</v>
      </c>
      <c r="E339" s="11">
        <v>41378</v>
      </c>
      <c r="F339" s="4" t="s">
        <v>31</v>
      </c>
      <c r="G339" s="4" t="s">
        <v>268</v>
      </c>
      <c r="H339" s="4" t="s">
        <v>31</v>
      </c>
      <c r="I339" s="4" t="s">
        <v>42</v>
      </c>
      <c r="J339" s="4" t="s">
        <v>34</v>
      </c>
      <c r="K339" s="4">
        <v>0</v>
      </c>
      <c r="L339" s="4" t="s">
        <v>31</v>
      </c>
      <c r="M339" s="4">
        <v>48</v>
      </c>
      <c r="N339" s="4">
        <v>0</v>
      </c>
      <c r="O339" s="4" t="s">
        <v>154</v>
      </c>
      <c r="P339" s="4" t="s">
        <v>63</v>
      </c>
      <c r="Q339" s="4" t="s">
        <v>129</v>
      </c>
      <c r="R339" s="4" t="s">
        <v>246</v>
      </c>
      <c r="T339">
        <f>IF(B339=Questions!$H$4,1,0)</f>
        <v>0</v>
      </c>
      <c r="U339">
        <f>IF(toss_winner=winner,1,0)</f>
        <v>1</v>
      </c>
      <c r="V339">
        <f t="shared" si="10"/>
        <v>0</v>
      </c>
      <c r="W339">
        <f t="shared" si="11"/>
        <v>0</v>
      </c>
    </row>
    <row r="340" spans="1:23" ht="15.75" customHeight="1" x14ac:dyDescent="0.25">
      <c r="A340" s="4">
        <v>339</v>
      </c>
      <c r="B340" s="4">
        <v>2013</v>
      </c>
      <c r="C340" s="4" t="str">
        <f>B340&amp;"-"&amp;COUNTIF($B$2:B340,B340)</f>
        <v>2013-17</v>
      </c>
      <c r="D340" s="4" t="s">
        <v>66</v>
      </c>
      <c r="E340" s="11">
        <v>41378</v>
      </c>
      <c r="F340" s="4" t="s">
        <v>41</v>
      </c>
      <c r="G340" s="4" t="s">
        <v>48</v>
      </c>
      <c r="H340" s="4" t="s">
        <v>48</v>
      </c>
      <c r="I340" s="4" t="s">
        <v>33</v>
      </c>
      <c r="J340" s="4" t="s">
        <v>34</v>
      </c>
      <c r="K340" s="4">
        <v>0</v>
      </c>
      <c r="L340" s="4" t="s">
        <v>48</v>
      </c>
      <c r="M340" s="4">
        <v>0</v>
      </c>
      <c r="N340" s="4">
        <v>6</v>
      </c>
      <c r="O340" s="4" t="s">
        <v>275</v>
      </c>
      <c r="P340" s="4" t="s">
        <v>68</v>
      </c>
      <c r="Q340" s="4" t="s">
        <v>52</v>
      </c>
      <c r="R340" s="4" t="s">
        <v>261</v>
      </c>
      <c r="T340">
        <f>IF(B340=Questions!$H$4,1,0)</f>
        <v>0</v>
      </c>
      <c r="U340">
        <f>IF(toss_winner=winner,1,0)</f>
        <v>1</v>
      </c>
      <c r="V340">
        <f t="shared" si="10"/>
        <v>1</v>
      </c>
      <c r="W340">
        <f t="shared" si="11"/>
        <v>1</v>
      </c>
    </row>
    <row r="341" spans="1:23" ht="15.75" customHeight="1" x14ac:dyDescent="0.25">
      <c r="A341" s="4">
        <v>340</v>
      </c>
      <c r="B341" s="4">
        <v>2013</v>
      </c>
      <c r="C341" s="4" t="str">
        <f>B341&amp;"-"&amp;COUNTIF($B$2:B341,B341)</f>
        <v>2013-18</v>
      </c>
      <c r="D341" s="4" t="s">
        <v>75</v>
      </c>
      <c r="E341" s="11">
        <v>41379</v>
      </c>
      <c r="F341" s="4" t="s">
        <v>214</v>
      </c>
      <c r="G341" s="4" t="s">
        <v>40</v>
      </c>
      <c r="H341" s="4" t="s">
        <v>214</v>
      </c>
      <c r="I341" s="4" t="s">
        <v>42</v>
      </c>
      <c r="J341" s="4" t="s">
        <v>34</v>
      </c>
      <c r="K341" s="4">
        <v>0</v>
      </c>
      <c r="L341" s="4" t="s">
        <v>214</v>
      </c>
      <c r="M341" s="4">
        <v>24</v>
      </c>
      <c r="N341" s="4">
        <v>0</v>
      </c>
      <c r="O341" s="4" t="s">
        <v>240</v>
      </c>
      <c r="P341" s="4" t="s">
        <v>77</v>
      </c>
      <c r="Q341" s="4" t="s">
        <v>37</v>
      </c>
      <c r="R341" s="4" t="s">
        <v>241</v>
      </c>
      <c r="T341">
        <f>IF(B341=Questions!$H$4,1,0)</f>
        <v>0</v>
      </c>
      <c r="U341">
        <f>IF(toss_winner=winner,1,0)</f>
        <v>1</v>
      </c>
      <c r="V341">
        <f t="shared" si="10"/>
        <v>0</v>
      </c>
      <c r="W341">
        <f t="shared" si="11"/>
        <v>0</v>
      </c>
    </row>
    <row r="342" spans="1:23" ht="15.75" customHeight="1" x14ac:dyDescent="0.25">
      <c r="A342" s="4">
        <v>341</v>
      </c>
      <c r="B342" s="4">
        <v>2013</v>
      </c>
      <c r="C342" s="4" t="str">
        <f>B342&amp;"-"&amp;COUNTIF($B$2:B342,B342)</f>
        <v>2013-19</v>
      </c>
      <c r="D342" s="4" t="s">
        <v>39</v>
      </c>
      <c r="E342" s="11">
        <v>41380</v>
      </c>
      <c r="F342" s="4" t="s">
        <v>41</v>
      </c>
      <c r="G342" s="4" t="s">
        <v>31</v>
      </c>
      <c r="H342" s="4" t="s">
        <v>31</v>
      </c>
      <c r="I342" s="4" t="s">
        <v>33</v>
      </c>
      <c r="J342" s="4" t="s">
        <v>34</v>
      </c>
      <c r="K342" s="4">
        <v>0</v>
      </c>
      <c r="L342" s="4" t="s">
        <v>41</v>
      </c>
      <c r="M342" s="4">
        <v>4</v>
      </c>
      <c r="N342" s="4">
        <v>0</v>
      </c>
      <c r="O342" s="4" t="s">
        <v>276</v>
      </c>
      <c r="P342" s="4" t="s">
        <v>44</v>
      </c>
      <c r="Q342" s="4" t="s">
        <v>277</v>
      </c>
      <c r="R342" s="4" t="s">
        <v>125</v>
      </c>
      <c r="T342">
        <f>IF(B342=Questions!$H$4,1,0)</f>
        <v>0</v>
      </c>
      <c r="U342">
        <f>IF(toss_winner=winner,1,0)</f>
        <v>0</v>
      </c>
      <c r="V342">
        <f t="shared" si="10"/>
        <v>1</v>
      </c>
      <c r="W342">
        <f t="shared" si="11"/>
        <v>0</v>
      </c>
    </row>
    <row r="343" spans="1:23" ht="15.75" customHeight="1" x14ac:dyDescent="0.25">
      <c r="A343" s="4">
        <v>342</v>
      </c>
      <c r="B343" s="4">
        <v>2013</v>
      </c>
      <c r="C343" s="4" t="str">
        <f>B343&amp;"-"&amp;COUNTIF($B$2:B343,B343)</f>
        <v>2013-20</v>
      </c>
      <c r="D343" s="4" t="s">
        <v>30</v>
      </c>
      <c r="E343" s="11">
        <v>41380</v>
      </c>
      <c r="F343" s="4" t="s">
        <v>49</v>
      </c>
      <c r="G343" s="4" t="s">
        <v>32</v>
      </c>
      <c r="H343" s="4" t="s">
        <v>32</v>
      </c>
      <c r="I343" s="4" t="s">
        <v>33</v>
      </c>
      <c r="J343" s="4" t="s">
        <v>131</v>
      </c>
      <c r="K343" s="4">
        <v>0</v>
      </c>
      <c r="L343" s="4" t="s">
        <v>32</v>
      </c>
      <c r="M343" s="4">
        <v>0</v>
      </c>
      <c r="N343" s="4">
        <v>0</v>
      </c>
      <c r="O343" s="4" t="s">
        <v>223</v>
      </c>
      <c r="P343" s="4" t="s">
        <v>36</v>
      </c>
      <c r="Q343" s="4" t="s">
        <v>129</v>
      </c>
      <c r="R343" s="4" t="s">
        <v>246</v>
      </c>
      <c r="T343">
        <f>IF(B343=Questions!$H$4,1,0)</f>
        <v>0</v>
      </c>
      <c r="U343">
        <f>IF(toss_winner=winner,1,0)</f>
        <v>1</v>
      </c>
      <c r="V343">
        <f t="shared" si="10"/>
        <v>1</v>
      </c>
      <c r="W343">
        <f t="shared" si="11"/>
        <v>1</v>
      </c>
    </row>
    <row r="344" spans="1:23" ht="15.75" customHeight="1" x14ac:dyDescent="0.25">
      <c r="A344" s="4">
        <v>343</v>
      </c>
      <c r="B344" s="4">
        <v>2013</v>
      </c>
      <c r="C344" s="4" t="str">
        <f>B344&amp;"-"&amp;COUNTIF($B$2:B344,B344)</f>
        <v>2013-21</v>
      </c>
      <c r="D344" s="4" t="s">
        <v>247</v>
      </c>
      <c r="E344" s="11">
        <v>41381</v>
      </c>
      <c r="F344" s="4" t="s">
        <v>268</v>
      </c>
      <c r="G344" s="4" t="s">
        <v>214</v>
      </c>
      <c r="H344" s="4" t="s">
        <v>214</v>
      </c>
      <c r="I344" s="4" t="s">
        <v>33</v>
      </c>
      <c r="J344" s="4" t="s">
        <v>34</v>
      </c>
      <c r="K344" s="4">
        <v>0</v>
      </c>
      <c r="L344" s="4" t="s">
        <v>268</v>
      </c>
      <c r="M344" s="4">
        <v>11</v>
      </c>
      <c r="N344" s="4">
        <v>0</v>
      </c>
      <c r="O344" s="4" t="s">
        <v>103</v>
      </c>
      <c r="P344" s="4" t="s">
        <v>249</v>
      </c>
      <c r="Q344" s="4" t="s">
        <v>37</v>
      </c>
      <c r="R344" s="4" t="s">
        <v>241</v>
      </c>
      <c r="T344">
        <f>IF(B344=Questions!$H$4,1,0)</f>
        <v>0</v>
      </c>
      <c r="U344">
        <f>IF(toss_winner=winner,1,0)</f>
        <v>0</v>
      </c>
      <c r="V344">
        <f t="shared" si="10"/>
        <v>1</v>
      </c>
      <c r="W344">
        <f t="shared" si="11"/>
        <v>0</v>
      </c>
    </row>
    <row r="345" spans="1:23" ht="15.75" customHeight="1" x14ac:dyDescent="0.25">
      <c r="A345" s="4">
        <v>344</v>
      </c>
      <c r="B345" s="4">
        <v>2013</v>
      </c>
      <c r="C345" s="4" t="str">
        <f>B345&amp;"-"&amp;COUNTIF($B$2:B345,B345)</f>
        <v>2013-22</v>
      </c>
      <c r="D345" s="4" t="s">
        <v>66</v>
      </c>
      <c r="E345" s="11">
        <v>41381</v>
      </c>
      <c r="F345" s="4" t="s">
        <v>48</v>
      </c>
      <c r="G345" s="4" t="s">
        <v>55</v>
      </c>
      <c r="H345" s="4" t="s">
        <v>48</v>
      </c>
      <c r="I345" s="4" t="s">
        <v>42</v>
      </c>
      <c r="J345" s="4" t="s">
        <v>34</v>
      </c>
      <c r="K345" s="4">
        <v>0</v>
      </c>
      <c r="L345" s="4" t="s">
        <v>48</v>
      </c>
      <c r="M345" s="4">
        <v>87</v>
      </c>
      <c r="N345" s="4">
        <v>0</v>
      </c>
      <c r="O345" s="4" t="s">
        <v>242</v>
      </c>
      <c r="P345" s="4" t="s">
        <v>68</v>
      </c>
      <c r="Q345" s="4" t="s">
        <v>52</v>
      </c>
      <c r="R345" s="4" t="s">
        <v>261</v>
      </c>
      <c r="T345">
        <f>IF(B345=Questions!$H$4,1,0)</f>
        <v>0</v>
      </c>
      <c r="U345">
        <f>IF(toss_winner=winner,1,0)</f>
        <v>1</v>
      </c>
      <c r="V345">
        <f t="shared" si="10"/>
        <v>0</v>
      </c>
      <c r="W345">
        <f t="shared" si="11"/>
        <v>0</v>
      </c>
    </row>
    <row r="346" spans="1:23" ht="15.75" customHeight="1" x14ac:dyDescent="0.25">
      <c r="A346" s="4">
        <v>345</v>
      </c>
      <c r="B346" s="4">
        <v>2013</v>
      </c>
      <c r="C346" s="4" t="str">
        <f>B346&amp;"-"&amp;COUNTIF($B$2:B346,B346)</f>
        <v>2013-23</v>
      </c>
      <c r="D346" s="4" t="s">
        <v>47</v>
      </c>
      <c r="E346" s="11">
        <v>41382</v>
      </c>
      <c r="F346" s="4" t="s">
        <v>40</v>
      </c>
      <c r="G346" s="4" t="s">
        <v>49</v>
      </c>
      <c r="H346" s="4" t="s">
        <v>40</v>
      </c>
      <c r="I346" s="4" t="s">
        <v>42</v>
      </c>
      <c r="J346" s="4" t="s">
        <v>34</v>
      </c>
      <c r="K346" s="4">
        <v>0</v>
      </c>
      <c r="L346" s="4" t="s">
        <v>40</v>
      </c>
      <c r="M346" s="4">
        <v>86</v>
      </c>
      <c r="N346" s="4">
        <v>0</v>
      </c>
      <c r="O346" s="4" t="s">
        <v>43</v>
      </c>
      <c r="P346" s="4" t="s">
        <v>51</v>
      </c>
      <c r="Q346" s="4" t="s">
        <v>129</v>
      </c>
      <c r="R346" s="4" t="s">
        <v>246</v>
      </c>
      <c r="T346">
        <f>IF(B346=Questions!$H$4,1,0)</f>
        <v>0</v>
      </c>
      <c r="U346">
        <f>IF(toss_winner=winner,1,0)</f>
        <v>1</v>
      </c>
      <c r="V346">
        <f t="shared" si="10"/>
        <v>0</v>
      </c>
      <c r="W346">
        <f t="shared" si="11"/>
        <v>0</v>
      </c>
    </row>
    <row r="347" spans="1:23" ht="15.75" customHeight="1" x14ac:dyDescent="0.25">
      <c r="A347" s="4">
        <v>346</v>
      </c>
      <c r="B347" s="4">
        <v>2013</v>
      </c>
      <c r="C347" s="4" t="str">
        <f>B347&amp;"-"&amp;COUNTIF($B$2:B347,B347)</f>
        <v>2013-24</v>
      </c>
      <c r="D347" s="4" t="s">
        <v>70</v>
      </c>
      <c r="E347" s="11">
        <v>41383</v>
      </c>
      <c r="F347" s="4" t="s">
        <v>41</v>
      </c>
      <c r="G347" s="4" t="s">
        <v>268</v>
      </c>
      <c r="H347" s="4" t="s">
        <v>41</v>
      </c>
      <c r="I347" s="4" t="s">
        <v>42</v>
      </c>
      <c r="J347" s="4" t="s">
        <v>34</v>
      </c>
      <c r="K347" s="4">
        <v>0</v>
      </c>
      <c r="L347" s="4" t="s">
        <v>268</v>
      </c>
      <c r="M347" s="4">
        <v>0</v>
      </c>
      <c r="N347" s="4">
        <v>5</v>
      </c>
      <c r="O347" s="4" t="s">
        <v>270</v>
      </c>
      <c r="P347" s="4" t="s">
        <v>72</v>
      </c>
      <c r="Q347" s="4" t="s">
        <v>135</v>
      </c>
      <c r="R347" s="4" t="s">
        <v>277</v>
      </c>
      <c r="T347">
        <f>IF(B347=Questions!$H$4,1,0)</f>
        <v>0</v>
      </c>
      <c r="U347">
        <f>IF(toss_winner=winner,1,0)</f>
        <v>0</v>
      </c>
      <c r="V347">
        <f t="shared" si="10"/>
        <v>0</v>
      </c>
      <c r="W347">
        <f t="shared" si="11"/>
        <v>0</v>
      </c>
    </row>
    <row r="348" spans="1:23" ht="15.75" customHeight="1" x14ac:dyDescent="0.25">
      <c r="A348" s="4">
        <v>347</v>
      </c>
      <c r="B348" s="4">
        <v>2013</v>
      </c>
      <c r="C348" s="4" t="str">
        <f>B348&amp;"-"&amp;COUNTIF($B$2:B348,B348)</f>
        <v>2013-25</v>
      </c>
      <c r="D348" s="4" t="s">
        <v>60</v>
      </c>
      <c r="E348" s="11">
        <v>41384</v>
      </c>
      <c r="F348" s="4" t="s">
        <v>31</v>
      </c>
      <c r="G348" s="4" t="s">
        <v>40</v>
      </c>
      <c r="H348" s="4" t="s">
        <v>31</v>
      </c>
      <c r="I348" s="4" t="s">
        <v>42</v>
      </c>
      <c r="J348" s="4" t="s">
        <v>34</v>
      </c>
      <c r="K348" s="4">
        <v>0</v>
      </c>
      <c r="L348" s="4" t="s">
        <v>40</v>
      </c>
      <c r="M348" s="4">
        <v>0</v>
      </c>
      <c r="N348" s="4">
        <v>4</v>
      </c>
      <c r="O348" s="4" t="s">
        <v>244</v>
      </c>
      <c r="P348" s="4" t="s">
        <v>63</v>
      </c>
      <c r="Q348" s="4" t="s">
        <v>37</v>
      </c>
      <c r="R348" s="4" t="s">
        <v>241</v>
      </c>
      <c r="T348">
        <f>IF(B348=Questions!$H$4,1,0)</f>
        <v>0</v>
      </c>
      <c r="U348">
        <f>IF(toss_winner=winner,1,0)</f>
        <v>0</v>
      </c>
      <c r="V348">
        <f t="shared" si="10"/>
        <v>0</v>
      </c>
      <c r="W348">
        <f t="shared" si="11"/>
        <v>0</v>
      </c>
    </row>
    <row r="349" spans="1:23" ht="15.75" customHeight="1" x14ac:dyDescent="0.25">
      <c r="A349" s="4">
        <v>348</v>
      </c>
      <c r="B349" s="4">
        <v>2013</v>
      </c>
      <c r="C349" s="4" t="str">
        <f>B349&amp;"-"&amp;COUNTIF($B$2:B349,B349)</f>
        <v>2013-26</v>
      </c>
      <c r="D349" s="4" t="s">
        <v>30</v>
      </c>
      <c r="E349" s="11">
        <v>41384</v>
      </c>
      <c r="F349" s="4" t="s">
        <v>48</v>
      </c>
      <c r="G349" s="4" t="s">
        <v>32</v>
      </c>
      <c r="H349" s="4" t="s">
        <v>32</v>
      </c>
      <c r="I349" s="4" t="s">
        <v>33</v>
      </c>
      <c r="J349" s="4" t="s">
        <v>34</v>
      </c>
      <c r="K349" s="4">
        <v>0</v>
      </c>
      <c r="L349" s="4" t="s">
        <v>32</v>
      </c>
      <c r="M349" s="4">
        <v>0</v>
      </c>
      <c r="N349" s="4">
        <v>7</v>
      </c>
      <c r="O349" s="4" t="s">
        <v>92</v>
      </c>
      <c r="P349" s="4" t="s">
        <v>36</v>
      </c>
      <c r="Q349" s="4" t="s">
        <v>52</v>
      </c>
      <c r="R349" s="4" t="s">
        <v>261</v>
      </c>
      <c r="T349">
        <f>IF(B349=Questions!$H$4,1,0)</f>
        <v>0</v>
      </c>
      <c r="U349">
        <f>IF(toss_winner=winner,1,0)</f>
        <v>1</v>
      </c>
      <c r="V349">
        <f t="shared" si="10"/>
        <v>1</v>
      </c>
      <c r="W349">
        <f t="shared" si="11"/>
        <v>1</v>
      </c>
    </row>
    <row r="350" spans="1:23" ht="15.75" customHeight="1" x14ac:dyDescent="0.25">
      <c r="A350" s="4">
        <v>349</v>
      </c>
      <c r="B350" s="4">
        <v>2013</v>
      </c>
      <c r="C350" s="4" t="str">
        <f>B350&amp;"-"&amp;COUNTIF($B$2:B350,B350)</f>
        <v>2013-27</v>
      </c>
      <c r="D350" s="4" t="s">
        <v>47</v>
      </c>
      <c r="E350" s="11">
        <v>41385</v>
      </c>
      <c r="F350" s="4" t="s">
        <v>55</v>
      </c>
      <c r="G350" s="4" t="s">
        <v>49</v>
      </c>
      <c r="H350" s="4" t="s">
        <v>55</v>
      </c>
      <c r="I350" s="4" t="s">
        <v>42</v>
      </c>
      <c r="J350" s="4" t="s">
        <v>34</v>
      </c>
      <c r="K350" s="4">
        <v>0</v>
      </c>
      <c r="L350" s="4" t="s">
        <v>49</v>
      </c>
      <c r="M350" s="4">
        <v>0</v>
      </c>
      <c r="N350" s="4">
        <v>9</v>
      </c>
      <c r="O350" s="4" t="s">
        <v>71</v>
      </c>
      <c r="P350" s="4" t="s">
        <v>51</v>
      </c>
      <c r="Q350" s="4" t="s">
        <v>135</v>
      </c>
      <c r="R350" s="4" t="s">
        <v>148</v>
      </c>
      <c r="T350">
        <f>IF(B350=Questions!$H$4,1,0)</f>
        <v>0</v>
      </c>
      <c r="U350">
        <f>IF(toss_winner=winner,1,0)</f>
        <v>0</v>
      </c>
      <c r="V350">
        <f t="shared" si="10"/>
        <v>0</v>
      </c>
      <c r="W350">
        <f t="shared" si="11"/>
        <v>0</v>
      </c>
    </row>
    <row r="351" spans="1:23" ht="15.75" customHeight="1" x14ac:dyDescent="0.25">
      <c r="A351" s="4">
        <v>350</v>
      </c>
      <c r="B351" s="4">
        <v>2013</v>
      </c>
      <c r="C351" s="4" t="str">
        <f>B351&amp;"-"&amp;COUNTIF($B$2:B351,B351)</f>
        <v>2013-28</v>
      </c>
      <c r="D351" s="4" t="s">
        <v>39</v>
      </c>
      <c r="E351" s="11">
        <v>41385</v>
      </c>
      <c r="F351" s="4" t="s">
        <v>214</v>
      </c>
      <c r="G351" s="4" t="s">
        <v>41</v>
      </c>
      <c r="H351" s="4" t="s">
        <v>41</v>
      </c>
      <c r="I351" s="4" t="s">
        <v>33</v>
      </c>
      <c r="J351" s="4" t="s">
        <v>34</v>
      </c>
      <c r="K351" s="4">
        <v>0</v>
      </c>
      <c r="L351" s="4" t="s">
        <v>41</v>
      </c>
      <c r="M351" s="4">
        <v>0</v>
      </c>
      <c r="N351" s="4">
        <v>7</v>
      </c>
      <c r="O351" s="4" t="s">
        <v>278</v>
      </c>
      <c r="P351" s="4" t="s">
        <v>44</v>
      </c>
      <c r="Q351" s="4" t="s">
        <v>129</v>
      </c>
      <c r="R351" s="4" t="s">
        <v>273</v>
      </c>
      <c r="T351">
        <f>IF(B351=Questions!$H$4,1,0)</f>
        <v>0</v>
      </c>
      <c r="U351">
        <f>IF(toss_winner=winner,1,0)</f>
        <v>1</v>
      </c>
      <c r="V351">
        <f t="shared" si="10"/>
        <v>1</v>
      </c>
      <c r="W351">
        <f t="shared" si="11"/>
        <v>1</v>
      </c>
    </row>
    <row r="352" spans="1:23" ht="15.75" customHeight="1" x14ac:dyDescent="0.25">
      <c r="A352" s="4">
        <v>351</v>
      </c>
      <c r="B352" s="4">
        <v>2013</v>
      </c>
      <c r="C352" s="4" t="str">
        <f>B352&amp;"-"&amp;COUNTIF($B$2:B352,B352)</f>
        <v>2013-29</v>
      </c>
      <c r="D352" s="4" t="s">
        <v>75</v>
      </c>
      <c r="E352" s="11">
        <v>41386</v>
      </c>
      <c r="F352" s="4" t="s">
        <v>48</v>
      </c>
      <c r="G352" s="4" t="s">
        <v>40</v>
      </c>
      <c r="H352" s="4" t="s">
        <v>48</v>
      </c>
      <c r="I352" s="4" t="s">
        <v>42</v>
      </c>
      <c r="J352" s="4" t="s">
        <v>34</v>
      </c>
      <c r="K352" s="4">
        <v>0</v>
      </c>
      <c r="L352" s="4" t="s">
        <v>40</v>
      </c>
      <c r="M352" s="4">
        <v>0</v>
      </c>
      <c r="N352" s="4">
        <v>5</v>
      </c>
      <c r="O352" s="4" t="s">
        <v>43</v>
      </c>
      <c r="P352" s="4" t="s">
        <v>77</v>
      </c>
      <c r="Q352" s="4" t="s">
        <v>137</v>
      </c>
      <c r="R352" s="4" t="s">
        <v>241</v>
      </c>
      <c r="T352">
        <f>IF(B352=Questions!$H$4,1,0)</f>
        <v>0</v>
      </c>
      <c r="U352">
        <f>IF(toss_winner=winner,1,0)</f>
        <v>0</v>
      </c>
      <c r="V352">
        <f t="shared" si="10"/>
        <v>0</v>
      </c>
      <c r="W352">
        <f t="shared" si="11"/>
        <v>0</v>
      </c>
    </row>
    <row r="353" spans="1:23" ht="15.75" customHeight="1" x14ac:dyDescent="0.25">
      <c r="A353" s="4">
        <v>352</v>
      </c>
      <c r="B353" s="4">
        <v>2013</v>
      </c>
      <c r="C353" s="4" t="str">
        <f>B353&amp;"-"&amp;COUNTIF($B$2:B353,B353)</f>
        <v>2013-30</v>
      </c>
      <c r="D353" s="4" t="s">
        <v>30</v>
      </c>
      <c r="E353" s="11">
        <v>41387</v>
      </c>
      <c r="F353" s="4" t="s">
        <v>32</v>
      </c>
      <c r="G353" s="4" t="s">
        <v>214</v>
      </c>
      <c r="H353" s="4" t="s">
        <v>214</v>
      </c>
      <c r="I353" s="4" t="s">
        <v>33</v>
      </c>
      <c r="J353" s="4" t="s">
        <v>34</v>
      </c>
      <c r="K353" s="4">
        <v>0</v>
      </c>
      <c r="L353" s="4" t="s">
        <v>32</v>
      </c>
      <c r="M353" s="4">
        <v>130</v>
      </c>
      <c r="N353" s="4">
        <v>0</v>
      </c>
      <c r="O353" s="4" t="s">
        <v>127</v>
      </c>
      <c r="P353" s="4" t="s">
        <v>36</v>
      </c>
      <c r="Q353" s="4" t="s">
        <v>52</v>
      </c>
      <c r="R353" s="4" t="s">
        <v>261</v>
      </c>
      <c r="T353">
        <f>IF(B353=Questions!$H$4,1,0)</f>
        <v>0</v>
      </c>
      <c r="U353">
        <f>IF(toss_winner=winner,1,0)</f>
        <v>0</v>
      </c>
      <c r="V353">
        <f t="shared" si="10"/>
        <v>1</v>
      </c>
      <c r="W353">
        <f t="shared" si="11"/>
        <v>0</v>
      </c>
    </row>
    <row r="354" spans="1:23" ht="15.75" customHeight="1" x14ac:dyDescent="0.25">
      <c r="A354" s="4">
        <v>353</v>
      </c>
      <c r="B354" s="4">
        <v>2013</v>
      </c>
      <c r="C354" s="4" t="str">
        <f>B354&amp;"-"&amp;COUNTIF($B$2:B354,B354)</f>
        <v>2013-31</v>
      </c>
      <c r="D354" s="4" t="s">
        <v>202</v>
      </c>
      <c r="E354" s="11">
        <v>41410</v>
      </c>
      <c r="F354" s="4" t="s">
        <v>41</v>
      </c>
      <c r="G354" s="4" t="s">
        <v>49</v>
      </c>
      <c r="H354" s="4" t="s">
        <v>49</v>
      </c>
      <c r="I354" s="4" t="s">
        <v>33</v>
      </c>
      <c r="J354" s="4" t="s">
        <v>34</v>
      </c>
      <c r="K354" s="4">
        <v>0</v>
      </c>
      <c r="L354" s="4" t="s">
        <v>41</v>
      </c>
      <c r="M354" s="4">
        <v>7</v>
      </c>
      <c r="N354" s="4">
        <v>0</v>
      </c>
      <c r="O354" s="4" t="s">
        <v>278</v>
      </c>
      <c r="P354" s="4" t="s">
        <v>203</v>
      </c>
      <c r="Q354" s="4" t="s">
        <v>135</v>
      </c>
      <c r="R354" s="4" t="s">
        <v>148</v>
      </c>
      <c r="T354">
        <f>IF(B354=Questions!$H$4,1,0)</f>
        <v>0</v>
      </c>
      <c r="U354">
        <f>IF(toss_winner=winner,1,0)</f>
        <v>0</v>
      </c>
      <c r="V354">
        <f t="shared" si="10"/>
        <v>1</v>
      </c>
      <c r="W354">
        <f t="shared" si="11"/>
        <v>0</v>
      </c>
    </row>
    <row r="355" spans="1:23" ht="15.75" customHeight="1" x14ac:dyDescent="0.25">
      <c r="A355" s="4">
        <v>354</v>
      </c>
      <c r="B355" s="4">
        <v>2013</v>
      </c>
      <c r="C355" s="4" t="str">
        <f>B355&amp;"-"&amp;COUNTIF($B$2:B355,B355)</f>
        <v>2013-32</v>
      </c>
      <c r="D355" s="4" t="s">
        <v>60</v>
      </c>
      <c r="E355" s="11">
        <v>41388</v>
      </c>
      <c r="F355" s="4" t="s">
        <v>31</v>
      </c>
      <c r="G355" s="4" t="s">
        <v>55</v>
      </c>
      <c r="H355" s="4" t="s">
        <v>31</v>
      </c>
      <c r="I355" s="4" t="s">
        <v>42</v>
      </c>
      <c r="J355" s="4" t="s">
        <v>34</v>
      </c>
      <c r="K355" s="4">
        <v>0</v>
      </c>
      <c r="L355" s="4" t="s">
        <v>55</v>
      </c>
      <c r="M355" s="4">
        <v>0</v>
      </c>
      <c r="N355" s="4">
        <v>5</v>
      </c>
      <c r="O355" s="4" t="s">
        <v>160</v>
      </c>
      <c r="P355" s="4" t="s">
        <v>63</v>
      </c>
      <c r="Q355" s="4" t="s">
        <v>135</v>
      </c>
      <c r="R355" s="4" t="s">
        <v>148</v>
      </c>
      <c r="T355">
        <f>IF(B355=Questions!$H$4,1,0)</f>
        <v>0</v>
      </c>
      <c r="U355">
        <f>IF(toss_winner=winner,1,0)</f>
        <v>0</v>
      </c>
      <c r="V355">
        <f t="shared" si="10"/>
        <v>0</v>
      </c>
      <c r="W355">
        <f t="shared" si="11"/>
        <v>0</v>
      </c>
    </row>
    <row r="356" spans="1:23" ht="15.75" customHeight="1" x14ac:dyDescent="0.25">
      <c r="A356" s="4">
        <v>355</v>
      </c>
      <c r="B356" s="4">
        <v>2013</v>
      </c>
      <c r="C356" s="4" t="str">
        <f>B356&amp;"-"&amp;COUNTIF($B$2:B356,B356)</f>
        <v>2013-33</v>
      </c>
      <c r="D356" s="4" t="s">
        <v>75</v>
      </c>
      <c r="E356" s="11">
        <v>41389</v>
      </c>
      <c r="F356" s="4" t="s">
        <v>268</v>
      </c>
      <c r="G356" s="4" t="s">
        <v>40</v>
      </c>
      <c r="H356" s="4" t="s">
        <v>268</v>
      </c>
      <c r="I356" s="4" t="s">
        <v>42</v>
      </c>
      <c r="J356" s="4" t="s">
        <v>34</v>
      </c>
      <c r="K356" s="4">
        <v>0</v>
      </c>
      <c r="L356" s="4" t="s">
        <v>40</v>
      </c>
      <c r="M356" s="4">
        <v>0</v>
      </c>
      <c r="N356" s="4">
        <v>5</v>
      </c>
      <c r="O356" s="4" t="s">
        <v>86</v>
      </c>
      <c r="P356" s="4" t="s">
        <v>77</v>
      </c>
      <c r="Q356" s="4" t="s">
        <v>52</v>
      </c>
      <c r="R356" s="4" t="s">
        <v>177</v>
      </c>
      <c r="T356">
        <f>IF(B356=Questions!$H$4,1,0)</f>
        <v>0</v>
      </c>
      <c r="U356">
        <f>IF(toss_winner=winner,1,0)</f>
        <v>0</v>
      </c>
      <c r="V356">
        <f t="shared" si="10"/>
        <v>0</v>
      </c>
      <c r="W356">
        <f t="shared" si="11"/>
        <v>0</v>
      </c>
    </row>
    <row r="357" spans="1:23" ht="15.75" customHeight="1" x14ac:dyDescent="0.25">
      <c r="A357" s="4">
        <v>356</v>
      </c>
      <c r="B357" s="4">
        <v>2013</v>
      </c>
      <c r="C357" s="4" t="str">
        <f>B357&amp;"-"&amp;COUNTIF($B$2:B357,B357)</f>
        <v>2013-34</v>
      </c>
      <c r="D357" s="4" t="s">
        <v>60</v>
      </c>
      <c r="E357" s="11">
        <v>41390</v>
      </c>
      <c r="F357" s="4" t="s">
        <v>41</v>
      </c>
      <c r="G357" s="4" t="s">
        <v>31</v>
      </c>
      <c r="H357" s="4" t="s">
        <v>41</v>
      </c>
      <c r="I357" s="4" t="s">
        <v>42</v>
      </c>
      <c r="J357" s="4" t="s">
        <v>34</v>
      </c>
      <c r="K357" s="4">
        <v>0</v>
      </c>
      <c r="L357" s="4" t="s">
        <v>31</v>
      </c>
      <c r="M357" s="4">
        <v>0</v>
      </c>
      <c r="N357" s="4">
        <v>6</v>
      </c>
      <c r="O357" s="4" t="s">
        <v>152</v>
      </c>
      <c r="P357" s="4" t="s">
        <v>63</v>
      </c>
      <c r="Q357" s="4" t="s">
        <v>277</v>
      </c>
      <c r="R357" s="4" t="s">
        <v>148</v>
      </c>
      <c r="T357">
        <f>IF(B357=Questions!$H$4,1,0)</f>
        <v>0</v>
      </c>
      <c r="U357">
        <f>IF(toss_winner=winner,1,0)</f>
        <v>0</v>
      </c>
      <c r="V357">
        <f t="shared" si="10"/>
        <v>0</v>
      </c>
      <c r="W357">
        <f t="shared" si="11"/>
        <v>0</v>
      </c>
    </row>
    <row r="358" spans="1:23" ht="15.75" customHeight="1" x14ac:dyDescent="0.25">
      <c r="A358" s="4">
        <v>357</v>
      </c>
      <c r="B358" s="4">
        <v>2013</v>
      </c>
      <c r="C358" s="4" t="str">
        <f>B358&amp;"-"&amp;COUNTIF($B$2:B358,B358)</f>
        <v>2013-35</v>
      </c>
      <c r="D358" s="4" t="s">
        <v>66</v>
      </c>
      <c r="E358" s="11">
        <v>41391</v>
      </c>
      <c r="F358" s="4" t="s">
        <v>268</v>
      </c>
      <c r="G358" s="4" t="s">
        <v>48</v>
      </c>
      <c r="H358" s="4" t="s">
        <v>268</v>
      </c>
      <c r="I358" s="4" t="s">
        <v>42</v>
      </c>
      <c r="J358" s="4" t="s">
        <v>34</v>
      </c>
      <c r="K358" s="4">
        <v>0</v>
      </c>
      <c r="L358" s="4" t="s">
        <v>48</v>
      </c>
      <c r="M358" s="4">
        <v>0</v>
      </c>
      <c r="N358" s="4">
        <v>8</v>
      </c>
      <c r="O358" s="4" t="s">
        <v>275</v>
      </c>
      <c r="P358" s="4" t="s">
        <v>68</v>
      </c>
      <c r="Q358" s="4" t="s">
        <v>246</v>
      </c>
      <c r="R358" s="4" t="s">
        <v>273</v>
      </c>
      <c r="T358">
        <f>IF(B358=Questions!$H$4,1,0)</f>
        <v>0</v>
      </c>
      <c r="U358">
        <f>IF(toss_winner=winner,1,0)</f>
        <v>0</v>
      </c>
      <c r="V358">
        <f t="shared" si="10"/>
        <v>0</v>
      </c>
      <c r="W358">
        <f t="shared" si="11"/>
        <v>0</v>
      </c>
    </row>
    <row r="359" spans="1:23" ht="15.75" customHeight="1" x14ac:dyDescent="0.25">
      <c r="A359" s="4">
        <v>358</v>
      </c>
      <c r="B359" s="4">
        <v>2013</v>
      </c>
      <c r="C359" s="4" t="str">
        <f>B359&amp;"-"&amp;COUNTIF($B$2:B359,B359)</f>
        <v>2013-36</v>
      </c>
      <c r="D359" s="4" t="s">
        <v>54</v>
      </c>
      <c r="E359" s="11">
        <v>41391</v>
      </c>
      <c r="F359" s="4" t="s">
        <v>55</v>
      </c>
      <c r="G359" s="4" t="s">
        <v>32</v>
      </c>
      <c r="H359" s="4" t="s">
        <v>55</v>
      </c>
      <c r="I359" s="4" t="s">
        <v>42</v>
      </c>
      <c r="J359" s="4" t="s">
        <v>34</v>
      </c>
      <c r="K359" s="4">
        <v>0</v>
      </c>
      <c r="L359" s="4" t="s">
        <v>55</v>
      </c>
      <c r="M359" s="4">
        <v>58</v>
      </c>
      <c r="N359" s="4">
        <v>0</v>
      </c>
      <c r="O359" s="4" t="s">
        <v>160</v>
      </c>
      <c r="P359" s="4" t="s">
        <v>57</v>
      </c>
      <c r="Q359" s="4" t="s">
        <v>37</v>
      </c>
      <c r="R359" s="4" t="s">
        <v>137</v>
      </c>
      <c r="T359">
        <f>IF(B359=Questions!$H$4,1,0)</f>
        <v>0</v>
      </c>
      <c r="U359">
        <f>IF(toss_winner=winner,1,0)</f>
        <v>1</v>
      </c>
      <c r="V359">
        <f t="shared" si="10"/>
        <v>0</v>
      </c>
      <c r="W359">
        <f t="shared" si="11"/>
        <v>0</v>
      </c>
    </row>
    <row r="360" spans="1:23" ht="15.75" customHeight="1" x14ac:dyDescent="0.25">
      <c r="A360" s="4">
        <v>359</v>
      </c>
      <c r="B360" s="4">
        <v>2013</v>
      </c>
      <c r="C360" s="4" t="str">
        <f>B360&amp;"-"&amp;COUNTIF($B$2:B360,B360)</f>
        <v>2013-37</v>
      </c>
      <c r="D360" s="4" t="s">
        <v>75</v>
      </c>
      <c r="E360" s="11">
        <v>41392</v>
      </c>
      <c r="F360" s="4" t="s">
        <v>40</v>
      </c>
      <c r="G360" s="4" t="s">
        <v>31</v>
      </c>
      <c r="H360" s="4" t="s">
        <v>31</v>
      </c>
      <c r="I360" s="4" t="s">
        <v>33</v>
      </c>
      <c r="J360" s="4" t="s">
        <v>34</v>
      </c>
      <c r="K360" s="4">
        <v>0</v>
      </c>
      <c r="L360" s="4" t="s">
        <v>40</v>
      </c>
      <c r="M360" s="4">
        <v>14</v>
      </c>
      <c r="N360" s="4">
        <v>0</v>
      </c>
      <c r="O360" s="4" t="s">
        <v>43</v>
      </c>
      <c r="P360" s="4" t="s">
        <v>77</v>
      </c>
      <c r="Q360" s="4" t="s">
        <v>52</v>
      </c>
      <c r="R360" s="4" t="s">
        <v>125</v>
      </c>
      <c r="T360">
        <f>IF(B360=Questions!$H$4,1,0)</f>
        <v>0</v>
      </c>
      <c r="U360">
        <f>IF(toss_winner=winner,1,0)</f>
        <v>0</v>
      </c>
      <c r="V360">
        <f t="shared" si="10"/>
        <v>1</v>
      </c>
      <c r="W360">
        <f t="shared" si="11"/>
        <v>0</v>
      </c>
    </row>
    <row r="361" spans="1:23" ht="15.75" customHeight="1" x14ac:dyDescent="0.25">
      <c r="A361" s="4">
        <v>360</v>
      </c>
      <c r="B361" s="4">
        <v>2013</v>
      </c>
      <c r="C361" s="4" t="str">
        <f>B361&amp;"-"&amp;COUNTIF($B$2:B361,B361)</f>
        <v>2013-38</v>
      </c>
      <c r="D361" s="4" t="s">
        <v>279</v>
      </c>
      <c r="E361" s="11">
        <v>41392</v>
      </c>
      <c r="F361" s="4" t="s">
        <v>49</v>
      </c>
      <c r="G361" s="4" t="s">
        <v>214</v>
      </c>
      <c r="H361" s="4" t="s">
        <v>214</v>
      </c>
      <c r="I361" s="4" t="s">
        <v>33</v>
      </c>
      <c r="J361" s="4" t="s">
        <v>34</v>
      </c>
      <c r="K361" s="4">
        <v>0</v>
      </c>
      <c r="L361" s="4" t="s">
        <v>49</v>
      </c>
      <c r="M361" s="4">
        <v>15</v>
      </c>
      <c r="N361" s="4">
        <v>0</v>
      </c>
      <c r="O361" s="4" t="s">
        <v>187</v>
      </c>
      <c r="P361" s="4" t="s">
        <v>280</v>
      </c>
      <c r="Q361" s="4" t="s">
        <v>277</v>
      </c>
      <c r="R361" s="4" t="s">
        <v>148</v>
      </c>
      <c r="T361">
        <f>IF(B361=Questions!$H$4,1,0)</f>
        <v>0</v>
      </c>
      <c r="U361">
        <f>IF(toss_winner=winner,1,0)</f>
        <v>0</v>
      </c>
      <c r="V361">
        <f t="shared" si="10"/>
        <v>1</v>
      </c>
      <c r="W361">
        <f t="shared" si="11"/>
        <v>0</v>
      </c>
    </row>
    <row r="362" spans="1:23" ht="15.75" customHeight="1" x14ac:dyDescent="0.25">
      <c r="A362" s="4">
        <v>361</v>
      </c>
      <c r="B362" s="4">
        <v>2013</v>
      </c>
      <c r="C362" s="4" t="str">
        <f>B362&amp;"-"&amp;COUNTIF($B$2:B362,B362)</f>
        <v>2013-39</v>
      </c>
      <c r="D362" s="4" t="s">
        <v>66</v>
      </c>
      <c r="E362" s="11">
        <v>41393</v>
      </c>
      <c r="F362" s="4" t="s">
        <v>32</v>
      </c>
      <c r="G362" s="4" t="s">
        <v>48</v>
      </c>
      <c r="H362" s="4" t="s">
        <v>48</v>
      </c>
      <c r="I362" s="4" t="s">
        <v>33</v>
      </c>
      <c r="J362" s="4" t="s">
        <v>34</v>
      </c>
      <c r="K362" s="4">
        <v>0</v>
      </c>
      <c r="L362" s="4" t="s">
        <v>48</v>
      </c>
      <c r="M362" s="4">
        <v>0</v>
      </c>
      <c r="N362" s="4">
        <v>4</v>
      </c>
      <c r="O362" s="4" t="s">
        <v>281</v>
      </c>
      <c r="P362" s="4" t="s">
        <v>68</v>
      </c>
      <c r="Q362" s="4" t="s">
        <v>129</v>
      </c>
      <c r="R362" s="4" t="s">
        <v>273</v>
      </c>
      <c r="T362">
        <f>IF(B362=Questions!$H$4,1,0)</f>
        <v>0</v>
      </c>
      <c r="U362">
        <f>IF(toss_winner=winner,1,0)</f>
        <v>1</v>
      </c>
      <c r="V362">
        <f t="shared" si="10"/>
        <v>1</v>
      </c>
      <c r="W362">
        <f t="shared" si="11"/>
        <v>1</v>
      </c>
    </row>
    <row r="363" spans="1:23" ht="15.75" customHeight="1" x14ac:dyDescent="0.25">
      <c r="A363" s="4">
        <v>362</v>
      </c>
      <c r="B363" s="4">
        <v>2013</v>
      </c>
      <c r="C363" s="4" t="str">
        <f>B363&amp;"-"&amp;COUNTIF($B$2:B363,B363)</f>
        <v>2013-40</v>
      </c>
      <c r="D363" s="4" t="s">
        <v>54</v>
      </c>
      <c r="E363" s="11">
        <v>41393</v>
      </c>
      <c r="F363" s="4" t="s">
        <v>55</v>
      </c>
      <c r="G363" s="4" t="s">
        <v>41</v>
      </c>
      <c r="H363" s="4" t="s">
        <v>55</v>
      </c>
      <c r="I363" s="4" t="s">
        <v>42</v>
      </c>
      <c r="J363" s="4" t="s">
        <v>34</v>
      </c>
      <c r="K363" s="4">
        <v>0</v>
      </c>
      <c r="L363" s="4" t="s">
        <v>55</v>
      </c>
      <c r="M363" s="4">
        <v>4</v>
      </c>
      <c r="N363" s="4">
        <v>0</v>
      </c>
      <c r="O363" s="4" t="s">
        <v>155</v>
      </c>
      <c r="P363" s="4" t="s">
        <v>57</v>
      </c>
      <c r="Q363" s="4" t="s">
        <v>37</v>
      </c>
      <c r="R363" s="4" t="s">
        <v>241</v>
      </c>
      <c r="T363">
        <f>IF(B363=Questions!$H$4,1,0)</f>
        <v>0</v>
      </c>
      <c r="U363">
        <f>IF(toss_winner=winner,1,0)</f>
        <v>1</v>
      </c>
      <c r="V363">
        <f t="shared" si="10"/>
        <v>0</v>
      </c>
      <c r="W363">
        <f t="shared" si="11"/>
        <v>0</v>
      </c>
    </row>
    <row r="364" spans="1:23" ht="15.75" customHeight="1" x14ac:dyDescent="0.25">
      <c r="A364" s="4">
        <v>363</v>
      </c>
      <c r="B364" s="4">
        <v>2013</v>
      </c>
      <c r="C364" s="4" t="str">
        <f>B364&amp;"-"&amp;COUNTIF($B$2:B364,B364)</f>
        <v>2013-41</v>
      </c>
      <c r="D364" s="4" t="s">
        <v>247</v>
      </c>
      <c r="E364" s="11">
        <v>41394</v>
      </c>
      <c r="F364" s="4" t="s">
        <v>40</v>
      </c>
      <c r="G364" s="4" t="s">
        <v>214</v>
      </c>
      <c r="H364" s="4" t="s">
        <v>40</v>
      </c>
      <c r="I364" s="4" t="s">
        <v>42</v>
      </c>
      <c r="J364" s="4" t="s">
        <v>34</v>
      </c>
      <c r="K364" s="4">
        <v>0</v>
      </c>
      <c r="L364" s="4" t="s">
        <v>40</v>
      </c>
      <c r="M364" s="4">
        <v>37</v>
      </c>
      <c r="N364" s="4">
        <v>0</v>
      </c>
      <c r="O364" s="4" t="s">
        <v>86</v>
      </c>
      <c r="P364" s="4" t="s">
        <v>249</v>
      </c>
      <c r="Q364" s="4" t="s">
        <v>177</v>
      </c>
      <c r="R364" s="4" t="s">
        <v>125</v>
      </c>
      <c r="T364">
        <f>IF(B364=Questions!$H$4,1,0)</f>
        <v>0</v>
      </c>
      <c r="U364">
        <f>IF(toss_winner=winner,1,0)</f>
        <v>1</v>
      </c>
      <c r="V364">
        <f t="shared" si="10"/>
        <v>0</v>
      </c>
      <c r="W364">
        <f t="shared" si="11"/>
        <v>0</v>
      </c>
    </row>
    <row r="365" spans="1:23" ht="15.75" customHeight="1" x14ac:dyDescent="0.25">
      <c r="A365" s="4">
        <v>364</v>
      </c>
      <c r="B365" s="4">
        <v>2013</v>
      </c>
      <c r="C365" s="4" t="str">
        <f>B365&amp;"-"&amp;COUNTIF($B$2:B365,B365)</f>
        <v>2013-42</v>
      </c>
      <c r="D365" s="4" t="s">
        <v>70</v>
      </c>
      <c r="E365" s="11">
        <v>41395</v>
      </c>
      <c r="F365" s="4" t="s">
        <v>55</v>
      </c>
      <c r="G365" s="4" t="s">
        <v>268</v>
      </c>
      <c r="H365" s="4" t="s">
        <v>55</v>
      </c>
      <c r="I365" s="4" t="s">
        <v>42</v>
      </c>
      <c r="J365" s="4" t="s">
        <v>34</v>
      </c>
      <c r="K365" s="4">
        <v>0</v>
      </c>
      <c r="L365" s="4" t="s">
        <v>268</v>
      </c>
      <c r="M365" s="4">
        <v>0</v>
      </c>
      <c r="N365" s="4">
        <v>7</v>
      </c>
      <c r="O365" s="4" t="s">
        <v>224</v>
      </c>
      <c r="P365" s="4" t="s">
        <v>72</v>
      </c>
      <c r="Q365" s="4" t="s">
        <v>37</v>
      </c>
      <c r="R365" s="4" t="s">
        <v>137</v>
      </c>
      <c r="T365">
        <f>IF(B365=Questions!$H$4,1,0)</f>
        <v>0</v>
      </c>
      <c r="U365">
        <f>IF(toss_winner=winner,1,0)</f>
        <v>0</v>
      </c>
      <c r="V365">
        <f t="shared" si="10"/>
        <v>0</v>
      </c>
      <c r="W365">
        <f t="shared" si="11"/>
        <v>0</v>
      </c>
    </row>
    <row r="366" spans="1:23" ht="15.75" customHeight="1" x14ac:dyDescent="0.25">
      <c r="A366" s="4">
        <v>365</v>
      </c>
      <c r="B366" s="4">
        <v>2013</v>
      </c>
      <c r="C366" s="4" t="str">
        <f>B366&amp;"-"&amp;COUNTIF($B$2:B366,B366)</f>
        <v>2013-43</v>
      </c>
      <c r="D366" s="4" t="s">
        <v>279</v>
      </c>
      <c r="E366" s="11">
        <v>41395</v>
      </c>
      <c r="F366" s="4" t="s">
        <v>31</v>
      </c>
      <c r="G366" s="4" t="s">
        <v>49</v>
      </c>
      <c r="H366" s="4" t="s">
        <v>31</v>
      </c>
      <c r="I366" s="4" t="s">
        <v>42</v>
      </c>
      <c r="J366" s="4" t="s">
        <v>34</v>
      </c>
      <c r="K366" s="4">
        <v>0</v>
      </c>
      <c r="L366" s="4" t="s">
        <v>49</v>
      </c>
      <c r="M366" s="4">
        <v>0</v>
      </c>
      <c r="N366" s="4">
        <v>7</v>
      </c>
      <c r="O366" s="4" t="s">
        <v>187</v>
      </c>
      <c r="P366" s="4" t="s">
        <v>280</v>
      </c>
      <c r="Q366" s="4" t="s">
        <v>135</v>
      </c>
      <c r="R366" s="4" t="s">
        <v>277</v>
      </c>
      <c r="T366">
        <f>IF(B366=Questions!$H$4,1,0)</f>
        <v>0</v>
      </c>
      <c r="U366">
        <f>IF(toss_winner=winner,1,0)</f>
        <v>0</v>
      </c>
      <c r="V366">
        <f t="shared" si="10"/>
        <v>0</v>
      </c>
      <c r="W366">
        <f t="shared" si="11"/>
        <v>0</v>
      </c>
    </row>
    <row r="367" spans="1:23" ht="15.75" customHeight="1" x14ac:dyDescent="0.25">
      <c r="A367" s="4">
        <v>366</v>
      </c>
      <c r="B367" s="4">
        <v>2013</v>
      </c>
      <c r="C367" s="4" t="str">
        <f>B367&amp;"-"&amp;COUNTIF($B$2:B367,B367)</f>
        <v>2013-44</v>
      </c>
      <c r="D367" s="4" t="s">
        <v>75</v>
      </c>
      <c r="E367" s="11">
        <v>41396</v>
      </c>
      <c r="F367" s="4" t="s">
        <v>40</v>
      </c>
      <c r="G367" s="4" t="s">
        <v>41</v>
      </c>
      <c r="H367" s="4" t="s">
        <v>40</v>
      </c>
      <c r="I367" s="4" t="s">
        <v>42</v>
      </c>
      <c r="J367" s="4" t="s">
        <v>34</v>
      </c>
      <c r="K367" s="4">
        <v>0</v>
      </c>
      <c r="L367" s="4" t="s">
        <v>40</v>
      </c>
      <c r="M367" s="4">
        <v>15</v>
      </c>
      <c r="N367" s="4">
        <v>0</v>
      </c>
      <c r="O367" s="4" t="s">
        <v>114</v>
      </c>
      <c r="P367" s="4" t="s">
        <v>77</v>
      </c>
      <c r="Q367" s="4" t="s">
        <v>129</v>
      </c>
      <c r="R367" s="4" t="s">
        <v>246</v>
      </c>
      <c r="T367">
        <f>IF(B367=Questions!$H$4,1,0)</f>
        <v>0</v>
      </c>
      <c r="U367">
        <f>IF(toss_winner=winner,1,0)</f>
        <v>1</v>
      </c>
      <c r="V367">
        <f t="shared" si="10"/>
        <v>0</v>
      </c>
      <c r="W367">
        <f t="shared" si="11"/>
        <v>0</v>
      </c>
    </row>
    <row r="368" spans="1:23" ht="15.75" customHeight="1" x14ac:dyDescent="0.25">
      <c r="A368" s="4">
        <v>367</v>
      </c>
      <c r="B368" s="4">
        <v>2013</v>
      </c>
      <c r="C368" s="4" t="str">
        <f>B368&amp;"-"&amp;COUNTIF($B$2:B368,B368)</f>
        <v>2013-45</v>
      </c>
      <c r="D368" s="4" t="s">
        <v>247</v>
      </c>
      <c r="E368" s="11">
        <v>41396</v>
      </c>
      <c r="F368" s="4" t="s">
        <v>32</v>
      </c>
      <c r="G368" s="4" t="s">
        <v>214</v>
      </c>
      <c r="H368" s="4" t="s">
        <v>32</v>
      </c>
      <c r="I368" s="4" t="s">
        <v>42</v>
      </c>
      <c r="J368" s="4" t="s">
        <v>34</v>
      </c>
      <c r="K368" s="4">
        <v>0</v>
      </c>
      <c r="L368" s="4" t="s">
        <v>32</v>
      </c>
      <c r="M368" s="4">
        <v>17</v>
      </c>
      <c r="N368" s="4">
        <v>0</v>
      </c>
      <c r="O368" s="4" t="s">
        <v>130</v>
      </c>
      <c r="P368" s="4" t="s">
        <v>249</v>
      </c>
      <c r="Q368" s="4" t="s">
        <v>52</v>
      </c>
      <c r="R368" s="4" t="s">
        <v>261</v>
      </c>
      <c r="T368">
        <f>IF(B368=Questions!$H$4,1,0)</f>
        <v>0</v>
      </c>
      <c r="U368">
        <f>IF(toss_winner=winner,1,0)</f>
        <v>1</v>
      </c>
      <c r="V368">
        <f t="shared" si="10"/>
        <v>0</v>
      </c>
      <c r="W368">
        <f t="shared" si="11"/>
        <v>0</v>
      </c>
    </row>
    <row r="369" spans="1:23" ht="15.75" customHeight="1" x14ac:dyDescent="0.25">
      <c r="A369" s="4">
        <v>368</v>
      </c>
      <c r="B369" s="4">
        <v>2013</v>
      </c>
      <c r="C369" s="4" t="str">
        <f>B369&amp;"-"&amp;COUNTIF($B$2:B369,B369)</f>
        <v>2013-46</v>
      </c>
      <c r="D369" s="4" t="s">
        <v>60</v>
      </c>
      <c r="E369" s="11">
        <v>41397</v>
      </c>
      <c r="F369" s="4" t="s">
        <v>48</v>
      </c>
      <c r="G369" s="4" t="s">
        <v>31</v>
      </c>
      <c r="H369" s="4" t="s">
        <v>48</v>
      </c>
      <c r="I369" s="4" t="s">
        <v>42</v>
      </c>
      <c r="J369" s="4" t="s">
        <v>34</v>
      </c>
      <c r="K369" s="4">
        <v>0</v>
      </c>
      <c r="L369" s="4" t="s">
        <v>31</v>
      </c>
      <c r="M369" s="4">
        <v>0</v>
      </c>
      <c r="N369" s="4">
        <v>8</v>
      </c>
      <c r="O369" s="4" t="s">
        <v>78</v>
      </c>
      <c r="P369" s="4" t="s">
        <v>63</v>
      </c>
      <c r="Q369" s="4" t="s">
        <v>135</v>
      </c>
      <c r="R369" s="4" t="s">
        <v>277</v>
      </c>
      <c r="T369">
        <f>IF(B369=Questions!$H$4,1,0)</f>
        <v>0</v>
      </c>
      <c r="U369">
        <f>IF(toss_winner=winner,1,0)</f>
        <v>0</v>
      </c>
      <c r="V369">
        <f t="shared" si="10"/>
        <v>0</v>
      </c>
      <c r="W369">
        <f t="shared" si="11"/>
        <v>0</v>
      </c>
    </row>
    <row r="370" spans="1:23" ht="15.75" customHeight="1" x14ac:dyDescent="0.25">
      <c r="A370" s="4">
        <v>369</v>
      </c>
      <c r="B370" s="4">
        <v>2013</v>
      </c>
      <c r="C370" s="4" t="str">
        <f>B370&amp;"-"&amp;COUNTIF($B$2:B370,B370)</f>
        <v>2013-47</v>
      </c>
      <c r="D370" s="4" t="s">
        <v>70</v>
      </c>
      <c r="E370" s="11">
        <v>41398</v>
      </c>
      <c r="F370" s="4" t="s">
        <v>49</v>
      </c>
      <c r="G370" s="4" t="s">
        <v>268</v>
      </c>
      <c r="H370" s="4" t="s">
        <v>49</v>
      </c>
      <c r="I370" s="4" t="s">
        <v>42</v>
      </c>
      <c r="J370" s="4" t="s">
        <v>34</v>
      </c>
      <c r="K370" s="4">
        <v>0</v>
      </c>
      <c r="L370" s="4" t="s">
        <v>268</v>
      </c>
      <c r="M370" s="4">
        <v>0</v>
      </c>
      <c r="N370" s="4">
        <v>6</v>
      </c>
      <c r="O370" s="4" t="s">
        <v>282</v>
      </c>
      <c r="P370" s="4" t="s">
        <v>72</v>
      </c>
      <c r="Q370" s="4" t="s">
        <v>37</v>
      </c>
      <c r="R370" s="4" t="s">
        <v>137</v>
      </c>
      <c r="T370">
        <f>IF(B370=Questions!$H$4,1,0)</f>
        <v>0</v>
      </c>
      <c r="U370">
        <f>IF(toss_winner=winner,1,0)</f>
        <v>0</v>
      </c>
      <c r="V370">
        <f t="shared" si="10"/>
        <v>0</v>
      </c>
      <c r="W370">
        <f t="shared" si="11"/>
        <v>0</v>
      </c>
    </row>
    <row r="371" spans="1:23" ht="15.75" customHeight="1" x14ac:dyDescent="0.25">
      <c r="A371" s="4">
        <v>370</v>
      </c>
      <c r="B371" s="4">
        <v>2013</v>
      </c>
      <c r="C371" s="4" t="str">
        <f>B371&amp;"-"&amp;COUNTIF($B$2:B371,B371)</f>
        <v>2013-48</v>
      </c>
      <c r="D371" s="4" t="s">
        <v>30</v>
      </c>
      <c r="E371" s="11">
        <v>41408</v>
      </c>
      <c r="F371" s="4" t="s">
        <v>32</v>
      </c>
      <c r="G371" s="4" t="s">
        <v>41</v>
      </c>
      <c r="H371" s="4" t="s">
        <v>41</v>
      </c>
      <c r="I371" s="4" t="s">
        <v>33</v>
      </c>
      <c r="J371" s="4" t="s">
        <v>34</v>
      </c>
      <c r="K371" s="4">
        <v>0</v>
      </c>
      <c r="L371" s="4" t="s">
        <v>41</v>
      </c>
      <c r="M371" s="4">
        <v>0</v>
      </c>
      <c r="N371" s="4">
        <v>7</v>
      </c>
      <c r="O371" s="4" t="s">
        <v>82</v>
      </c>
      <c r="P371" s="4" t="s">
        <v>36</v>
      </c>
      <c r="Q371" s="4" t="s">
        <v>135</v>
      </c>
      <c r="R371" s="4" t="s">
        <v>148</v>
      </c>
      <c r="T371">
        <f>IF(B371=Questions!$H$4,1,0)</f>
        <v>0</v>
      </c>
      <c r="U371">
        <f>IF(toss_winner=winner,1,0)</f>
        <v>1</v>
      </c>
      <c r="V371">
        <f t="shared" si="10"/>
        <v>1</v>
      </c>
      <c r="W371">
        <f t="shared" si="11"/>
        <v>1</v>
      </c>
    </row>
    <row r="372" spans="1:23" ht="15.75" customHeight="1" x14ac:dyDescent="0.25">
      <c r="A372" s="4">
        <v>371</v>
      </c>
      <c r="B372" s="4">
        <v>2013</v>
      </c>
      <c r="C372" s="4" t="str">
        <f>B372&amp;"-"&amp;COUNTIF($B$2:B372,B372)</f>
        <v>2013-49</v>
      </c>
      <c r="D372" s="4" t="s">
        <v>54</v>
      </c>
      <c r="E372" s="11">
        <v>41399</v>
      </c>
      <c r="F372" s="4" t="s">
        <v>55</v>
      </c>
      <c r="G372" s="4" t="s">
        <v>40</v>
      </c>
      <c r="H372" s="4" t="s">
        <v>55</v>
      </c>
      <c r="I372" s="4" t="s">
        <v>42</v>
      </c>
      <c r="J372" s="4" t="s">
        <v>34</v>
      </c>
      <c r="K372" s="4">
        <v>0</v>
      </c>
      <c r="L372" s="4" t="s">
        <v>55</v>
      </c>
      <c r="M372" s="4">
        <v>60</v>
      </c>
      <c r="N372" s="4">
        <v>0</v>
      </c>
      <c r="O372" s="4" t="s">
        <v>283</v>
      </c>
      <c r="P372" s="4" t="s">
        <v>57</v>
      </c>
      <c r="Q372" s="4" t="s">
        <v>135</v>
      </c>
      <c r="R372" s="4" t="s">
        <v>277</v>
      </c>
      <c r="T372">
        <f>IF(B372=Questions!$H$4,1,0)</f>
        <v>0</v>
      </c>
      <c r="U372">
        <f>IF(toss_winner=winner,1,0)</f>
        <v>1</v>
      </c>
      <c r="V372">
        <f t="shared" si="10"/>
        <v>0</v>
      </c>
      <c r="W372">
        <f t="shared" si="11"/>
        <v>0</v>
      </c>
    </row>
    <row r="373" spans="1:23" ht="15.75" customHeight="1" x14ac:dyDescent="0.25">
      <c r="A373" s="4">
        <v>372</v>
      </c>
      <c r="B373" s="4">
        <v>2013</v>
      </c>
      <c r="C373" s="4" t="str">
        <f>B373&amp;"-"&amp;COUNTIF($B$2:B373,B373)</f>
        <v>2013-50</v>
      </c>
      <c r="D373" s="4" t="s">
        <v>66</v>
      </c>
      <c r="E373" s="11">
        <v>41399</v>
      </c>
      <c r="F373" s="4" t="s">
        <v>214</v>
      </c>
      <c r="G373" s="4" t="s">
        <v>48</v>
      </c>
      <c r="H373" s="4" t="s">
        <v>214</v>
      </c>
      <c r="I373" s="4" t="s">
        <v>42</v>
      </c>
      <c r="J373" s="4" t="s">
        <v>34</v>
      </c>
      <c r="K373" s="4">
        <v>0</v>
      </c>
      <c r="L373" s="4" t="s">
        <v>48</v>
      </c>
      <c r="M373" s="4">
        <v>0</v>
      </c>
      <c r="N373" s="4">
        <v>5</v>
      </c>
      <c r="O373" s="4" t="s">
        <v>242</v>
      </c>
      <c r="P373" s="4" t="s">
        <v>68</v>
      </c>
      <c r="Q373" s="4" t="s">
        <v>261</v>
      </c>
      <c r="R373" s="4" t="s">
        <v>221</v>
      </c>
      <c r="T373">
        <f>IF(B373=Questions!$H$4,1,0)</f>
        <v>0</v>
      </c>
      <c r="U373">
        <f>IF(toss_winner=winner,1,0)</f>
        <v>0</v>
      </c>
      <c r="V373">
        <f t="shared" si="10"/>
        <v>0</v>
      </c>
      <c r="W373">
        <f t="shared" si="11"/>
        <v>0</v>
      </c>
    </row>
    <row r="374" spans="1:23" ht="15.75" customHeight="1" x14ac:dyDescent="0.25">
      <c r="A374" s="4">
        <v>373</v>
      </c>
      <c r="B374" s="4">
        <v>2013</v>
      </c>
      <c r="C374" s="4" t="str">
        <f>B374&amp;"-"&amp;COUNTIF($B$2:B374,B374)</f>
        <v>2013-51</v>
      </c>
      <c r="D374" s="4" t="s">
        <v>30</v>
      </c>
      <c r="E374" s="11">
        <v>41373</v>
      </c>
      <c r="F374" s="4" t="s">
        <v>268</v>
      </c>
      <c r="G374" s="4" t="s">
        <v>32</v>
      </c>
      <c r="H374" s="4" t="s">
        <v>268</v>
      </c>
      <c r="I374" s="4" t="s">
        <v>42</v>
      </c>
      <c r="J374" s="4" t="s">
        <v>34</v>
      </c>
      <c r="K374" s="4">
        <v>0</v>
      </c>
      <c r="L374" s="4" t="s">
        <v>32</v>
      </c>
      <c r="M374" s="4">
        <v>0</v>
      </c>
      <c r="N374" s="4">
        <v>7</v>
      </c>
      <c r="O374" s="4" t="s">
        <v>223</v>
      </c>
      <c r="P374" s="4" t="s">
        <v>36</v>
      </c>
      <c r="Q374" s="4" t="s">
        <v>148</v>
      </c>
      <c r="R374" s="4" t="s">
        <v>125</v>
      </c>
      <c r="T374">
        <f>IF(B374=Questions!$H$4,1,0)</f>
        <v>0</v>
      </c>
      <c r="U374">
        <f>IF(toss_winner=winner,1,0)</f>
        <v>0</v>
      </c>
      <c r="V374">
        <f t="shared" si="10"/>
        <v>0</v>
      </c>
      <c r="W374">
        <f t="shared" si="11"/>
        <v>0</v>
      </c>
    </row>
    <row r="375" spans="1:23" ht="15.75" customHeight="1" x14ac:dyDescent="0.25">
      <c r="A375" s="4">
        <v>374</v>
      </c>
      <c r="B375" s="4">
        <v>2013</v>
      </c>
      <c r="C375" s="4" t="str">
        <f>B375&amp;"-"&amp;COUNTIF($B$2:B375,B375)</f>
        <v>2013-52</v>
      </c>
      <c r="D375" s="4" t="s">
        <v>66</v>
      </c>
      <c r="E375" s="11">
        <v>41401</v>
      </c>
      <c r="F375" s="4" t="s">
        <v>49</v>
      </c>
      <c r="G375" s="4" t="s">
        <v>48</v>
      </c>
      <c r="H375" s="4" t="s">
        <v>49</v>
      </c>
      <c r="I375" s="4" t="s">
        <v>42</v>
      </c>
      <c r="J375" s="4" t="s">
        <v>34</v>
      </c>
      <c r="K375" s="4">
        <v>0</v>
      </c>
      <c r="L375" s="4" t="s">
        <v>48</v>
      </c>
      <c r="M375" s="4">
        <v>0</v>
      </c>
      <c r="N375" s="4">
        <v>9</v>
      </c>
      <c r="O375" s="4" t="s">
        <v>242</v>
      </c>
      <c r="P375" s="4" t="s">
        <v>68</v>
      </c>
      <c r="Q375" s="4" t="s">
        <v>52</v>
      </c>
      <c r="R375" s="4" t="s">
        <v>221</v>
      </c>
      <c r="T375">
        <f>IF(B375=Questions!$H$4,1,0)</f>
        <v>0</v>
      </c>
      <c r="U375">
        <f>IF(toss_winner=winner,1,0)</f>
        <v>0</v>
      </c>
      <c r="V375">
        <f t="shared" si="10"/>
        <v>0</v>
      </c>
      <c r="W375">
        <f t="shared" si="11"/>
        <v>0</v>
      </c>
    </row>
    <row r="376" spans="1:23" ht="15.75" customHeight="1" x14ac:dyDescent="0.25">
      <c r="A376" s="4">
        <v>375</v>
      </c>
      <c r="B376" s="4">
        <v>2013</v>
      </c>
      <c r="C376" s="4" t="str">
        <f>B376&amp;"-"&amp;COUNTIF($B$2:B376,B376)</f>
        <v>2013-53</v>
      </c>
      <c r="D376" s="4" t="s">
        <v>54</v>
      </c>
      <c r="E376" s="11">
        <v>41401</v>
      </c>
      <c r="F376" s="4" t="s">
        <v>55</v>
      </c>
      <c r="G376" s="4" t="s">
        <v>31</v>
      </c>
      <c r="H376" s="4" t="s">
        <v>55</v>
      </c>
      <c r="I376" s="4" t="s">
        <v>42</v>
      </c>
      <c r="J376" s="4" t="s">
        <v>34</v>
      </c>
      <c r="K376" s="4">
        <v>0</v>
      </c>
      <c r="L376" s="4" t="s">
        <v>55</v>
      </c>
      <c r="M376" s="4">
        <v>65</v>
      </c>
      <c r="N376" s="4">
        <v>0</v>
      </c>
      <c r="O376" s="4" t="s">
        <v>116</v>
      </c>
      <c r="P376" s="4" t="s">
        <v>57</v>
      </c>
      <c r="Q376" s="4" t="s">
        <v>135</v>
      </c>
      <c r="R376" s="4" t="s">
        <v>148</v>
      </c>
      <c r="T376">
        <f>IF(B376=Questions!$H$4,1,0)</f>
        <v>0</v>
      </c>
      <c r="U376">
        <f>IF(toss_winner=winner,1,0)</f>
        <v>1</v>
      </c>
      <c r="V376">
        <f t="shared" si="10"/>
        <v>0</v>
      </c>
      <c r="W376">
        <f t="shared" si="11"/>
        <v>0</v>
      </c>
    </row>
    <row r="377" spans="1:23" ht="15.75" customHeight="1" x14ac:dyDescent="0.25">
      <c r="A377" s="4">
        <v>376</v>
      </c>
      <c r="B377" s="4">
        <v>2013</v>
      </c>
      <c r="C377" s="4" t="str">
        <f>B377&amp;"-"&amp;COUNTIF($B$2:B377,B377)</f>
        <v>2013-54</v>
      </c>
      <c r="D377" s="4" t="s">
        <v>70</v>
      </c>
      <c r="E377" s="11">
        <v>41402</v>
      </c>
      <c r="F377" s="4" t="s">
        <v>40</v>
      </c>
      <c r="G377" s="4" t="s">
        <v>268</v>
      </c>
      <c r="H377" s="4" t="s">
        <v>268</v>
      </c>
      <c r="I377" s="4" t="s">
        <v>33</v>
      </c>
      <c r="J377" s="4" t="s">
        <v>34</v>
      </c>
      <c r="K377" s="4">
        <v>0</v>
      </c>
      <c r="L377" s="4" t="s">
        <v>40</v>
      </c>
      <c r="M377" s="4">
        <v>77</v>
      </c>
      <c r="N377" s="4">
        <v>0</v>
      </c>
      <c r="O377" s="4" t="s">
        <v>114</v>
      </c>
      <c r="P377" s="4" t="s">
        <v>72</v>
      </c>
      <c r="Q377" s="4" t="s">
        <v>177</v>
      </c>
      <c r="R377" s="4" t="s">
        <v>284</v>
      </c>
      <c r="T377">
        <f>IF(B377=Questions!$H$4,1,0)</f>
        <v>0</v>
      </c>
      <c r="U377">
        <f>IF(toss_winner=winner,1,0)</f>
        <v>0</v>
      </c>
      <c r="V377">
        <f t="shared" si="10"/>
        <v>1</v>
      </c>
      <c r="W377">
        <f t="shared" si="11"/>
        <v>0</v>
      </c>
    </row>
    <row r="378" spans="1:23" ht="15.75" customHeight="1" x14ac:dyDescent="0.25">
      <c r="A378" s="4">
        <v>377</v>
      </c>
      <c r="B378" s="4">
        <v>2013</v>
      </c>
      <c r="C378" s="4" t="str">
        <f>B378&amp;"-"&amp;COUNTIF($B$2:B378,B378)</f>
        <v>2013-55</v>
      </c>
      <c r="D378" s="4" t="s">
        <v>39</v>
      </c>
      <c r="E378" s="11">
        <v>41403</v>
      </c>
      <c r="F378" s="4" t="s">
        <v>41</v>
      </c>
      <c r="G378" s="4" t="s">
        <v>48</v>
      </c>
      <c r="H378" s="4" t="s">
        <v>48</v>
      </c>
      <c r="I378" s="4" t="s">
        <v>33</v>
      </c>
      <c r="J378" s="4" t="s">
        <v>34</v>
      </c>
      <c r="K378" s="4">
        <v>0</v>
      </c>
      <c r="L378" s="4" t="s">
        <v>48</v>
      </c>
      <c r="M378" s="4">
        <v>0</v>
      </c>
      <c r="N378" s="4">
        <v>8</v>
      </c>
      <c r="O378" s="4" t="s">
        <v>285</v>
      </c>
      <c r="P378" s="4" t="s">
        <v>44</v>
      </c>
      <c r="Q378" s="4" t="s">
        <v>135</v>
      </c>
      <c r="R378" s="4" t="s">
        <v>148</v>
      </c>
      <c r="T378">
        <f>IF(B378=Questions!$H$4,1,0)</f>
        <v>0</v>
      </c>
      <c r="U378">
        <f>IF(toss_winner=winner,1,0)</f>
        <v>1</v>
      </c>
      <c r="V378">
        <f t="shared" si="10"/>
        <v>1</v>
      </c>
      <c r="W378">
        <f t="shared" si="11"/>
        <v>1</v>
      </c>
    </row>
    <row r="379" spans="1:23" ht="15.75" customHeight="1" x14ac:dyDescent="0.25">
      <c r="A379" s="4">
        <v>378</v>
      </c>
      <c r="B379" s="4">
        <v>2013</v>
      </c>
      <c r="C379" s="4" t="str">
        <f>B379&amp;"-"&amp;COUNTIF($B$2:B379,B379)</f>
        <v>2013-56</v>
      </c>
      <c r="D379" s="4" t="s">
        <v>247</v>
      </c>
      <c r="E379" s="11">
        <v>41403</v>
      </c>
      <c r="F379" s="4" t="s">
        <v>31</v>
      </c>
      <c r="G379" s="4" t="s">
        <v>214</v>
      </c>
      <c r="H379" s="4" t="s">
        <v>31</v>
      </c>
      <c r="I379" s="4" t="s">
        <v>42</v>
      </c>
      <c r="J379" s="4" t="s">
        <v>34</v>
      </c>
      <c r="K379" s="4">
        <v>0</v>
      </c>
      <c r="L379" s="4" t="s">
        <v>31</v>
      </c>
      <c r="M379" s="4">
        <v>46</v>
      </c>
      <c r="N379" s="4">
        <v>0</v>
      </c>
      <c r="O379" s="4" t="s">
        <v>154</v>
      </c>
      <c r="P379" s="4" t="s">
        <v>249</v>
      </c>
      <c r="Q379" s="4" t="s">
        <v>37</v>
      </c>
      <c r="R379" s="4" t="s">
        <v>137</v>
      </c>
      <c r="T379">
        <f>IF(B379=Questions!$H$4,1,0)</f>
        <v>0</v>
      </c>
      <c r="U379">
        <f>IF(toss_winner=winner,1,0)</f>
        <v>1</v>
      </c>
      <c r="V379">
        <f t="shared" si="10"/>
        <v>0</v>
      </c>
      <c r="W379">
        <f t="shared" si="11"/>
        <v>0</v>
      </c>
    </row>
    <row r="380" spans="1:23" ht="15.75" customHeight="1" x14ac:dyDescent="0.25">
      <c r="A380" s="4">
        <v>379</v>
      </c>
      <c r="B380" s="4">
        <v>2013</v>
      </c>
      <c r="C380" s="4" t="str">
        <f>B380&amp;"-"&amp;COUNTIF($B$2:B380,B380)</f>
        <v>2013-57</v>
      </c>
      <c r="D380" s="4" t="s">
        <v>47</v>
      </c>
      <c r="E380" s="11">
        <v>41404</v>
      </c>
      <c r="F380" s="4" t="s">
        <v>32</v>
      </c>
      <c r="G380" s="4" t="s">
        <v>49</v>
      </c>
      <c r="H380" s="4" t="s">
        <v>49</v>
      </c>
      <c r="I380" s="4" t="s">
        <v>33</v>
      </c>
      <c r="J380" s="4" t="s">
        <v>34</v>
      </c>
      <c r="K380" s="4">
        <v>0</v>
      </c>
      <c r="L380" s="4" t="s">
        <v>32</v>
      </c>
      <c r="M380" s="4">
        <v>4</v>
      </c>
      <c r="N380" s="4">
        <v>0</v>
      </c>
      <c r="O380" s="4" t="s">
        <v>205</v>
      </c>
      <c r="P380" s="4" t="s">
        <v>51</v>
      </c>
      <c r="Q380" s="4" t="s">
        <v>284</v>
      </c>
      <c r="R380" s="4" t="s">
        <v>273</v>
      </c>
      <c r="T380">
        <f>IF(B380=Questions!$H$4,1,0)</f>
        <v>0</v>
      </c>
      <c r="U380">
        <f>IF(toss_winner=winner,1,0)</f>
        <v>0</v>
      </c>
      <c r="V380">
        <f t="shared" si="10"/>
        <v>1</v>
      </c>
      <c r="W380">
        <f t="shared" si="11"/>
        <v>0</v>
      </c>
    </row>
    <row r="381" spans="1:23" ht="15.75" customHeight="1" x14ac:dyDescent="0.25">
      <c r="A381" s="4">
        <v>380</v>
      </c>
      <c r="B381" s="4">
        <v>2013</v>
      </c>
      <c r="C381" s="4" t="str">
        <f>B381&amp;"-"&amp;COUNTIF($B$2:B381,B381)</f>
        <v>2013-58</v>
      </c>
      <c r="D381" s="4" t="s">
        <v>247</v>
      </c>
      <c r="E381" s="11">
        <v>41405</v>
      </c>
      <c r="F381" s="4" t="s">
        <v>214</v>
      </c>
      <c r="G381" s="4" t="s">
        <v>55</v>
      </c>
      <c r="H381" s="4" t="s">
        <v>214</v>
      </c>
      <c r="I381" s="4" t="s">
        <v>42</v>
      </c>
      <c r="J381" s="4" t="s">
        <v>34</v>
      </c>
      <c r="K381" s="4">
        <v>0</v>
      </c>
      <c r="L381" s="4" t="s">
        <v>55</v>
      </c>
      <c r="M381" s="4">
        <v>0</v>
      </c>
      <c r="N381" s="4">
        <v>5</v>
      </c>
      <c r="O381" s="4" t="s">
        <v>283</v>
      </c>
      <c r="P381" s="4" t="s">
        <v>249</v>
      </c>
      <c r="Q381" s="4" t="s">
        <v>37</v>
      </c>
      <c r="R381" s="4" t="s">
        <v>241</v>
      </c>
      <c r="T381">
        <f>IF(B381=Questions!$H$4,1,0)</f>
        <v>0</v>
      </c>
      <c r="U381">
        <f>IF(toss_winner=winner,1,0)</f>
        <v>0</v>
      </c>
      <c r="V381">
        <f t="shared" si="10"/>
        <v>0</v>
      </c>
      <c r="W381">
        <f t="shared" si="11"/>
        <v>0</v>
      </c>
    </row>
    <row r="382" spans="1:23" ht="15.75" customHeight="1" x14ac:dyDescent="0.25">
      <c r="A382" s="4">
        <v>381</v>
      </c>
      <c r="B382" s="4">
        <v>2013</v>
      </c>
      <c r="C382" s="4" t="str">
        <f>B382&amp;"-"&amp;COUNTIF($B$2:B382,B382)</f>
        <v>2013-59</v>
      </c>
      <c r="D382" s="4" t="s">
        <v>39</v>
      </c>
      <c r="E382" s="11">
        <v>41405</v>
      </c>
      <c r="F382" s="4" t="s">
        <v>268</v>
      </c>
      <c r="G382" s="4" t="s">
        <v>41</v>
      </c>
      <c r="H382" s="4" t="s">
        <v>41</v>
      </c>
      <c r="I382" s="4" t="s">
        <v>33</v>
      </c>
      <c r="J382" s="4" t="s">
        <v>34</v>
      </c>
      <c r="K382" s="4">
        <v>0</v>
      </c>
      <c r="L382" s="4" t="s">
        <v>268</v>
      </c>
      <c r="M382" s="4">
        <v>30</v>
      </c>
      <c r="N382" s="4">
        <v>0</v>
      </c>
      <c r="O382" s="4" t="s">
        <v>286</v>
      </c>
      <c r="P382" s="4" t="s">
        <v>44</v>
      </c>
      <c r="Q382" s="4" t="s">
        <v>177</v>
      </c>
      <c r="R382" s="4" t="s">
        <v>221</v>
      </c>
      <c r="T382">
        <f>IF(B382=Questions!$H$4,1,0)</f>
        <v>0</v>
      </c>
      <c r="U382">
        <f>IF(toss_winner=winner,1,0)</f>
        <v>0</v>
      </c>
      <c r="V382">
        <f t="shared" si="10"/>
        <v>1</v>
      </c>
      <c r="W382">
        <f t="shared" si="11"/>
        <v>0</v>
      </c>
    </row>
    <row r="383" spans="1:23" ht="15.75" customHeight="1" x14ac:dyDescent="0.25">
      <c r="A383" s="4">
        <v>382</v>
      </c>
      <c r="B383" s="4">
        <v>2013</v>
      </c>
      <c r="C383" s="4" t="str">
        <f>B383&amp;"-"&amp;COUNTIF($B$2:B383,B383)</f>
        <v>2013-60</v>
      </c>
      <c r="D383" s="4" t="s">
        <v>287</v>
      </c>
      <c r="E383" s="11">
        <v>41406</v>
      </c>
      <c r="F383" s="4" t="s">
        <v>32</v>
      </c>
      <c r="G383" s="4" t="s">
        <v>31</v>
      </c>
      <c r="H383" s="4" t="s">
        <v>31</v>
      </c>
      <c r="I383" s="4" t="s">
        <v>33</v>
      </c>
      <c r="J383" s="4" t="s">
        <v>34</v>
      </c>
      <c r="K383" s="4">
        <v>0</v>
      </c>
      <c r="L383" s="4" t="s">
        <v>31</v>
      </c>
      <c r="M383" s="4">
        <v>0</v>
      </c>
      <c r="N383" s="4">
        <v>5</v>
      </c>
      <c r="O383" s="4" t="s">
        <v>152</v>
      </c>
      <c r="P383" s="4" t="s">
        <v>288</v>
      </c>
      <c r="Q383" s="4" t="s">
        <v>284</v>
      </c>
      <c r="R383" s="4" t="s">
        <v>273</v>
      </c>
      <c r="T383">
        <f>IF(B383=Questions!$H$4,1,0)</f>
        <v>0</v>
      </c>
      <c r="U383">
        <f>IF(toss_winner=winner,1,0)</f>
        <v>1</v>
      </c>
      <c r="V383">
        <f t="shared" si="10"/>
        <v>1</v>
      </c>
      <c r="W383">
        <f t="shared" si="11"/>
        <v>1</v>
      </c>
    </row>
    <row r="384" spans="1:23" ht="15.75" customHeight="1" x14ac:dyDescent="0.25">
      <c r="A384" s="4">
        <v>383</v>
      </c>
      <c r="B384" s="4">
        <v>2013</v>
      </c>
      <c r="C384" s="4" t="str">
        <f>B384&amp;"-"&amp;COUNTIF($B$2:B384,B384)</f>
        <v>2013-61</v>
      </c>
      <c r="D384" s="4" t="s">
        <v>66</v>
      </c>
      <c r="E384" s="11">
        <v>41406</v>
      </c>
      <c r="F384" s="4" t="s">
        <v>40</v>
      </c>
      <c r="G384" s="4" t="s">
        <v>48</v>
      </c>
      <c r="H384" s="4" t="s">
        <v>48</v>
      </c>
      <c r="I384" s="4" t="s">
        <v>33</v>
      </c>
      <c r="J384" s="4" t="s">
        <v>34</v>
      </c>
      <c r="K384" s="4">
        <v>0</v>
      </c>
      <c r="L384" s="4" t="s">
        <v>48</v>
      </c>
      <c r="M384" s="4">
        <v>0</v>
      </c>
      <c r="N384" s="4">
        <v>5</v>
      </c>
      <c r="O384" s="4" t="s">
        <v>67</v>
      </c>
      <c r="P384" s="4" t="s">
        <v>68</v>
      </c>
      <c r="Q384" s="4" t="s">
        <v>135</v>
      </c>
      <c r="R384" s="4" t="s">
        <v>277</v>
      </c>
      <c r="T384">
        <f>IF(B384=Questions!$H$4,1,0)</f>
        <v>0</v>
      </c>
      <c r="U384">
        <f>IF(toss_winner=winner,1,0)</f>
        <v>1</v>
      </c>
      <c r="V384">
        <f t="shared" si="10"/>
        <v>1</v>
      </c>
      <c r="W384">
        <f t="shared" si="11"/>
        <v>1</v>
      </c>
    </row>
    <row r="385" spans="1:23" ht="15.75" customHeight="1" x14ac:dyDescent="0.25">
      <c r="A385" s="4">
        <v>384</v>
      </c>
      <c r="B385" s="4">
        <v>2013</v>
      </c>
      <c r="C385" s="4" t="str">
        <f>B385&amp;"-"&amp;COUNTIF($B$2:B385,B385)</f>
        <v>2013-62</v>
      </c>
      <c r="D385" s="4" t="s">
        <v>47</v>
      </c>
      <c r="E385" s="11">
        <v>41387</v>
      </c>
      <c r="F385" s="4" t="s">
        <v>49</v>
      </c>
      <c r="G385" s="4" t="s">
        <v>41</v>
      </c>
      <c r="H385" s="4" t="s">
        <v>41</v>
      </c>
      <c r="I385" s="4" t="s">
        <v>33</v>
      </c>
      <c r="J385" s="4" t="s">
        <v>34</v>
      </c>
      <c r="K385" s="4">
        <v>0</v>
      </c>
      <c r="L385" s="4" t="s">
        <v>41</v>
      </c>
      <c r="M385" s="4">
        <v>0</v>
      </c>
      <c r="N385" s="4">
        <v>5</v>
      </c>
      <c r="O385" s="4" t="s">
        <v>199</v>
      </c>
      <c r="P385" s="4" t="s">
        <v>51</v>
      </c>
      <c r="Q385" s="4" t="s">
        <v>246</v>
      </c>
      <c r="R385" s="4" t="s">
        <v>273</v>
      </c>
      <c r="T385">
        <f>IF(B385=Questions!$H$4,1,0)</f>
        <v>0</v>
      </c>
      <c r="U385">
        <f>IF(toss_winner=winner,1,0)</f>
        <v>1</v>
      </c>
      <c r="V385">
        <f t="shared" si="10"/>
        <v>1</v>
      </c>
      <c r="W385">
        <f t="shared" si="11"/>
        <v>1</v>
      </c>
    </row>
    <row r="386" spans="1:23" ht="15.75" customHeight="1" x14ac:dyDescent="0.25">
      <c r="A386" s="4">
        <v>385</v>
      </c>
      <c r="B386" s="4">
        <v>2013</v>
      </c>
      <c r="C386" s="4" t="str">
        <f>B386&amp;"-"&amp;COUNTIF($B$2:B386,B386)</f>
        <v>2013-63</v>
      </c>
      <c r="D386" s="4" t="s">
        <v>54</v>
      </c>
      <c r="E386" s="11">
        <v>41407</v>
      </c>
      <c r="F386" s="4" t="s">
        <v>268</v>
      </c>
      <c r="G386" s="4" t="s">
        <v>55</v>
      </c>
      <c r="H386" s="4" t="s">
        <v>268</v>
      </c>
      <c r="I386" s="4" t="s">
        <v>42</v>
      </c>
      <c r="J386" s="4" t="s">
        <v>34</v>
      </c>
      <c r="K386" s="4">
        <v>0</v>
      </c>
      <c r="L386" s="4" t="s">
        <v>55</v>
      </c>
      <c r="M386" s="4">
        <v>0</v>
      </c>
      <c r="N386" s="4">
        <v>7</v>
      </c>
      <c r="O386" s="4" t="s">
        <v>200</v>
      </c>
      <c r="P386" s="4" t="s">
        <v>57</v>
      </c>
      <c r="Q386" s="4" t="s">
        <v>241</v>
      </c>
      <c r="R386" s="4" t="s">
        <v>125</v>
      </c>
      <c r="T386">
        <f>IF(B386=Questions!$H$4,1,0)</f>
        <v>0</v>
      </c>
      <c r="U386">
        <f>IF(toss_winner=winner,1,0)</f>
        <v>0</v>
      </c>
      <c r="V386">
        <f t="shared" si="10"/>
        <v>0</v>
      </c>
      <c r="W386">
        <f t="shared" si="11"/>
        <v>0</v>
      </c>
    </row>
    <row r="387" spans="1:23" ht="15.75" customHeight="1" x14ac:dyDescent="0.25">
      <c r="A387" s="4">
        <v>386</v>
      </c>
      <c r="B387" s="4">
        <v>2013</v>
      </c>
      <c r="C387" s="4" t="str">
        <f>B387&amp;"-"&amp;COUNTIF($B$2:B387,B387)</f>
        <v>2013-64</v>
      </c>
      <c r="D387" s="4" t="s">
        <v>287</v>
      </c>
      <c r="E387" s="11">
        <v>41409</v>
      </c>
      <c r="F387" s="4" t="s">
        <v>214</v>
      </c>
      <c r="G387" s="4" t="s">
        <v>31</v>
      </c>
      <c r="H387" s="4" t="s">
        <v>31</v>
      </c>
      <c r="I387" s="4" t="s">
        <v>33</v>
      </c>
      <c r="J387" s="4" t="s">
        <v>34</v>
      </c>
      <c r="K387" s="4">
        <v>0</v>
      </c>
      <c r="L387" s="4" t="s">
        <v>214</v>
      </c>
      <c r="M387" s="4">
        <v>7</v>
      </c>
      <c r="N387" s="4">
        <v>0</v>
      </c>
      <c r="O387" s="4" t="s">
        <v>170</v>
      </c>
      <c r="P387" s="4" t="s">
        <v>288</v>
      </c>
      <c r="Q387" s="4" t="s">
        <v>284</v>
      </c>
      <c r="R387" s="4" t="s">
        <v>273</v>
      </c>
      <c r="T387">
        <f>IF(B387=Questions!$H$4,1,0)</f>
        <v>0</v>
      </c>
      <c r="U387">
        <f>IF(toss_winner=winner,1,0)</f>
        <v>0</v>
      </c>
      <c r="V387">
        <f t="shared" ref="V387:V399" si="12">IF(I387="field",1,0)</f>
        <v>1</v>
      </c>
      <c r="W387">
        <f t="shared" ref="W387:W399" si="13">IF(U387+V387=2,1,0)</f>
        <v>0</v>
      </c>
    </row>
    <row r="388" spans="1:23" ht="15.75" customHeight="1" x14ac:dyDescent="0.25">
      <c r="A388" s="4">
        <v>387</v>
      </c>
      <c r="B388" s="4">
        <v>2013</v>
      </c>
      <c r="C388" s="4" t="str">
        <f>B388&amp;"-"&amp;COUNTIF($B$2:B388,B388)</f>
        <v>2013-65</v>
      </c>
      <c r="D388" s="4" t="s">
        <v>75</v>
      </c>
      <c r="E388" s="11">
        <v>41408</v>
      </c>
      <c r="F388" s="4" t="s">
        <v>40</v>
      </c>
      <c r="G388" s="4" t="s">
        <v>49</v>
      </c>
      <c r="H388" s="4" t="s">
        <v>40</v>
      </c>
      <c r="I388" s="4" t="s">
        <v>42</v>
      </c>
      <c r="J388" s="4" t="s">
        <v>34</v>
      </c>
      <c r="K388" s="4">
        <v>0</v>
      </c>
      <c r="L388" s="4" t="s">
        <v>40</v>
      </c>
      <c r="M388" s="4">
        <v>33</v>
      </c>
      <c r="N388" s="4">
        <v>0</v>
      </c>
      <c r="O388" s="4" t="s">
        <v>86</v>
      </c>
      <c r="P388" s="4" t="s">
        <v>77</v>
      </c>
      <c r="Q388" s="4" t="s">
        <v>261</v>
      </c>
      <c r="R388" s="4" t="s">
        <v>221</v>
      </c>
      <c r="T388">
        <f>IF(B388=Questions!$H$4,1,0)</f>
        <v>0</v>
      </c>
      <c r="U388">
        <f>IF(toss_winner=winner,1,0)</f>
        <v>1</v>
      </c>
      <c r="V388">
        <f t="shared" si="12"/>
        <v>0</v>
      </c>
      <c r="W388">
        <f t="shared" si="13"/>
        <v>0</v>
      </c>
    </row>
    <row r="389" spans="1:23" ht="15.75" customHeight="1" x14ac:dyDescent="0.25">
      <c r="A389" s="4">
        <v>388</v>
      </c>
      <c r="B389" s="4">
        <v>2013</v>
      </c>
      <c r="C389" s="4" t="str">
        <f>B389&amp;"-"&amp;COUNTIF($B$2:B389,B389)</f>
        <v>2013-66</v>
      </c>
      <c r="D389" s="4" t="s">
        <v>54</v>
      </c>
      <c r="E389" s="11">
        <v>41409</v>
      </c>
      <c r="F389" s="4" t="s">
        <v>55</v>
      </c>
      <c r="G389" s="4" t="s">
        <v>48</v>
      </c>
      <c r="H389" s="4" t="s">
        <v>48</v>
      </c>
      <c r="I389" s="4" t="s">
        <v>33</v>
      </c>
      <c r="J389" s="4" t="s">
        <v>34</v>
      </c>
      <c r="K389" s="4">
        <v>0</v>
      </c>
      <c r="L389" s="4" t="s">
        <v>55</v>
      </c>
      <c r="M389" s="4">
        <v>14</v>
      </c>
      <c r="N389" s="4">
        <v>0</v>
      </c>
      <c r="O389" s="4" t="s">
        <v>289</v>
      </c>
      <c r="P389" s="4" t="s">
        <v>57</v>
      </c>
      <c r="Q389" s="4" t="s">
        <v>37</v>
      </c>
      <c r="R389" s="4" t="s">
        <v>137</v>
      </c>
      <c r="T389">
        <f>IF(B389=Questions!$H$4,1,0)</f>
        <v>0</v>
      </c>
      <c r="U389">
        <f>IF(toss_winner=winner,1,0)</f>
        <v>0</v>
      </c>
      <c r="V389">
        <f t="shared" si="12"/>
        <v>1</v>
      </c>
      <c r="W389">
        <f t="shared" si="13"/>
        <v>0</v>
      </c>
    </row>
    <row r="390" spans="1:23" ht="15.75" customHeight="1" x14ac:dyDescent="0.25">
      <c r="A390" s="4">
        <v>389</v>
      </c>
      <c r="B390" s="4">
        <v>2013</v>
      </c>
      <c r="C390" s="4" t="str">
        <f>B390&amp;"-"&amp;COUNTIF($B$2:B390,B390)</f>
        <v>2013-67</v>
      </c>
      <c r="D390" s="4" t="s">
        <v>39</v>
      </c>
      <c r="E390" s="11">
        <v>41400</v>
      </c>
      <c r="F390" s="4" t="s">
        <v>32</v>
      </c>
      <c r="G390" s="4" t="s">
        <v>41</v>
      </c>
      <c r="H390" s="4" t="s">
        <v>41</v>
      </c>
      <c r="I390" s="4" t="s">
        <v>33</v>
      </c>
      <c r="J390" s="4" t="s">
        <v>34</v>
      </c>
      <c r="K390" s="4">
        <v>0</v>
      </c>
      <c r="L390" s="4" t="s">
        <v>41</v>
      </c>
      <c r="M390" s="4">
        <v>0</v>
      </c>
      <c r="N390" s="4">
        <v>6</v>
      </c>
      <c r="O390" s="4" t="s">
        <v>278</v>
      </c>
      <c r="P390" s="4" t="s">
        <v>44</v>
      </c>
      <c r="Q390" s="4" t="s">
        <v>246</v>
      </c>
      <c r="R390" s="4" t="s">
        <v>284</v>
      </c>
      <c r="T390">
        <f>IF(B390=Questions!$H$4,1,0)</f>
        <v>0</v>
      </c>
      <c r="U390">
        <f>IF(toss_winner=winner,1,0)</f>
        <v>1</v>
      </c>
      <c r="V390">
        <f t="shared" si="12"/>
        <v>1</v>
      </c>
      <c r="W390">
        <f t="shared" si="13"/>
        <v>1</v>
      </c>
    </row>
    <row r="391" spans="1:23" ht="15.75" customHeight="1" x14ac:dyDescent="0.25">
      <c r="A391" s="4">
        <v>390</v>
      </c>
      <c r="B391" s="4">
        <v>2013</v>
      </c>
      <c r="C391" s="4" t="str">
        <f>B391&amp;"-"&amp;COUNTIF($B$2:B391,B391)</f>
        <v>2013-68</v>
      </c>
      <c r="D391" s="4" t="s">
        <v>70</v>
      </c>
      <c r="E391" s="11">
        <v>41411</v>
      </c>
      <c r="F391" s="4" t="s">
        <v>268</v>
      </c>
      <c r="G391" s="4" t="s">
        <v>48</v>
      </c>
      <c r="H391" s="4" t="s">
        <v>268</v>
      </c>
      <c r="I391" s="4" t="s">
        <v>42</v>
      </c>
      <c r="J391" s="4" t="s">
        <v>34</v>
      </c>
      <c r="K391" s="4">
        <v>0</v>
      </c>
      <c r="L391" s="4" t="s">
        <v>268</v>
      </c>
      <c r="M391" s="4">
        <v>23</v>
      </c>
      <c r="N391" s="4">
        <v>0</v>
      </c>
      <c r="O391" s="4" t="s">
        <v>103</v>
      </c>
      <c r="P391" s="4" t="s">
        <v>72</v>
      </c>
      <c r="Q391" s="4" t="s">
        <v>37</v>
      </c>
      <c r="R391" s="4" t="s">
        <v>241</v>
      </c>
      <c r="T391">
        <f>IF(B391=Questions!$H$4,1,0)</f>
        <v>0</v>
      </c>
      <c r="U391">
        <f>IF(toss_winner=winner,1,0)</f>
        <v>1</v>
      </c>
      <c r="V391">
        <f t="shared" si="12"/>
        <v>0</v>
      </c>
      <c r="W391">
        <f t="shared" si="13"/>
        <v>0</v>
      </c>
    </row>
    <row r="392" spans="1:23" ht="15.75" customHeight="1" x14ac:dyDescent="0.25">
      <c r="A392" s="4">
        <v>391</v>
      </c>
      <c r="B392" s="4">
        <v>2013</v>
      </c>
      <c r="C392" s="4" t="str">
        <f>B392&amp;"-"&amp;COUNTIF($B$2:B392,B392)</f>
        <v>2013-69</v>
      </c>
      <c r="D392" s="4" t="s">
        <v>202</v>
      </c>
      <c r="E392" s="11">
        <v>41412</v>
      </c>
      <c r="F392" s="4" t="s">
        <v>41</v>
      </c>
      <c r="G392" s="4" t="s">
        <v>55</v>
      </c>
      <c r="H392" s="4" t="s">
        <v>55</v>
      </c>
      <c r="I392" s="4" t="s">
        <v>33</v>
      </c>
      <c r="J392" s="4" t="s">
        <v>34</v>
      </c>
      <c r="K392" s="4">
        <v>0</v>
      </c>
      <c r="L392" s="4" t="s">
        <v>41</v>
      </c>
      <c r="M392" s="4">
        <v>50</v>
      </c>
      <c r="N392" s="4">
        <v>0</v>
      </c>
      <c r="O392" s="4" t="s">
        <v>263</v>
      </c>
      <c r="P392" s="4" t="s">
        <v>203</v>
      </c>
      <c r="Q392" s="4" t="s">
        <v>135</v>
      </c>
      <c r="R392" s="4" t="s">
        <v>277</v>
      </c>
      <c r="T392">
        <f>IF(B392=Questions!$H$4,1,0)</f>
        <v>0</v>
      </c>
      <c r="U392">
        <f>IF(toss_winner=winner,1,0)</f>
        <v>0</v>
      </c>
      <c r="V392">
        <f t="shared" si="12"/>
        <v>1</v>
      </c>
      <c r="W392">
        <f t="shared" si="13"/>
        <v>0</v>
      </c>
    </row>
    <row r="393" spans="1:23" ht="15.75" customHeight="1" x14ac:dyDescent="0.25">
      <c r="A393" s="4">
        <v>392</v>
      </c>
      <c r="B393" s="4">
        <v>2013</v>
      </c>
      <c r="C393" s="4" t="str">
        <f>B393&amp;"-"&amp;COUNTIF($B$2:B393,B393)</f>
        <v>2013-70</v>
      </c>
      <c r="D393" s="4" t="s">
        <v>247</v>
      </c>
      <c r="E393" s="11">
        <v>41413</v>
      </c>
      <c r="F393" s="4" t="s">
        <v>214</v>
      </c>
      <c r="G393" s="4" t="s">
        <v>49</v>
      </c>
      <c r="H393" s="4" t="s">
        <v>214</v>
      </c>
      <c r="I393" s="4" t="s">
        <v>42</v>
      </c>
      <c r="J393" s="4" t="s">
        <v>34</v>
      </c>
      <c r="K393" s="4">
        <v>0</v>
      </c>
      <c r="L393" s="4" t="s">
        <v>214</v>
      </c>
      <c r="M393" s="4">
        <v>38</v>
      </c>
      <c r="N393" s="4">
        <v>0</v>
      </c>
      <c r="O393" s="4" t="s">
        <v>290</v>
      </c>
      <c r="P393" s="4" t="s">
        <v>249</v>
      </c>
      <c r="Q393" s="4" t="s">
        <v>284</v>
      </c>
      <c r="R393" s="4" t="s">
        <v>125</v>
      </c>
      <c r="T393">
        <f>IF(B393=Questions!$H$4,1,0)</f>
        <v>0</v>
      </c>
      <c r="U393">
        <f>IF(toss_winner=winner,1,0)</f>
        <v>1</v>
      </c>
      <c r="V393">
        <f t="shared" si="12"/>
        <v>0</v>
      </c>
      <c r="W393">
        <f t="shared" si="13"/>
        <v>0</v>
      </c>
    </row>
    <row r="394" spans="1:23" ht="15.75" customHeight="1" x14ac:dyDescent="0.25">
      <c r="A394" s="4">
        <v>393</v>
      </c>
      <c r="B394" s="4">
        <v>2013</v>
      </c>
      <c r="C394" s="4" t="str">
        <f>B394&amp;"-"&amp;COUNTIF($B$2:B394,B394)</f>
        <v>2013-71</v>
      </c>
      <c r="D394" s="4" t="s">
        <v>30</v>
      </c>
      <c r="E394" s="11">
        <v>41412</v>
      </c>
      <c r="F394" s="4" t="s">
        <v>32</v>
      </c>
      <c r="G394" s="4" t="s">
        <v>40</v>
      </c>
      <c r="H394" s="4" t="s">
        <v>40</v>
      </c>
      <c r="I394" s="4" t="s">
        <v>33</v>
      </c>
      <c r="J394" s="4" t="s">
        <v>34</v>
      </c>
      <c r="K394" s="4">
        <v>0</v>
      </c>
      <c r="L394" s="4" t="s">
        <v>32</v>
      </c>
      <c r="M394" s="4">
        <v>24</v>
      </c>
      <c r="N394" s="4">
        <v>0</v>
      </c>
      <c r="O394" s="4" t="s">
        <v>223</v>
      </c>
      <c r="P394" s="4" t="s">
        <v>36</v>
      </c>
      <c r="Q394" s="4" t="s">
        <v>261</v>
      </c>
      <c r="R394" s="4" t="s">
        <v>221</v>
      </c>
      <c r="T394">
        <f>IF(B394=Questions!$H$4,1,0)</f>
        <v>0</v>
      </c>
      <c r="U394">
        <f>IF(toss_winner=winner,1,0)</f>
        <v>0</v>
      </c>
      <c r="V394">
        <f t="shared" si="12"/>
        <v>1</v>
      </c>
      <c r="W394">
        <f t="shared" si="13"/>
        <v>0</v>
      </c>
    </row>
    <row r="395" spans="1:23" ht="15.75" customHeight="1" x14ac:dyDescent="0.25">
      <c r="A395" s="4">
        <v>394</v>
      </c>
      <c r="B395" s="4">
        <v>2013</v>
      </c>
      <c r="C395" s="4" t="str">
        <f>B395&amp;"-"&amp;COUNTIF($B$2:B395,B395)</f>
        <v>2013-72</v>
      </c>
      <c r="D395" s="4" t="s">
        <v>70</v>
      </c>
      <c r="E395" s="11">
        <v>41413</v>
      </c>
      <c r="F395" s="4" t="s">
        <v>31</v>
      </c>
      <c r="G395" s="4" t="s">
        <v>268</v>
      </c>
      <c r="H395" s="4" t="s">
        <v>31</v>
      </c>
      <c r="I395" s="4" t="s">
        <v>42</v>
      </c>
      <c r="J395" s="4" t="s">
        <v>34</v>
      </c>
      <c r="K395" s="4">
        <v>0</v>
      </c>
      <c r="L395" s="4" t="s">
        <v>268</v>
      </c>
      <c r="M395" s="4">
        <v>0</v>
      </c>
      <c r="N395" s="4">
        <v>5</v>
      </c>
      <c r="O395" s="4" t="s">
        <v>286</v>
      </c>
      <c r="P395" s="4" t="s">
        <v>72</v>
      </c>
      <c r="Q395" s="4" t="s">
        <v>37</v>
      </c>
      <c r="R395" s="4" t="s">
        <v>137</v>
      </c>
      <c r="T395">
        <f>IF(B395=Questions!$H$4,1,0)</f>
        <v>0</v>
      </c>
      <c r="U395">
        <f>IF(toss_winner=winner,1,0)</f>
        <v>0</v>
      </c>
      <c r="V395">
        <f t="shared" si="12"/>
        <v>0</v>
      </c>
      <c r="W395">
        <f t="shared" si="13"/>
        <v>0</v>
      </c>
    </row>
    <row r="396" spans="1:23" ht="15.75" customHeight="1" x14ac:dyDescent="0.25">
      <c r="A396" s="4">
        <v>395</v>
      </c>
      <c r="B396" s="4">
        <v>2013</v>
      </c>
      <c r="C396" s="4" t="str">
        <f>B396&amp;"-"&amp;COUNTIF($B$2:B396,B396)</f>
        <v>2013-73</v>
      </c>
      <c r="D396" s="4" t="s">
        <v>47</v>
      </c>
      <c r="E396" s="11">
        <v>41415</v>
      </c>
      <c r="F396" s="4" t="s">
        <v>40</v>
      </c>
      <c r="G396" s="4" t="s">
        <v>55</v>
      </c>
      <c r="H396" s="4" t="s">
        <v>40</v>
      </c>
      <c r="I396" s="4" t="s">
        <v>42</v>
      </c>
      <c r="J396" s="4" t="s">
        <v>34</v>
      </c>
      <c r="K396" s="4">
        <v>0</v>
      </c>
      <c r="L396" s="4" t="s">
        <v>40</v>
      </c>
      <c r="M396" s="4">
        <v>48</v>
      </c>
      <c r="N396" s="4">
        <v>0</v>
      </c>
      <c r="O396" s="4" t="s">
        <v>43</v>
      </c>
      <c r="P396" s="4" t="s">
        <v>51</v>
      </c>
      <c r="Q396" s="4" t="s">
        <v>284</v>
      </c>
      <c r="R396" s="4" t="s">
        <v>221</v>
      </c>
      <c r="T396">
        <f>IF(B396=Questions!$H$4,1,0)</f>
        <v>0</v>
      </c>
      <c r="U396">
        <f>IF(toss_winner=winner,1,0)</f>
        <v>1</v>
      </c>
      <c r="V396">
        <f t="shared" si="12"/>
        <v>0</v>
      </c>
      <c r="W396">
        <f t="shared" si="13"/>
        <v>0</v>
      </c>
    </row>
    <row r="397" spans="1:23" ht="15.75" customHeight="1" x14ac:dyDescent="0.25">
      <c r="A397" s="4">
        <v>396</v>
      </c>
      <c r="B397" s="4">
        <v>2013</v>
      </c>
      <c r="C397" s="4" t="str">
        <f>B397&amp;"-"&amp;COUNTIF($B$2:B397,B397)</f>
        <v>2013-74</v>
      </c>
      <c r="D397" s="4" t="s">
        <v>47</v>
      </c>
      <c r="E397" s="11">
        <v>41416</v>
      </c>
      <c r="F397" s="4" t="s">
        <v>268</v>
      </c>
      <c r="G397" s="4" t="s">
        <v>48</v>
      </c>
      <c r="H397" s="4" t="s">
        <v>268</v>
      </c>
      <c r="I397" s="4" t="s">
        <v>42</v>
      </c>
      <c r="J397" s="4" t="s">
        <v>34</v>
      </c>
      <c r="K397" s="4">
        <v>0</v>
      </c>
      <c r="L397" s="4" t="s">
        <v>48</v>
      </c>
      <c r="M397" s="4">
        <v>0</v>
      </c>
      <c r="N397" s="4">
        <v>4</v>
      </c>
      <c r="O397" s="4" t="s">
        <v>168</v>
      </c>
      <c r="P397" s="4" t="s">
        <v>51</v>
      </c>
      <c r="Q397" s="4" t="s">
        <v>148</v>
      </c>
      <c r="R397" s="4" t="s">
        <v>221</v>
      </c>
      <c r="T397">
        <f>IF(B397=Questions!$H$4,1,0)</f>
        <v>0</v>
      </c>
      <c r="U397">
        <f>IF(toss_winner=winner,1,0)</f>
        <v>0</v>
      </c>
      <c r="V397">
        <f t="shared" si="12"/>
        <v>0</v>
      </c>
      <c r="W397">
        <f t="shared" si="13"/>
        <v>0</v>
      </c>
    </row>
    <row r="398" spans="1:23" ht="15.75" customHeight="1" x14ac:dyDescent="0.25">
      <c r="A398" s="4">
        <v>397</v>
      </c>
      <c r="B398" s="4">
        <v>2013</v>
      </c>
      <c r="C398" s="4" t="str">
        <f>B398&amp;"-"&amp;COUNTIF($B$2:B398,B398)</f>
        <v>2013-75</v>
      </c>
      <c r="D398" s="4" t="s">
        <v>60</v>
      </c>
      <c r="E398" s="11">
        <v>41418</v>
      </c>
      <c r="F398" s="4" t="s">
        <v>48</v>
      </c>
      <c r="G398" s="4" t="s">
        <v>55</v>
      </c>
      <c r="H398" s="4" t="s">
        <v>48</v>
      </c>
      <c r="I398" s="4" t="s">
        <v>42</v>
      </c>
      <c r="J398" s="4" t="s">
        <v>34</v>
      </c>
      <c r="K398" s="4">
        <v>0</v>
      </c>
      <c r="L398" s="4" t="s">
        <v>55</v>
      </c>
      <c r="M398" s="4">
        <v>0</v>
      </c>
      <c r="N398" s="4">
        <v>4</v>
      </c>
      <c r="O398" s="4" t="s">
        <v>162</v>
      </c>
      <c r="P398" s="4" t="s">
        <v>63</v>
      </c>
      <c r="Q398" s="4" t="s">
        <v>261</v>
      </c>
      <c r="R398" s="4" t="s">
        <v>125</v>
      </c>
      <c r="T398">
        <f>IF(B398=Questions!$H$4,1,0)</f>
        <v>0</v>
      </c>
      <c r="U398">
        <f>IF(toss_winner=winner,1,0)</f>
        <v>0</v>
      </c>
      <c r="V398">
        <f t="shared" si="12"/>
        <v>0</v>
      </c>
      <c r="W398">
        <f t="shared" si="13"/>
        <v>0</v>
      </c>
    </row>
    <row r="399" spans="1:23" ht="15.75" customHeight="1" x14ac:dyDescent="0.25">
      <c r="A399" s="4">
        <v>398</v>
      </c>
      <c r="B399" s="4">
        <v>2013</v>
      </c>
      <c r="C399" s="4" t="str">
        <f>B399&amp;"-"&amp;COUNTIF($B$2:B399,B399)</f>
        <v>2013-76</v>
      </c>
      <c r="D399" s="4" t="s">
        <v>60</v>
      </c>
      <c r="E399" s="11">
        <v>41420</v>
      </c>
      <c r="F399" s="4" t="s">
        <v>55</v>
      </c>
      <c r="G399" s="4" t="s">
        <v>40</v>
      </c>
      <c r="H399" s="4" t="s">
        <v>55</v>
      </c>
      <c r="I399" s="4" t="s">
        <v>42</v>
      </c>
      <c r="J399" s="4" t="s">
        <v>34</v>
      </c>
      <c r="K399" s="4">
        <v>0</v>
      </c>
      <c r="L399" s="4" t="s">
        <v>55</v>
      </c>
      <c r="M399" s="4">
        <v>23</v>
      </c>
      <c r="N399" s="4">
        <v>0</v>
      </c>
      <c r="O399" s="4" t="s">
        <v>200</v>
      </c>
      <c r="P399" s="4" t="s">
        <v>63</v>
      </c>
      <c r="Q399" s="4" t="s">
        <v>135</v>
      </c>
      <c r="R399" s="4" t="s">
        <v>125</v>
      </c>
      <c r="T399">
        <f>IF(B399=Questions!$H$4,1,0)</f>
        <v>0</v>
      </c>
      <c r="U399">
        <f>IF(toss_winner=winner,1,0)</f>
        <v>1</v>
      </c>
      <c r="V399">
        <f t="shared" si="12"/>
        <v>0</v>
      </c>
      <c r="W399">
        <f t="shared" si="13"/>
        <v>0</v>
      </c>
    </row>
    <row r="400" spans="1:23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2578125" defaultRowHeight="15" customHeight="1" x14ac:dyDescent="0.25"/>
  <cols>
    <col min="1" max="1" width="4.28515625" customWidth="1"/>
    <col min="2" max="2" width="7.140625" customWidth="1"/>
    <col min="3" max="3" width="14.28515625" customWidth="1"/>
    <col min="4" max="4" width="10.140625" customWidth="1"/>
    <col min="5" max="7" width="25" customWidth="1"/>
    <col min="8" max="8" width="12.85546875" customWidth="1"/>
    <col min="9" max="9" width="8.7109375" customWidth="1"/>
    <col min="10" max="10" width="10.28515625" customWidth="1"/>
    <col min="11" max="11" width="25" customWidth="1"/>
    <col min="12" max="12" width="12.42578125" customWidth="1"/>
    <col min="13" max="13" width="15" customWidth="1"/>
    <col min="14" max="14" width="17.7109375" customWidth="1"/>
    <col min="15" max="15" width="46.42578125" customWidth="1"/>
    <col min="16" max="16" width="23.5703125" customWidth="1"/>
    <col min="17" max="17" width="17.140625" customWidth="1"/>
    <col min="18" max="18" width="8.42578125" customWidth="1"/>
    <col min="19" max="26" width="8.7109375" customWidth="1"/>
  </cols>
  <sheetData>
    <row r="1" spans="1:18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</row>
    <row r="2" spans="1:18" x14ac:dyDescent="0.25">
      <c r="A2" s="4">
        <v>399</v>
      </c>
      <c r="B2" s="4">
        <v>2014</v>
      </c>
      <c r="C2" s="4" t="s">
        <v>291</v>
      </c>
      <c r="D2" s="11">
        <v>41745</v>
      </c>
      <c r="E2" s="4" t="s">
        <v>31</v>
      </c>
      <c r="F2" s="4" t="s">
        <v>55</v>
      </c>
      <c r="G2" s="4" t="s">
        <v>31</v>
      </c>
      <c r="H2" s="4" t="s">
        <v>42</v>
      </c>
      <c r="I2" s="4" t="s">
        <v>34</v>
      </c>
      <c r="J2" s="4">
        <v>0</v>
      </c>
      <c r="K2" s="4" t="s">
        <v>31</v>
      </c>
      <c r="L2" s="4">
        <v>41</v>
      </c>
      <c r="M2" s="4">
        <v>0</v>
      </c>
      <c r="N2" s="4" t="s">
        <v>152</v>
      </c>
      <c r="O2" s="4" t="s">
        <v>292</v>
      </c>
      <c r="P2" s="4" t="s">
        <v>129</v>
      </c>
      <c r="Q2" s="4" t="s">
        <v>293</v>
      </c>
    </row>
    <row r="3" spans="1:18" x14ac:dyDescent="0.25">
      <c r="A3" s="4">
        <v>400</v>
      </c>
      <c r="B3" s="4">
        <v>2014</v>
      </c>
      <c r="C3" s="4" t="s">
        <v>294</v>
      </c>
      <c r="D3" s="11">
        <v>41746</v>
      </c>
      <c r="E3" s="4" t="s">
        <v>49</v>
      </c>
      <c r="F3" s="4" t="s">
        <v>32</v>
      </c>
      <c r="G3" s="4" t="s">
        <v>32</v>
      </c>
      <c r="H3" s="4" t="s">
        <v>33</v>
      </c>
      <c r="I3" s="4" t="s">
        <v>34</v>
      </c>
      <c r="J3" s="4">
        <v>0</v>
      </c>
      <c r="K3" s="4" t="s">
        <v>32</v>
      </c>
      <c r="L3" s="4">
        <v>0</v>
      </c>
      <c r="M3" s="4">
        <v>8</v>
      </c>
      <c r="N3" s="4" t="s">
        <v>295</v>
      </c>
      <c r="O3" s="4" t="s">
        <v>296</v>
      </c>
      <c r="P3" s="4" t="s">
        <v>52</v>
      </c>
      <c r="Q3" s="4" t="s">
        <v>148</v>
      </c>
    </row>
    <row r="4" spans="1:18" x14ac:dyDescent="0.25">
      <c r="A4" s="4">
        <v>401</v>
      </c>
      <c r="B4" s="4">
        <v>2014</v>
      </c>
      <c r="C4" s="4" t="s">
        <v>291</v>
      </c>
      <c r="D4" s="11">
        <v>41747</v>
      </c>
      <c r="E4" s="4" t="s">
        <v>40</v>
      </c>
      <c r="F4" s="4" t="s">
        <v>41</v>
      </c>
      <c r="G4" s="4" t="s">
        <v>40</v>
      </c>
      <c r="H4" s="4" t="s">
        <v>42</v>
      </c>
      <c r="I4" s="4" t="s">
        <v>34</v>
      </c>
      <c r="J4" s="4">
        <v>0</v>
      </c>
      <c r="K4" s="4" t="s">
        <v>41</v>
      </c>
      <c r="L4" s="4">
        <v>0</v>
      </c>
      <c r="M4" s="4">
        <v>6</v>
      </c>
      <c r="N4" s="4" t="s">
        <v>297</v>
      </c>
      <c r="O4" s="4" t="s">
        <v>292</v>
      </c>
      <c r="P4" s="4" t="s">
        <v>293</v>
      </c>
      <c r="Q4" s="4" t="s">
        <v>261</v>
      </c>
    </row>
    <row r="5" spans="1:18" x14ac:dyDescent="0.25">
      <c r="A5" s="4">
        <v>402</v>
      </c>
      <c r="B5" s="4">
        <v>2014</v>
      </c>
      <c r="C5" s="4" t="s">
        <v>291</v>
      </c>
      <c r="D5" s="11">
        <v>41747</v>
      </c>
      <c r="E5" s="4" t="s">
        <v>268</v>
      </c>
      <c r="F5" s="4" t="s">
        <v>48</v>
      </c>
      <c r="G5" s="4" t="s">
        <v>48</v>
      </c>
      <c r="H5" s="4" t="s">
        <v>33</v>
      </c>
      <c r="I5" s="4" t="s">
        <v>34</v>
      </c>
      <c r="J5" s="4">
        <v>0</v>
      </c>
      <c r="K5" s="4" t="s">
        <v>48</v>
      </c>
      <c r="L5" s="4">
        <v>0</v>
      </c>
      <c r="M5" s="4">
        <v>4</v>
      </c>
      <c r="N5" s="4" t="s">
        <v>242</v>
      </c>
      <c r="O5" s="4" t="s">
        <v>292</v>
      </c>
      <c r="P5" s="4" t="s">
        <v>64</v>
      </c>
      <c r="Q5" s="4" t="s">
        <v>293</v>
      </c>
    </row>
    <row r="6" spans="1:18" x14ac:dyDescent="0.25">
      <c r="A6" s="4">
        <v>403</v>
      </c>
      <c r="B6" s="4">
        <v>2014</v>
      </c>
      <c r="D6" s="11">
        <v>41748</v>
      </c>
      <c r="E6" s="4" t="s">
        <v>55</v>
      </c>
      <c r="F6" s="4" t="s">
        <v>32</v>
      </c>
      <c r="G6" s="4" t="s">
        <v>32</v>
      </c>
      <c r="H6" s="4" t="s">
        <v>33</v>
      </c>
      <c r="I6" s="4" t="s">
        <v>34</v>
      </c>
      <c r="J6" s="4">
        <v>0</v>
      </c>
      <c r="K6" s="4" t="s">
        <v>32</v>
      </c>
      <c r="L6" s="4">
        <v>0</v>
      </c>
      <c r="M6" s="4">
        <v>7</v>
      </c>
      <c r="N6" s="4" t="s">
        <v>286</v>
      </c>
      <c r="O6" s="4" t="s">
        <v>298</v>
      </c>
      <c r="P6" s="4" t="s">
        <v>52</v>
      </c>
      <c r="Q6" s="4" t="s">
        <v>241</v>
      </c>
    </row>
    <row r="7" spans="1:18" x14ac:dyDescent="0.25">
      <c r="A7" s="4">
        <v>404</v>
      </c>
      <c r="B7" s="4">
        <v>2014</v>
      </c>
      <c r="D7" s="11">
        <v>41748</v>
      </c>
      <c r="E7" s="4" t="s">
        <v>31</v>
      </c>
      <c r="F7" s="4" t="s">
        <v>49</v>
      </c>
      <c r="G7" s="4" t="s">
        <v>31</v>
      </c>
      <c r="H7" s="4" t="s">
        <v>42</v>
      </c>
      <c r="I7" s="4" t="s">
        <v>34</v>
      </c>
      <c r="J7" s="4">
        <v>0</v>
      </c>
      <c r="K7" s="4" t="s">
        <v>49</v>
      </c>
      <c r="L7" s="4">
        <v>0</v>
      </c>
      <c r="M7" s="4">
        <v>4</v>
      </c>
      <c r="N7" s="4" t="s">
        <v>144</v>
      </c>
      <c r="O7" s="4" t="s">
        <v>298</v>
      </c>
      <c r="P7" s="4" t="s">
        <v>52</v>
      </c>
      <c r="Q7" s="4" t="s">
        <v>246</v>
      </c>
    </row>
    <row r="8" spans="1:18" x14ac:dyDescent="0.25">
      <c r="A8" s="4">
        <v>405</v>
      </c>
      <c r="B8" s="4">
        <v>2014</v>
      </c>
      <c r="C8" s="4" t="s">
        <v>294</v>
      </c>
      <c r="D8" s="11">
        <v>41749</v>
      </c>
      <c r="E8" s="4" t="s">
        <v>48</v>
      </c>
      <c r="F8" s="4" t="s">
        <v>41</v>
      </c>
      <c r="G8" s="4" t="s">
        <v>41</v>
      </c>
      <c r="H8" s="4" t="s">
        <v>33</v>
      </c>
      <c r="I8" s="4" t="s">
        <v>34</v>
      </c>
      <c r="J8" s="4">
        <v>0</v>
      </c>
      <c r="K8" s="4" t="s">
        <v>41</v>
      </c>
      <c r="L8" s="4">
        <v>0</v>
      </c>
      <c r="M8" s="4">
        <v>7</v>
      </c>
      <c r="N8" s="4" t="s">
        <v>297</v>
      </c>
      <c r="O8" s="4" t="s">
        <v>296</v>
      </c>
      <c r="P8" s="4" t="s">
        <v>64</v>
      </c>
      <c r="Q8" s="4" t="s">
        <v>129</v>
      </c>
    </row>
    <row r="9" spans="1:18" x14ac:dyDescent="0.25">
      <c r="A9" s="4">
        <v>406</v>
      </c>
      <c r="B9" s="4">
        <v>2014</v>
      </c>
      <c r="C9" s="4" t="s">
        <v>291</v>
      </c>
      <c r="D9" s="11">
        <v>41750</v>
      </c>
      <c r="E9" s="4" t="s">
        <v>40</v>
      </c>
      <c r="F9" s="4" t="s">
        <v>49</v>
      </c>
      <c r="G9" s="4" t="s">
        <v>40</v>
      </c>
      <c r="H9" s="4" t="s">
        <v>42</v>
      </c>
      <c r="I9" s="4" t="s">
        <v>34</v>
      </c>
      <c r="J9" s="4">
        <v>0</v>
      </c>
      <c r="K9" s="4" t="s">
        <v>40</v>
      </c>
      <c r="L9" s="4">
        <v>93</v>
      </c>
      <c r="M9" s="4">
        <v>0</v>
      </c>
      <c r="N9" s="4" t="s">
        <v>114</v>
      </c>
      <c r="O9" s="4" t="s">
        <v>292</v>
      </c>
      <c r="P9" s="4" t="s">
        <v>293</v>
      </c>
      <c r="Q9" s="4" t="s">
        <v>261</v>
      </c>
    </row>
    <row r="10" spans="1:18" x14ac:dyDescent="0.25">
      <c r="A10" s="4">
        <v>407</v>
      </c>
      <c r="B10" s="4">
        <v>2014</v>
      </c>
      <c r="C10" s="4" t="s">
        <v>294</v>
      </c>
      <c r="D10" s="11">
        <v>41751</v>
      </c>
      <c r="E10" s="4" t="s">
        <v>41</v>
      </c>
      <c r="F10" s="4" t="s">
        <v>268</v>
      </c>
      <c r="G10" s="4" t="s">
        <v>268</v>
      </c>
      <c r="H10" s="4" t="s">
        <v>33</v>
      </c>
      <c r="I10" s="4" t="s">
        <v>34</v>
      </c>
      <c r="J10" s="4">
        <v>0</v>
      </c>
      <c r="K10" s="4" t="s">
        <v>41</v>
      </c>
      <c r="L10" s="4">
        <v>72</v>
      </c>
      <c r="M10" s="4">
        <v>0</v>
      </c>
      <c r="N10" s="4" t="s">
        <v>297</v>
      </c>
      <c r="O10" s="4" t="s">
        <v>296</v>
      </c>
      <c r="P10" s="4" t="s">
        <v>129</v>
      </c>
      <c r="Q10" s="4" t="s">
        <v>148</v>
      </c>
    </row>
    <row r="11" spans="1:18" x14ac:dyDescent="0.25">
      <c r="A11" s="4">
        <v>408</v>
      </c>
      <c r="B11" s="4">
        <v>2014</v>
      </c>
      <c r="D11" s="11">
        <v>41752</v>
      </c>
      <c r="E11" s="4" t="s">
        <v>40</v>
      </c>
      <c r="F11" s="4" t="s">
        <v>48</v>
      </c>
      <c r="G11" s="4" t="s">
        <v>48</v>
      </c>
      <c r="H11" s="4" t="s">
        <v>33</v>
      </c>
      <c r="I11" s="4" t="s">
        <v>34</v>
      </c>
      <c r="J11" s="4">
        <v>0</v>
      </c>
      <c r="K11" s="4" t="s">
        <v>40</v>
      </c>
      <c r="L11" s="4">
        <v>7</v>
      </c>
      <c r="M11" s="4">
        <v>0</v>
      </c>
      <c r="N11" s="4" t="s">
        <v>244</v>
      </c>
      <c r="O11" s="4" t="s">
        <v>298</v>
      </c>
      <c r="P11" s="4" t="s">
        <v>135</v>
      </c>
      <c r="Q11" s="4" t="s">
        <v>293</v>
      </c>
    </row>
    <row r="12" spans="1:18" x14ac:dyDescent="0.25">
      <c r="A12" s="4">
        <v>409</v>
      </c>
      <c r="B12" s="4">
        <v>2014</v>
      </c>
      <c r="C12" s="4" t="s">
        <v>294</v>
      </c>
      <c r="D12" s="11">
        <v>41753</v>
      </c>
      <c r="E12" s="4" t="s">
        <v>31</v>
      </c>
      <c r="F12" s="4" t="s">
        <v>32</v>
      </c>
      <c r="G12" s="4" t="s">
        <v>32</v>
      </c>
      <c r="H12" s="4" t="s">
        <v>33</v>
      </c>
      <c r="I12" s="4" t="s">
        <v>34</v>
      </c>
      <c r="J12" s="4">
        <v>0</v>
      </c>
      <c r="K12" s="4" t="s">
        <v>31</v>
      </c>
      <c r="L12" s="4">
        <v>2</v>
      </c>
      <c r="M12" s="4">
        <v>0</v>
      </c>
      <c r="N12" s="4" t="s">
        <v>299</v>
      </c>
      <c r="O12" s="4" t="s">
        <v>296</v>
      </c>
      <c r="P12" s="4" t="s">
        <v>52</v>
      </c>
      <c r="Q12" s="4" t="s">
        <v>246</v>
      </c>
    </row>
    <row r="13" spans="1:18" x14ac:dyDescent="0.25">
      <c r="A13" s="4">
        <v>410</v>
      </c>
      <c r="B13" s="4">
        <v>2014</v>
      </c>
      <c r="D13" s="11">
        <v>41754</v>
      </c>
      <c r="E13" s="4" t="s">
        <v>268</v>
      </c>
      <c r="F13" s="4" t="s">
        <v>49</v>
      </c>
      <c r="G13" s="4" t="s">
        <v>268</v>
      </c>
      <c r="H13" s="4" t="s">
        <v>42</v>
      </c>
      <c r="I13" s="4" t="s">
        <v>34</v>
      </c>
      <c r="J13" s="4">
        <v>0</v>
      </c>
      <c r="K13" s="4" t="s">
        <v>268</v>
      </c>
      <c r="L13" s="4">
        <v>4</v>
      </c>
      <c r="M13" s="4">
        <v>0</v>
      </c>
      <c r="N13" s="4" t="s">
        <v>272</v>
      </c>
      <c r="O13" s="4" t="s">
        <v>298</v>
      </c>
      <c r="P13" s="4" t="s">
        <v>129</v>
      </c>
      <c r="Q13" s="4" t="s">
        <v>148</v>
      </c>
    </row>
    <row r="14" spans="1:18" x14ac:dyDescent="0.25">
      <c r="A14" s="4">
        <v>411</v>
      </c>
      <c r="B14" s="4">
        <v>2014</v>
      </c>
      <c r="D14" s="11">
        <v>41754</v>
      </c>
      <c r="E14" s="4" t="s">
        <v>55</v>
      </c>
      <c r="F14" s="4" t="s">
        <v>40</v>
      </c>
      <c r="G14" s="4" t="s">
        <v>55</v>
      </c>
      <c r="H14" s="4" t="s">
        <v>42</v>
      </c>
      <c r="I14" s="4" t="s">
        <v>34</v>
      </c>
      <c r="J14" s="4">
        <v>0</v>
      </c>
      <c r="K14" s="4" t="s">
        <v>40</v>
      </c>
      <c r="L14" s="4">
        <v>0</v>
      </c>
      <c r="M14" s="4">
        <v>7</v>
      </c>
      <c r="N14" s="4" t="s">
        <v>300</v>
      </c>
      <c r="O14" s="4" t="s">
        <v>298</v>
      </c>
      <c r="P14" s="4" t="s">
        <v>64</v>
      </c>
      <c r="Q14" s="4" t="s">
        <v>129</v>
      </c>
    </row>
    <row r="15" spans="1:18" x14ac:dyDescent="0.25">
      <c r="A15" s="4">
        <v>412</v>
      </c>
      <c r="B15" s="4">
        <v>2014</v>
      </c>
      <c r="C15" s="4" t="s">
        <v>291</v>
      </c>
      <c r="D15" s="11">
        <v>41755</v>
      </c>
      <c r="E15" s="4" t="s">
        <v>32</v>
      </c>
      <c r="F15" s="4" t="s">
        <v>48</v>
      </c>
      <c r="G15" s="4" t="s">
        <v>48</v>
      </c>
      <c r="H15" s="4" t="s">
        <v>33</v>
      </c>
      <c r="I15" s="4" t="s">
        <v>34</v>
      </c>
      <c r="J15" s="4">
        <v>0</v>
      </c>
      <c r="K15" s="4" t="s">
        <v>48</v>
      </c>
      <c r="L15" s="4">
        <v>0</v>
      </c>
      <c r="M15" s="4">
        <v>6</v>
      </c>
      <c r="N15" s="4" t="s">
        <v>301</v>
      </c>
      <c r="O15" s="4" t="s">
        <v>292</v>
      </c>
      <c r="P15" s="4" t="s">
        <v>135</v>
      </c>
      <c r="Q15" s="4" t="s">
        <v>261</v>
      </c>
    </row>
    <row r="16" spans="1:18" x14ac:dyDescent="0.25">
      <c r="A16" s="4">
        <v>413</v>
      </c>
      <c r="B16" s="4">
        <v>2014</v>
      </c>
      <c r="C16" s="4" t="s">
        <v>291</v>
      </c>
      <c r="D16" s="11">
        <v>41755</v>
      </c>
      <c r="E16" s="4" t="s">
        <v>41</v>
      </c>
      <c r="F16" s="4" t="s">
        <v>31</v>
      </c>
      <c r="G16" s="4" t="s">
        <v>31</v>
      </c>
      <c r="H16" s="4" t="s">
        <v>33</v>
      </c>
      <c r="I16" s="4" t="s">
        <v>34</v>
      </c>
      <c r="J16" s="4">
        <v>0</v>
      </c>
      <c r="K16" s="4" t="s">
        <v>41</v>
      </c>
      <c r="L16" s="4">
        <v>23</v>
      </c>
      <c r="M16" s="4">
        <v>0</v>
      </c>
      <c r="N16" s="4" t="s">
        <v>302</v>
      </c>
      <c r="O16" s="4" t="s">
        <v>292</v>
      </c>
      <c r="P16" s="4" t="s">
        <v>135</v>
      </c>
      <c r="Q16" s="4" t="s">
        <v>293</v>
      </c>
    </row>
    <row r="17" spans="1:17" x14ac:dyDescent="0.25">
      <c r="A17" s="4">
        <v>414</v>
      </c>
      <c r="B17" s="4">
        <v>2014</v>
      </c>
      <c r="C17" s="4" t="s">
        <v>294</v>
      </c>
      <c r="D17" s="11">
        <v>41756</v>
      </c>
      <c r="E17" s="4" t="s">
        <v>55</v>
      </c>
      <c r="F17" s="4" t="s">
        <v>49</v>
      </c>
      <c r="G17" s="4" t="s">
        <v>55</v>
      </c>
      <c r="H17" s="4" t="s">
        <v>42</v>
      </c>
      <c r="I17" s="4" t="s">
        <v>34</v>
      </c>
      <c r="J17" s="4">
        <v>0</v>
      </c>
      <c r="K17" s="4" t="s">
        <v>49</v>
      </c>
      <c r="L17" s="4">
        <v>0</v>
      </c>
      <c r="M17" s="4">
        <v>6</v>
      </c>
      <c r="N17" s="4" t="s">
        <v>189</v>
      </c>
      <c r="O17" s="4" t="s">
        <v>296</v>
      </c>
      <c r="P17" s="4" t="s">
        <v>52</v>
      </c>
      <c r="Q17" s="4" t="s">
        <v>246</v>
      </c>
    </row>
    <row r="18" spans="1:17" x14ac:dyDescent="0.25">
      <c r="A18" s="4">
        <v>415</v>
      </c>
      <c r="B18" s="4">
        <v>2014</v>
      </c>
      <c r="C18" s="4" t="s">
        <v>294</v>
      </c>
      <c r="D18" s="11">
        <v>41756</v>
      </c>
      <c r="E18" s="4" t="s">
        <v>268</v>
      </c>
      <c r="F18" s="4" t="s">
        <v>40</v>
      </c>
      <c r="G18" s="4" t="s">
        <v>268</v>
      </c>
      <c r="H18" s="4" t="s">
        <v>42</v>
      </c>
      <c r="I18" s="4" t="s">
        <v>34</v>
      </c>
      <c r="J18" s="4">
        <v>0</v>
      </c>
      <c r="K18" s="4" t="s">
        <v>40</v>
      </c>
      <c r="L18" s="4">
        <v>0</v>
      </c>
      <c r="M18" s="4">
        <v>5</v>
      </c>
      <c r="N18" s="4" t="s">
        <v>160</v>
      </c>
      <c r="O18" s="4" t="s">
        <v>296</v>
      </c>
      <c r="P18" s="4" t="s">
        <v>241</v>
      </c>
      <c r="Q18" s="4" t="s">
        <v>246</v>
      </c>
    </row>
    <row r="19" spans="1:17" x14ac:dyDescent="0.25">
      <c r="A19" s="4">
        <v>416</v>
      </c>
      <c r="B19" s="4">
        <v>2014</v>
      </c>
      <c r="D19" s="11">
        <v>41757</v>
      </c>
      <c r="E19" s="4" t="s">
        <v>32</v>
      </c>
      <c r="F19" s="4" t="s">
        <v>41</v>
      </c>
      <c r="G19" s="4" t="s">
        <v>41</v>
      </c>
      <c r="H19" s="4" t="s">
        <v>33</v>
      </c>
      <c r="I19" s="4" t="s">
        <v>34</v>
      </c>
      <c r="J19" s="4">
        <v>0</v>
      </c>
      <c r="K19" s="4" t="s">
        <v>41</v>
      </c>
      <c r="L19" s="4">
        <v>0</v>
      </c>
      <c r="M19" s="4">
        <v>5</v>
      </c>
      <c r="N19" s="4" t="s">
        <v>302</v>
      </c>
      <c r="O19" s="4" t="s">
        <v>298</v>
      </c>
      <c r="P19" s="4" t="s">
        <v>64</v>
      </c>
      <c r="Q19" s="4" t="s">
        <v>148</v>
      </c>
    </row>
    <row r="20" spans="1:17" x14ac:dyDescent="0.25">
      <c r="A20" s="4">
        <v>417</v>
      </c>
      <c r="B20" s="4">
        <v>2014</v>
      </c>
      <c r="C20" s="4" t="s">
        <v>291</v>
      </c>
      <c r="D20" s="11">
        <v>41758</v>
      </c>
      <c r="E20" s="4" t="s">
        <v>48</v>
      </c>
      <c r="F20" s="4" t="s">
        <v>31</v>
      </c>
      <c r="G20" s="4" t="s">
        <v>48</v>
      </c>
      <c r="H20" s="4" t="s">
        <v>42</v>
      </c>
      <c r="I20" s="4" t="s">
        <v>131</v>
      </c>
      <c r="J20" s="4">
        <v>0</v>
      </c>
      <c r="K20" s="4" t="s">
        <v>48</v>
      </c>
      <c r="L20" s="4">
        <v>0</v>
      </c>
      <c r="M20" s="4">
        <v>0</v>
      </c>
      <c r="N20" s="4" t="s">
        <v>275</v>
      </c>
      <c r="O20" s="4" t="s">
        <v>292</v>
      </c>
      <c r="P20" s="4" t="s">
        <v>52</v>
      </c>
      <c r="Q20" s="4" t="s">
        <v>241</v>
      </c>
    </row>
    <row r="21" spans="1:17" ht="15.75" customHeight="1" x14ac:dyDescent="0.25">
      <c r="A21" s="4">
        <v>418</v>
      </c>
      <c r="B21" s="4">
        <v>2014</v>
      </c>
      <c r="D21" s="11">
        <v>41759</v>
      </c>
      <c r="E21" s="4" t="s">
        <v>268</v>
      </c>
      <c r="F21" s="4" t="s">
        <v>55</v>
      </c>
      <c r="G21" s="4" t="s">
        <v>55</v>
      </c>
      <c r="H21" s="4" t="s">
        <v>33</v>
      </c>
      <c r="I21" s="4" t="s">
        <v>34</v>
      </c>
      <c r="J21" s="4">
        <v>0</v>
      </c>
      <c r="K21" s="4" t="s">
        <v>268</v>
      </c>
      <c r="L21" s="4">
        <v>15</v>
      </c>
      <c r="M21" s="4">
        <v>0</v>
      </c>
      <c r="N21" s="4" t="s">
        <v>303</v>
      </c>
      <c r="O21" s="4" t="s">
        <v>298</v>
      </c>
      <c r="P21" s="4" t="s">
        <v>135</v>
      </c>
      <c r="Q21" s="4" t="s">
        <v>129</v>
      </c>
    </row>
    <row r="22" spans="1:17" ht="15.75" customHeight="1" x14ac:dyDescent="0.25">
      <c r="A22" s="4">
        <v>419</v>
      </c>
      <c r="B22" s="4">
        <v>2014</v>
      </c>
      <c r="C22" s="4" t="s">
        <v>287</v>
      </c>
      <c r="D22" s="11">
        <v>41761</v>
      </c>
      <c r="E22" s="4" t="s">
        <v>40</v>
      </c>
      <c r="F22" s="4" t="s">
        <v>31</v>
      </c>
      <c r="G22" s="4" t="s">
        <v>40</v>
      </c>
      <c r="H22" s="4" t="s">
        <v>42</v>
      </c>
      <c r="I22" s="4" t="s">
        <v>34</v>
      </c>
      <c r="J22" s="4">
        <v>0</v>
      </c>
      <c r="K22" s="4" t="s">
        <v>40</v>
      </c>
      <c r="L22" s="4">
        <v>34</v>
      </c>
      <c r="M22" s="4">
        <v>0</v>
      </c>
      <c r="N22" s="4" t="s">
        <v>244</v>
      </c>
      <c r="O22" s="4" t="s">
        <v>288</v>
      </c>
      <c r="P22" s="4" t="s">
        <v>241</v>
      </c>
      <c r="Q22" s="4" t="s">
        <v>284</v>
      </c>
    </row>
    <row r="23" spans="1:17" ht="15.75" customHeight="1" x14ac:dyDescent="0.25">
      <c r="A23" s="4">
        <v>420</v>
      </c>
      <c r="B23" s="4">
        <v>2014</v>
      </c>
      <c r="C23" s="4" t="s">
        <v>54</v>
      </c>
      <c r="D23" s="11">
        <v>41762</v>
      </c>
      <c r="E23" s="4" t="s">
        <v>41</v>
      </c>
      <c r="F23" s="4" t="s">
        <v>55</v>
      </c>
      <c r="G23" s="4" t="s">
        <v>41</v>
      </c>
      <c r="H23" s="4" t="s">
        <v>42</v>
      </c>
      <c r="I23" s="4" t="s">
        <v>34</v>
      </c>
      <c r="J23" s="4">
        <v>0</v>
      </c>
      <c r="K23" s="4" t="s">
        <v>55</v>
      </c>
      <c r="L23" s="4">
        <v>0</v>
      </c>
      <c r="M23" s="4">
        <v>5</v>
      </c>
      <c r="N23" s="4" t="s">
        <v>304</v>
      </c>
      <c r="O23" s="4" t="s">
        <v>57</v>
      </c>
      <c r="P23" s="4" t="s">
        <v>251</v>
      </c>
      <c r="Q23" s="4" t="s">
        <v>261</v>
      </c>
    </row>
    <row r="24" spans="1:17" ht="15.75" customHeight="1" x14ac:dyDescent="0.25">
      <c r="A24" s="4">
        <v>421</v>
      </c>
      <c r="B24" s="4">
        <v>2014</v>
      </c>
      <c r="C24" s="4" t="s">
        <v>47</v>
      </c>
      <c r="D24" s="11">
        <v>41762</v>
      </c>
      <c r="E24" s="4" t="s">
        <v>49</v>
      </c>
      <c r="F24" s="4" t="s">
        <v>48</v>
      </c>
      <c r="G24" s="4" t="s">
        <v>48</v>
      </c>
      <c r="H24" s="4" t="s">
        <v>33</v>
      </c>
      <c r="I24" s="4" t="s">
        <v>34</v>
      </c>
      <c r="J24" s="4">
        <v>0</v>
      </c>
      <c r="K24" s="4" t="s">
        <v>48</v>
      </c>
      <c r="L24" s="4">
        <v>0</v>
      </c>
      <c r="M24" s="4">
        <v>7</v>
      </c>
      <c r="N24" s="4" t="s">
        <v>305</v>
      </c>
      <c r="O24" s="4" t="s">
        <v>51</v>
      </c>
      <c r="P24" s="4" t="s">
        <v>153</v>
      </c>
      <c r="Q24" s="4" t="s">
        <v>148</v>
      </c>
    </row>
    <row r="25" spans="1:17" ht="15.75" customHeight="1" x14ac:dyDescent="0.25">
      <c r="A25" s="4">
        <v>422</v>
      </c>
      <c r="B25" s="4">
        <v>2014</v>
      </c>
      <c r="C25" s="4" t="s">
        <v>30</v>
      </c>
      <c r="D25" s="11">
        <v>41763</v>
      </c>
      <c r="E25" s="4" t="s">
        <v>268</v>
      </c>
      <c r="F25" s="4" t="s">
        <v>32</v>
      </c>
      <c r="G25" s="4" t="s">
        <v>32</v>
      </c>
      <c r="H25" s="4" t="s">
        <v>33</v>
      </c>
      <c r="I25" s="4" t="s">
        <v>34</v>
      </c>
      <c r="J25" s="4">
        <v>0</v>
      </c>
      <c r="K25" s="4" t="s">
        <v>32</v>
      </c>
      <c r="L25" s="4">
        <v>0</v>
      </c>
      <c r="M25" s="4">
        <v>4</v>
      </c>
      <c r="N25" s="4" t="s">
        <v>130</v>
      </c>
      <c r="O25" s="4" t="s">
        <v>36</v>
      </c>
      <c r="P25" s="4" t="s">
        <v>135</v>
      </c>
      <c r="Q25" s="4" t="s">
        <v>246</v>
      </c>
    </row>
    <row r="26" spans="1:17" ht="15.75" customHeight="1" x14ac:dyDescent="0.25">
      <c r="A26" s="4">
        <v>423</v>
      </c>
      <c r="B26" s="4">
        <v>2014</v>
      </c>
      <c r="C26" s="4" t="s">
        <v>175</v>
      </c>
      <c r="D26" s="11">
        <v>41764</v>
      </c>
      <c r="E26" s="4" t="s">
        <v>48</v>
      </c>
      <c r="F26" s="4" t="s">
        <v>31</v>
      </c>
      <c r="G26" s="4" t="s">
        <v>31</v>
      </c>
      <c r="H26" s="4" t="s">
        <v>33</v>
      </c>
      <c r="I26" s="4" t="s">
        <v>34</v>
      </c>
      <c r="J26" s="4">
        <v>0</v>
      </c>
      <c r="K26" s="4" t="s">
        <v>48</v>
      </c>
      <c r="L26" s="4">
        <v>10</v>
      </c>
      <c r="M26" s="4">
        <v>0</v>
      </c>
      <c r="N26" s="4" t="s">
        <v>301</v>
      </c>
      <c r="O26" s="4" t="s">
        <v>176</v>
      </c>
      <c r="P26" s="4" t="s">
        <v>284</v>
      </c>
      <c r="Q26" s="4" t="s">
        <v>277</v>
      </c>
    </row>
    <row r="27" spans="1:17" ht="15.75" customHeight="1" x14ac:dyDescent="0.25">
      <c r="A27" s="4">
        <v>424</v>
      </c>
      <c r="B27" s="4">
        <v>2014</v>
      </c>
      <c r="C27" s="4" t="s">
        <v>47</v>
      </c>
      <c r="D27" s="11">
        <v>41764</v>
      </c>
      <c r="E27" s="4" t="s">
        <v>49</v>
      </c>
      <c r="F27" s="4" t="s">
        <v>40</v>
      </c>
      <c r="G27" s="4" t="s">
        <v>40</v>
      </c>
      <c r="H27" s="4" t="s">
        <v>33</v>
      </c>
      <c r="I27" s="4" t="s">
        <v>34</v>
      </c>
      <c r="J27" s="4">
        <v>0</v>
      </c>
      <c r="K27" s="4" t="s">
        <v>40</v>
      </c>
      <c r="L27" s="4">
        <v>0</v>
      </c>
      <c r="M27" s="4">
        <v>8</v>
      </c>
      <c r="N27" s="4" t="s">
        <v>160</v>
      </c>
      <c r="O27" s="4" t="s">
        <v>51</v>
      </c>
      <c r="P27" s="4" t="s">
        <v>306</v>
      </c>
      <c r="Q27" s="4" t="s">
        <v>251</v>
      </c>
    </row>
    <row r="28" spans="1:17" ht="15.75" customHeight="1" x14ac:dyDescent="0.25">
      <c r="A28" s="4">
        <v>425</v>
      </c>
      <c r="B28" s="4">
        <v>2014</v>
      </c>
      <c r="C28" s="4" t="s">
        <v>54</v>
      </c>
      <c r="D28" s="11">
        <v>41765</v>
      </c>
      <c r="E28" s="4" t="s">
        <v>55</v>
      </c>
      <c r="F28" s="4" t="s">
        <v>32</v>
      </c>
      <c r="G28" s="4" t="s">
        <v>32</v>
      </c>
      <c r="H28" s="4" t="s">
        <v>33</v>
      </c>
      <c r="I28" s="4" t="s">
        <v>34</v>
      </c>
      <c r="J28" s="4">
        <v>0</v>
      </c>
      <c r="K28" s="4" t="s">
        <v>55</v>
      </c>
      <c r="L28" s="4">
        <v>19</v>
      </c>
      <c r="M28" s="4">
        <v>0</v>
      </c>
      <c r="N28" s="4" t="s">
        <v>155</v>
      </c>
      <c r="O28" s="4" t="s">
        <v>57</v>
      </c>
      <c r="P28" s="4" t="s">
        <v>148</v>
      </c>
      <c r="Q28" s="4" t="s">
        <v>273</v>
      </c>
    </row>
    <row r="29" spans="1:17" ht="15.75" customHeight="1" x14ac:dyDescent="0.25">
      <c r="A29" s="4">
        <v>426</v>
      </c>
      <c r="B29" s="4">
        <v>2014</v>
      </c>
      <c r="C29" s="4" t="s">
        <v>47</v>
      </c>
      <c r="D29" s="11">
        <v>41766</v>
      </c>
      <c r="E29" s="4" t="s">
        <v>49</v>
      </c>
      <c r="F29" s="4" t="s">
        <v>31</v>
      </c>
      <c r="G29" s="4" t="s">
        <v>49</v>
      </c>
      <c r="H29" s="4" t="s">
        <v>42</v>
      </c>
      <c r="I29" s="4" t="s">
        <v>34</v>
      </c>
      <c r="J29" s="4">
        <v>0</v>
      </c>
      <c r="K29" s="4" t="s">
        <v>31</v>
      </c>
      <c r="L29" s="4">
        <v>0</v>
      </c>
      <c r="M29" s="4">
        <v>8</v>
      </c>
      <c r="N29" s="4" t="s">
        <v>154</v>
      </c>
      <c r="O29" s="4" t="s">
        <v>51</v>
      </c>
      <c r="P29" s="4" t="s">
        <v>251</v>
      </c>
      <c r="Q29" s="4" t="s">
        <v>261</v>
      </c>
    </row>
    <row r="30" spans="1:17" ht="15.75" customHeight="1" x14ac:dyDescent="0.25">
      <c r="A30" s="4">
        <v>427</v>
      </c>
      <c r="B30" s="4">
        <v>2014</v>
      </c>
      <c r="C30" s="4" t="s">
        <v>178</v>
      </c>
      <c r="D30" s="11">
        <v>41766</v>
      </c>
      <c r="E30" s="4" t="s">
        <v>41</v>
      </c>
      <c r="F30" s="4" t="s">
        <v>40</v>
      </c>
      <c r="G30" s="4" t="s">
        <v>40</v>
      </c>
      <c r="H30" s="4" t="s">
        <v>33</v>
      </c>
      <c r="I30" s="4" t="s">
        <v>34</v>
      </c>
      <c r="J30" s="4">
        <v>0</v>
      </c>
      <c r="K30" s="4" t="s">
        <v>41</v>
      </c>
      <c r="L30" s="4">
        <v>44</v>
      </c>
      <c r="M30" s="4">
        <v>0</v>
      </c>
      <c r="N30" s="4" t="s">
        <v>297</v>
      </c>
      <c r="O30" s="4" t="s">
        <v>180</v>
      </c>
      <c r="P30" s="4" t="s">
        <v>135</v>
      </c>
      <c r="Q30" s="4" t="s">
        <v>307</v>
      </c>
    </row>
    <row r="31" spans="1:17" ht="15.75" customHeight="1" x14ac:dyDescent="0.25">
      <c r="A31" s="4">
        <v>428</v>
      </c>
      <c r="B31" s="4">
        <v>2014</v>
      </c>
      <c r="C31" s="4" t="s">
        <v>175</v>
      </c>
      <c r="D31" s="11">
        <v>41767</v>
      </c>
      <c r="E31" s="4" t="s">
        <v>268</v>
      </c>
      <c r="F31" s="4" t="s">
        <v>48</v>
      </c>
      <c r="G31" s="4" t="s">
        <v>48</v>
      </c>
      <c r="H31" s="4" t="s">
        <v>33</v>
      </c>
      <c r="I31" s="4" t="s">
        <v>34</v>
      </c>
      <c r="J31" s="4">
        <v>0</v>
      </c>
      <c r="K31" s="4" t="s">
        <v>268</v>
      </c>
      <c r="L31" s="4">
        <v>32</v>
      </c>
      <c r="M31" s="4">
        <v>0</v>
      </c>
      <c r="N31" s="4" t="s">
        <v>303</v>
      </c>
      <c r="O31" s="4" t="s">
        <v>176</v>
      </c>
      <c r="P31" s="4" t="s">
        <v>241</v>
      </c>
      <c r="Q31" s="4" t="s">
        <v>284</v>
      </c>
    </row>
    <row r="32" spans="1:17" ht="15.75" customHeight="1" x14ac:dyDescent="0.25">
      <c r="A32" s="4">
        <v>429</v>
      </c>
      <c r="B32" s="4">
        <v>2014</v>
      </c>
      <c r="C32" s="4" t="s">
        <v>30</v>
      </c>
      <c r="D32" s="11">
        <v>41768</v>
      </c>
      <c r="E32" s="4" t="s">
        <v>41</v>
      </c>
      <c r="F32" s="4" t="s">
        <v>32</v>
      </c>
      <c r="G32" s="4" t="s">
        <v>32</v>
      </c>
      <c r="H32" s="4" t="s">
        <v>33</v>
      </c>
      <c r="I32" s="4" t="s">
        <v>34</v>
      </c>
      <c r="J32" s="4">
        <v>0</v>
      </c>
      <c r="K32" s="4" t="s">
        <v>41</v>
      </c>
      <c r="L32" s="4">
        <v>32</v>
      </c>
      <c r="M32" s="4">
        <v>0</v>
      </c>
      <c r="N32" s="4" t="s">
        <v>302</v>
      </c>
      <c r="O32" s="4" t="s">
        <v>36</v>
      </c>
      <c r="P32" s="4" t="s">
        <v>148</v>
      </c>
      <c r="Q32" s="4" t="s">
        <v>273</v>
      </c>
    </row>
    <row r="33" spans="1:17" ht="15.75" customHeight="1" x14ac:dyDescent="0.25">
      <c r="A33" s="4">
        <v>430</v>
      </c>
      <c r="B33" s="4">
        <v>2014</v>
      </c>
      <c r="C33" s="4" t="s">
        <v>47</v>
      </c>
      <c r="D33" s="11">
        <v>41769</v>
      </c>
      <c r="E33" s="4" t="s">
        <v>49</v>
      </c>
      <c r="F33" s="4" t="s">
        <v>268</v>
      </c>
      <c r="G33" s="4" t="s">
        <v>268</v>
      </c>
      <c r="H33" s="4" t="s">
        <v>33</v>
      </c>
      <c r="I33" s="4" t="s">
        <v>34</v>
      </c>
      <c r="J33" s="4">
        <v>1</v>
      </c>
      <c r="K33" s="4" t="s">
        <v>268</v>
      </c>
      <c r="L33" s="4">
        <v>0</v>
      </c>
      <c r="M33" s="4">
        <v>8</v>
      </c>
      <c r="N33" s="4" t="s">
        <v>219</v>
      </c>
      <c r="O33" s="4" t="s">
        <v>51</v>
      </c>
      <c r="P33" s="4" t="s">
        <v>306</v>
      </c>
      <c r="Q33" s="4" t="s">
        <v>251</v>
      </c>
    </row>
    <row r="34" spans="1:17" ht="15.75" customHeight="1" x14ac:dyDescent="0.25">
      <c r="A34" s="4">
        <v>431</v>
      </c>
      <c r="B34" s="4">
        <v>2014</v>
      </c>
      <c r="C34" s="4" t="s">
        <v>54</v>
      </c>
      <c r="D34" s="11">
        <v>41769</v>
      </c>
      <c r="E34" s="4" t="s">
        <v>55</v>
      </c>
      <c r="F34" s="4" t="s">
        <v>40</v>
      </c>
      <c r="G34" s="4" t="s">
        <v>40</v>
      </c>
      <c r="H34" s="4" t="s">
        <v>33</v>
      </c>
      <c r="I34" s="4" t="s">
        <v>34</v>
      </c>
      <c r="J34" s="4">
        <v>0</v>
      </c>
      <c r="K34" s="4" t="s">
        <v>40</v>
      </c>
      <c r="L34" s="4">
        <v>0</v>
      </c>
      <c r="M34" s="4">
        <v>4</v>
      </c>
      <c r="N34" s="4" t="s">
        <v>160</v>
      </c>
      <c r="O34" s="4" t="s">
        <v>57</v>
      </c>
      <c r="P34" s="4" t="s">
        <v>135</v>
      </c>
      <c r="Q34" s="4" t="s">
        <v>246</v>
      </c>
    </row>
    <row r="35" spans="1:17" ht="15.75" customHeight="1" x14ac:dyDescent="0.25">
      <c r="A35" s="4">
        <v>432</v>
      </c>
      <c r="B35" s="4">
        <v>2014</v>
      </c>
      <c r="C35" s="4" t="s">
        <v>178</v>
      </c>
      <c r="D35" s="11">
        <v>41770</v>
      </c>
      <c r="E35" s="4" t="s">
        <v>41</v>
      </c>
      <c r="F35" s="4" t="s">
        <v>31</v>
      </c>
      <c r="G35" s="4" t="s">
        <v>31</v>
      </c>
      <c r="H35" s="4" t="s">
        <v>33</v>
      </c>
      <c r="I35" s="4" t="s">
        <v>34</v>
      </c>
      <c r="J35" s="4">
        <v>0</v>
      </c>
      <c r="K35" s="4" t="s">
        <v>31</v>
      </c>
      <c r="L35" s="4">
        <v>0</v>
      </c>
      <c r="M35" s="4">
        <v>9</v>
      </c>
      <c r="N35" s="4" t="s">
        <v>154</v>
      </c>
      <c r="O35" s="4" t="s">
        <v>180</v>
      </c>
      <c r="P35" s="4" t="s">
        <v>284</v>
      </c>
      <c r="Q35" s="4" t="s">
        <v>277</v>
      </c>
    </row>
    <row r="36" spans="1:17" ht="15.75" customHeight="1" x14ac:dyDescent="0.25">
      <c r="A36" s="4">
        <v>433</v>
      </c>
      <c r="B36" s="4">
        <v>2014</v>
      </c>
      <c r="C36" s="4" t="s">
        <v>30</v>
      </c>
      <c r="D36" s="11">
        <v>41770</v>
      </c>
      <c r="E36" s="4" t="s">
        <v>32</v>
      </c>
      <c r="F36" s="4" t="s">
        <v>48</v>
      </c>
      <c r="G36" s="4" t="s">
        <v>32</v>
      </c>
      <c r="H36" s="4" t="s">
        <v>42</v>
      </c>
      <c r="I36" s="4" t="s">
        <v>34</v>
      </c>
      <c r="J36" s="4">
        <v>0</v>
      </c>
      <c r="K36" s="4" t="s">
        <v>48</v>
      </c>
      <c r="L36" s="4">
        <v>0</v>
      </c>
      <c r="M36" s="4">
        <v>5</v>
      </c>
      <c r="N36" s="4" t="s">
        <v>275</v>
      </c>
      <c r="O36" s="4" t="s">
        <v>36</v>
      </c>
      <c r="P36" s="4" t="s">
        <v>148</v>
      </c>
      <c r="Q36" s="4" t="s">
        <v>221</v>
      </c>
    </row>
    <row r="37" spans="1:17" ht="15.75" customHeight="1" x14ac:dyDescent="0.25">
      <c r="A37" s="4">
        <v>434</v>
      </c>
      <c r="B37" s="4">
        <v>2014</v>
      </c>
      <c r="C37" s="4" t="s">
        <v>70</v>
      </c>
      <c r="D37" s="11">
        <v>41771</v>
      </c>
      <c r="E37" s="4" t="s">
        <v>268</v>
      </c>
      <c r="F37" s="4" t="s">
        <v>55</v>
      </c>
      <c r="G37" s="4" t="s">
        <v>268</v>
      </c>
      <c r="H37" s="4" t="s">
        <v>42</v>
      </c>
      <c r="I37" s="4" t="s">
        <v>34</v>
      </c>
      <c r="J37" s="4">
        <v>0</v>
      </c>
      <c r="K37" s="4" t="s">
        <v>55</v>
      </c>
      <c r="L37" s="4">
        <v>0</v>
      </c>
      <c r="M37" s="4">
        <v>7</v>
      </c>
      <c r="N37" s="4" t="s">
        <v>191</v>
      </c>
      <c r="O37" s="4" t="s">
        <v>72</v>
      </c>
      <c r="P37" s="4" t="s">
        <v>135</v>
      </c>
      <c r="Q37" s="4" t="s">
        <v>246</v>
      </c>
    </row>
    <row r="38" spans="1:17" ht="15.75" customHeight="1" x14ac:dyDescent="0.25">
      <c r="A38" s="4">
        <v>435</v>
      </c>
      <c r="B38" s="4">
        <v>2014</v>
      </c>
      <c r="C38" s="4" t="s">
        <v>287</v>
      </c>
      <c r="D38" s="11">
        <v>41772</v>
      </c>
      <c r="E38" s="4" t="s">
        <v>48</v>
      </c>
      <c r="F38" s="4" t="s">
        <v>40</v>
      </c>
      <c r="G38" s="4" t="s">
        <v>48</v>
      </c>
      <c r="H38" s="4" t="s">
        <v>42</v>
      </c>
      <c r="I38" s="4" t="s">
        <v>34</v>
      </c>
      <c r="J38" s="4">
        <v>0</v>
      </c>
      <c r="K38" s="4" t="s">
        <v>40</v>
      </c>
      <c r="L38" s="4">
        <v>0</v>
      </c>
      <c r="M38" s="4">
        <v>5</v>
      </c>
      <c r="N38" s="4" t="s">
        <v>244</v>
      </c>
      <c r="O38" s="4" t="s">
        <v>288</v>
      </c>
      <c r="P38" s="4" t="s">
        <v>251</v>
      </c>
      <c r="Q38" s="4" t="s">
        <v>261</v>
      </c>
    </row>
    <row r="39" spans="1:17" ht="15.75" customHeight="1" x14ac:dyDescent="0.25">
      <c r="A39" s="4">
        <v>436</v>
      </c>
      <c r="B39" s="4">
        <v>2014</v>
      </c>
      <c r="C39" s="4" t="s">
        <v>30</v>
      </c>
      <c r="D39" s="11">
        <v>41772</v>
      </c>
      <c r="E39" s="4" t="s">
        <v>32</v>
      </c>
      <c r="F39" s="4" t="s">
        <v>49</v>
      </c>
      <c r="G39" s="4" t="s">
        <v>49</v>
      </c>
      <c r="H39" s="4" t="s">
        <v>33</v>
      </c>
      <c r="I39" s="4" t="s">
        <v>34</v>
      </c>
      <c r="J39" s="4">
        <v>0</v>
      </c>
      <c r="K39" s="4" t="s">
        <v>32</v>
      </c>
      <c r="L39" s="4">
        <v>16</v>
      </c>
      <c r="M39" s="4">
        <v>0</v>
      </c>
      <c r="N39" s="4" t="s">
        <v>147</v>
      </c>
      <c r="O39" s="4" t="s">
        <v>36</v>
      </c>
      <c r="P39" s="4" t="s">
        <v>273</v>
      </c>
      <c r="Q39" s="4" t="s">
        <v>221</v>
      </c>
    </row>
    <row r="40" spans="1:17" ht="15.75" customHeight="1" x14ac:dyDescent="0.25">
      <c r="A40" s="4">
        <v>437</v>
      </c>
      <c r="B40" s="4">
        <v>2014</v>
      </c>
      <c r="C40" s="4" t="s">
        <v>70</v>
      </c>
      <c r="D40" s="11">
        <v>41773</v>
      </c>
      <c r="E40" s="4" t="s">
        <v>268</v>
      </c>
      <c r="F40" s="4" t="s">
        <v>41</v>
      </c>
      <c r="G40" s="4" t="s">
        <v>41</v>
      </c>
      <c r="H40" s="4" t="s">
        <v>33</v>
      </c>
      <c r="I40" s="4" t="s">
        <v>34</v>
      </c>
      <c r="J40" s="4">
        <v>0</v>
      </c>
      <c r="K40" s="4" t="s">
        <v>41</v>
      </c>
      <c r="L40" s="4">
        <v>0</v>
      </c>
      <c r="M40" s="4">
        <v>6</v>
      </c>
      <c r="N40" s="4" t="s">
        <v>234</v>
      </c>
      <c r="O40" s="4" t="s">
        <v>72</v>
      </c>
      <c r="P40" s="4" t="s">
        <v>246</v>
      </c>
      <c r="Q40" s="4" t="s">
        <v>307</v>
      </c>
    </row>
    <row r="41" spans="1:17" ht="15.75" customHeight="1" x14ac:dyDescent="0.25">
      <c r="A41" s="4">
        <v>438</v>
      </c>
      <c r="B41" s="4">
        <v>2014</v>
      </c>
      <c r="C41" s="4" t="s">
        <v>178</v>
      </c>
      <c r="D41" s="11">
        <v>41773</v>
      </c>
      <c r="E41" s="4" t="s">
        <v>55</v>
      </c>
      <c r="F41" s="4" t="s">
        <v>31</v>
      </c>
      <c r="G41" s="4" t="s">
        <v>31</v>
      </c>
      <c r="H41" s="4" t="s">
        <v>33</v>
      </c>
      <c r="I41" s="4" t="s">
        <v>34</v>
      </c>
      <c r="J41" s="4">
        <v>0</v>
      </c>
      <c r="K41" s="4" t="s">
        <v>31</v>
      </c>
      <c r="L41" s="4">
        <v>0</v>
      </c>
      <c r="M41" s="4">
        <v>6</v>
      </c>
      <c r="N41" s="4" t="s">
        <v>183</v>
      </c>
      <c r="O41" s="4" t="s">
        <v>180</v>
      </c>
      <c r="P41" s="4" t="s">
        <v>241</v>
      </c>
      <c r="Q41" s="4" t="s">
        <v>284</v>
      </c>
    </row>
    <row r="42" spans="1:17" ht="15.75" customHeight="1" x14ac:dyDescent="0.25">
      <c r="A42" s="4">
        <v>439</v>
      </c>
      <c r="B42" s="4">
        <v>2014</v>
      </c>
      <c r="C42" s="4" t="s">
        <v>175</v>
      </c>
      <c r="D42" s="11">
        <v>41774</v>
      </c>
      <c r="E42" s="4" t="s">
        <v>48</v>
      </c>
      <c r="F42" s="4" t="s">
        <v>49</v>
      </c>
      <c r="G42" s="4" t="s">
        <v>49</v>
      </c>
      <c r="H42" s="4" t="s">
        <v>33</v>
      </c>
      <c r="I42" s="4" t="s">
        <v>34</v>
      </c>
      <c r="J42" s="4">
        <v>0</v>
      </c>
      <c r="K42" s="4" t="s">
        <v>48</v>
      </c>
      <c r="L42" s="4">
        <v>62</v>
      </c>
      <c r="M42" s="4">
        <v>0</v>
      </c>
      <c r="N42" s="4" t="s">
        <v>242</v>
      </c>
      <c r="O42" s="4" t="s">
        <v>176</v>
      </c>
      <c r="P42" s="4" t="s">
        <v>148</v>
      </c>
      <c r="Q42" s="4" t="s">
        <v>221</v>
      </c>
    </row>
    <row r="43" spans="1:17" ht="15.75" customHeight="1" x14ac:dyDescent="0.25">
      <c r="A43" s="4">
        <v>440</v>
      </c>
      <c r="B43" s="4">
        <v>2014</v>
      </c>
      <c r="C43" s="4" t="s">
        <v>287</v>
      </c>
      <c r="D43" s="11">
        <v>41777</v>
      </c>
      <c r="E43" s="4" t="s">
        <v>40</v>
      </c>
      <c r="F43" s="4" t="s">
        <v>32</v>
      </c>
      <c r="G43" s="4" t="s">
        <v>40</v>
      </c>
      <c r="H43" s="4" t="s">
        <v>42</v>
      </c>
      <c r="I43" s="4" t="s">
        <v>34</v>
      </c>
      <c r="J43" s="4">
        <v>0</v>
      </c>
      <c r="K43" s="4" t="s">
        <v>32</v>
      </c>
      <c r="L43" s="4">
        <v>0</v>
      </c>
      <c r="M43" s="4">
        <v>5</v>
      </c>
      <c r="N43" s="4" t="s">
        <v>130</v>
      </c>
      <c r="O43" s="4" t="s">
        <v>288</v>
      </c>
      <c r="P43" s="4" t="s">
        <v>251</v>
      </c>
      <c r="Q43" s="4" t="s">
        <v>261</v>
      </c>
    </row>
    <row r="44" spans="1:17" ht="15.75" customHeight="1" x14ac:dyDescent="0.25">
      <c r="A44" s="4">
        <v>441</v>
      </c>
      <c r="B44" s="4">
        <v>2014</v>
      </c>
      <c r="C44" s="4" t="s">
        <v>70</v>
      </c>
      <c r="D44" s="11">
        <v>41777</v>
      </c>
      <c r="E44" s="4" t="s">
        <v>268</v>
      </c>
      <c r="F44" s="4" t="s">
        <v>31</v>
      </c>
      <c r="G44" s="4" t="s">
        <v>268</v>
      </c>
      <c r="H44" s="4" t="s">
        <v>42</v>
      </c>
      <c r="I44" s="4" t="s">
        <v>34</v>
      </c>
      <c r="J44" s="4">
        <v>0</v>
      </c>
      <c r="K44" s="4" t="s">
        <v>31</v>
      </c>
      <c r="L44" s="4">
        <v>0</v>
      </c>
      <c r="M44" s="4">
        <v>7</v>
      </c>
      <c r="N44" s="4" t="s">
        <v>266</v>
      </c>
      <c r="O44" s="4" t="s">
        <v>72</v>
      </c>
      <c r="P44" s="4" t="s">
        <v>284</v>
      </c>
      <c r="Q44" s="4" t="s">
        <v>277</v>
      </c>
    </row>
    <row r="45" spans="1:17" ht="15.75" customHeight="1" x14ac:dyDescent="0.25">
      <c r="A45" s="4">
        <v>442</v>
      </c>
      <c r="B45" s="4">
        <v>2014</v>
      </c>
      <c r="C45" s="4" t="s">
        <v>175</v>
      </c>
      <c r="D45" s="11">
        <v>41778</v>
      </c>
      <c r="E45" s="4" t="s">
        <v>55</v>
      </c>
      <c r="F45" s="4" t="s">
        <v>48</v>
      </c>
      <c r="G45" s="4" t="s">
        <v>55</v>
      </c>
      <c r="H45" s="4" t="s">
        <v>42</v>
      </c>
      <c r="I45" s="4" t="s">
        <v>34</v>
      </c>
      <c r="J45" s="4">
        <v>0</v>
      </c>
      <c r="K45" s="4" t="s">
        <v>55</v>
      </c>
      <c r="L45" s="4">
        <v>25</v>
      </c>
      <c r="M45" s="4">
        <v>0</v>
      </c>
      <c r="N45" s="4" t="s">
        <v>43</v>
      </c>
      <c r="O45" s="4" t="s">
        <v>176</v>
      </c>
      <c r="P45" s="4" t="s">
        <v>148</v>
      </c>
      <c r="Q45" s="4" t="s">
        <v>221</v>
      </c>
    </row>
    <row r="46" spans="1:17" ht="15.75" customHeight="1" x14ac:dyDescent="0.25">
      <c r="A46" s="4">
        <v>443</v>
      </c>
      <c r="B46" s="4">
        <v>2014</v>
      </c>
      <c r="C46" s="4" t="s">
        <v>47</v>
      </c>
      <c r="D46" s="11">
        <v>41778</v>
      </c>
      <c r="E46" s="4" t="s">
        <v>49</v>
      </c>
      <c r="F46" s="4" t="s">
        <v>41</v>
      </c>
      <c r="G46" s="4" t="s">
        <v>41</v>
      </c>
      <c r="H46" s="4" t="s">
        <v>33</v>
      </c>
      <c r="I46" s="4" t="s">
        <v>34</v>
      </c>
      <c r="J46" s="4">
        <v>0</v>
      </c>
      <c r="K46" s="4" t="s">
        <v>41</v>
      </c>
      <c r="L46" s="4">
        <v>0</v>
      </c>
      <c r="M46" s="4">
        <v>4</v>
      </c>
      <c r="N46" s="4" t="s">
        <v>308</v>
      </c>
      <c r="O46" s="4" t="s">
        <v>51</v>
      </c>
      <c r="P46" s="4" t="s">
        <v>135</v>
      </c>
      <c r="Q46" s="4" t="s">
        <v>307</v>
      </c>
    </row>
    <row r="47" spans="1:17" ht="15.75" customHeight="1" x14ac:dyDescent="0.25">
      <c r="A47" s="4">
        <v>444</v>
      </c>
      <c r="B47" s="4">
        <v>2014</v>
      </c>
      <c r="C47" s="4" t="s">
        <v>70</v>
      </c>
      <c r="D47" s="11">
        <v>41779</v>
      </c>
      <c r="E47" s="4" t="s">
        <v>32</v>
      </c>
      <c r="F47" s="4" t="s">
        <v>268</v>
      </c>
      <c r="G47" s="4" t="s">
        <v>32</v>
      </c>
      <c r="H47" s="4" t="s">
        <v>42</v>
      </c>
      <c r="I47" s="4" t="s">
        <v>34</v>
      </c>
      <c r="J47" s="4">
        <v>0</v>
      </c>
      <c r="K47" s="4" t="s">
        <v>268</v>
      </c>
      <c r="L47" s="4">
        <v>0</v>
      </c>
      <c r="M47" s="4">
        <v>7</v>
      </c>
      <c r="N47" s="4" t="s">
        <v>187</v>
      </c>
      <c r="O47" s="4" t="s">
        <v>72</v>
      </c>
      <c r="P47" s="4" t="s">
        <v>241</v>
      </c>
      <c r="Q47" s="4" t="s">
        <v>284</v>
      </c>
    </row>
    <row r="48" spans="1:17" ht="15.75" customHeight="1" x14ac:dyDescent="0.25">
      <c r="A48" s="4">
        <v>445</v>
      </c>
      <c r="B48" s="4">
        <v>2014</v>
      </c>
      <c r="C48" s="4" t="s">
        <v>60</v>
      </c>
      <c r="D48" s="11">
        <v>41779</v>
      </c>
      <c r="E48" s="4" t="s">
        <v>40</v>
      </c>
      <c r="F48" s="4" t="s">
        <v>31</v>
      </c>
      <c r="G48" s="4" t="s">
        <v>31</v>
      </c>
      <c r="H48" s="4" t="s">
        <v>33</v>
      </c>
      <c r="I48" s="4" t="s">
        <v>34</v>
      </c>
      <c r="J48" s="4">
        <v>0</v>
      </c>
      <c r="K48" s="4" t="s">
        <v>31</v>
      </c>
      <c r="L48" s="4">
        <v>0</v>
      </c>
      <c r="M48" s="4">
        <v>8</v>
      </c>
      <c r="N48" s="4" t="s">
        <v>183</v>
      </c>
      <c r="O48" s="4" t="s">
        <v>63</v>
      </c>
      <c r="P48" s="4" t="s">
        <v>306</v>
      </c>
      <c r="Q48" s="4" t="s">
        <v>261</v>
      </c>
    </row>
    <row r="49" spans="1:17" ht="15.75" customHeight="1" x14ac:dyDescent="0.25">
      <c r="A49" s="4">
        <v>446</v>
      </c>
      <c r="B49" s="4">
        <v>2014</v>
      </c>
      <c r="C49" s="4" t="s">
        <v>39</v>
      </c>
      <c r="D49" s="11">
        <v>41780</v>
      </c>
      <c r="E49" s="4" t="s">
        <v>41</v>
      </c>
      <c r="F49" s="4" t="s">
        <v>55</v>
      </c>
      <c r="G49" s="4" t="s">
        <v>55</v>
      </c>
      <c r="H49" s="4" t="s">
        <v>33</v>
      </c>
      <c r="I49" s="4" t="s">
        <v>34</v>
      </c>
      <c r="J49" s="4">
        <v>0</v>
      </c>
      <c r="K49" s="4" t="s">
        <v>55</v>
      </c>
      <c r="L49" s="4">
        <v>0</v>
      </c>
      <c r="M49" s="4">
        <v>7</v>
      </c>
      <c r="N49" s="4" t="s">
        <v>309</v>
      </c>
      <c r="O49" s="4" t="s">
        <v>44</v>
      </c>
      <c r="P49" s="4" t="s">
        <v>135</v>
      </c>
      <c r="Q49" s="4" t="s">
        <v>246</v>
      </c>
    </row>
    <row r="50" spans="1:17" ht="15.75" customHeight="1" x14ac:dyDescent="0.25">
      <c r="A50" s="4">
        <v>447</v>
      </c>
      <c r="B50" s="4">
        <v>2014</v>
      </c>
      <c r="C50" s="4" t="s">
        <v>60</v>
      </c>
      <c r="D50" s="11">
        <v>41781</v>
      </c>
      <c r="E50" s="4" t="s">
        <v>31</v>
      </c>
      <c r="F50" s="4" t="s">
        <v>32</v>
      </c>
      <c r="G50" s="4" t="s">
        <v>32</v>
      </c>
      <c r="H50" s="4" t="s">
        <v>33</v>
      </c>
      <c r="I50" s="4" t="s">
        <v>34</v>
      </c>
      <c r="J50" s="4">
        <v>0</v>
      </c>
      <c r="K50" s="4" t="s">
        <v>31</v>
      </c>
      <c r="L50" s="4">
        <v>30</v>
      </c>
      <c r="M50" s="4">
        <v>0</v>
      </c>
      <c r="N50" s="4" t="s">
        <v>183</v>
      </c>
      <c r="O50" s="4" t="s">
        <v>63</v>
      </c>
      <c r="P50" s="4" t="s">
        <v>241</v>
      </c>
      <c r="Q50" s="4" t="s">
        <v>277</v>
      </c>
    </row>
    <row r="51" spans="1:17" ht="15.75" customHeight="1" x14ac:dyDescent="0.25">
      <c r="A51" s="4">
        <v>448</v>
      </c>
      <c r="B51" s="4">
        <v>2014</v>
      </c>
      <c r="C51" s="4" t="s">
        <v>287</v>
      </c>
      <c r="D51" s="11">
        <v>41781</v>
      </c>
      <c r="E51" s="4" t="s">
        <v>40</v>
      </c>
      <c r="F51" s="4" t="s">
        <v>268</v>
      </c>
      <c r="G51" s="4" t="s">
        <v>268</v>
      </c>
      <c r="H51" s="4" t="s">
        <v>33</v>
      </c>
      <c r="I51" s="4" t="s">
        <v>34</v>
      </c>
      <c r="J51" s="4">
        <v>0</v>
      </c>
      <c r="K51" s="4" t="s">
        <v>268</v>
      </c>
      <c r="L51" s="4">
        <v>0</v>
      </c>
      <c r="M51" s="4">
        <v>6</v>
      </c>
      <c r="N51" s="4" t="s">
        <v>187</v>
      </c>
      <c r="O51" s="4" t="s">
        <v>288</v>
      </c>
      <c r="P51" s="4" t="s">
        <v>251</v>
      </c>
      <c r="Q51" s="4" t="s">
        <v>261</v>
      </c>
    </row>
    <row r="52" spans="1:17" ht="15.75" customHeight="1" x14ac:dyDescent="0.25">
      <c r="A52" s="4">
        <v>449</v>
      </c>
      <c r="B52" s="4">
        <v>2014</v>
      </c>
      <c r="C52" s="4" t="s">
        <v>54</v>
      </c>
      <c r="D52" s="11">
        <v>41782</v>
      </c>
      <c r="E52" s="4" t="s">
        <v>55</v>
      </c>
      <c r="F52" s="4" t="s">
        <v>49</v>
      </c>
      <c r="G52" s="4" t="s">
        <v>49</v>
      </c>
      <c r="H52" s="4" t="s">
        <v>33</v>
      </c>
      <c r="I52" s="4" t="s">
        <v>34</v>
      </c>
      <c r="J52" s="4">
        <v>0</v>
      </c>
      <c r="K52" s="4" t="s">
        <v>55</v>
      </c>
      <c r="L52" s="4">
        <v>15</v>
      </c>
      <c r="M52" s="4">
        <v>0</v>
      </c>
      <c r="N52" s="4" t="s">
        <v>43</v>
      </c>
      <c r="O52" s="4" t="s">
        <v>57</v>
      </c>
      <c r="P52" s="4" t="s">
        <v>148</v>
      </c>
      <c r="Q52" s="4" t="s">
        <v>221</v>
      </c>
    </row>
    <row r="53" spans="1:17" ht="15.75" customHeight="1" x14ac:dyDescent="0.25">
      <c r="A53" s="4">
        <v>450</v>
      </c>
      <c r="B53" s="4">
        <v>2014</v>
      </c>
      <c r="C53" s="4" t="s">
        <v>39</v>
      </c>
      <c r="D53" s="11">
        <v>41782</v>
      </c>
      <c r="E53" s="4" t="s">
        <v>41</v>
      </c>
      <c r="F53" s="4" t="s">
        <v>48</v>
      </c>
      <c r="G53" s="4" t="s">
        <v>48</v>
      </c>
      <c r="H53" s="4" t="s">
        <v>33</v>
      </c>
      <c r="I53" s="4" t="s">
        <v>34</v>
      </c>
      <c r="J53" s="4">
        <v>0</v>
      </c>
      <c r="K53" s="4" t="s">
        <v>41</v>
      </c>
      <c r="L53" s="4">
        <v>16</v>
      </c>
      <c r="M53" s="4">
        <v>0</v>
      </c>
      <c r="N53" s="4" t="s">
        <v>90</v>
      </c>
      <c r="O53" s="4" t="s">
        <v>44</v>
      </c>
      <c r="P53" s="4" t="s">
        <v>135</v>
      </c>
      <c r="Q53" s="4" t="s">
        <v>307</v>
      </c>
    </row>
    <row r="54" spans="1:17" ht="15.75" customHeight="1" x14ac:dyDescent="0.25">
      <c r="A54" s="4">
        <v>451</v>
      </c>
      <c r="B54" s="4">
        <v>2014</v>
      </c>
      <c r="C54" s="4" t="s">
        <v>30</v>
      </c>
      <c r="D54" s="11">
        <v>41783</v>
      </c>
      <c r="E54" s="4" t="s">
        <v>32</v>
      </c>
      <c r="F54" s="4" t="s">
        <v>40</v>
      </c>
      <c r="G54" s="4" t="s">
        <v>40</v>
      </c>
      <c r="H54" s="4" t="s">
        <v>33</v>
      </c>
      <c r="I54" s="4" t="s">
        <v>34</v>
      </c>
      <c r="J54" s="4">
        <v>0</v>
      </c>
      <c r="K54" s="4" t="s">
        <v>40</v>
      </c>
      <c r="L54" s="4">
        <v>0</v>
      </c>
      <c r="M54" s="4">
        <v>8</v>
      </c>
      <c r="N54" s="4" t="s">
        <v>86</v>
      </c>
      <c r="O54" s="4" t="s">
        <v>36</v>
      </c>
      <c r="P54" s="4" t="s">
        <v>241</v>
      </c>
      <c r="Q54" s="4" t="s">
        <v>284</v>
      </c>
    </row>
    <row r="55" spans="1:17" ht="15.75" customHeight="1" x14ac:dyDescent="0.25">
      <c r="A55" s="4">
        <v>452</v>
      </c>
      <c r="B55" s="4">
        <v>2014</v>
      </c>
      <c r="C55" s="4" t="s">
        <v>60</v>
      </c>
      <c r="D55" s="11">
        <v>41783</v>
      </c>
      <c r="E55" s="4" t="s">
        <v>268</v>
      </c>
      <c r="F55" s="4" t="s">
        <v>31</v>
      </c>
      <c r="G55" s="4" t="s">
        <v>31</v>
      </c>
      <c r="H55" s="4" t="s">
        <v>33</v>
      </c>
      <c r="I55" s="4" t="s">
        <v>34</v>
      </c>
      <c r="J55" s="4">
        <v>0</v>
      </c>
      <c r="K55" s="4" t="s">
        <v>31</v>
      </c>
      <c r="L55" s="4">
        <v>0</v>
      </c>
      <c r="M55" s="4">
        <v>4</v>
      </c>
      <c r="N55" s="4" t="s">
        <v>78</v>
      </c>
      <c r="O55" s="4" t="s">
        <v>63</v>
      </c>
      <c r="P55" s="4" t="s">
        <v>306</v>
      </c>
      <c r="Q55" s="4" t="s">
        <v>251</v>
      </c>
    </row>
    <row r="56" spans="1:17" ht="15.75" customHeight="1" x14ac:dyDescent="0.25">
      <c r="A56" s="4">
        <v>453</v>
      </c>
      <c r="B56" s="4">
        <v>2014</v>
      </c>
      <c r="C56" s="4" t="s">
        <v>39</v>
      </c>
      <c r="D56" s="11">
        <v>41784</v>
      </c>
      <c r="E56" s="4" t="s">
        <v>49</v>
      </c>
      <c r="F56" s="4" t="s">
        <v>41</v>
      </c>
      <c r="G56" s="4" t="s">
        <v>41</v>
      </c>
      <c r="H56" s="4" t="s">
        <v>33</v>
      </c>
      <c r="I56" s="4" t="s">
        <v>34</v>
      </c>
      <c r="J56" s="4">
        <v>0</v>
      </c>
      <c r="K56" s="4" t="s">
        <v>41</v>
      </c>
      <c r="L56" s="4">
        <v>0</v>
      </c>
      <c r="M56" s="4">
        <v>7</v>
      </c>
      <c r="N56" s="4" t="s">
        <v>269</v>
      </c>
      <c r="O56" s="4" t="s">
        <v>44</v>
      </c>
      <c r="P56" s="4" t="s">
        <v>135</v>
      </c>
      <c r="Q56" s="4" t="s">
        <v>246</v>
      </c>
    </row>
    <row r="57" spans="1:17" ht="15.75" customHeight="1" x14ac:dyDescent="0.25">
      <c r="A57" s="4">
        <v>454</v>
      </c>
      <c r="B57" s="4">
        <v>2014</v>
      </c>
      <c r="C57" s="4" t="s">
        <v>54</v>
      </c>
      <c r="D57" s="11">
        <v>41784</v>
      </c>
      <c r="E57" s="4" t="s">
        <v>48</v>
      </c>
      <c r="F57" s="4" t="s">
        <v>55</v>
      </c>
      <c r="G57" s="4" t="s">
        <v>55</v>
      </c>
      <c r="H57" s="4" t="s">
        <v>33</v>
      </c>
      <c r="I57" s="4" t="s">
        <v>34</v>
      </c>
      <c r="J57" s="4">
        <v>0</v>
      </c>
      <c r="K57" s="4" t="s">
        <v>55</v>
      </c>
      <c r="L57" s="4">
        <v>0</v>
      </c>
      <c r="M57" s="4">
        <v>5</v>
      </c>
      <c r="N57" s="4" t="s">
        <v>304</v>
      </c>
      <c r="O57" s="4" t="s">
        <v>57</v>
      </c>
      <c r="P57" s="4" t="s">
        <v>273</v>
      </c>
      <c r="Q57" s="4" t="s">
        <v>221</v>
      </c>
    </row>
    <row r="58" spans="1:17" ht="15.75" customHeight="1" x14ac:dyDescent="0.25">
      <c r="A58" s="4">
        <v>455</v>
      </c>
      <c r="B58" s="4">
        <v>2014</v>
      </c>
      <c r="C58" s="4" t="s">
        <v>60</v>
      </c>
      <c r="D58" s="11">
        <v>41786</v>
      </c>
      <c r="E58" s="4" t="s">
        <v>31</v>
      </c>
      <c r="F58" s="4" t="s">
        <v>41</v>
      </c>
      <c r="G58" s="4" t="s">
        <v>41</v>
      </c>
      <c r="H58" s="4" t="s">
        <v>33</v>
      </c>
      <c r="I58" s="4" t="s">
        <v>34</v>
      </c>
      <c r="J58" s="4">
        <v>0</v>
      </c>
      <c r="K58" s="4" t="s">
        <v>31</v>
      </c>
      <c r="L58" s="4">
        <v>28</v>
      </c>
      <c r="M58" s="4">
        <v>0</v>
      </c>
      <c r="N58" s="4" t="s">
        <v>266</v>
      </c>
      <c r="O58" s="4" t="s">
        <v>63</v>
      </c>
      <c r="P58" s="4" t="s">
        <v>284</v>
      </c>
      <c r="Q58" s="4" t="s">
        <v>148</v>
      </c>
    </row>
    <row r="59" spans="1:17" ht="15.75" customHeight="1" x14ac:dyDescent="0.25">
      <c r="A59" s="4">
        <v>456</v>
      </c>
      <c r="B59" s="4">
        <v>2014</v>
      </c>
      <c r="C59" s="4" t="s">
        <v>54</v>
      </c>
      <c r="D59" s="11">
        <v>41787</v>
      </c>
      <c r="E59" s="4" t="s">
        <v>55</v>
      </c>
      <c r="F59" s="4" t="s">
        <v>40</v>
      </c>
      <c r="G59" s="4" t="s">
        <v>40</v>
      </c>
      <c r="H59" s="4" t="s">
        <v>33</v>
      </c>
      <c r="I59" s="4" t="s">
        <v>34</v>
      </c>
      <c r="J59" s="4">
        <v>0</v>
      </c>
      <c r="K59" s="4" t="s">
        <v>40</v>
      </c>
      <c r="L59" s="4">
        <v>0</v>
      </c>
      <c r="M59" s="4">
        <v>7</v>
      </c>
      <c r="N59" s="4" t="s">
        <v>114</v>
      </c>
      <c r="O59" s="4" t="s">
        <v>172</v>
      </c>
      <c r="P59" s="4" t="s">
        <v>246</v>
      </c>
      <c r="Q59" s="4" t="s">
        <v>251</v>
      </c>
    </row>
    <row r="60" spans="1:17" ht="15.75" customHeight="1" x14ac:dyDescent="0.25">
      <c r="A60" s="4">
        <v>457</v>
      </c>
      <c r="B60" s="4">
        <v>2014</v>
      </c>
      <c r="C60" s="4" t="s">
        <v>54</v>
      </c>
      <c r="D60" s="11">
        <v>41789</v>
      </c>
      <c r="E60" s="4" t="s">
        <v>41</v>
      </c>
      <c r="F60" s="4" t="s">
        <v>40</v>
      </c>
      <c r="G60" s="4" t="s">
        <v>40</v>
      </c>
      <c r="H60" s="4" t="s">
        <v>33</v>
      </c>
      <c r="I60" s="4" t="s">
        <v>34</v>
      </c>
      <c r="J60" s="4">
        <v>0</v>
      </c>
      <c r="K60" s="4" t="s">
        <v>41</v>
      </c>
      <c r="L60" s="4">
        <v>24</v>
      </c>
      <c r="M60" s="4">
        <v>0</v>
      </c>
      <c r="N60" s="4" t="s">
        <v>71</v>
      </c>
      <c r="O60" s="4" t="s">
        <v>57</v>
      </c>
      <c r="P60" s="4" t="s">
        <v>135</v>
      </c>
      <c r="Q60" s="4" t="s">
        <v>221</v>
      </c>
    </row>
    <row r="61" spans="1:17" ht="15.75" customHeight="1" x14ac:dyDescent="0.25">
      <c r="A61" s="4">
        <v>458</v>
      </c>
      <c r="B61" s="4">
        <v>2014</v>
      </c>
      <c r="C61" s="4" t="s">
        <v>30</v>
      </c>
      <c r="D61" s="11">
        <v>41791</v>
      </c>
      <c r="E61" s="4" t="s">
        <v>41</v>
      </c>
      <c r="F61" s="4" t="s">
        <v>31</v>
      </c>
      <c r="G61" s="4" t="s">
        <v>31</v>
      </c>
      <c r="H61" s="4" t="s">
        <v>33</v>
      </c>
      <c r="I61" s="4" t="s">
        <v>34</v>
      </c>
      <c r="J61" s="4">
        <v>0</v>
      </c>
      <c r="K61" s="4" t="s">
        <v>31</v>
      </c>
      <c r="L61" s="4">
        <v>0</v>
      </c>
      <c r="M61" s="4">
        <v>3</v>
      </c>
      <c r="N61" s="4" t="s">
        <v>170</v>
      </c>
      <c r="O61" s="4" t="s">
        <v>36</v>
      </c>
      <c r="P61" s="4" t="s">
        <v>135</v>
      </c>
      <c r="Q61" s="4" t="s">
        <v>251</v>
      </c>
    </row>
    <row r="62" spans="1:17" ht="15.75" customHeight="1" x14ac:dyDescent="0.25">
      <c r="A62" s="4">
        <v>459</v>
      </c>
      <c r="B62" s="4">
        <v>2015</v>
      </c>
      <c r="C62" s="4" t="s">
        <v>60</v>
      </c>
      <c r="D62" s="11">
        <v>42102</v>
      </c>
      <c r="E62" s="4" t="s">
        <v>55</v>
      </c>
      <c r="F62" s="4" t="s">
        <v>31</v>
      </c>
      <c r="G62" s="4" t="s">
        <v>31</v>
      </c>
      <c r="H62" s="4" t="s">
        <v>33</v>
      </c>
      <c r="I62" s="4" t="s">
        <v>34</v>
      </c>
      <c r="J62" s="4">
        <v>0</v>
      </c>
      <c r="K62" s="4" t="s">
        <v>31</v>
      </c>
      <c r="L62" s="4">
        <v>0</v>
      </c>
      <c r="M62" s="4">
        <v>7</v>
      </c>
      <c r="N62" s="4" t="s">
        <v>250</v>
      </c>
      <c r="O62" s="4" t="s">
        <v>63</v>
      </c>
      <c r="P62" s="4" t="s">
        <v>148</v>
      </c>
      <c r="Q62" s="4" t="s">
        <v>261</v>
      </c>
    </row>
    <row r="63" spans="1:17" ht="15.75" customHeight="1" x14ac:dyDescent="0.25">
      <c r="A63" s="4">
        <v>460</v>
      </c>
      <c r="B63" s="4">
        <v>2015</v>
      </c>
      <c r="C63" s="4" t="s">
        <v>75</v>
      </c>
      <c r="D63" s="11">
        <v>42103</v>
      </c>
      <c r="E63" s="4" t="s">
        <v>40</v>
      </c>
      <c r="F63" s="4" t="s">
        <v>49</v>
      </c>
      <c r="G63" s="4" t="s">
        <v>49</v>
      </c>
      <c r="H63" s="4" t="s">
        <v>33</v>
      </c>
      <c r="I63" s="4" t="s">
        <v>34</v>
      </c>
      <c r="J63" s="4">
        <v>0</v>
      </c>
      <c r="K63" s="4" t="s">
        <v>40</v>
      </c>
      <c r="L63" s="4">
        <v>1</v>
      </c>
      <c r="M63" s="4">
        <v>0</v>
      </c>
      <c r="N63" s="4" t="s">
        <v>97</v>
      </c>
      <c r="O63" s="4" t="s">
        <v>77</v>
      </c>
      <c r="P63" s="4" t="s">
        <v>293</v>
      </c>
      <c r="Q63" s="4" t="s">
        <v>246</v>
      </c>
    </row>
    <row r="64" spans="1:17" ht="15.75" customHeight="1" x14ac:dyDescent="0.25">
      <c r="A64" s="4">
        <v>461</v>
      </c>
      <c r="B64" s="4">
        <v>2015</v>
      </c>
      <c r="C64" s="4" t="s">
        <v>247</v>
      </c>
      <c r="D64" s="11">
        <v>42104</v>
      </c>
      <c r="E64" s="4" t="s">
        <v>48</v>
      </c>
      <c r="F64" s="4" t="s">
        <v>41</v>
      </c>
      <c r="G64" s="4" t="s">
        <v>41</v>
      </c>
      <c r="H64" s="4" t="s">
        <v>33</v>
      </c>
      <c r="I64" s="4" t="s">
        <v>34</v>
      </c>
      <c r="J64" s="4">
        <v>0</v>
      </c>
      <c r="K64" s="4" t="s">
        <v>48</v>
      </c>
      <c r="L64" s="4">
        <v>26</v>
      </c>
      <c r="M64" s="4">
        <v>0</v>
      </c>
      <c r="N64" s="4" t="s">
        <v>275</v>
      </c>
      <c r="O64" s="4" t="s">
        <v>310</v>
      </c>
      <c r="P64" s="4" t="s">
        <v>311</v>
      </c>
      <c r="Q64" s="4" t="s">
        <v>312</v>
      </c>
    </row>
    <row r="65" spans="1:17" ht="15.75" customHeight="1" x14ac:dyDescent="0.25">
      <c r="A65" s="4">
        <v>462</v>
      </c>
      <c r="B65" s="4">
        <v>2015</v>
      </c>
      <c r="C65" s="4" t="s">
        <v>75</v>
      </c>
      <c r="D65" s="11">
        <v>42105</v>
      </c>
      <c r="E65" s="4" t="s">
        <v>40</v>
      </c>
      <c r="F65" s="4" t="s">
        <v>268</v>
      </c>
      <c r="G65" s="4" t="s">
        <v>40</v>
      </c>
      <c r="H65" s="4" t="s">
        <v>42</v>
      </c>
      <c r="I65" s="4" t="s">
        <v>34</v>
      </c>
      <c r="J65" s="4">
        <v>0</v>
      </c>
      <c r="K65" s="4" t="s">
        <v>40</v>
      </c>
      <c r="L65" s="4">
        <v>45</v>
      </c>
      <c r="M65" s="4">
        <v>0</v>
      </c>
      <c r="N65" s="4" t="s">
        <v>35</v>
      </c>
      <c r="O65" s="4" t="s">
        <v>77</v>
      </c>
      <c r="P65" s="4" t="s">
        <v>293</v>
      </c>
      <c r="Q65" s="4" t="s">
        <v>246</v>
      </c>
    </row>
    <row r="66" spans="1:17" ht="15.75" customHeight="1" x14ac:dyDescent="0.25">
      <c r="A66" s="4">
        <v>463</v>
      </c>
      <c r="B66" s="4">
        <v>2015</v>
      </c>
      <c r="C66" s="4" t="s">
        <v>60</v>
      </c>
      <c r="D66" s="11">
        <v>42105</v>
      </c>
      <c r="E66" s="4" t="s">
        <v>31</v>
      </c>
      <c r="F66" s="4" t="s">
        <v>32</v>
      </c>
      <c r="G66" s="4" t="s">
        <v>32</v>
      </c>
      <c r="H66" s="4" t="s">
        <v>33</v>
      </c>
      <c r="I66" s="4" t="s">
        <v>34</v>
      </c>
      <c r="J66" s="4">
        <v>0</v>
      </c>
      <c r="K66" s="4" t="s">
        <v>32</v>
      </c>
      <c r="L66" s="4">
        <v>0</v>
      </c>
      <c r="M66" s="4">
        <v>3</v>
      </c>
      <c r="N66" s="4" t="s">
        <v>127</v>
      </c>
      <c r="O66" s="4" t="s">
        <v>63</v>
      </c>
      <c r="P66" s="4" t="s">
        <v>148</v>
      </c>
      <c r="Q66" s="4" t="s">
        <v>261</v>
      </c>
    </row>
    <row r="67" spans="1:17" ht="15.75" customHeight="1" x14ac:dyDescent="0.25">
      <c r="A67" s="4">
        <v>464</v>
      </c>
      <c r="B67" s="4">
        <v>2015</v>
      </c>
      <c r="C67" s="4" t="s">
        <v>47</v>
      </c>
      <c r="D67" s="11">
        <v>42106</v>
      </c>
      <c r="E67" s="4" t="s">
        <v>49</v>
      </c>
      <c r="F67" s="4" t="s">
        <v>48</v>
      </c>
      <c r="G67" s="4" t="s">
        <v>48</v>
      </c>
      <c r="H67" s="4" t="s">
        <v>33</v>
      </c>
      <c r="I67" s="4" t="s">
        <v>34</v>
      </c>
      <c r="J67" s="4">
        <v>0</v>
      </c>
      <c r="K67" s="4" t="s">
        <v>48</v>
      </c>
      <c r="L67" s="4">
        <v>0</v>
      </c>
      <c r="M67" s="4">
        <v>3</v>
      </c>
      <c r="N67" s="4" t="s">
        <v>313</v>
      </c>
      <c r="O67" s="4" t="s">
        <v>51</v>
      </c>
      <c r="P67" s="4" t="s">
        <v>311</v>
      </c>
      <c r="Q67" s="4" t="s">
        <v>312</v>
      </c>
    </row>
    <row r="68" spans="1:17" ht="15.75" customHeight="1" x14ac:dyDescent="0.25">
      <c r="A68" s="4">
        <v>465</v>
      </c>
      <c r="B68" s="4">
        <v>2015</v>
      </c>
      <c r="C68" s="4" t="s">
        <v>54</v>
      </c>
      <c r="D68" s="11">
        <v>42106</v>
      </c>
      <c r="E68" s="4" t="s">
        <v>41</v>
      </c>
      <c r="F68" s="4" t="s">
        <v>55</v>
      </c>
      <c r="G68" s="4" t="s">
        <v>55</v>
      </c>
      <c r="H68" s="4" t="s">
        <v>33</v>
      </c>
      <c r="I68" s="4" t="s">
        <v>34</v>
      </c>
      <c r="J68" s="4">
        <v>0</v>
      </c>
      <c r="K68" s="4" t="s">
        <v>41</v>
      </c>
      <c r="L68" s="4">
        <v>18</v>
      </c>
      <c r="M68" s="4">
        <v>0</v>
      </c>
      <c r="N68" s="4" t="s">
        <v>314</v>
      </c>
      <c r="O68" s="4" t="s">
        <v>57</v>
      </c>
      <c r="P68" s="4" t="s">
        <v>241</v>
      </c>
      <c r="Q68" s="4" t="s">
        <v>315</v>
      </c>
    </row>
    <row r="69" spans="1:17" ht="15.75" customHeight="1" x14ac:dyDescent="0.25">
      <c r="A69" s="4">
        <v>466</v>
      </c>
      <c r="B69" s="4">
        <v>2015</v>
      </c>
      <c r="C69" s="4" t="s">
        <v>30</v>
      </c>
      <c r="D69" s="11">
        <v>42107</v>
      </c>
      <c r="E69" s="4" t="s">
        <v>32</v>
      </c>
      <c r="F69" s="4" t="s">
        <v>268</v>
      </c>
      <c r="G69" s="4" t="s">
        <v>268</v>
      </c>
      <c r="H69" s="4" t="s">
        <v>33</v>
      </c>
      <c r="I69" s="4" t="s">
        <v>34</v>
      </c>
      <c r="J69" s="4">
        <v>0</v>
      </c>
      <c r="K69" s="4" t="s">
        <v>268</v>
      </c>
      <c r="L69" s="4">
        <v>0</v>
      </c>
      <c r="M69" s="4">
        <v>8</v>
      </c>
      <c r="N69" s="4" t="s">
        <v>187</v>
      </c>
      <c r="O69" s="4" t="s">
        <v>36</v>
      </c>
      <c r="P69" s="4" t="s">
        <v>306</v>
      </c>
      <c r="Q69" s="4" t="s">
        <v>293</v>
      </c>
    </row>
    <row r="70" spans="1:17" ht="15.75" customHeight="1" x14ac:dyDescent="0.25">
      <c r="A70" s="4">
        <v>467</v>
      </c>
      <c r="B70" s="4">
        <v>2015</v>
      </c>
      <c r="C70" s="4" t="s">
        <v>175</v>
      </c>
      <c r="D70" s="11">
        <v>42108</v>
      </c>
      <c r="E70" s="4" t="s">
        <v>55</v>
      </c>
      <c r="F70" s="4" t="s">
        <v>48</v>
      </c>
      <c r="G70" s="4" t="s">
        <v>55</v>
      </c>
      <c r="H70" s="4" t="s">
        <v>42</v>
      </c>
      <c r="I70" s="4" t="s">
        <v>34</v>
      </c>
      <c r="J70" s="4">
        <v>0</v>
      </c>
      <c r="K70" s="4" t="s">
        <v>48</v>
      </c>
      <c r="L70" s="4">
        <v>0</v>
      </c>
      <c r="M70" s="4">
        <v>7</v>
      </c>
      <c r="N70" s="4" t="s">
        <v>240</v>
      </c>
      <c r="O70" s="4" t="s">
        <v>176</v>
      </c>
      <c r="P70" s="4" t="s">
        <v>241</v>
      </c>
      <c r="Q70" s="4" t="s">
        <v>311</v>
      </c>
    </row>
    <row r="71" spans="1:17" ht="15.75" customHeight="1" x14ac:dyDescent="0.25">
      <c r="A71" s="4">
        <v>468</v>
      </c>
      <c r="B71" s="4">
        <v>2015</v>
      </c>
      <c r="C71" s="4" t="s">
        <v>60</v>
      </c>
      <c r="D71" s="11">
        <v>42124</v>
      </c>
      <c r="E71" s="4" t="s">
        <v>40</v>
      </c>
      <c r="F71" s="4" t="s">
        <v>31</v>
      </c>
      <c r="G71" s="4" t="s">
        <v>31</v>
      </c>
      <c r="H71" s="4" t="s">
        <v>33</v>
      </c>
      <c r="I71" s="4" t="s">
        <v>34</v>
      </c>
      <c r="J71" s="4">
        <v>0</v>
      </c>
      <c r="K71" s="4" t="s">
        <v>31</v>
      </c>
      <c r="L71" s="4">
        <v>0</v>
      </c>
      <c r="M71" s="4">
        <v>7</v>
      </c>
      <c r="N71" s="4" t="s">
        <v>316</v>
      </c>
      <c r="O71" s="4" t="s">
        <v>63</v>
      </c>
      <c r="P71" s="4" t="s">
        <v>241</v>
      </c>
      <c r="Q71" s="4" t="s">
        <v>129</v>
      </c>
    </row>
    <row r="72" spans="1:17" ht="15.75" customHeight="1" x14ac:dyDescent="0.25">
      <c r="A72" s="4">
        <v>469</v>
      </c>
      <c r="B72" s="4">
        <v>2015</v>
      </c>
      <c r="C72" s="4" t="s">
        <v>247</v>
      </c>
      <c r="D72" s="11">
        <v>42109</v>
      </c>
      <c r="E72" s="4" t="s">
        <v>41</v>
      </c>
      <c r="F72" s="4" t="s">
        <v>49</v>
      </c>
      <c r="G72" s="4" t="s">
        <v>41</v>
      </c>
      <c r="H72" s="4" t="s">
        <v>42</v>
      </c>
      <c r="I72" s="4" t="s">
        <v>34</v>
      </c>
      <c r="J72" s="4">
        <v>0</v>
      </c>
      <c r="K72" s="4" t="s">
        <v>49</v>
      </c>
      <c r="L72" s="4">
        <v>0</v>
      </c>
      <c r="M72" s="4">
        <v>5</v>
      </c>
      <c r="N72" s="4" t="s">
        <v>317</v>
      </c>
      <c r="O72" s="4" t="s">
        <v>310</v>
      </c>
      <c r="P72" s="4" t="s">
        <v>312</v>
      </c>
      <c r="Q72" s="4" t="s">
        <v>273</v>
      </c>
    </row>
    <row r="73" spans="1:17" ht="15.75" customHeight="1" x14ac:dyDescent="0.25">
      <c r="A73" s="4">
        <v>470</v>
      </c>
      <c r="B73" s="4">
        <v>2015</v>
      </c>
      <c r="C73" s="4" t="s">
        <v>243</v>
      </c>
      <c r="D73" s="11">
        <v>42110</v>
      </c>
      <c r="E73" s="4" t="s">
        <v>268</v>
      </c>
      <c r="F73" s="4" t="s">
        <v>48</v>
      </c>
      <c r="G73" s="4" t="s">
        <v>48</v>
      </c>
      <c r="H73" s="4" t="s">
        <v>33</v>
      </c>
      <c r="I73" s="4" t="s">
        <v>34</v>
      </c>
      <c r="J73" s="4">
        <v>0</v>
      </c>
      <c r="K73" s="4" t="s">
        <v>48</v>
      </c>
      <c r="L73" s="4">
        <v>0</v>
      </c>
      <c r="M73" s="4">
        <v>6</v>
      </c>
      <c r="N73" s="4" t="s">
        <v>242</v>
      </c>
      <c r="O73" s="4" t="s">
        <v>245</v>
      </c>
      <c r="P73" s="4" t="s">
        <v>307</v>
      </c>
      <c r="Q73" s="4" t="s">
        <v>148</v>
      </c>
    </row>
    <row r="74" spans="1:17" ht="15.75" customHeight="1" x14ac:dyDescent="0.25">
      <c r="A74" s="4">
        <v>471</v>
      </c>
      <c r="B74" s="4">
        <v>2015</v>
      </c>
      <c r="C74" s="4" t="s">
        <v>54</v>
      </c>
      <c r="D74" s="11">
        <v>42111</v>
      </c>
      <c r="E74" s="4" t="s">
        <v>55</v>
      </c>
      <c r="F74" s="4" t="s">
        <v>40</v>
      </c>
      <c r="G74" s="4" t="s">
        <v>55</v>
      </c>
      <c r="H74" s="4" t="s">
        <v>42</v>
      </c>
      <c r="I74" s="4" t="s">
        <v>34</v>
      </c>
      <c r="J74" s="4">
        <v>0</v>
      </c>
      <c r="K74" s="4" t="s">
        <v>40</v>
      </c>
      <c r="L74" s="4">
        <v>0</v>
      </c>
      <c r="M74" s="4">
        <v>6</v>
      </c>
      <c r="N74" s="4" t="s">
        <v>97</v>
      </c>
      <c r="O74" s="4" t="s">
        <v>57</v>
      </c>
      <c r="P74" s="4" t="s">
        <v>241</v>
      </c>
      <c r="Q74" s="4" t="s">
        <v>129</v>
      </c>
    </row>
    <row r="75" spans="1:17" ht="15.75" customHeight="1" x14ac:dyDescent="0.25">
      <c r="A75" s="4">
        <v>472</v>
      </c>
      <c r="B75" s="4">
        <v>2015</v>
      </c>
      <c r="C75" s="4" t="s">
        <v>243</v>
      </c>
      <c r="D75" s="11">
        <v>42112</v>
      </c>
      <c r="E75" s="4" t="s">
        <v>49</v>
      </c>
      <c r="F75" s="4" t="s">
        <v>268</v>
      </c>
      <c r="G75" s="4" t="s">
        <v>49</v>
      </c>
      <c r="H75" s="4" t="s">
        <v>42</v>
      </c>
      <c r="I75" s="4" t="s">
        <v>34</v>
      </c>
      <c r="J75" s="4">
        <v>0</v>
      </c>
      <c r="K75" s="4" t="s">
        <v>49</v>
      </c>
      <c r="L75" s="4">
        <v>4</v>
      </c>
      <c r="M75" s="4">
        <v>0</v>
      </c>
      <c r="N75" s="4" t="s">
        <v>144</v>
      </c>
      <c r="O75" s="4" t="s">
        <v>245</v>
      </c>
      <c r="P75" s="4" t="s">
        <v>307</v>
      </c>
      <c r="Q75" s="4" t="s">
        <v>148</v>
      </c>
    </row>
    <row r="76" spans="1:17" ht="15.75" customHeight="1" x14ac:dyDescent="0.25">
      <c r="A76" s="4">
        <v>473</v>
      </c>
      <c r="B76" s="4">
        <v>2015</v>
      </c>
      <c r="C76" s="4" t="s">
        <v>247</v>
      </c>
      <c r="D76" s="11">
        <v>42112</v>
      </c>
      <c r="E76" s="4" t="s">
        <v>41</v>
      </c>
      <c r="F76" s="4" t="s">
        <v>31</v>
      </c>
      <c r="G76" s="4" t="s">
        <v>31</v>
      </c>
      <c r="H76" s="4" t="s">
        <v>33</v>
      </c>
      <c r="I76" s="4" t="s">
        <v>34</v>
      </c>
      <c r="J76" s="4">
        <v>0</v>
      </c>
      <c r="K76" s="4" t="s">
        <v>31</v>
      </c>
      <c r="L76" s="4">
        <v>0</v>
      </c>
      <c r="M76" s="4">
        <v>4</v>
      </c>
      <c r="N76" s="4" t="s">
        <v>316</v>
      </c>
      <c r="O76" s="4" t="s">
        <v>310</v>
      </c>
      <c r="P76" s="4" t="s">
        <v>311</v>
      </c>
      <c r="Q76" s="4" t="s">
        <v>277</v>
      </c>
    </row>
    <row r="77" spans="1:17" ht="15.75" customHeight="1" x14ac:dyDescent="0.25">
      <c r="A77" s="4">
        <v>474</v>
      </c>
      <c r="B77" s="4">
        <v>2015</v>
      </c>
      <c r="C77" s="4" t="s">
        <v>175</v>
      </c>
      <c r="D77" s="11">
        <v>42113</v>
      </c>
      <c r="E77" s="4" t="s">
        <v>40</v>
      </c>
      <c r="F77" s="4" t="s">
        <v>48</v>
      </c>
      <c r="G77" s="4" t="s">
        <v>40</v>
      </c>
      <c r="H77" s="4" t="s">
        <v>42</v>
      </c>
      <c r="I77" s="4" t="s">
        <v>34</v>
      </c>
      <c r="J77" s="4">
        <v>0</v>
      </c>
      <c r="K77" s="4" t="s">
        <v>48</v>
      </c>
      <c r="L77" s="4">
        <v>0</v>
      </c>
      <c r="M77" s="4">
        <v>8</v>
      </c>
      <c r="N77" s="4" t="s">
        <v>242</v>
      </c>
      <c r="O77" s="4" t="s">
        <v>176</v>
      </c>
      <c r="P77" s="4" t="s">
        <v>241</v>
      </c>
      <c r="Q77" s="4" t="s">
        <v>129</v>
      </c>
    </row>
    <row r="78" spans="1:17" ht="15.75" customHeight="1" x14ac:dyDescent="0.25">
      <c r="A78" s="4">
        <v>475</v>
      </c>
      <c r="B78" s="4">
        <v>2015</v>
      </c>
      <c r="C78" s="4" t="s">
        <v>30</v>
      </c>
      <c r="D78" s="11">
        <v>42113</v>
      </c>
      <c r="E78" s="4" t="s">
        <v>55</v>
      </c>
      <c r="F78" s="4" t="s">
        <v>32</v>
      </c>
      <c r="G78" s="4" t="s">
        <v>32</v>
      </c>
      <c r="H78" s="4" t="s">
        <v>33</v>
      </c>
      <c r="I78" s="4" t="s">
        <v>34</v>
      </c>
      <c r="J78" s="4">
        <v>0</v>
      </c>
      <c r="K78" s="4" t="s">
        <v>55</v>
      </c>
      <c r="L78" s="4">
        <v>18</v>
      </c>
      <c r="M78" s="4">
        <v>0</v>
      </c>
      <c r="N78" s="4" t="s">
        <v>162</v>
      </c>
      <c r="O78" s="4" t="s">
        <v>36</v>
      </c>
      <c r="P78" s="4" t="s">
        <v>293</v>
      </c>
      <c r="Q78" s="4" t="s">
        <v>246</v>
      </c>
    </row>
    <row r="79" spans="1:17" ht="15.75" customHeight="1" x14ac:dyDescent="0.25">
      <c r="A79" s="4">
        <v>476</v>
      </c>
      <c r="B79" s="4">
        <v>2015</v>
      </c>
      <c r="C79" s="4" t="s">
        <v>47</v>
      </c>
      <c r="D79" s="11">
        <v>42114</v>
      </c>
      <c r="E79" s="4" t="s">
        <v>49</v>
      </c>
      <c r="F79" s="4" t="s">
        <v>31</v>
      </c>
      <c r="G79" s="4" t="s">
        <v>31</v>
      </c>
      <c r="H79" s="4" t="s">
        <v>33</v>
      </c>
      <c r="I79" s="4" t="s">
        <v>34</v>
      </c>
      <c r="J79" s="4">
        <v>0</v>
      </c>
      <c r="K79" s="4" t="s">
        <v>31</v>
      </c>
      <c r="L79" s="4">
        <v>0</v>
      </c>
      <c r="M79" s="4">
        <v>6</v>
      </c>
      <c r="N79" s="4" t="s">
        <v>266</v>
      </c>
      <c r="O79" s="4" t="s">
        <v>51</v>
      </c>
      <c r="P79" s="4" t="s">
        <v>311</v>
      </c>
      <c r="Q79" s="4" t="s">
        <v>312</v>
      </c>
    </row>
    <row r="80" spans="1:17" ht="15.75" customHeight="1" x14ac:dyDescent="0.25">
      <c r="A80" s="4">
        <v>477</v>
      </c>
      <c r="B80" s="4">
        <v>2015</v>
      </c>
      <c r="C80" s="4" t="s">
        <v>175</v>
      </c>
      <c r="D80" s="11">
        <v>42115</v>
      </c>
      <c r="E80" s="4" t="s">
        <v>48</v>
      </c>
      <c r="F80" s="4" t="s">
        <v>41</v>
      </c>
      <c r="G80" s="4" t="s">
        <v>41</v>
      </c>
      <c r="H80" s="4" t="s">
        <v>33</v>
      </c>
      <c r="I80" s="4" t="s">
        <v>131</v>
      </c>
      <c r="J80" s="4">
        <v>0</v>
      </c>
      <c r="K80" s="4" t="s">
        <v>41</v>
      </c>
      <c r="L80" s="4">
        <v>0</v>
      </c>
      <c r="M80" s="4">
        <v>0</v>
      </c>
      <c r="N80" s="4" t="s">
        <v>90</v>
      </c>
      <c r="O80" s="4" t="s">
        <v>176</v>
      </c>
      <c r="P80" s="4" t="s">
        <v>129</v>
      </c>
      <c r="Q80" s="4" t="s">
        <v>148</v>
      </c>
    </row>
    <row r="81" spans="1:17" ht="15.75" customHeight="1" x14ac:dyDescent="0.25">
      <c r="A81" s="4">
        <v>478</v>
      </c>
      <c r="B81" s="4">
        <v>2015</v>
      </c>
      <c r="C81" s="4" t="s">
        <v>243</v>
      </c>
      <c r="D81" s="11">
        <v>42116</v>
      </c>
      <c r="E81" s="4" t="s">
        <v>268</v>
      </c>
      <c r="F81" s="4" t="s">
        <v>31</v>
      </c>
      <c r="G81" s="4" t="s">
        <v>31</v>
      </c>
      <c r="H81" s="4" t="s">
        <v>33</v>
      </c>
      <c r="I81" s="4" t="s">
        <v>34</v>
      </c>
      <c r="J81" s="4">
        <v>1</v>
      </c>
      <c r="K81" s="4" t="s">
        <v>268</v>
      </c>
      <c r="L81" s="4">
        <v>16</v>
      </c>
      <c r="M81" s="4">
        <v>0</v>
      </c>
      <c r="N81" s="4" t="s">
        <v>187</v>
      </c>
      <c r="O81" s="4" t="s">
        <v>245</v>
      </c>
      <c r="P81" s="4" t="s">
        <v>293</v>
      </c>
      <c r="Q81" s="4" t="s">
        <v>246</v>
      </c>
    </row>
    <row r="82" spans="1:17" ht="15.75" customHeight="1" x14ac:dyDescent="0.25">
      <c r="A82" s="4">
        <v>479</v>
      </c>
      <c r="B82" s="4">
        <v>2015</v>
      </c>
      <c r="C82" s="4" t="s">
        <v>30</v>
      </c>
      <c r="D82" s="11">
        <v>42116</v>
      </c>
      <c r="E82" s="4" t="s">
        <v>40</v>
      </c>
      <c r="F82" s="4" t="s">
        <v>32</v>
      </c>
      <c r="G82" s="4" t="s">
        <v>32</v>
      </c>
      <c r="H82" s="4" t="s">
        <v>33</v>
      </c>
      <c r="I82" s="4" t="s">
        <v>34</v>
      </c>
      <c r="J82" s="4">
        <v>0</v>
      </c>
      <c r="K82" s="4" t="s">
        <v>40</v>
      </c>
      <c r="L82" s="4">
        <v>27</v>
      </c>
      <c r="M82" s="4">
        <v>0</v>
      </c>
      <c r="N82" s="4" t="s">
        <v>114</v>
      </c>
      <c r="O82" s="4" t="s">
        <v>36</v>
      </c>
      <c r="P82" s="4" t="s">
        <v>239</v>
      </c>
      <c r="Q82" s="4" t="s">
        <v>261</v>
      </c>
    </row>
    <row r="83" spans="1:17" ht="15.75" customHeight="1" x14ac:dyDescent="0.25">
      <c r="A83" s="4">
        <v>480</v>
      </c>
      <c r="B83" s="4">
        <v>2015</v>
      </c>
      <c r="C83" s="4" t="s">
        <v>47</v>
      </c>
      <c r="D83" s="11">
        <v>42117</v>
      </c>
      <c r="E83" s="4" t="s">
        <v>49</v>
      </c>
      <c r="F83" s="4" t="s">
        <v>55</v>
      </c>
      <c r="G83" s="4" t="s">
        <v>55</v>
      </c>
      <c r="H83" s="4" t="s">
        <v>33</v>
      </c>
      <c r="I83" s="4" t="s">
        <v>34</v>
      </c>
      <c r="J83" s="4">
        <v>0</v>
      </c>
      <c r="K83" s="4" t="s">
        <v>49</v>
      </c>
      <c r="L83" s="4">
        <v>37</v>
      </c>
      <c r="M83" s="4">
        <v>0</v>
      </c>
      <c r="N83" s="4" t="s">
        <v>318</v>
      </c>
      <c r="O83" s="4" t="s">
        <v>51</v>
      </c>
      <c r="P83" s="4" t="s">
        <v>311</v>
      </c>
      <c r="Q83" s="4" t="s">
        <v>277</v>
      </c>
    </row>
    <row r="84" spans="1:17" ht="15.75" customHeight="1" x14ac:dyDescent="0.25">
      <c r="A84" s="4">
        <v>481</v>
      </c>
      <c r="B84" s="4">
        <v>2015</v>
      </c>
      <c r="C84" s="4" t="s">
        <v>175</v>
      </c>
      <c r="D84" s="11">
        <v>42118</v>
      </c>
      <c r="E84" s="4" t="s">
        <v>48</v>
      </c>
      <c r="F84" s="4" t="s">
        <v>32</v>
      </c>
      <c r="G84" s="4" t="s">
        <v>32</v>
      </c>
      <c r="H84" s="4" t="s">
        <v>33</v>
      </c>
      <c r="I84" s="4" t="s">
        <v>34</v>
      </c>
      <c r="J84" s="4">
        <v>0</v>
      </c>
      <c r="K84" s="4" t="s">
        <v>32</v>
      </c>
      <c r="L84" s="4">
        <v>0</v>
      </c>
      <c r="M84" s="4">
        <v>9</v>
      </c>
      <c r="N84" s="4" t="s">
        <v>319</v>
      </c>
      <c r="O84" s="4" t="s">
        <v>176</v>
      </c>
      <c r="P84" s="4" t="s">
        <v>129</v>
      </c>
      <c r="Q84" s="4" t="s">
        <v>148</v>
      </c>
    </row>
    <row r="85" spans="1:17" ht="15.75" customHeight="1" x14ac:dyDescent="0.25">
      <c r="A85" s="4">
        <v>482</v>
      </c>
      <c r="B85" s="4">
        <v>2015</v>
      </c>
      <c r="C85" s="4" t="s">
        <v>54</v>
      </c>
      <c r="D85" s="11">
        <v>42119</v>
      </c>
      <c r="E85" s="4" t="s">
        <v>55</v>
      </c>
      <c r="F85" s="4" t="s">
        <v>268</v>
      </c>
      <c r="G85" s="4" t="s">
        <v>55</v>
      </c>
      <c r="H85" s="4" t="s">
        <v>42</v>
      </c>
      <c r="I85" s="4" t="s">
        <v>34</v>
      </c>
      <c r="J85" s="4">
        <v>0</v>
      </c>
      <c r="K85" s="4" t="s">
        <v>55</v>
      </c>
      <c r="L85" s="4">
        <v>20</v>
      </c>
      <c r="M85" s="4">
        <v>0</v>
      </c>
      <c r="N85" s="4" t="s">
        <v>188</v>
      </c>
      <c r="O85" s="4" t="s">
        <v>57</v>
      </c>
      <c r="P85" s="4" t="s">
        <v>135</v>
      </c>
      <c r="Q85" s="4" t="s">
        <v>312</v>
      </c>
    </row>
    <row r="86" spans="1:17" ht="15.75" customHeight="1" x14ac:dyDescent="0.25">
      <c r="A86" s="4">
        <v>483</v>
      </c>
      <c r="B86" s="4">
        <v>2015</v>
      </c>
      <c r="C86" s="4" t="s">
        <v>75</v>
      </c>
      <c r="D86" s="11">
        <v>42119</v>
      </c>
      <c r="E86" s="4" t="s">
        <v>40</v>
      </c>
      <c r="F86" s="4" t="s">
        <v>41</v>
      </c>
      <c r="G86" s="4" t="s">
        <v>40</v>
      </c>
      <c r="H86" s="4" t="s">
        <v>42</v>
      </c>
      <c r="I86" s="4" t="s">
        <v>34</v>
      </c>
      <c r="J86" s="4">
        <v>0</v>
      </c>
      <c r="K86" s="4" t="s">
        <v>40</v>
      </c>
      <c r="L86" s="4">
        <v>97</v>
      </c>
      <c r="M86" s="4">
        <v>0</v>
      </c>
      <c r="N86" s="4" t="s">
        <v>35</v>
      </c>
      <c r="O86" s="4" t="s">
        <v>77</v>
      </c>
      <c r="P86" s="4" t="s">
        <v>239</v>
      </c>
      <c r="Q86" s="4" t="s">
        <v>261</v>
      </c>
    </row>
    <row r="87" spans="1:17" ht="15.75" customHeight="1" x14ac:dyDescent="0.25">
      <c r="A87" s="4">
        <v>484</v>
      </c>
      <c r="B87" s="4">
        <v>2015</v>
      </c>
      <c r="C87" s="4" t="s">
        <v>47</v>
      </c>
      <c r="D87" s="11">
        <v>42120</v>
      </c>
      <c r="E87" s="4" t="s">
        <v>49</v>
      </c>
      <c r="F87" s="4" t="s">
        <v>32</v>
      </c>
      <c r="G87" s="4" t="s">
        <v>32</v>
      </c>
      <c r="H87" s="4" t="s">
        <v>33</v>
      </c>
      <c r="I87" s="4" t="s">
        <v>34</v>
      </c>
      <c r="J87" s="4">
        <v>0</v>
      </c>
      <c r="K87" s="4" t="s">
        <v>32</v>
      </c>
      <c r="L87" s="4">
        <v>0</v>
      </c>
      <c r="M87" s="4">
        <v>10</v>
      </c>
      <c r="N87" s="4" t="s">
        <v>320</v>
      </c>
      <c r="O87" s="4" t="s">
        <v>51</v>
      </c>
      <c r="P87" s="4" t="s">
        <v>129</v>
      </c>
      <c r="Q87" s="4" t="s">
        <v>148</v>
      </c>
    </row>
    <row r="88" spans="1:17" ht="15.75" customHeight="1" x14ac:dyDescent="0.25">
      <c r="A88" s="4">
        <v>485</v>
      </c>
      <c r="B88" s="4">
        <v>2015</v>
      </c>
      <c r="C88" s="4" t="s">
        <v>39</v>
      </c>
      <c r="D88" s="11">
        <v>42121</v>
      </c>
      <c r="E88" s="4" t="s">
        <v>268</v>
      </c>
      <c r="F88" s="4" t="s">
        <v>41</v>
      </c>
      <c r="G88" s="4" t="s">
        <v>41</v>
      </c>
      <c r="H88" s="4" t="s">
        <v>33</v>
      </c>
      <c r="I88" s="4" t="s">
        <v>34</v>
      </c>
      <c r="J88" s="4">
        <v>0</v>
      </c>
      <c r="K88" s="4" t="s">
        <v>268</v>
      </c>
      <c r="L88" s="4">
        <v>20</v>
      </c>
      <c r="M88" s="4">
        <v>0</v>
      </c>
      <c r="N88" s="4" t="s">
        <v>321</v>
      </c>
      <c r="O88" s="4" t="s">
        <v>44</v>
      </c>
      <c r="P88" s="4" t="s">
        <v>135</v>
      </c>
      <c r="Q88" s="4" t="s">
        <v>312</v>
      </c>
    </row>
    <row r="89" spans="1:17" ht="15.75" customHeight="1" x14ac:dyDescent="0.25">
      <c r="A89" s="4">
        <v>486</v>
      </c>
      <c r="B89" s="4">
        <v>2015</v>
      </c>
      <c r="C89" s="4" t="s">
        <v>60</v>
      </c>
      <c r="D89" s="11">
        <v>42131</v>
      </c>
      <c r="E89" s="4" t="s">
        <v>31</v>
      </c>
      <c r="F89" s="4" t="s">
        <v>49</v>
      </c>
      <c r="G89" s="4" t="s">
        <v>31</v>
      </c>
      <c r="H89" s="4" t="s">
        <v>42</v>
      </c>
      <c r="I89" s="4" t="s">
        <v>34</v>
      </c>
      <c r="J89" s="4">
        <v>0</v>
      </c>
      <c r="K89" s="4" t="s">
        <v>31</v>
      </c>
      <c r="L89" s="4">
        <v>13</v>
      </c>
      <c r="M89" s="4">
        <v>0</v>
      </c>
      <c r="N89" s="4" t="s">
        <v>198</v>
      </c>
      <c r="O89" s="4" t="s">
        <v>63</v>
      </c>
      <c r="P89" s="4" t="s">
        <v>241</v>
      </c>
      <c r="Q89" s="4" t="s">
        <v>129</v>
      </c>
    </row>
    <row r="90" spans="1:17" ht="15.75" customHeight="1" x14ac:dyDescent="0.25">
      <c r="A90" s="4">
        <v>487</v>
      </c>
      <c r="B90" s="4">
        <v>2015</v>
      </c>
      <c r="C90" s="4" t="s">
        <v>30</v>
      </c>
      <c r="D90" s="11">
        <v>42123</v>
      </c>
      <c r="E90" s="4" t="s">
        <v>32</v>
      </c>
      <c r="F90" s="4" t="s">
        <v>48</v>
      </c>
      <c r="G90" s="4" t="s">
        <v>48</v>
      </c>
      <c r="H90" s="4" t="s">
        <v>33</v>
      </c>
      <c r="I90" s="4" t="s">
        <v>236</v>
      </c>
      <c r="J90" s="4">
        <v>0</v>
      </c>
      <c r="L90" s="4">
        <v>0</v>
      </c>
      <c r="M90" s="4">
        <v>0</v>
      </c>
      <c r="O90" s="4" t="s">
        <v>36</v>
      </c>
      <c r="P90" s="4" t="s">
        <v>239</v>
      </c>
      <c r="Q90" s="4" t="s">
        <v>307</v>
      </c>
    </row>
    <row r="91" spans="1:17" ht="15.75" customHeight="1" x14ac:dyDescent="0.25">
      <c r="A91" s="4">
        <v>488</v>
      </c>
      <c r="B91" s="4">
        <v>2015</v>
      </c>
      <c r="C91" s="4" t="s">
        <v>75</v>
      </c>
      <c r="D91" s="11">
        <v>42122</v>
      </c>
      <c r="E91" s="4" t="s">
        <v>40</v>
      </c>
      <c r="F91" s="4" t="s">
        <v>31</v>
      </c>
      <c r="G91" s="4" t="s">
        <v>31</v>
      </c>
      <c r="H91" s="4" t="s">
        <v>33</v>
      </c>
      <c r="I91" s="4" t="s">
        <v>34</v>
      </c>
      <c r="J91" s="4">
        <v>0</v>
      </c>
      <c r="K91" s="4" t="s">
        <v>40</v>
      </c>
      <c r="L91" s="4">
        <v>2</v>
      </c>
      <c r="M91" s="4">
        <v>0</v>
      </c>
      <c r="N91" s="4" t="s">
        <v>106</v>
      </c>
      <c r="O91" s="4" t="s">
        <v>77</v>
      </c>
      <c r="P91" s="4" t="s">
        <v>306</v>
      </c>
      <c r="Q91" s="4" t="s">
        <v>246</v>
      </c>
    </row>
    <row r="92" spans="1:17" ht="15.75" customHeight="1" x14ac:dyDescent="0.25">
      <c r="A92" s="4">
        <v>489</v>
      </c>
      <c r="B92" s="4">
        <v>2015</v>
      </c>
      <c r="C92" s="4" t="s">
        <v>47</v>
      </c>
      <c r="D92" s="11">
        <v>42125</v>
      </c>
      <c r="E92" s="4" t="s">
        <v>41</v>
      </c>
      <c r="F92" s="4" t="s">
        <v>49</v>
      </c>
      <c r="G92" s="4" t="s">
        <v>49</v>
      </c>
      <c r="H92" s="4" t="s">
        <v>33</v>
      </c>
      <c r="I92" s="4" t="s">
        <v>34</v>
      </c>
      <c r="J92" s="4">
        <v>0</v>
      </c>
      <c r="K92" s="4" t="s">
        <v>49</v>
      </c>
      <c r="L92" s="4">
        <v>0</v>
      </c>
      <c r="M92" s="4">
        <v>9</v>
      </c>
      <c r="N92" s="4" t="s">
        <v>322</v>
      </c>
      <c r="O92" s="4" t="s">
        <v>51</v>
      </c>
      <c r="P92" s="4" t="s">
        <v>293</v>
      </c>
      <c r="Q92" s="4" t="s">
        <v>148</v>
      </c>
    </row>
    <row r="93" spans="1:17" ht="15.75" customHeight="1" x14ac:dyDescent="0.25">
      <c r="A93" s="4">
        <v>490</v>
      </c>
      <c r="B93" s="4">
        <v>2015</v>
      </c>
      <c r="C93" s="4" t="s">
        <v>54</v>
      </c>
      <c r="D93" s="11">
        <v>42125</v>
      </c>
      <c r="E93" s="4" t="s">
        <v>55</v>
      </c>
      <c r="F93" s="4" t="s">
        <v>48</v>
      </c>
      <c r="G93" s="4" t="s">
        <v>48</v>
      </c>
      <c r="H93" s="4" t="s">
        <v>33</v>
      </c>
      <c r="I93" s="4" t="s">
        <v>34</v>
      </c>
      <c r="J93" s="4">
        <v>0</v>
      </c>
      <c r="K93" s="4" t="s">
        <v>55</v>
      </c>
      <c r="L93" s="4">
        <v>8</v>
      </c>
      <c r="M93" s="4">
        <v>0</v>
      </c>
      <c r="N93" s="4" t="s">
        <v>191</v>
      </c>
      <c r="O93" s="4" t="s">
        <v>57</v>
      </c>
      <c r="P93" s="4" t="s">
        <v>135</v>
      </c>
      <c r="Q93" s="4" t="s">
        <v>277</v>
      </c>
    </row>
    <row r="94" spans="1:17" ht="15.75" customHeight="1" x14ac:dyDescent="0.25">
      <c r="A94" s="4">
        <v>491</v>
      </c>
      <c r="B94" s="4">
        <v>2015</v>
      </c>
      <c r="C94" s="4" t="s">
        <v>30</v>
      </c>
      <c r="D94" s="11">
        <v>42126</v>
      </c>
      <c r="E94" s="4" t="s">
        <v>31</v>
      </c>
      <c r="F94" s="4" t="s">
        <v>32</v>
      </c>
      <c r="G94" s="4" t="s">
        <v>32</v>
      </c>
      <c r="H94" s="4" t="s">
        <v>33</v>
      </c>
      <c r="I94" s="4" t="s">
        <v>34</v>
      </c>
      <c r="J94" s="4">
        <v>0</v>
      </c>
      <c r="K94" s="4" t="s">
        <v>32</v>
      </c>
      <c r="L94" s="4">
        <v>0</v>
      </c>
      <c r="M94" s="4">
        <v>7</v>
      </c>
      <c r="N94" s="4" t="s">
        <v>260</v>
      </c>
      <c r="O94" s="4" t="s">
        <v>36</v>
      </c>
      <c r="P94" s="4" t="s">
        <v>239</v>
      </c>
      <c r="Q94" s="4" t="s">
        <v>307</v>
      </c>
    </row>
    <row r="95" spans="1:17" ht="15.75" customHeight="1" x14ac:dyDescent="0.25">
      <c r="A95" s="4">
        <v>492</v>
      </c>
      <c r="B95" s="4">
        <v>2015</v>
      </c>
      <c r="C95" s="4" t="s">
        <v>70</v>
      </c>
      <c r="D95" s="11">
        <v>42126</v>
      </c>
      <c r="E95" s="4" t="s">
        <v>268</v>
      </c>
      <c r="F95" s="4" t="s">
        <v>40</v>
      </c>
      <c r="G95" s="4" t="s">
        <v>40</v>
      </c>
      <c r="H95" s="4" t="s">
        <v>33</v>
      </c>
      <c r="I95" s="4" t="s">
        <v>34</v>
      </c>
      <c r="J95" s="4">
        <v>0</v>
      </c>
      <c r="K95" s="4" t="s">
        <v>268</v>
      </c>
      <c r="L95" s="4">
        <v>22</v>
      </c>
      <c r="M95" s="4">
        <v>0</v>
      </c>
      <c r="N95" s="4" t="s">
        <v>187</v>
      </c>
      <c r="O95" s="4" t="s">
        <v>72</v>
      </c>
      <c r="P95" s="4" t="s">
        <v>241</v>
      </c>
      <c r="Q95" s="4" t="s">
        <v>315</v>
      </c>
    </row>
    <row r="96" spans="1:17" ht="15.75" customHeight="1" x14ac:dyDescent="0.25">
      <c r="A96" s="4">
        <v>493</v>
      </c>
      <c r="B96" s="4">
        <v>2015</v>
      </c>
      <c r="C96" s="4" t="s">
        <v>39</v>
      </c>
      <c r="D96" s="11">
        <v>42127</v>
      </c>
      <c r="E96" s="4" t="s">
        <v>55</v>
      </c>
      <c r="F96" s="4" t="s">
        <v>41</v>
      </c>
      <c r="G96" s="4" t="s">
        <v>55</v>
      </c>
      <c r="H96" s="4" t="s">
        <v>42</v>
      </c>
      <c r="I96" s="4" t="s">
        <v>34</v>
      </c>
      <c r="J96" s="4">
        <v>0</v>
      </c>
      <c r="K96" s="4" t="s">
        <v>55</v>
      </c>
      <c r="L96" s="4">
        <v>23</v>
      </c>
      <c r="M96" s="4">
        <v>0</v>
      </c>
      <c r="N96" s="4" t="s">
        <v>309</v>
      </c>
      <c r="O96" s="4" t="s">
        <v>44</v>
      </c>
      <c r="P96" s="4" t="s">
        <v>293</v>
      </c>
      <c r="Q96" s="4" t="s">
        <v>246</v>
      </c>
    </row>
    <row r="97" spans="1:17" ht="15.75" customHeight="1" x14ac:dyDescent="0.25">
      <c r="A97" s="4">
        <v>494</v>
      </c>
      <c r="B97" s="4">
        <v>2015</v>
      </c>
      <c r="C97" s="4" t="s">
        <v>54</v>
      </c>
      <c r="D97" s="11">
        <v>42127</v>
      </c>
      <c r="E97" s="4" t="s">
        <v>48</v>
      </c>
      <c r="F97" s="4" t="s">
        <v>49</v>
      </c>
      <c r="G97" s="4" t="s">
        <v>49</v>
      </c>
      <c r="H97" s="4" t="s">
        <v>33</v>
      </c>
      <c r="I97" s="4" t="s">
        <v>34</v>
      </c>
      <c r="J97" s="4">
        <v>0</v>
      </c>
      <c r="K97" s="4" t="s">
        <v>48</v>
      </c>
      <c r="L97" s="4">
        <v>14</v>
      </c>
      <c r="M97" s="4">
        <v>0</v>
      </c>
      <c r="N97" s="4" t="s">
        <v>242</v>
      </c>
      <c r="O97" s="4" t="s">
        <v>172</v>
      </c>
      <c r="P97" s="4" t="s">
        <v>135</v>
      </c>
      <c r="Q97" s="4" t="s">
        <v>312</v>
      </c>
    </row>
    <row r="98" spans="1:17" ht="15.75" customHeight="1" x14ac:dyDescent="0.25">
      <c r="A98" s="4">
        <v>495</v>
      </c>
      <c r="B98" s="4">
        <v>2015</v>
      </c>
      <c r="C98" s="4" t="s">
        <v>75</v>
      </c>
      <c r="D98" s="11">
        <v>42128</v>
      </c>
      <c r="E98" s="4" t="s">
        <v>40</v>
      </c>
      <c r="F98" s="4" t="s">
        <v>32</v>
      </c>
      <c r="G98" s="4" t="s">
        <v>40</v>
      </c>
      <c r="H98" s="4" t="s">
        <v>42</v>
      </c>
      <c r="I98" s="4" t="s">
        <v>34</v>
      </c>
      <c r="J98" s="4">
        <v>0</v>
      </c>
      <c r="K98" s="4" t="s">
        <v>40</v>
      </c>
      <c r="L98" s="4">
        <v>24</v>
      </c>
      <c r="M98" s="4">
        <v>0</v>
      </c>
      <c r="N98" s="4" t="s">
        <v>114</v>
      </c>
      <c r="O98" s="4" t="s">
        <v>77</v>
      </c>
      <c r="P98" s="4" t="s">
        <v>261</v>
      </c>
      <c r="Q98" s="4" t="s">
        <v>273</v>
      </c>
    </row>
    <row r="99" spans="1:17" ht="15.75" customHeight="1" x14ac:dyDescent="0.25">
      <c r="A99" s="4">
        <v>496</v>
      </c>
      <c r="B99" s="4">
        <v>2015</v>
      </c>
      <c r="C99" s="4" t="s">
        <v>60</v>
      </c>
      <c r="D99" s="11">
        <v>42128</v>
      </c>
      <c r="E99" s="4" t="s">
        <v>31</v>
      </c>
      <c r="F99" s="4" t="s">
        <v>268</v>
      </c>
      <c r="G99" s="4" t="s">
        <v>268</v>
      </c>
      <c r="H99" s="4" t="s">
        <v>33</v>
      </c>
      <c r="I99" s="4" t="s">
        <v>34</v>
      </c>
      <c r="J99" s="4">
        <v>0</v>
      </c>
      <c r="K99" s="4" t="s">
        <v>31</v>
      </c>
      <c r="L99" s="4">
        <v>35</v>
      </c>
      <c r="M99" s="4">
        <v>0</v>
      </c>
      <c r="N99" s="4" t="s">
        <v>266</v>
      </c>
      <c r="O99" s="4" t="s">
        <v>63</v>
      </c>
      <c r="P99" s="4" t="s">
        <v>241</v>
      </c>
      <c r="Q99" s="4" t="s">
        <v>129</v>
      </c>
    </row>
    <row r="100" spans="1:17" ht="15.75" customHeight="1" x14ac:dyDescent="0.25">
      <c r="A100" s="4">
        <v>497</v>
      </c>
      <c r="B100" s="4">
        <v>2015</v>
      </c>
      <c r="C100" s="4" t="s">
        <v>54</v>
      </c>
      <c r="D100" s="11">
        <v>42129</v>
      </c>
      <c r="E100" s="4" t="s">
        <v>49</v>
      </c>
      <c r="F100" s="4" t="s">
        <v>55</v>
      </c>
      <c r="G100" s="4" t="s">
        <v>49</v>
      </c>
      <c r="H100" s="4" t="s">
        <v>42</v>
      </c>
      <c r="I100" s="4" t="s">
        <v>34</v>
      </c>
      <c r="J100" s="4">
        <v>0</v>
      </c>
      <c r="K100" s="4" t="s">
        <v>55</v>
      </c>
      <c r="L100" s="4">
        <v>0</v>
      </c>
      <c r="M100" s="4">
        <v>5</v>
      </c>
      <c r="N100" s="4" t="s">
        <v>162</v>
      </c>
      <c r="O100" s="4" t="s">
        <v>57</v>
      </c>
      <c r="P100" s="4" t="s">
        <v>135</v>
      </c>
      <c r="Q100" s="4" t="s">
        <v>312</v>
      </c>
    </row>
    <row r="101" spans="1:17" ht="15.75" customHeight="1" x14ac:dyDescent="0.25">
      <c r="A101" s="4">
        <v>498</v>
      </c>
      <c r="B101" s="4">
        <v>2015</v>
      </c>
      <c r="C101" s="4" t="s">
        <v>30</v>
      </c>
      <c r="D101" s="11">
        <v>42130</v>
      </c>
      <c r="E101" s="4" t="s">
        <v>32</v>
      </c>
      <c r="F101" s="4" t="s">
        <v>41</v>
      </c>
      <c r="G101" s="4" t="s">
        <v>41</v>
      </c>
      <c r="H101" s="4" t="s">
        <v>33</v>
      </c>
      <c r="I101" s="4" t="s">
        <v>34</v>
      </c>
      <c r="J101" s="4">
        <v>0</v>
      </c>
      <c r="K101" s="4" t="s">
        <v>32</v>
      </c>
      <c r="L101" s="4">
        <v>138</v>
      </c>
      <c r="M101" s="4">
        <v>0</v>
      </c>
      <c r="N101" s="4" t="s">
        <v>127</v>
      </c>
      <c r="O101" s="4" t="s">
        <v>36</v>
      </c>
      <c r="P101" s="4" t="s">
        <v>293</v>
      </c>
      <c r="Q101" s="4" t="s">
        <v>246</v>
      </c>
    </row>
    <row r="102" spans="1:17" ht="15.75" customHeight="1" x14ac:dyDescent="0.25">
      <c r="A102" s="4">
        <v>499</v>
      </c>
      <c r="B102" s="4">
        <v>2015</v>
      </c>
      <c r="C102" s="4" t="s">
        <v>54</v>
      </c>
      <c r="D102" s="11">
        <v>42131</v>
      </c>
      <c r="E102" s="4" t="s">
        <v>268</v>
      </c>
      <c r="F102" s="4" t="s">
        <v>48</v>
      </c>
      <c r="G102" s="4" t="s">
        <v>48</v>
      </c>
      <c r="H102" s="4" t="s">
        <v>33</v>
      </c>
      <c r="I102" s="4" t="s">
        <v>34</v>
      </c>
      <c r="J102" s="4">
        <v>0</v>
      </c>
      <c r="K102" s="4" t="s">
        <v>268</v>
      </c>
      <c r="L102" s="4">
        <v>7</v>
      </c>
      <c r="M102" s="4">
        <v>0</v>
      </c>
      <c r="N102" s="4" t="s">
        <v>323</v>
      </c>
      <c r="O102" s="4" t="s">
        <v>172</v>
      </c>
      <c r="P102" s="4" t="s">
        <v>239</v>
      </c>
      <c r="Q102" s="4" t="s">
        <v>261</v>
      </c>
    </row>
    <row r="103" spans="1:17" ht="15.75" customHeight="1" x14ac:dyDescent="0.25">
      <c r="A103" s="4">
        <v>500</v>
      </c>
      <c r="B103" s="4">
        <v>2015</v>
      </c>
      <c r="C103" s="4" t="s">
        <v>75</v>
      </c>
      <c r="D103" s="11">
        <v>42132</v>
      </c>
      <c r="E103" s="4" t="s">
        <v>40</v>
      </c>
      <c r="F103" s="4" t="s">
        <v>55</v>
      </c>
      <c r="G103" s="4" t="s">
        <v>40</v>
      </c>
      <c r="H103" s="4" t="s">
        <v>42</v>
      </c>
      <c r="I103" s="4" t="s">
        <v>34</v>
      </c>
      <c r="J103" s="4">
        <v>0</v>
      </c>
      <c r="K103" s="4" t="s">
        <v>55</v>
      </c>
      <c r="L103" s="4">
        <v>0</v>
      </c>
      <c r="M103" s="4">
        <v>6</v>
      </c>
      <c r="N103" s="4" t="s">
        <v>324</v>
      </c>
      <c r="O103" s="4" t="s">
        <v>77</v>
      </c>
      <c r="P103" s="4" t="s">
        <v>312</v>
      </c>
      <c r="Q103" s="4" t="s">
        <v>277</v>
      </c>
    </row>
    <row r="104" spans="1:17" ht="15.75" customHeight="1" x14ac:dyDescent="0.25">
      <c r="A104" s="4">
        <v>501</v>
      </c>
      <c r="B104" s="4">
        <v>2015</v>
      </c>
      <c r="C104" s="4" t="s">
        <v>60</v>
      </c>
      <c r="D104" s="11">
        <v>42133</v>
      </c>
      <c r="E104" s="4" t="s">
        <v>41</v>
      </c>
      <c r="F104" s="4" t="s">
        <v>31</v>
      </c>
      <c r="G104" s="4" t="s">
        <v>41</v>
      </c>
      <c r="H104" s="4" t="s">
        <v>42</v>
      </c>
      <c r="I104" s="4" t="s">
        <v>34</v>
      </c>
      <c r="J104" s="4">
        <v>0</v>
      </c>
      <c r="K104" s="4" t="s">
        <v>31</v>
      </c>
      <c r="L104" s="4">
        <v>0</v>
      </c>
      <c r="M104" s="4">
        <v>1</v>
      </c>
      <c r="N104" s="4" t="s">
        <v>316</v>
      </c>
      <c r="O104" s="4" t="s">
        <v>63</v>
      </c>
      <c r="P104" s="4" t="s">
        <v>241</v>
      </c>
      <c r="Q104" s="4" t="s">
        <v>135</v>
      </c>
    </row>
    <row r="105" spans="1:17" ht="15.75" customHeight="1" x14ac:dyDescent="0.25">
      <c r="A105" s="4">
        <v>502</v>
      </c>
      <c r="B105" s="4">
        <v>2015</v>
      </c>
      <c r="C105" s="4" t="s">
        <v>279</v>
      </c>
      <c r="D105" s="11">
        <v>42133</v>
      </c>
      <c r="E105" s="4" t="s">
        <v>268</v>
      </c>
      <c r="F105" s="4" t="s">
        <v>49</v>
      </c>
      <c r="G105" s="4" t="s">
        <v>268</v>
      </c>
      <c r="H105" s="4" t="s">
        <v>42</v>
      </c>
      <c r="I105" s="4" t="s">
        <v>34</v>
      </c>
      <c r="J105" s="4">
        <v>0</v>
      </c>
      <c r="K105" s="4" t="s">
        <v>268</v>
      </c>
      <c r="L105" s="4">
        <v>6</v>
      </c>
      <c r="M105" s="4">
        <v>0</v>
      </c>
      <c r="N105" s="4" t="s">
        <v>325</v>
      </c>
      <c r="O105" s="4" t="s">
        <v>280</v>
      </c>
      <c r="P105" s="4" t="s">
        <v>246</v>
      </c>
      <c r="Q105" s="4" t="s">
        <v>148</v>
      </c>
    </row>
    <row r="106" spans="1:17" ht="15.75" customHeight="1" x14ac:dyDescent="0.25">
      <c r="A106" s="4">
        <v>503</v>
      </c>
      <c r="B106" s="4">
        <v>2015</v>
      </c>
      <c r="C106" s="4" t="s">
        <v>54</v>
      </c>
      <c r="D106" s="11">
        <v>42134</v>
      </c>
      <c r="E106" s="4" t="s">
        <v>32</v>
      </c>
      <c r="F106" s="4" t="s">
        <v>55</v>
      </c>
      <c r="G106" s="4" t="s">
        <v>32</v>
      </c>
      <c r="H106" s="4" t="s">
        <v>42</v>
      </c>
      <c r="I106" s="4" t="s">
        <v>34</v>
      </c>
      <c r="J106" s="4">
        <v>0</v>
      </c>
      <c r="K106" s="4" t="s">
        <v>32</v>
      </c>
      <c r="L106" s="4">
        <v>39</v>
      </c>
      <c r="M106" s="4">
        <v>0</v>
      </c>
      <c r="N106" s="4" t="s">
        <v>130</v>
      </c>
      <c r="O106" s="4" t="s">
        <v>57</v>
      </c>
      <c r="P106" s="4" t="s">
        <v>239</v>
      </c>
      <c r="Q106" s="4" t="s">
        <v>261</v>
      </c>
    </row>
    <row r="107" spans="1:17" ht="15.75" customHeight="1" x14ac:dyDescent="0.25">
      <c r="A107" s="4">
        <v>504</v>
      </c>
      <c r="B107" s="4">
        <v>2015</v>
      </c>
      <c r="C107" s="4" t="s">
        <v>75</v>
      </c>
      <c r="D107" s="11">
        <v>42134</v>
      </c>
      <c r="E107" s="4" t="s">
        <v>40</v>
      </c>
      <c r="F107" s="4" t="s">
        <v>48</v>
      </c>
      <c r="G107" s="4" t="s">
        <v>40</v>
      </c>
      <c r="H107" s="4" t="s">
        <v>42</v>
      </c>
      <c r="I107" s="4" t="s">
        <v>34</v>
      </c>
      <c r="J107" s="4">
        <v>0</v>
      </c>
      <c r="K107" s="4" t="s">
        <v>40</v>
      </c>
      <c r="L107" s="4">
        <v>12</v>
      </c>
      <c r="M107" s="4">
        <v>0</v>
      </c>
      <c r="N107" s="4" t="s">
        <v>244</v>
      </c>
      <c r="O107" s="4" t="s">
        <v>77</v>
      </c>
      <c r="P107" s="4" t="s">
        <v>129</v>
      </c>
      <c r="Q107" s="4" t="s">
        <v>277</v>
      </c>
    </row>
    <row r="108" spans="1:17" ht="15.75" customHeight="1" x14ac:dyDescent="0.25">
      <c r="A108" s="4">
        <v>505</v>
      </c>
      <c r="B108" s="4">
        <v>2015</v>
      </c>
      <c r="C108" s="4" t="s">
        <v>70</v>
      </c>
      <c r="D108" s="11">
        <v>42135</v>
      </c>
      <c r="E108" s="4" t="s">
        <v>268</v>
      </c>
      <c r="F108" s="4" t="s">
        <v>41</v>
      </c>
      <c r="G108" s="4" t="s">
        <v>268</v>
      </c>
      <c r="H108" s="4" t="s">
        <v>42</v>
      </c>
      <c r="I108" s="4" t="s">
        <v>34</v>
      </c>
      <c r="J108" s="4">
        <v>0</v>
      </c>
      <c r="K108" s="4" t="s">
        <v>268</v>
      </c>
      <c r="L108" s="4">
        <v>5</v>
      </c>
      <c r="M108" s="4">
        <v>0</v>
      </c>
      <c r="N108" s="4" t="s">
        <v>187</v>
      </c>
      <c r="O108" s="4" t="s">
        <v>72</v>
      </c>
      <c r="P108" s="4" t="s">
        <v>241</v>
      </c>
      <c r="Q108" s="4" t="s">
        <v>135</v>
      </c>
    </row>
    <row r="109" spans="1:17" ht="15.75" customHeight="1" x14ac:dyDescent="0.25">
      <c r="A109" s="4">
        <v>506</v>
      </c>
      <c r="B109" s="4">
        <v>2015</v>
      </c>
      <c r="C109" s="4" t="s">
        <v>279</v>
      </c>
      <c r="D109" s="11">
        <v>42136</v>
      </c>
      <c r="E109" s="4" t="s">
        <v>40</v>
      </c>
      <c r="F109" s="4" t="s">
        <v>49</v>
      </c>
      <c r="G109" s="4" t="s">
        <v>40</v>
      </c>
      <c r="H109" s="4" t="s">
        <v>42</v>
      </c>
      <c r="I109" s="4" t="s">
        <v>34</v>
      </c>
      <c r="J109" s="4">
        <v>0</v>
      </c>
      <c r="K109" s="4" t="s">
        <v>49</v>
      </c>
      <c r="L109" s="4">
        <v>0</v>
      </c>
      <c r="M109" s="4">
        <v>6</v>
      </c>
      <c r="N109" s="4" t="s">
        <v>326</v>
      </c>
      <c r="O109" s="4" t="s">
        <v>280</v>
      </c>
      <c r="P109" s="4" t="s">
        <v>293</v>
      </c>
      <c r="Q109" s="4" t="s">
        <v>246</v>
      </c>
    </row>
    <row r="110" spans="1:17" ht="15.75" customHeight="1" x14ac:dyDescent="0.25">
      <c r="A110" s="4">
        <v>507</v>
      </c>
      <c r="B110" s="4">
        <v>2015</v>
      </c>
      <c r="C110" s="4" t="s">
        <v>39</v>
      </c>
      <c r="D110" s="11">
        <v>42137</v>
      </c>
      <c r="E110" s="4" t="s">
        <v>41</v>
      </c>
      <c r="F110" s="4" t="s">
        <v>32</v>
      </c>
      <c r="G110" s="4" t="s">
        <v>32</v>
      </c>
      <c r="H110" s="4" t="s">
        <v>33</v>
      </c>
      <c r="I110" s="4" t="s">
        <v>34</v>
      </c>
      <c r="J110" s="4">
        <v>0</v>
      </c>
      <c r="K110" s="4" t="s">
        <v>41</v>
      </c>
      <c r="L110" s="4">
        <v>22</v>
      </c>
      <c r="M110" s="4">
        <v>0</v>
      </c>
      <c r="N110" s="4" t="s">
        <v>308</v>
      </c>
      <c r="O110" s="4" t="s">
        <v>44</v>
      </c>
      <c r="P110" s="4" t="s">
        <v>239</v>
      </c>
      <c r="Q110" s="4" t="s">
        <v>261</v>
      </c>
    </row>
    <row r="111" spans="1:17" ht="15.75" customHeight="1" x14ac:dyDescent="0.25">
      <c r="A111" s="4">
        <v>508</v>
      </c>
      <c r="B111" s="4">
        <v>2015</v>
      </c>
      <c r="C111" s="4" t="s">
        <v>54</v>
      </c>
      <c r="D111" s="11">
        <v>42138</v>
      </c>
      <c r="E111" s="4" t="s">
        <v>55</v>
      </c>
      <c r="F111" s="4" t="s">
        <v>31</v>
      </c>
      <c r="G111" s="4" t="s">
        <v>31</v>
      </c>
      <c r="H111" s="4" t="s">
        <v>33</v>
      </c>
      <c r="I111" s="4" t="s">
        <v>34</v>
      </c>
      <c r="J111" s="4">
        <v>0</v>
      </c>
      <c r="K111" s="4" t="s">
        <v>55</v>
      </c>
      <c r="L111" s="4">
        <v>5</v>
      </c>
      <c r="M111" s="4">
        <v>0</v>
      </c>
      <c r="N111" s="4" t="s">
        <v>324</v>
      </c>
      <c r="O111" s="4" t="s">
        <v>57</v>
      </c>
      <c r="P111" s="4" t="s">
        <v>293</v>
      </c>
      <c r="Q111" s="4" t="s">
        <v>246</v>
      </c>
    </row>
    <row r="112" spans="1:17" ht="15.75" customHeight="1" x14ac:dyDescent="0.25">
      <c r="A112" s="4">
        <v>509</v>
      </c>
      <c r="B112" s="4">
        <v>2015</v>
      </c>
      <c r="C112" s="4" t="s">
        <v>70</v>
      </c>
      <c r="D112" s="11">
        <v>42139</v>
      </c>
      <c r="E112" s="4" t="s">
        <v>268</v>
      </c>
      <c r="F112" s="4" t="s">
        <v>32</v>
      </c>
      <c r="G112" s="4" t="s">
        <v>268</v>
      </c>
      <c r="H112" s="4" t="s">
        <v>42</v>
      </c>
      <c r="I112" s="4" t="s">
        <v>34</v>
      </c>
      <c r="J112" s="4">
        <v>1</v>
      </c>
      <c r="K112" s="4" t="s">
        <v>32</v>
      </c>
      <c r="L112" s="4">
        <v>0</v>
      </c>
      <c r="M112" s="4">
        <v>6</v>
      </c>
      <c r="N112" s="4" t="s">
        <v>223</v>
      </c>
      <c r="O112" s="4" t="s">
        <v>72</v>
      </c>
      <c r="P112" s="4" t="s">
        <v>241</v>
      </c>
      <c r="Q112" s="4" t="s">
        <v>135</v>
      </c>
    </row>
    <row r="113" spans="1:17" ht="15.75" customHeight="1" x14ac:dyDescent="0.25">
      <c r="A113" s="4">
        <v>510</v>
      </c>
      <c r="B113" s="4">
        <v>2015</v>
      </c>
      <c r="C113" s="4" t="s">
        <v>39</v>
      </c>
      <c r="D113" s="11">
        <v>42140</v>
      </c>
      <c r="E113" s="4" t="s">
        <v>41</v>
      </c>
      <c r="F113" s="4" t="s">
        <v>40</v>
      </c>
      <c r="G113" s="4" t="s">
        <v>41</v>
      </c>
      <c r="H113" s="4" t="s">
        <v>42</v>
      </c>
      <c r="I113" s="4" t="s">
        <v>34</v>
      </c>
      <c r="J113" s="4">
        <v>0</v>
      </c>
      <c r="K113" s="4" t="s">
        <v>40</v>
      </c>
      <c r="L113" s="4">
        <v>0</v>
      </c>
      <c r="M113" s="4">
        <v>7</v>
      </c>
      <c r="N113" s="4" t="s">
        <v>262</v>
      </c>
      <c r="O113" s="4" t="s">
        <v>44</v>
      </c>
      <c r="P113" s="4" t="s">
        <v>277</v>
      </c>
      <c r="Q113" s="4" t="s">
        <v>261</v>
      </c>
    </row>
    <row r="114" spans="1:17" ht="15.75" customHeight="1" x14ac:dyDescent="0.25">
      <c r="A114" s="4">
        <v>511</v>
      </c>
      <c r="B114" s="4">
        <v>2015</v>
      </c>
      <c r="C114" s="4" t="s">
        <v>54</v>
      </c>
      <c r="D114" s="11">
        <v>42140</v>
      </c>
      <c r="E114" s="4" t="s">
        <v>48</v>
      </c>
      <c r="F114" s="4" t="s">
        <v>31</v>
      </c>
      <c r="G114" s="4" t="s">
        <v>48</v>
      </c>
      <c r="H114" s="4" t="s">
        <v>42</v>
      </c>
      <c r="I114" s="4" t="s">
        <v>34</v>
      </c>
      <c r="J114" s="4">
        <v>0</v>
      </c>
      <c r="K114" s="4" t="s">
        <v>48</v>
      </c>
      <c r="L114" s="4">
        <v>9</v>
      </c>
      <c r="M114" s="4">
        <v>0</v>
      </c>
      <c r="N114" s="4" t="s">
        <v>67</v>
      </c>
      <c r="O114" s="4" t="s">
        <v>172</v>
      </c>
      <c r="P114" s="4" t="s">
        <v>306</v>
      </c>
      <c r="Q114" s="4" t="s">
        <v>293</v>
      </c>
    </row>
    <row r="115" spans="1:17" ht="15.75" customHeight="1" x14ac:dyDescent="0.25">
      <c r="A115" s="4">
        <v>512</v>
      </c>
      <c r="B115" s="4">
        <v>2015</v>
      </c>
      <c r="C115" s="4" t="s">
        <v>30</v>
      </c>
      <c r="D115" s="11">
        <v>42141</v>
      </c>
      <c r="E115" s="4" t="s">
        <v>49</v>
      </c>
      <c r="F115" s="4" t="s">
        <v>32</v>
      </c>
      <c r="G115" s="4" t="s">
        <v>32</v>
      </c>
      <c r="H115" s="4" t="s">
        <v>33</v>
      </c>
      <c r="I115" s="4" t="s">
        <v>236</v>
      </c>
      <c r="J115" s="4">
        <v>0</v>
      </c>
      <c r="L115" s="4">
        <v>0</v>
      </c>
      <c r="M115" s="4">
        <v>0</v>
      </c>
      <c r="O115" s="4" t="s">
        <v>36</v>
      </c>
      <c r="P115" s="4" t="s">
        <v>135</v>
      </c>
      <c r="Q115" s="4" t="s">
        <v>315</v>
      </c>
    </row>
    <row r="116" spans="1:17" ht="15.75" customHeight="1" x14ac:dyDescent="0.25">
      <c r="A116" s="4">
        <v>513</v>
      </c>
      <c r="B116" s="4">
        <v>2015</v>
      </c>
      <c r="C116" s="4" t="s">
        <v>70</v>
      </c>
      <c r="D116" s="11">
        <v>42141</v>
      </c>
      <c r="E116" s="4" t="s">
        <v>268</v>
      </c>
      <c r="F116" s="4" t="s">
        <v>55</v>
      </c>
      <c r="G116" s="4" t="s">
        <v>268</v>
      </c>
      <c r="H116" s="4" t="s">
        <v>42</v>
      </c>
      <c r="I116" s="4" t="s">
        <v>34</v>
      </c>
      <c r="J116" s="4">
        <v>0</v>
      </c>
      <c r="K116" s="4" t="s">
        <v>55</v>
      </c>
      <c r="L116" s="4">
        <v>0</v>
      </c>
      <c r="M116" s="4">
        <v>9</v>
      </c>
      <c r="N116" s="4" t="s">
        <v>327</v>
      </c>
      <c r="O116" s="4" t="s">
        <v>72</v>
      </c>
      <c r="P116" s="4" t="s">
        <v>312</v>
      </c>
      <c r="Q116" s="4" t="s">
        <v>273</v>
      </c>
    </row>
    <row r="117" spans="1:17" ht="15.75" customHeight="1" x14ac:dyDescent="0.25">
      <c r="A117" s="4">
        <v>514</v>
      </c>
      <c r="B117" s="4">
        <v>2015</v>
      </c>
      <c r="C117" s="4" t="s">
        <v>54</v>
      </c>
      <c r="D117" s="11">
        <v>42143</v>
      </c>
      <c r="E117" s="4" t="s">
        <v>55</v>
      </c>
      <c r="F117" s="4" t="s">
        <v>40</v>
      </c>
      <c r="G117" s="4" t="s">
        <v>55</v>
      </c>
      <c r="H117" s="4" t="s">
        <v>42</v>
      </c>
      <c r="I117" s="4" t="s">
        <v>34</v>
      </c>
      <c r="J117" s="4">
        <v>0</v>
      </c>
      <c r="K117" s="4" t="s">
        <v>55</v>
      </c>
      <c r="L117" s="4">
        <v>25</v>
      </c>
      <c r="M117" s="4">
        <v>0</v>
      </c>
      <c r="N117" s="4" t="s">
        <v>200</v>
      </c>
      <c r="O117" s="4" t="s">
        <v>57</v>
      </c>
      <c r="P117" s="4" t="s">
        <v>135</v>
      </c>
      <c r="Q117" s="4" t="s">
        <v>293</v>
      </c>
    </row>
    <row r="118" spans="1:17" ht="15.75" customHeight="1" x14ac:dyDescent="0.25">
      <c r="A118" s="4">
        <v>515</v>
      </c>
      <c r="B118" s="4">
        <v>2015</v>
      </c>
      <c r="C118" s="4" t="s">
        <v>247</v>
      </c>
      <c r="D118" s="11">
        <v>42144</v>
      </c>
      <c r="E118" s="4" t="s">
        <v>32</v>
      </c>
      <c r="F118" s="4" t="s">
        <v>48</v>
      </c>
      <c r="G118" s="4" t="s">
        <v>32</v>
      </c>
      <c r="H118" s="4" t="s">
        <v>42</v>
      </c>
      <c r="I118" s="4" t="s">
        <v>34</v>
      </c>
      <c r="J118" s="4">
        <v>0</v>
      </c>
      <c r="K118" s="4" t="s">
        <v>32</v>
      </c>
      <c r="L118" s="4">
        <v>71</v>
      </c>
      <c r="M118" s="4">
        <v>0</v>
      </c>
      <c r="N118" s="4" t="s">
        <v>130</v>
      </c>
      <c r="O118" s="4" t="s">
        <v>310</v>
      </c>
      <c r="P118" s="4" t="s">
        <v>241</v>
      </c>
      <c r="Q118" s="4" t="s">
        <v>261</v>
      </c>
    </row>
    <row r="119" spans="1:17" ht="15.75" customHeight="1" x14ac:dyDescent="0.25">
      <c r="A119" s="4">
        <v>516</v>
      </c>
      <c r="B119" s="4">
        <v>2015</v>
      </c>
      <c r="C119" s="4" t="s">
        <v>287</v>
      </c>
      <c r="D119" s="11">
        <v>42146</v>
      </c>
      <c r="E119" s="4" t="s">
        <v>32</v>
      </c>
      <c r="F119" s="4" t="s">
        <v>40</v>
      </c>
      <c r="G119" s="4" t="s">
        <v>40</v>
      </c>
      <c r="H119" s="4" t="s">
        <v>33</v>
      </c>
      <c r="I119" s="4" t="s">
        <v>34</v>
      </c>
      <c r="J119" s="4">
        <v>0</v>
      </c>
      <c r="K119" s="4" t="s">
        <v>40</v>
      </c>
      <c r="L119" s="4">
        <v>0</v>
      </c>
      <c r="M119" s="4">
        <v>3</v>
      </c>
      <c r="N119" s="4" t="s">
        <v>97</v>
      </c>
      <c r="O119" s="4" t="s">
        <v>288</v>
      </c>
      <c r="P119" s="4" t="s">
        <v>241</v>
      </c>
      <c r="Q119" s="4" t="s">
        <v>312</v>
      </c>
    </row>
    <row r="120" spans="1:17" ht="15.75" customHeight="1" x14ac:dyDescent="0.25">
      <c r="A120" s="4">
        <v>517</v>
      </c>
      <c r="B120" s="4">
        <v>2015</v>
      </c>
      <c r="C120" s="4" t="s">
        <v>60</v>
      </c>
      <c r="D120" s="11">
        <v>42148</v>
      </c>
      <c r="E120" s="4" t="s">
        <v>55</v>
      </c>
      <c r="F120" s="4" t="s">
        <v>40</v>
      </c>
      <c r="G120" s="4" t="s">
        <v>40</v>
      </c>
      <c r="H120" s="4" t="s">
        <v>33</v>
      </c>
      <c r="I120" s="4" t="s">
        <v>34</v>
      </c>
      <c r="J120" s="4">
        <v>0</v>
      </c>
      <c r="K120" s="4" t="s">
        <v>55</v>
      </c>
      <c r="L120" s="4">
        <v>41</v>
      </c>
      <c r="M120" s="4">
        <v>0</v>
      </c>
      <c r="N120" s="4" t="s">
        <v>155</v>
      </c>
      <c r="O120" s="4" t="s">
        <v>63</v>
      </c>
      <c r="P120" s="4" t="s">
        <v>135</v>
      </c>
      <c r="Q120" s="4" t="s">
        <v>293</v>
      </c>
    </row>
    <row r="121" spans="1:17" ht="15.75" customHeight="1" x14ac:dyDescent="0.25">
      <c r="A121" s="4">
        <v>518</v>
      </c>
      <c r="B121" s="4">
        <v>2016</v>
      </c>
      <c r="C121" s="4" t="s">
        <v>54</v>
      </c>
      <c r="D121" s="11">
        <v>42469</v>
      </c>
      <c r="E121" s="4" t="s">
        <v>55</v>
      </c>
      <c r="F121" s="4" t="s">
        <v>328</v>
      </c>
      <c r="G121" s="4" t="s">
        <v>55</v>
      </c>
      <c r="H121" s="4" t="s">
        <v>42</v>
      </c>
      <c r="I121" s="4" t="s">
        <v>34</v>
      </c>
      <c r="J121" s="4">
        <v>0</v>
      </c>
      <c r="K121" s="4" t="s">
        <v>328</v>
      </c>
      <c r="L121" s="4">
        <v>0</v>
      </c>
      <c r="M121" s="4">
        <v>9</v>
      </c>
      <c r="N121" s="4" t="s">
        <v>242</v>
      </c>
      <c r="O121" s="4" t="s">
        <v>57</v>
      </c>
      <c r="P121" s="4" t="s">
        <v>135</v>
      </c>
      <c r="Q121" s="4" t="s">
        <v>277</v>
      </c>
    </row>
    <row r="122" spans="1:17" ht="15.75" customHeight="1" x14ac:dyDescent="0.25">
      <c r="A122" s="4">
        <v>519</v>
      </c>
      <c r="B122" s="4">
        <v>2016</v>
      </c>
      <c r="C122" s="4" t="s">
        <v>60</v>
      </c>
      <c r="D122" s="11">
        <v>42470</v>
      </c>
      <c r="E122" s="4" t="s">
        <v>49</v>
      </c>
      <c r="F122" s="4" t="s">
        <v>31</v>
      </c>
      <c r="G122" s="4" t="s">
        <v>31</v>
      </c>
      <c r="H122" s="4" t="s">
        <v>33</v>
      </c>
      <c r="I122" s="4" t="s">
        <v>34</v>
      </c>
      <c r="J122" s="4">
        <v>0</v>
      </c>
      <c r="K122" s="4" t="s">
        <v>31</v>
      </c>
      <c r="L122" s="4">
        <v>0</v>
      </c>
      <c r="M122" s="4">
        <v>9</v>
      </c>
      <c r="N122" s="4" t="s">
        <v>316</v>
      </c>
      <c r="O122" s="4" t="s">
        <v>63</v>
      </c>
      <c r="P122" s="4" t="s">
        <v>148</v>
      </c>
      <c r="Q122" s="4" t="s">
        <v>261</v>
      </c>
    </row>
    <row r="123" spans="1:17" ht="15.75" customHeight="1" x14ac:dyDescent="0.25">
      <c r="A123" s="4">
        <v>520</v>
      </c>
      <c r="B123" s="4">
        <v>2016</v>
      </c>
      <c r="C123" s="4" t="s">
        <v>39</v>
      </c>
      <c r="D123" s="11">
        <v>42471</v>
      </c>
      <c r="E123" s="4" t="s">
        <v>41</v>
      </c>
      <c r="F123" s="4" t="s">
        <v>329</v>
      </c>
      <c r="G123" s="4" t="s">
        <v>329</v>
      </c>
      <c r="H123" s="4" t="s">
        <v>33</v>
      </c>
      <c r="I123" s="4" t="s">
        <v>34</v>
      </c>
      <c r="J123" s="4">
        <v>0</v>
      </c>
      <c r="K123" s="4" t="s">
        <v>329</v>
      </c>
      <c r="L123" s="4">
        <v>0</v>
      </c>
      <c r="M123" s="4">
        <v>5</v>
      </c>
      <c r="N123" s="4" t="s">
        <v>272</v>
      </c>
      <c r="O123" s="4" t="s">
        <v>330</v>
      </c>
      <c r="P123" s="4" t="s">
        <v>241</v>
      </c>
      <c r="Q123" s="4" t="s">
        <v>246</v>
      </c>
    </row>
    <row r="124" spans="1:17" ht="15.75" customHeight="1" x14ac:dyDescent="0.25">
      <c r="A124" s="4">
        <v>521</v>
      </c>
      <c r="B124" s="4">
        <v>2016</v>
      </c>
      <c r="C124" s="4" t="s">
        <v>30</v>
      </c>
      <c r="D124" s="11">
        <v>42472</v>
      </c>
      <c r="E124" s="4" t="s">
        <v>32</v>
      </c>
      <c r="F124" s="4" t="s">
        <v>268</v>
      </c>
      <c r="G124" s="4" t="s">
        <v>268</v>
      </c>
      <c r="H124" s="4" t="s">
        <v>33</v>
      </c>
      <c r="I124" s="4" t="s">
        <v>34</v>
      </c>
      <c r="J124" s="4">
        <v>0</v>
      </c>
      <c r="K124" s="4" t="s">
        <v>32</v>
      </c>
      <c r="L124" s="4">
        <v>45</v>
      </c>
      <c r="M124" s="4">
        <v>0</v>
      </c>
      <c r="N124" s="4" t="s">
        <v>130</v>
      </c>
      <c r="O124" s="4" t="s">
        <v>36</v>
      </c>
      <c r="P124" s="4" t="s">
        <v>135</v>
      </c>
      <c r="Q124" s="4" t="s">
        <v>331</v>
      </c>
    </row>
    <row r="125" spans="1:17" ht="15.75" customHeight="1" x14ac:dyDescent="0.25">
      <c r="A125" s="4">
        <v>522</v>
      </c>
      <c r="B125" s="4">
        <v>2016</v>
      </c>
      <c r="C125" s="4" t="s">
        <v>60</v>
      </c>
      <c r="D125" s="11">
        <v>42473</v>
      </c>
      <c r="E125" s="4" t="s">
        <v>31</v>
      </c>
      <c r="F125" s="4" t="s">
        <v>55</v>
      </c>
      <c r="G125" s="4" t="s">
        <v>55</v>
      </c>
      <c r="H125" s="4" t="s">
        <v>33</v>
      </c>
      <c r="I125" s="4" t="s">
        <v>34</v>
      </c>
      <c r="J125" s="4">
        <v>0</v>
      </c>
      <c r="K125" s="4" t="s">
        <v>55</v>
      </c>
      <c r="L125" s="4">
        <v>0</v>
      </c>
      <c r="M125" s="4">
        <v>6</v>
      </c>
      <c r="N125" s="4" t="s">
        <v>155</v>
      </c>
      <c r="O125" s="4" t="s">
        <v>63</v>
      </c>
      <c r="P125" s="4" t="s">
        <v>332</v>
      </c>
      <c r="Q125" s="4" t="s">
        <v>148</v>
      </c>
    </row>
    <row r="126" spans="1:17" ht="15.75" customHeight="1" x14ac:dyDescent="0.25">
      <c r="A126" s="4">
        <v>523</v>
      </c>
      <c r="B126" s="4">
        <v>2016</v>
      </c>
      <c r="C126" s="4" t="s">
        <v>333</v>
      </c>
      <c r="D126" s="11">
        <v>42474</v>
      </c>
      <c r="E126" s="4" t="s">
        <v>328</v>
      </c>
      <c r="F126" s="4" t="s">
        <v>329</v>
      </c>
      <c r="G126" s="4" t="s">
        <v>328</v>
      </c>
      <c r="H126" s="4" t="s">
        <v>42</v>
      </c>
      <c r="I126" s="4" t="s">
        <v>34</v>
      </c>
      <c r="J126" s="4">
        <v>0</v>
      </c>
      <c r="K126" s="4" t="s">
        <v>329</v>
      </c>
      <c r="L126" s="4">
        <v>0</v>
      </c>
      <c r="M126" s="4">
        <v>7</v>
      </c>
      <c r="N126" s="4" t="s">
        <v>272</v>
      </c>
      <c r="O126" s="4" t="s">
        <v>334</v>
      </c>
      <c r="P126" s="4" t="s">
        <v>246</v>
      </c>
      <c r="Q126" s="4" t="s">
        <v>277</v>
      </c>
    </row>
    <row r="127" spans="1:17" ht="15.75" customHeight="1" x14ac:dyDescent="0.25">
      <c r="A127" s="4">
        <v>524</v>
      </c>
      <c r="B127" s="4">
        <v>2016</v>
      </c>
      <c r="C127" s="4" t="s">
        <v>47</v>
      </c>
      <c r="D127" s="11">
        <v>42475</v>
      </c>
      <c r="E127" s="4" t="s">
        <v>41</v>
      </c>
      <c r="F127" s="4" t="s">
        <v>49</v>
      </c>
      <c r="G127" s="4" t="s">
        <v>49</v>
      </c>
      <c r="H127" s="4" t="s">
        <v>33</v>
      </c>
      <c r="I127" s="4" t="s">
        <v>34</v>
      </c>
      <c r="J127" s="4">
        <v>0</v>
      </c>
      <c r="K127" s="4" t="s">
        <v>49</v>
      </c>
      <c r="L127" s="4">
        <v>0</v>
      </c>
      <c r="M127" s="4">
        <v>8</v>
      </c>
      <c r="N127" s="4" t="s">
        <v>103</v>
      </c>
      <c r="O127" s="4" t="s">
        <v>51</v>
      </c>
      <c r="P127" s="4" t="s">
        <v>148</v>
      </c>
      <c r="Q127" s="4" t="s">
        <v>261</v>
      </c>
    </row>
    <row r="128" spans="1:17" ht="15.75" customHeight="1" x14ac:dyDescent="0.25">
      <c r="A128" s="4">
        <v>525</v>
      </c>
      <c r="B128" s="4">
        <v>2016</v>
      </c>
      <c r="C128" s="4" t="s">
        <v>70</v>
      </c>
      <c r="D128" s="11">
        <v>42476</v>
      </c>
      <c r="E128" s="4" t="s">
        <v>268</v>
      </c>
      <c r="F128" s="4" t="s">
        <v>31</v>
      </c>
      <c r="G128" s="4" t="s">
        <v>268</v>
      </c>
      <c r="H128" s="4" t="s">
        <v>42</v>
      </c>
      <c r="I128" s="4" t="s">
        <v>34</v>
      </c>
      <c r="J128" s="4">
        <v>0</v>
      </c>
      <c r="K128" s="4" t="s">
        <v>31</v>
      </c>
      <c r="L128" s="4">
        <v>0</v>
      </c>
      <c r="M128" s="4">
        <v>8</v>
      </c>
      <c r="N128" s="4" t="s">
        <v>154</v>
      </c>
      <c r="O128" s="4" t="s">
        <v>72</v>
      </c>
      <c r="P128" s="4" t="s">
        <v>241</v>
      </c>
      <c r="Q128" s="4" t="s">
        <v>277</v>
      </c>
    </row>
    <row r="129" spans="1:17" ht="15.75" customHeight="1" x14ac:dyDescent="0.25">
      <c r="A129" s="4">
        <v>526</v>
      </c>
      <c r="B129" s="4">
        <v>2016</v>
      </c>
      <c r="C129" s="4" t="s">
        <v>54</v>
      </c>
      <c r="D129" s="11">
        <v>42476</v>
      </c>
      <c r="E129" s="4" t="s">
        <v>55</v>
      </c>
      <c r="F129" s="4" t="s">
        <v>329</v>
      </c>
      <c r="G129" s="4" t="s">
        <v>329</v>
      </c>
      <c r="H129" s="4" t="s">
        <v>33</v>
      </c>
      <c r="I129" s="4" t="s">
        <v>34</v>
      </c>
      <c r="J129" s="4">
        <v>0</v>
      </c>
      <c r="K129" s="4" t="s">
        <v>329</v>
      </c>
      <c r="L129" s="4">
        <v>0</v>
      </c>
      <c r="M129" s="4">
        <v>3</v>
      </c>
      <c r="N129" s="4" t="s">
        <v>272</v>
      </c>
      <c r="O129" s="4" t="s">
        <v>57</v>
      </c>
      <c r="P129" s="4" t="s">
        <v>135</v>
      </c>
      <c r="Q129" s="4" t="s">
        <v>331</v>
      </c>
    </row>
    <row r="130" spans="1:17" ht="15.75" customHeight="1" x14ac:dyDescent="0.25">
      <c r="A130" s="4">
        <v>527</v>
      </c>
      <c r="B130" s="4">
        <v>2016</v>
      </c>
      <c r="C130" s="4" t="s">
        <v>39</v>
      </c>
      <c r="D130" s="11">
        <v>42477</v>
      </c>
      <c r="E130" s="4" t="s">
        <v>328</v>
      </c>
      <c r="F130" s="4" t="s">
        <v>41</v>
      </c>
      <c r="G130" s="4" t="s">
        <v>328</v>
      </c>
      <c r="H130" s="4" t="s">
        <v>42</v>
      </c>
      <c r="I130" s="4" t="s">
        <v>34</v>
      </c>
      <c r="J130" s="4">
        <v>0</v>
      </c>
      <c r="K130" s="4" t="s">
        <v>41</v>
      </c>
      <c r="L130" s="4">
        <v>0</v>
      </c>
      <c r="M130" s="4">
        <v>6</v>
      </c>
      <c r="N130" s="4" t="s">
        <v>269</v>
      </c>
      <c r="O130" s="4" t="s">
        <v>330</v>
      </c>
      <c r="P130" s="4" t="s">
        <v>148</v>
      </c>
      <c r="Q130" s="4" t="s">
        <v>261</v>
      </c>
    </row>
    <row r="131" spans="1:17" ht="15.75" customHeight="1" x14ac:dyDescent="0.25">
      <c r="A131" s="4">
        <v>528</v>
      </c>
      <c r="B131" s="4">
        <v>2016</v>
      </c>
      <c r="C131" s="4" t="s">
        <v>30</v>
      </c>
      <c r="D131" s="11">
        <v>42477</v>
      </c>
      <c r="E131" s="4" t="s">
        <v>32</v>
      </c>
      <c r="F131" s="4" t="s">
        <v>49</v>
      </c>
      <c r="G131" s="4" t="s">
        <v>49</v>
      </c>
      <c r="H131" s="4" t="s">
        <v>33</v>
      </c>
      <c r="I131" s="4" t="s">
        <v>34</v>
      </c>
      <c r="J131" s="4">
        <v>0</v>
      </c>
      <c r="K131" s="4" t="s">
        <v>49</v>
      </c>
      <c r="L131" s="4">
        <v>0</v>
      </c>
      <c r="M131" s="4">
        <v>7</v>
      </c>
      <c r="N131" s="4" t="s">
        <v>335</v>
      </c>
      <c r="O131" s="4" t="s">
        <v>36</v>
      </c>
      <c r="P131" s="4" t="s">
        <v>246</v>
      </c>
      <c r="Q131" s="4" t="s">
        <v>336</v>
      </c>
    </row>
    <row r="132" spans="1:17" ht="15.75" customHeight="1" x14ac:dyDescent="0.25">
      <c r="A132" s="4">
        <v>529</v>
      </c>
      <c r="B132" s="4">
        <v>2016</v>
      </c>
      <c r="C132" s="4" t="s">
        <v>70</v>
      </c>
      <c r="D132" s="11">
        <v>42478</v>
      </c>
      <c r="E132" s="4" t="s">
        <v>55</v>
      </c>
      <c r="F132" s="4" t="s">
        <v>268</v>
      </c>
      <c r="G132" s="4" t="s">
        <v>268</v>
      </c>
      <c r="H132" s="4" t="s">
        <v>33</v>
      </c>
      <c r="I132" s="4" t="s">
        <v>34</v>
      </c>
      <c r="J132" s="4">
        <v>0</v>
      </c>
      <c r="K132" s="4" t="s">
        <v>268</v>
      </c>
      <c r="L132" s="4">
        <v>0</v>
      </c>
      <c r="M132" s="4">
        <v>7</v>
      </c>
      <c r="N132" s="4" t="s">
        <v>187</v>
      </c>
      <c r="O132" s="4" t="s">
        <v>72</v>
      </c>
      <c r="P132" s="4" t="s">
        <v>135</v>
      </c>
      <c r="Q132" s="4" t="s">
        <v>331</v>
      </c>
    </row>
    <row r="133" spans="1:17" ht="15.75" customHeight="1" x14ac:dyDescent="0.25">
      <c r="A133" s="4">
        <v>530</v>
      </c>
      <c r="B133" s="4">
        <v>2016</v>
      </c>
      <c r="C133" s="4" t="s">
        <v>39</v>
      </c>
      <c r="D133" s="11">
        <v>42479</v>
      </c>
      <c r="E133" s="4" t="s">
        <v>41</v>
      </c>
      <c r="F133" s="4" t="s">
        <v>31</v>
      </c>
      <c r="G133" s="4" t="s">
        <v>31</v>
      </c>
      <c r="H133" s="4" t="s">
        <v>33</v>
      </c>
      <c r="I133" s="4" t="s">
        <v>34</v>
      </c>
      <c r="J133" s="4">
        <v>0</v>
      </c>
      <c r="K133" s="4" t="s">
        <v>31</v>
      </c>
      <c r="L133" s="4">
        <v>0</v>
      </c>
      <c r="M133" s="4">
        <v>6</v>
      </c>
      <c r="N133" s="4" t="s">
        <v>183</v>
      </c>
      <c r="O133" s="4" t="s">
        <v>330</v>
      </c>
      <c r="P133" s="4" t="s">
        <v>148</v>
      </c>
      <c r="Q133" s="4" t="s">
        <v>261</v>
      </c>
    </row>
    <row r="134" spans="1:17" ht="15.75" customHeight="1" x14ac:dyDescent="0.25">
      <c r="A134" s="4">
        <v>531</v>
      </c>
      <c r="B134" s="4">
        <v>2016</v>
      </c>
      <c r="C134" s="4" t="s">
        <v>54</v>
      </c>
      <c r="D134" s="11">
        <v>42480</v>
      </c>
      <c r="E134" s="4" t="s">
        <v>32</v>
      </c>
      <c r="F134" s="4" t="s">
        <v>55</v>
      </c>
      <c r="G134" s="4" t="s">
        <v>55</v>
      </c>
      <c r="H134" s="4" t="s">
        <v>33</v>
      </c>
      <c r="I134" s="4" t="s">
        <v>34</v>
      </c>
      <c r="J134" s="4">
        <v>0</v>
      </c>
      <c r="K134" s="4" t="s">
        <v>55</v>
      </c>
      <c r="L134" s="4">
        <v>0</v>
      </c>
      <c r="M134" s="4">
        <v>6</v>
      </c>
      <c r="N134" s="4" t="s">
        <v>155</v>
      </c>
      <c r="O134" s="4" t="s">
        <v>57</v>
      </c>
      <c r="P134" s="4" t="s">
        <v>241</v>
      </c>
      <c r="Q134" s="4" t="s">
        <v>277</v>
      </c>
    </row>
    <row r="135" spans="1:17" ht="15.75" customHeight="1" x14ac:dyDescent="0.25">
      <c r="A135" s="4">
        <v>532</v>
      </c>
      <c r="B135" s="4">
        <v>2016</v>
      </c>
      <c r="C135" s="4" t="s">
        <v>333</v>
      </c>
      <c r="D135" s="11">
        <v>42481</v>
      </c>
      <c r="E135" s="4" t="s">
        <v>329</v>
      </c>
      <c r="F135" s="4" t="s">
        <v>268</v>
      </c>
      <c r="G135" s="4" t="s">
        <v>268</v>
      </c>
      <c r="H135" s="4" t="s">
        <v>33</v>
      </c>
      <c r="I135" s="4" t="s">
        <v>34</v>
      </c>
      <c r="J135" s="4">
        <v>0</v>
      </c>
      <c r="K135" s="4" t="s">
        <v>268</v>
      </c>
      <c r="L135" s="4">
        <v>0</v>
      </c>
      <c r="M135" s="4">
        <v>10</v>
      </c>
      <c r="N135" s="4" t="s">
        <v>303</v>
      </c>
      <c r="O135" s="4" t="s">
        <v>334</v>
      </c>
      <c r="P135" s="4" t="s">
        <v>337</v>
      </c>
      <c r="Q135" s="4" t="s">
        <v>135</v>
      </c>
    </row>
    <row r="136" spans="1:17" ht="15.75" customHeight="1" x14ac:dyDescent="0.25">
      <c r="A136" s="4">
        <v>533</v>
      </c>
      <c r="B136" s="4">
        <v>2016</v>
      </c>
      <c r="C136" s="4" t="s">
        <v>247</v>
      </c>
      <c r="D136" s="11">
        <v>42482</v>
      </c>
      <c r="E136" s="4" t="s">
        <v>32</v>
      </c>
      <c r="F136" s="4" t="s">
        <v>328</v>
      </c>
      <c r="G136" s="4" t="s">
        <v>328</v>
      </c>
      <c r="H136" s="4" t="s">
        <v>33</v>
      </c>
      <c r="I136" s="4" t="s">
        <v>34</v>
      </c>
      <c r="J136" s="4">
        <v>0</v>
      </c>
      <c r="K136" s="4" t="s">
        <v>32</v>
      </c>
      <c r="L136" s="4">
        <v>13</v>
      </c>
      <c r="M136" s="4">
        <v>0</v>
      </c>
      <c r="N136" s="4" t="s">
        <v>130</v>
      </c>
      <c r="O136" s="4" t="s">
        <v>310</v>
      </c>
      <c r="P136" s="4" t="s">
        <v>312</v>
      </c>
      <c r="Q136" s="4" t="s">
        <v>331</v>
      </c>
    </row>
    <row r="137" spans="1:17" ht="15.75" customHeight="1" x14ac:dyDescent="0.25">
      <c r="A137" s="4">
        <v>534</v>
      </c>
      <c r="B137" s="4">
        <v>2016</v>
      </c>
      <c r="C137" s="4" t="s">
        <v>47</v>
      </c>
      <c r="D137" s="11">
        <v>42483</v>
      </c>
      <c r="E137" s="4" t="s">
        <v>49</v>
      </c>
      <c r="F137" s="4" t="s">
        <v>55</v>
      </c>
      <c r="G137" s="4" t="s">
        <v>55</v>
      </c>
      <c r="H137" s="4" t="s">
        <v>33</v>
      </c>
      <c r="I137" s="4" t="s">
        <v>34</v>
      </c>
      <c r="J137" s="4">
        <v>0</v>
      </c>
      <c r="K137" s="4" t="s">
        <v>49</v>
      </c>
      <c r="L137" s="4">
        <v>10</v>
      </c>
      <c r="M137" s="4">
        <v>0</v>
      </c>
      <c r="N137" s="4" t="s">
        <v>281</v>
      </c>
      <c r="O137" s="4" t="s">
        <v>51</v>
      </c>
      <c r="P137" s="4" t="s">
        <v>148</v>
      </c>
      <c r="Q137" s="4" t="s">
        <v>261</v>
      </c>
    </row>
    <row r="138" spans="1:17" ht="15.75" customHeight="1" x14ac:dyDescent="0.25">
      <c r="A138" s="4">
        <v>535</v>
      </c>
      <c r="B138" s="4">
        <v>2016</v>
      </c>
      <c r="C138" s="4" t="s">
        <v>70</v>
      </c>
      <c r="D138" s="11">
        <v>42483</v>
      </c>
      <c r="E138" s="4" t="s">
        <v>41</v>
      </c>
      <c r="F138" s="4" t="s">
        <v>268</v>
      </c>
      <c r="G138" s="4" t="s">
        <v>268</v>
      </c>
      <c r="H138" s="4" t="s">
        <v>33</v>
      </c>
      <c r="I138" s="4" t="s">
        <v>34</v>
      </c>
      <c r="J138" s="4">
        <v>0</v>
      </c>
      <c r="K138" s="4" t="s">
        <v>268</v>
      </c>
      <c r="L138" s="4">
        <v>0</v>
      </c>
      <c r="M138" s="4">
        <v>5</v>
      </c>
      <c r="N138" s="4" t="s">
        <v>338</v>
      </c>
      <c r="O138" s="4" t="s">
        <v>72</v>
      </c>
      <c r="P138" s="4" t="s">
        <v>241</v>
      </c>
      <c r="Q138" s="4" t="s">
        <v>277</v>
      </c>
    </row>
    <row r="139" spans="1:17" ht="15.75" customHeight="1" x14ac:dyDescent="0.25">
      <c r="A139" s="4">
        <v>536</v>
      </c>
      <c r="B139" s="4">
        <v>2016</v>
      </c>
      <c r="C139" s="4" t="s">
        <v>333</v>
      </c>
      <c r="D139" s="11">
        <v>42484</v>
      </c>
      <c r="E139" s="4" t="s">
        <v>32</v>
      </c>
      <c r="F139" s="4" t="s">
        <v>329</v>
      </c>
      <c r="G139" s="4" t="s">
        <v>32</v>
      </c>
      <c r="H139" s="4" t="s">
        <v>42</v>
      </c>
      <c r="I139" s="4" t="s">
        <v>34</v>
      </c>
      <c r="J139" s="4">
        <v>0</v>
      </c>
      <c r="K139" s="4" t="s">
        <v>329</v>
      </c>
      <c r="L139" s="4">
        <v>0</v>
      </c>
      <c r="M139" s="4">
        <v>6</v>
      </c>
      <c r="N139" s="4" t="s">
        <v>223</v>
      </c>
      <c r="O139" s="4" t="s">
        <v>334</v>
      </c>
      <c r="P139" s="4" t="s">
        <v>337</v>
      </c>
      <c r="Q139" s="4" t="s">
        <v>251</v>
      </c>
    </row>
    <row r="140" spans="1:17" ht="15.75" customHeight="1" x14ac:dyDescent="0.25">
      <c r="A140" s="4">
        <v>537</v>
      </c>
      <c r="B140" s="4">
        <v>2016</v>
      </c>
      <c r="C140" s="4" t="s">
        <v>247</v>
      </c>
      <c r="D140" s="11">
        <v>42484</v>
      </c>
      <c r="E140" s="4" t="s">
        <v>328</v>
      </c>
      <c r="F140" s="4" t="s">
        <v>31</v>
      </c>
      <c r="G140" s="4" t="s">
        <v>31</v>
      </c>
      <c r="H140" s="4" t="s">
        <v>33</v>
      </c>
      <c r="I140" s="4" t="s">
        <v>34</v>
      </c>
      <c r="J140" s="4">
        <v>0</v>
      </c>
      <c r="K140" s="4" t="s">
        <v>31</v>
      </c>
      <c r="L140" s="4">
        <v>0</v>
      </c>
      <c r="M140" s="4">
        <v>2</v>
      </c>
      <c r="N140" s="4" t="s">
        <v>339</v>
      </c>
      <c r="O140" s="4" t="s">
        <v>310</v>
      </c>
      <c r="P140" s="4" t="s">
        <v>312</v>
      </c>
      <c r="Q140" s="4" t="s">
        <v>336</v>
      </c>
    </row>
    <row r="141" spans="1:17" ht="15.75" customHeight="1" x14ac:dyDescent="0.25">
      <c r="A141" s="4">
        <v>538</v>
      </c>
      <c r="B141" s="4">
        <v>2016</v>
      </c>
      <c r="C141" s="4" t="s">
        <v>39</v>
      </c>
      <c r="D141" s="11">
        <v>42485</v>
      </c>
      <c r="E141" s="4" t="s">
        <v>55</v>
      </c>
      <c r="F141" s="4" t="s">
        <v>41</v>
      </c>
      <c r="G141" s="4" t="s">
        <v>41</v>
      </c>
      <c r="H141" s="4" t="s">
        <v>33</v>
      </c>
      <c r="I141" s="4" t="s">
        <v>34</v>
      </c>
      <c r="J141" s="4">
        <v>0</v>
      </c>
      <c r="K141" s="4" t="s">
        <v>55</v>
      </c>
      <c r="L141" s="4">
        <v>25</v>
      </c>
      <c r="M141" s="4">
        <v>0</v>
      </c>
      <c r="N141" s="4" t="s">
        <v>286</v>
      </c>
      <c r="O141" s="4" t="s">
        <v>330</v>
      </c>
      <c r="P141" s="4" t="s">
        <v>332</v>
      </c>
      <c r="Q141" s="4" t="s">
        <v>221</v>
      </c>
    </row>
    <row r="142" spans="1:17" ht="15.75" customHeight="1" x14ac:dyDescent="0.25">
      <c r="A142" s="4">
        <v>539</v>
      </c>
      <c r="B142" s="4">
        <v>2016</v>
      </c>
      <c r="C142" s="4" t="s">
        <v>70</v>
      </c>
      <c r="D142" s="11">
        <v>42486</v>
      </c>
      <c r="E142" s="4" t="s">
        <v>268</v>
      </c>
      <c r="F142" s="4" t="s">
        <v>328</v>
      </c>
      <c r="G142" s="4" t="s">
        <v>328</v>
      </c>
      <c r="H142" s="4" t="s">
        <v>33</v>
      </c>
      <c r="I142" s="4" t="s">
        <v>34</v>
      </c>
      <c r="J142" s="4">
        <v>1</v>
      </c>
      <c r="K142" s="4" t="s">
        <v>328</v>
      </c>
      <c r="L142" s="4">
        <v>34</v>
      </c>
      <c r="M142" s="4">
        <v>0</v>
      </c>
      <c r="N142" s="4" t="s">
        <v>340</v>
      </c>
      <c r="O142" s="4" t="s">
        <v>72</v>
      </c>
      <c r="P142" s="4" t="s">
        <v>341</v>
      </c>
      <c r="Q142" s="4" t="s">
        <v>277</v>
      </c>
    </row>
    <row r="143" spans="1:17" ht="15.75" customHeight="1" x14ac:dyDescent="0.25">
      <c r="A143" s="4">
        <v>540</v>
      </c>
      <c r="B143" s="4">
        <v>2016</v>
      </c>
      <c r="C143" s="4" t="s">
        <v>47</v>
      </c>
      <c r="D143" s="11">
        <v>42487</v>
      </c>
      <c r="E143" s="4" t="s">
        <v>329</v>
      </c>
      <c r="F143" s="4" t="s">
        <v>49</v>
      </c>
      <c r="G143" s="4" t="s">
        <v>49</v>
      </c>
      <c r="H143" s="4" t="s">
        <v>33</v>
      </c>
      <c r="I143" s="4" t="s">
        <v>34</v>
      </c>
      <c r="J143" s="4">
        <v>0</v>
      </c>
      <c r="K143" s="4" t="s">
        <v>329</v>
      </c>
      <c r="L143" s="4">
        <v>1</v>
      </c>
      <c r="M143" s="4">
        <v>0</v>
      </c>
      <c r="N143" s="4" t="s">
        <v>342</v>
      </c>
      <c r="O143" s="4" t="s">
        <v>51</v>
      </c>
      <c r="P143" s="4" t="s">
        <v>129</v>
      </c>
      <c r="Q143" s="4" t="s">
        <v>148</v>
      </c>
    </row>
    <row r="144" spans="1:17" ht="15.75" customHeight="1" x14ac:dyDescent="0.25">
      <c r="A144" s="4">
        <v>541</v>
      </c>
      <c r="B144" s="4">
        <v>2016</v>
      </c>
      <c r="C144" s="4" t="s">
        <v>54</v>
      </c>
      <c r="D144" s="11">
        <v>42488</v>
      </c>
      <c r="E144" s="4" t="s">
        <v>31</v>
      </c>
      <c r="F144" s="4" t="s">
        <v>55</v>
      </c>
      <c r="G144" s="4" t="s">
        <v>55</v>
      </c>
      <c r="H144" s="4" t="s">
        <v>33</v>
      </c>
      <c r="I144" s="4" t="s">
        <v>34</v>
      </c>
      <c r="J144" s="4">
        <v>0</v>
      </c>
      <c r="K144" s="4" t="s">
        <v>55</v>
      </c>
      <c r="L144" s="4">
        <v>0</v>
      </c>
      <c r="M144" s="4">
        <v>6</v>
      </c>
      <c r="N144" s="4" t="s">
        <v>155</v>
      </c>
      <c r="O144" s="4" t="s">
        <v>57</v>
      </c>
      <c r="P144" s="4" t="s">
        <v>332</v>
      </c>
      <c r="Q144" s="4" t="s">
        <v>221</v>
      </c>
    </row>
    <row r="145" spans="1:17" ht="15.75" customHeight="1" x14ac:dyDescent="0.25">
      <c r="A145" s="4">
        <v>542</v>
      </c>
      <c r="B145" s="4">
        <v>2016</v>
      </c>
      <c r="C145" s="4" t="s">
        <v>247</v>
      </c>
      <c r="D145" s="11">
        <v>42489</v>
      </c>
      <c r="E145" s="4" t="s">
        <v>328</v>
      </c>
      <c r="F145" s="4" t="s">
        <v>329</v>
      </c>
      <c r="G145" s="4" t="s">
        <v>329</v>
      </c>
      <c r="H145" s="4" t="s">
        <v>33</v>
      </c>
      <c r="I145" s="4" t="s">
        <v>34</v>
      </c>
      <c r="J145" s="4">
        <v>0</v>
      </c>
      <c r="K145" s="4" t="s">
        <v>329</v>
      </c>
      <c r="L145" s="4">
        <v>0</v>
      </c>
      <c r="M145" s="4">
        <v>3</v>
      </c>
      <c r="N145" s="4" t="s">
        <v>160</v>
      </c>
      <c r="O145" s="4" t="s">
        <v>310</v>
      </c>
      <c r="P145" s="4" t="s">
        <v>312</v>
      </c>
      <c r="Q145" s="4" t="s">
        <v>251</v>
      </c>
    </row>
    <row r="146" spans="1:17" ht="15.75" customHeight="1" x14ac:dyDescent="0.25">
      <c r="A146" s="4">
        <v>543</v>
      </c>
      <c r="B146" s="4">
        <v>2016</v>
      </c>
      <c r="C146" s="4" t="s">
        <v>47</v>
      </c>
      <c r="D146" s="11">
        <v>42490</v>
      </c>
      <c r="E146" s="4" t="s">
        <v>49</v>
      </c>
      <c r="F146" s="4" t="s">
        <v>31</v>
      </c>
      <c r="G146" s="4" t="s">
        <v>31</v>
      </c>
      <c r="H146" s="4" t="s">
        <v>33</v>
      </c>
      <c r="I146" s="4" t="s">
        <v>34</v>
      </c>
      <c r="J146" s="4">
        <v>0</v>
      </c>
      <c r="K146" s="4" t="s">
        <v>49</v>
      </c>
      <c r="L146" s="4">
        <v>27</v>
      </c>
      <c r="M146" s="4">
        <v>0</v>
      </c>
      <c r="N146" s="4" t="s">
        <v>343</v>
      </c>
      <c r="O146" s="4" t="s">
        <v>51</v>
      </c>
      <c r="P146" s="4" t="s">
        <v>344</v>
      </c>
      <c r="Q146" s="4" t="s">
        <v>129</v>
      </c>
    </row>
    <row r="147" spans="1:17" ht="15.75" customHeight="1" x14ac:dyDescent="0.25">
      <c r="A147" s="4">
        <v>544</v>
      </c>
      <c r="B147" s="4">
        <v>2016</v>
      </c>
      <c r="C147" s="4" t="s">
        <v>70</v>
      </c>
      <c r="D147" s="11">
        <v>42490</v>
      </c>
      <c r="E147" s="4" t="s">
        <v>268</v>
      </c>
      <c r="F147" s="4" t="s">
        <v>32</v>
      </c>
      <c r="G147" s="4" t="s">
        <v>32</v>
      </c>
      <c r="H147" s="4" t="s">
        <v>33</v>
      </c>
      <c r="I147" s="4" t="s">
        <v>34</v>
      </c>
      <c r="J147" s="4">
        <v>0</v>
      </c>
      <c r="K147" s="4" t="s">
        <v>268</v>
      </c>
      <c r="L147" s="4">
        <v>15</v>
      </c>
      <c r="M147" s="4">
        <v>0</v>
      </c>
      <c r="N147" s="4" t="s">
        <v>187</v>
      </c>
      <c r="O147" s="4" t="s">
        <v>72</v>
      </c>
      <c r="P147" s="4" t="s">
        <v>241</v>
      </c>
      <c r="Q147" s="4" t="s">
        <v>135</v>
      </c>
    </row>
    <row r="148" spans="1:17" ht="15.75" customHeight="1" x14ac:dyDescent="0.25">
      <c r="A148" s="4">
        <v>545</v>
      </c>
      <c r="B148" s="4">
        <v>2016</v>
      </c>
      <c r="C148" s="4" t="s">
        <v>333</v>
      </c>
      <c r="D148" s="11">
        <v>42491</v>
      </c>
      <c r="E148" s="4" t="s">
        <v>41</v>
      </c>
      <c r="F148" s="4" t="s">
        <v>329</v>
      </c>
      <c r="G148" s="4" t="s">
        <v>329</v>
      </c>
      <c r="H148" s="4" t="s">
        <v>33</v>
      </c>
      <c r="I148" s="4" t="s">
        <v>34</v>
      </c>
      <c r="J148" s="4">
        <v>0</v>
      </c>
      <c r="K148" s="4" t="s">
        <v>41</v>
      </c>
      <c r="L148" s="4">
        <v>23</v>
      </c>
      <c r="M148" s="4">
        <v>0</v>
      </c>
      <c r="N148" s="4" t="s">
        <v>308</v>
      </c>
      <c r="O148" s="4" t="s">
        <v>334</v>
      </c>
      <c r="P148" s="4" t="s">
        <v>251</v>
      </c>
      <c r="Q148" s="4" t="s">
        <v>331</v>
      </c>
    </row>
    <row r="149" spans="1:17" ht="15.75" customHeight="1" x14ac:dyDescent="0.25">
      <c r="A149" s="4">
        <v>546</v>
      </c>
      <c r="B149" s="4">
        <v>2016</v>
      </c>
      <c r="C149" s="4" t="s">
        <v>247</v>
      </c>
      <c r="D149" s="11">
        <v>42491</v>
      </c>
      <c r="E149" s="4" t="s">
        <v>328</v>
      </c>
      <c r="F149" s="4" t="s">
        <v>55</v>
      </c>
      <c r="G149" s="4" t="s">
        <v>55</v>
      </c>
      <c r="H149" s="4" t="s">
        <v>33</v>
      </c>
      <c r="I149" s="4" t="s">
        <v>34</v>
      </c>
      <c r="J149" s="4">
        <v>0</v>
      </c>
      <c r="K149" s="4" t="s">
        <v>55</v>
      </c>
      <c r="L149" s="4">
        <v>0</v>
      </c>
      <c r="M149" s="4">
        <v>8</v>
      </c>
      <c r="N149" s="4" t="s">
        <v>155</v>
      </c>
      <c r="O149" s="4" t="s">
        <v>310</v>
      </c>
      <c r="P149" s="4" t="s">
        <v>341</v>
      </c>
      <c r="Q149" s="4" t="s">
        <v>221</v>
      </c>
    </row>
    <row r="150" spans="1:17" ht="15.75" customHeight="1" x14ac:dyDescent="0.25">
      <c r="A150" s="4">
        <v>547</v>
      </c>
      <c r="B150" s="4">
        <v>2016</v>
      </c>
      <c r="C150" s="4" t="s">
        <v>30</v>
      </c>
      <c r="D150" s="11">
        <v>42492</v>
      </c>
      <c r="E150" s="4" t="s">
        <v>32</v>
      </c>
      <c r="F150" s="4" t="s">
        <v>31</v>
      </c>
      <c r="G150" s="4" t="s">
        <v>31</v>
      </c>
      <c r="H150" s="4" t="s">
        <v>33</v>
      </c>
      <c r="I150" s="4" t="s">
        <v>34</v>
      </c>
      <c r="J150" s="4">
        <v>0</v>
      </c>
      <c r="K150" s="4" t="s">
        <v>31</v>
      </c>
      <c r="L150" s="4">
        <v>0</v>
      </c>
      <c r="M150" s="4">
        <v>5</v>
      </c>
      <c r="N150" s="4" t="s">
        <v>316</v>
      </c>
      <c r="O150" s="4" t="s">
        <v>36</v>
      </c>
      <c r="P150" s="4" t="s">
        <v>129</v>
      </c>
      <c r="Q150" s="4" t="s">
        <v>148</v>
      </c>
    </row>
    <row r="151" spans="1:17" ht="15.75" customHeight="1" x14ac:dyDescent="0.25">
      <c r="A151" s="4">
        <v>548</v>
      </c>
      <c r="B151" s="4">
        <v>2016</v>
      </c>
      <c r="C151" s="4" t="s">
        <v>333</v>
      </c>
      <c r="D151" s="11">
        <v>42493</v>
      </c>
      <c r="E151" s="4" t="s">
        <v>329</v>
      </c>
      <c r="F151" s="4" t="s">
        <v>49</v>
      </c>
      <c r="G151" s="4" t="s">
        <v>49</v>
      </c>
      <c r="H151" s="4" t="s">
        <v>33</v>
      </c>
      <c r="I151" s="4" t="s">
        <v>34</v>
      </c>
      <c r="J151" s="4">
        <v>0</v>
      </c>
      <c r="K151" s="4" t="s">
        <v>49</v>
      </c>
      <c r="L151" s="4">
        <v>0</v>
      </c>
      <c r="M151" s="4">
        <v>8</v>
      </c>
      <c r="N151" s="4" t="s">
        <v>345</v>
      </c>
      <c r="O151" s="4" t="s">
        <v>334</v>
      </c>
      <c r="P151" s="4" t="s">
        <v>312</v>
      </c>
      <c r="Q151" s="4" t="s">
        <v>251</v>
      </c>
    </row>
    <row r="152" spans="1:17" ht="15.75" customHeight="1" x14ac:dyDescent="0.25">
      <c r="A152" s="4">
        <v>549</v>
      </c>
      <c r="B152" s="4">
        <v>2016</v>
      </c>
      <c r="C152" s="4" t="s">
        <v>60</v>
      </c>
      <c r="D152" s="11">
        <v>42494</v>
      </c>
      <c r="E152" s="4" t="s">
        <v>31</v>
      </c>
      <c r="F152" s="4" t="s">
        <v>41</v>
      </c>
      <c r="G152" s="4" t="s">
        <v>41</v>
      </c>
      <c r="H152" s="4" t="s">
        <v>33</v>
      </c>
      <c r="I152" s="4" t="s">
        <v>34</v>
      </c>
      <c r="J152" s="4">
        <v>0</v>
      </c>
      <c r="K152" s="4" t="s">
        <v>31</v>
      </c>
      <c r="L152" s="4">
        <v>7</v>
      </c>
      <c r="M152" s="4">
        <v>0</v>
      </c>
      <c r="N152" s="4" t="s">
        <v>316</v>
      </c>
      <c r="O152" s="4" t="s">
        <v>63</v>
      </c>
      <c r="P152" s="4" t="s">
        <v>241</v>
      </c>
      <c r="Q152" s="4" t="s">
        <v>135</v>
      </c>
    </row>
    <row r="153" spans="1:17" ht="15.75" customHeight="1" x14ac:dyDescent="0.25">
      <c r="A153" s="4">
        <v>550</v>
      </c>
      <c r="B153" s="4">
        <v>2016</v>
      </c>
      <c r="C153" s="4" t="s">
        <v>47</v>
      </c>
      <c r="D153" s="11">
        <v>42495</v>
      </c>
      <c r="E153" s="4" t="s">
        <v>49</v>
      </c>
      <c r="F153" s="4" t="s">
        <v>328</v>
      </c>
      <c r="G153" s="4" t="s">
        <v>328</v>
      </c>
      <c r="H153" s="4" t="s">
        <v>33</v>
      </c>
      <c r="I153" s="4" t="s">
        <v>34</v>
      </c>
      <c r="J153" s="4">
        <v>0</v>
      </c>
      <c r="K153" s="4" t="s">
        <v>328</v>
      </c>
      <c r="L153" s="4">
        <v>0</v>
      </c>
      <c r="M153" s="4">
        <v>7</v>
      </c>
      <c r="N153" s="4" t="s">
        <v>242</v>
      </c>
      <c r="O153" s="4" t="s">
        <v>51</v>
      </c>
      <c r="P153" s="4" t="s">
        <v>261</v>
      </c>
      <c r="Q153" s="4" t="s">
        <v>221</v>
      </c>
    </row>
    <row r="154" spans="1:17" ht="15.75" customHeight="1" x14ac:dyDescent="0.25">
      <c r="A154" s="4">
        <v>551</v>
      </c>
      <c r="B154" s="4">
        <v>2016</v>
      </c>
      <c r="C154" s="4" t="s">
        <v>70</v>
      </c>
      <c r="D154" s="11">
        <v>42496</v>
      </c>
      <c r="E154" s="4" t="s">
        <v>329</v>
      </c>
      <c r="F154" s="4" t="s">
        <v>268</v>
      </c>
      <c r="G154" s="4" t="s">
        <v>268</v>
      </c>
      <c r="H154" s="4" t="s">
        <v>33</v>
      </c>
      <c r="I154" s="4" t="s">
        <v>34</v>
      </c>
      <c r="J154" s="4">
        <v>0</v>
      </c>
      <c r="K154" s="4" t="s">
        <v>268</v>
      </c>
      <c r="L154" s="4">
        <v>0</v>
      </c>
      <c r="M154" s="4">
        <v>5</v>
      </c>
      <c r="N154" s="4" t="s">
        <v>303</v>
      </c>
      <c r="O154" s="4" t="s">
        <v>72</v>
      </c>
      <c r="P154" s="4" t="s">
        <v>129</v>
      </c>
      <c r="Q154" s="4" t="s">
        <v>148</v>
      </c>
    </row>
    <row r="155" spans="1:17" ht="15.75" customHeight="1" x14ac:dyDescent="0.25">
      <c r="A155" s="4">
        <v>552</v>
      </c>
      <c r="B155" s="4">
        <v>2016</v>
      </c>
      <c r="C155" s="4" t="s">
        <v>30</v>
      </c>
      <c r="D155" s="11">
        <v>42497</v>
      </c>
      <c r="E155" s="4" t="s">
        <v>328</v>
      </c>
      <c r="F155" s="4" t="s">
        <v>32</v>
      </c>
      <c r="G155" s="4" t="s">
        <v>32</v>
      </c>
      <c r="H155" s="4" t="s">
        <v>33</v>
      </c>
      <c r="I155" s="4" t="s">
        <v>34</v>
      </c>
      <c r="J155" s="4">
        <v>0</v>
      </c>
      <c r="K155" s="4" t="s">
        <v>32</v>
      </c>
      <c r="L155" s="4">
        <v>0</v>
      </c>
      <c r="M155" s="4">
        <v>7</v>
      </c>
      <c r="N155" s="4" t="s">
        <v>223</v>
      </c>
      <c r="O155" s="4" t="s">
        <v>36</v>
      </c>
      <c r="P155" s="4" t="s">
        <v>312</v>
      </c>
      <c r="Q155" s="4" t="s">
        <v>251</v>
      </c>
    </row>
    <row r="156" spans="1:17" ht="15.75" customHeight="1" x14ac:dyDescent="0.25">
      <c r="A156" s="4">
        <v>553</v>
      </c>
      <c r="B156" s="4">
        <v>2016</v>
      </c>
      <c r="C156" s="4" t="s">
        <v>39</v>
      </c>
      <c r="D156" s="11">
        <v>42497</v>
      </c>
      <c r="E156" s="4" t="s">
        <v>41</v>
      </c>
      <c r="F156" s="4" t="s">
        <v>49</v>
      </c>
      <c r="G156" s="4" t="s">
        <v>49</v>
      </c>
      <c r="H156" s="4" t="s">
        <v>33</v>
      </c>
      <c r="I156" s="4" t="s">
        <v>34</v>
      </c>
      <c r="J156" s="4">
        <v>0</v>
      </c>
      <c r="K156" s="4" t="s">
        <v>41</v>
      </c>
      <c r="L156" s="4">
        <v>9</v>
      </c>
      <c r="M156" s="4">
        <v>0</v>
      </c>
      <c r="N156" s="4" t="s">
        <v>346</v>
      </c>
      <c r="O156" s="4" t="s">
        <v>330</v>
      </c>
      <c r="P156" s="4" t="s">
        <v>135</v>
      </c>
      <c r="Q156" s="4" t="s">
        <v>277</v>
      </c>
    </row>
    <row r="157" spans="1:17" ht="15.75" customHeight="1" x14ac:dyDescent="0.25">
      <c r="A157" s="4">
        <v>554</v>
      </c>
      <c r="B157" s="4">
        <v>2016</v>
      </c>
      <c r="C157" s="4" t="s">
        <v>243</v>
      </c>
      <c r="D157" s="11">
        <v>42498</v>
      </c>
      <c r="E157" s="4" t="s">
        <v>268</v>
      </c>
      <c r="F157" s="4" t="s">
        <v>55</v>
      </c>
      <c r="G157" s="4" t="s">
        <v>55</v>
      </c>
      <c r="H157" s="4" t="s">
        <v>33</v>
      </c>
      <c r="I157" s="4" t="s">
        <v>34</v>
      </c>
      <c r="J157" s="4">
        <v>0</v>
      </c>
      <c r="K157" s="4" t="s">
        <v>268</v>
      </c>
      <c r="L157" s="4">
        <v>85</v>
      </c>
      <c r="M157" s="4">
        <v>0</v>
      </c>
      <c r="N157" s="4" t="s">
        <v>97</v>
      </c>
      <c r="O157" s="4" t="s">
        <v>245</v>
      </c>
      <c r="P157" s="4" t="s">
        <v>148</v>
      </c>
      <c r="Q157" s="4" t="s">
        <v>261</v>
      </c>
    </row>
    <row r="158" spans="1:17" ht="15.75" customHeight="1" x14ac:dyDescent="0.25">
      <c r="A158" s="4">
        <v>555</v>
      </c>
      <c r="B158" s="4">
        <v>2016</v>
      </c>
      <c r="C158" s="4" t="s">
        <v>60</v>
      </c>
      <c r="D158" s="11">
        <v>42498</v>
      </c>
      <c r="E158" s="4" t="s">
        <v>31</v>
      </c>
      <c r="F158" s="4" t="s">
        <v>329</v>
      </c>
      <c r="G158" s="4" t="s">
        <v>329</v>
      </c>
      <c r="H158" s="4" t="s">
        <v>33</v>
      </c>
      <c r="I158" s="4" t="s">
        <v>34</v>
      </c>
      <c r="J158" s="4">
        <v>0</v>
      </c>
      <c r="K158" s="4" t="s">
        <v>329</v>
      </c>
      <c r="L158" s="4">
        <v>0</v>
      </c>
      <c r="M158" s="4">
        <v>5</v>
      </c>
      <c r="N158" s="4" t="s">
        <v>112</v>
      </c>
      <c r="O158" s="4" t="s">
        <v>63</v>
      </c>
      <c r="P158" s="4" t="s">
        <v>129</v>
      </c>
      <c r="Q158" s="4" t="s">
        <v>221</v>
      </c>
    </row>
    <row r="159" spans="1:17" ht="15.75" customHeight="1" x14ac:dyDescent="0.25">
      <c r="A159" s="4">
        <v>556</v>
      </c>
      <c r="B159" s="4">
        <v>2016</v>
      </c>
      <c r="C159" s="4" t="s">
        <v>39</v>
      </c>
      <c r="D159" s="11">
        <v>42499</v>
      </c>
      <c r="E159" s="4" t="s">
        <v>32</v>
      </c>
      <c r="F159" s="4" t="s">
        <v>41</v>
      </c>
      <c r="G159" s="4" t="s">
        <v>41</v>
      </c>
      <c r="H159" s="4" t="s">
        <v>33</v>
      </c>
      <c r="I159" s="4" t="s">
        <v>34</v>
      </c>
      <c r="J159" s="4">
        <v>0</v>
      </c>
      <c r="K159" s="4" t="s">
        <v>32</v>
      </c>
      <c r="L159" s="4">
        <v>1</v>
      </c>
      <c r="M159" s="4">
        <v>0</v>
      </c>
      <c r="N159" s="4" t="s">
        <v>67</v>
      </c>
      <c r="O159" s="4" t="s">
        <v>330</v>
      </c>
      <c r="P159" s="4" t="s">
        <v>241</v>
      </c>
      <c r="Q159" s="4" t="s">
        <v>135</v>
      </c>
    </row>
    <row r="160" spans="1:17" ht="15.75" customHeight="1" x14ac:dyDescent="0.25">
      <c r="A160" s="4">
        <v>557</v>
      </c>
      <c r="B160" s="4">
        <v>2016</v>
      </c>
      <c r="C160" s="4" t="s">
        <v>243</v>
      </c>
      <c r="D160" s="11">
        <v>42500</v>
      </c>
      <c r="E160" s="4" t="s">
        <v>268</v>
      </c>
      <c r="F160" s="4" t="s">
        <v>328</v>
      </c>
      <c r="G160" s="4" t="s">
        <v>268</v>
      </c>
      <c r="H160" s="4" t="s">
        <v>42</v>
      </c>
      <c r="I160" s="4" t="s">
        <v>34</v>
      </c>
      <c r="J160" s="4">
        <v>0</v>
      </c>
      <c r="K160" s="4" t="s">
        <v>268</v>
      </c>
      <c r="L160" s="4">
        <v>4</v>
      </c>
      <c r="M160" s="4">
        <v>0</v>
      </c>
      <c r="N160" s="4" t="s">
        <v>347</v>
      </c>
      <c r="O160" s="4" t="s">
        <v>245</v>
      </c>
      <c r="P160" s="4" t="s">
        <v>312</v>
      </c>
      <c r="Q160" s="4" t="s">
        <v>331</v>
      </c>
    </row>
    <row r="161" spans="1:17" ht="15.75" customHeight="1" x14ac:dyDescent="0.25">
      <c r="A161" s="4">
        <v>558</v>
      </c>
      <c r="B161" s="4">
        <v>2016</v>
      </c>
      <c r="C161" s="4" t="s">
        <v>30</v>
      </c>
      <c r="D161" s="11">
        <v>42501</v>
      </c>
      <c r="E161" s="4" t="s">
        <v>32</v>
      </c>
      <c r="F161" s="4" t="s">
        <v>55</v>
      </c>
      <c r="G161" s="4" t="s">
        <v>55</v>
      </c>
      <c r="H161" s="4" t="s">
        <v>33</v>
      </c>
      <c r="I161" s="4" t="s">
        <v>34</v>
      </c>
      <c r="J161" s="4">
        <v>0</v>
      </c>
      <c r="K161" s="4" t="s">
        <v>55</v>
      </c>
      <c r="L161" s="4">
        <v>0</v>
      </c>
      <c r="M161" s="4">
        <v>6</v>
      </c>
      <c r="N161" s="4" t="s">
        <v>348</v>
      </c>
      <c r="O161" s="4" t="s">
        <v>36</v>
      </c>
      <c r="P161" s="4" t="s">
        <v>341</v>
      </c>
      <c r="Q161" s="4" t="s">
        <v>261</v>
      </c>
    </row>
    <row r="162" spans="1:17" ht="15.75" customHeight="1" x14ac:dyDescent="0.25">
      <c r="A162" s="4">
        <v>559</v>
      </c>
      <c r="B162" s="4">
        <v>2016</v>
      </c>
      <c r="C162" s="4" t="s">
        <v>70</v>
      </c>
      <c r="D162" s="11">
        <v>42502</v>
      </c>
      <c r="E162" s="4" t="s">
        <v>268</v>
      </c>
      <c r="F162" s="4" t="s">
        <v>49</v>
      </c>
      <c r="G162" s="4" t="s">
        <v>49</v>
      </c>
      <c r="H162" s="4" t="s">
        <v>33</v>
      </c>
      <c r="I162" s="4" t="s">
        <v>34</v>
      </c>
      <c r="J162" s="4">
        <v>0</v>
      </c>
      <c r="K162" s="4" t="s">
        <v>49</v>
      </c>
      <c r="L162" s="4">
        <v>0</v>
      </c>
      <c r="M162" s="4">
        <v>7</v>
      </c>
      <c r="N162" s="4" t="s">
        <v>342</v>
      </c>
      <c r="O162" s="4" t="s">
        <v>72</v>
      </c>
      <c r="P162" s="4" t="s">
        <v>337</v>
      </c>
      <c r="Q162" s="4" t="s">
        <v>129</v>
      </c>
    </row>
    <row r="163" spans="1:17" ht="15.75" customHeight="1" x14ac:dyDescent="0.25">
      <c r="A163" s="4">
        <v>560</v>
      </c>
      <c r="B163" s="4">
        <v>2016</v>
      </c>
      <c r="C163" s="4" t="s">
        <v>243</v>
      </c>
      <c r="D163" s="11">
        <v>42503</v>
      </c>
      <c r="E163" s="4" t="s">
        <v>55</v>
      </c>
      <c r="F163" s="4" t="s">
        <v>41</v>
      </c>
      <c r="G163" s="4" t="s">
        <v>55</v>
      </c>
      <c r="H163" s="4" t="s">
        <v>42</v>
      </c>
      <c r="I163" s="4" t="s">
        <v>34</v>
      </c>
      <c r="J163" s="4">
        <v>0</v>
      </c>
      <c r="K163" s="4" t="s">
        <v>41</v>
      </c>
      <c r="L163" s="4">
        <v>0</v>
      </c>
      <c r="M163" s="4">
        <v>7</v>
      </c>
      <c r="N163" s="4" t="s">
        <v>346</v>
      </c>
      <c r="O163" s="4" t="s">
        <v>245</v>
      </c>
      <c r="P163" s="4" t="s">
        <v>135</v>
      </c>
      <c r="Q163" s="4" t="s">
        <v>277</v>
      </c>
    </row>
    <row r="164" spans="1:17" ht="15.75" customHeight="1" x14ac:dyDescent="0.25">
      <c r="A164" s="4">
        <v>561</v>
      </c>
      <c r="B164" s="4">
        <v>2016</v>
      </c>
      <c r="C164" s="4" t="s">
        <v>30</v>
      </c>
      <c r="D164" s="11">
        <v>42504</v>
      </c>
      <c r="E164" s="4" t="s">
        <v>32</v>
      </c>
      <c r="F164" s="4" t="s">
        <v>329</v>
      </c>
      <c r="G164" s="4" t="s">
        <v>329</v>
      </c>
      <c r="H164" s="4" t="s">
        <v>33</v>
      </c>
      <c r="I164" s="4" t="s">
        <v>34</v>
      </c>
      <c r="J164" s="4">
        <v>0</v>
      </c>
      <c r="K164" s="4" t="s">
        <v>32</v>
      </c>
      <c r="L164" s="4">
        <v>144</v>
      </c>
      <c r="M164" s="4">
        <v>0</v>
      </c>
      <c r="N164" s="4" t="s">
        <v>130</v>
      </c>
      <c r="O164" s="4" t="s">
        <v>36</v>
      </c>
      <c r="P164" s="4" t="s">
        <v>341</v>
      </c>
      <c r="Q164" s="4" t="s">
        <v>331</v>
      </c>
    </row>
    <row r="165" spans="1:17" ht="15.75" customHeight="1" x14ac:dyDescent="0.25">
      <c r="A165" s="4">
        <v>562</v>
      </c>
      <c r="B165" s="4">
        <v>2016</v>
      </c>
      <c r="C165" s="4" t="s">
        <v>60</v>
      </c>
      <c r="D165" s="11">
        <v>42504</v>
      </c>
      <c r="E165" s="4" t="s">
        <v>328</v>
      </c>
      <c r="F165" s="4" t="s">
        <v>31</v>
      </c>
      <c r="G165" s="4" t="s">
        <v>328</v>
      </c>
      <c r="H165" s="4" t="s">
        <v>42</v>
      </c>
      <c r="I165" s="4" t="s">
        <v>34</v>
      </c>
      <c r="J165" s="4">
        <v>1</v>
      </c>
      <c r="K165" s="4" t="s">
        <v>31</v>
      </c>
      <c r="L165" s="4">
        <v>0</v>
      </c>
      <c r="M165" s="4">
        <v>8</v>
      </c>
      <c r="N165" s="4" t="s">
        <v>78</v>
      </c>
      <c r="O165" s="4" t="s">
        <v>63</v>
      </c>
      <c r="P165" s="4" t="s">
        <v>336</v>
      </c>
      <c r="Q165" s="4" t="s">
        <v>251</v>
      </c>
    </row>
    <row r="166" spans="1:17" ht="15.75" customHeight="1" x14ac:dyDescent="0.25">
      <c r="A166" s="4">
        <v>563</v>
      </c>
      <c r="B166" s="4">
        <v>2016</v>
      </c>
      <c r="C166" s="4" t="s">
        <v>39</v>
      </c>
      <c r="D166" s="11">
        <v>42505</v>
      </c>
      <c r="E166" s="4" t="s">
        <v>41</v>
      </c>
      <c r="F166" s="4" t="s">
        <v>268</v>
      </c>
      <c r="G166" s="4" t="s">
        <v>41</v>
      </c>
      <c r="H166" s="4" t="s">
        <v>42</v>
      </c>
      <c r="I166" s="4" t="s">
        <v>34</v>
      </c>
      <c r="J166" s="4">
        <v>0</v>
      </c>
      <c r="K166" s="4" t="s">
        <v>268</v>
      </c>
      <c r="L166" s="4">
        <v>0</v>
      </c>
      <c r="M166" s="4">
        <v>7</v>
      </c>
      <c r="N166" s="4" t="s">
        <v>349</v>
      </c>
      <c r="O166" s="4" t="s">
        <v>330</v>
      </c>
      <c r="P166" s="4" t="s">
        <v>344</v>
      </c>
      <c r="Q166" s="4" t="s">
        <v>129</v>
      </c>
    </row>
    <row r="167" spans="1:17" ht="15.75" customHeight="1" x14ac:dyDescent="0.25">
      <c r="A167" s="4">
        <v>564</v>
      </c>
      <c r="B167" s="4">
        <v>2016</v>
      </c>
      <c r="C167" s="4" t="s">
        <v>243</v>
      </c>
      <c r="D167" s="11">
        <v>42505</v>
      </c>
      <c r="E167" s="4" t="s">
        <v>55</v>
      </c>
      <c r="F167" s="4" t="s">
        <v>49</v>
      </c>
      <c r="G167" s="4" t="s">
        <v>49</v>
      </c>
      <c r="H167" s="4" t="s">
        <v>33</v>
      </c>
      <c r="I167" s="4" t="s">
        <v>34</v>
      </c>
      <c r="J167" s="4">
        <v>0</v>
      </c>
      <c r="K167" s="4" t="s">
        <v>55</v>
      </c>
      <c r="L167" s="4">
        <v>80</v>
      </c>
      <c r="M167" s="4">
        <v>0</v>
      </c>
      <c r="N167" s="4" t="s">
        <v>348</v>
      </c>
      <c r="O167" s="4" t="s">
        <v>245</v>
      </c>
      <c r="P167" s="4" t="s">
        <v>332</v>
      </c>
      <c r="Q167" s="4" t="s">
        <v>277</v>
      </c>
    </row>
    <row r="168" spans="1:17" ht="15.75" customHeight="1" x14ac:dyDescent="0.25">
      <c r="A168" s="4">
        <v>565</v>
      </c>
      <c r="B168" s="4">
        <v>2016</v>
      </c>
      <c r="C168" s="4" t="s">
        <v>60</v>
      </c>
      <c r="D168" s="11">
        <v>42506</v>
      </c>
      <c r="E168" s="4" t="s">
        <v>31</v>
      </c>
      <c r="F168" s="4" t="s">
        <v>32</v>
      </c>
      <c r="G168" s="4" t="s">
        <v>32</v>
      </c>
      <c r="H168" s="4" t="s">
        <v>33</v>
      </c>
      <c r="I168" s="4" t="s">
        <v>34</v>
      </c>
      <c r="J168" s="4">
        <v>0</v>
      </c>
      <c r="K168" s="4" t="s">
        <v>32</v>
      </c>
      <c r="L168" s="4">
        <v>0</v>
      </c>
      <c r="M168" s="4">
        <v>9</v>
      </c>
      <c r="N168" s="4" t="s">
        <v>223</v>
      </c>
      <c r="O168" s="4" t="s">
        <v>63</v>
      </c>
      <c r="P168" s="4" t="s">
        <v>312</v>
      </c>
      <c r="Q168" s="4" t="s">
        <v>336</v>
      </c>
    </row>
    <row r="169" spans="1:17" ht="15.75" customHeight="1" x14ac:dyDescent="0.25">
      <c r="A169" s="4">
        <v>566</v>
      </c>
      <c r="B169" s="4">
        <v>2016</v>
      </c>
      <c r="C169" s="4" t="s">
        <v>243</v>
      </c>
      <c r="D169" s="11">
        <v>42507</v>
      </c>
      <c r="E169" s="4" t="s">
        <v>49</v>
      </c>
      <c r="F169" s="4" t="s">
        <v>328</v>
      </c>
      <c r="G169" s="4" t="s">
        <v>328</v>
      </c>
      <c r="H169" s="4" t="s">
        <v>33</v>
      </c>
      <c r="I169" s="4" t="s">
        <v>34</v>
      </c>
      <c r="J169" s="4">
        <v>1</v>
      </c>
      <c r="K169" s="4" t="s">
        <v>328</v>
      </c>
      <c r="L169" s="4">
        <v>19</v>
      </c>
      <c r="M169" s="4">
        <v>0</v>
      </c>
      <c r="N169" s="4" t="s">
        <v>340</v>
      </c>
      <c r="O169" s="4" t="s">
        <v>245</v>
      </c>
      <c r="P169" s="4" t="s">
        <v>332</v>
      </c>
      <c r="Q169" s="4" t="s">
        <v>261</v>
      </c>
    </row>
    <row r="170" spans="1:17" ht="15.75" customHeight="1" x14ac:dyDescent="0.25">
      <c r="A170" s="4">
        <v>567</v>
      </c>
      <c r="B170" s="4">
        <v>2016</v>
      </c>
      <c r="C170" s="4" t="s">
        <v>30</v>
      </c>
      <c r="D170" s="11">
        <v>42508</v>
      </c>
      <c r="E170" s="4" t="s">
        <v>32</v>
      </c>
      <c r="F170" s="4" t="s">
        <v>41</v>
      </c>
      <c r="G170" s="4" t="s">
        <v>41</v>
      </c>
      <c r="H170" s="4" t="s">
        <v>33</v>
      </c>
      <c r="I170" s="4" t="s">
        <v>34</v>
      </c>
      <c r="J170" s="4">
        <v>1</v>
      </c>
      <c r="K170" s="4" t="s">
        <v>32</v>
      </c>
      <c r="L170" s="4">
        <v>82</v>
      </c>
      <c r="M170" s="4">
        <v>0</v>
      </c>
      <c r="N170" s="4" t="s">
        <v>223</v>
      </c>
      <c r="O170" s="4" t="s">
        <v>36</v>
      </c>
      <c r="P170" s="4" t="s">
        <v>344</v>
      </c>
      <c r="Q170" s="4" t="s">
        <v>129</v>
      </c>
    </row>
    <row r="171" spans="1:17" ht="15.75" customHeight="1" x14ac:dyDescent="0.25">
      <c r="A171" s="4">
        <v>568</v>
      </c>
      <c r="B171" s="4">
        <v>2016</v>
      </c>
      <c r="C171" s="4" t="s">
        <v>350</v>
      </c>
      <c r="D171" s="11">
        <v>42509</v>
      </c>
      <c r="E171" s="4" t="s">
        <v>31</v>
      </c>
      <c r="F171" s="4" t="s">
        <v>329</v>
      </c>
      <c r="G171" s="4" t="s">
        <v>329</v>
      </c>
      <c r="H171" s="4" t="s">
        <v>33</v>
      </c>
      <c r="I171" s="4" t="s">
        <v>34</v>
      </c>
      <c r="J171" s="4">
        <v>0</v>
      </c>
      <c r="K171" s="4" t="s">
        <v>329</v>
      </c>
      <c r="L171" s="4">
        <v>0</v>
      </c>
      <c r="M171" s="4">
        <v>6</v>
      </c>
      <c r="N171" s="4" t="s">
        <v>160</v>
      </c>
      <c r="O171" s="4" t="s">
        <v>351</v>
      </c>
      <c r="P171" s="4" t="s">
        <v>241</v>
      </c>
      <c r="Q171" s="4" t="s">
        <v>277</v>
      </c>
    </row>
    <row r="172" spans="1:17" ht="15.75" customHeight="1" x14ac:dyDescent="0.25">
      <c r="A172" s="4">
        <v>569</v>
      </c>
      <c r="B172" s="4">
        <v>2016</v>
      </c>
      <c r="C172" s="4" t="s">
        <v>279</v>
      </c>
      <c r="D172" s="11">
        <v>42510</v>
      </c>
      <c r="E172" s="4" t="s">
        <v>268</v>
      </c>
      <c r="F172" s="4" t="s">
        <v>49</v>
      </c>
      <c r="G172" s="4" t="s">
        <v>49</v>
      </c>
      <c r="H172" s="4" t="s">
        <v>33</v>
      </c>
      <c r="I172" s="4" t="s">
        <v>34</v>
      </c>
      <c r="J172" s="4">
        <v>0</v>
      </c>
      <c r="K172" s="4" t="s">
        <v>49</v>
      </c>
      <c r="L172" s="4">
        <v>0</v>
      </c>
      <c r="M172" s="4">
        <v>6</v>
      </c>
      <c r="N172" s="4" t="s">
        <v>305</v>
      </c>
      <c r="O172" s="4" t="s">
        <v>280</v>
      </c>
      <c r="P172" s="4" t="s">
        <v>336</v>
      </c>
      <c r="Q172" s="4" t="s">
        <v>251</v>
      </c>
    </row>
    <row r="173" spans="1:17" ht="15.75" customHeight="1" x14ac:dyDescent="0.25">
      <c r="A173" s="4">
        <v>570</v>
      </c>
      <c r="B173" s="4">
        <v>2016</v>
      </c>
      <c r="C173" s="4" t="s">
        <v>243</v>
      </c>
      <c r="D173" s="11">
        <v>42511</v>
      </c>
      <c r="E173" s="4" t="s">
        <v>41</v>
      </c>
      <c r="F173" s="4" t="s">
        <v>328</v>
      </c>
      <c r="G173" s="4" t="s">
        <v>41</v>
      </c>
      <c r="H173" s="4" t="s">
        <v>42</v>
      </c>
      <c r="I173" s="4" t="s">
        <v>34</v>
      </c>
      <c r="J173" s="4">
        <v>0</v>
      </c>
      <c r="K173" s="4" t="s">
        <v>328</v>
      </c>
      <c r="L173" s="4">
        <v>0</v>
      </c>
      <c r="M173" s="4">
        <v>4</v>
      </c>
      <c r="N173" s="4" t="s">
        <v>86</v>
      </c>
      <c r="O173" s="4" t="s">
        <v>245</v>
      </c>
      <c r="P173" s="4" t="s">
        <v>135</v>
      </c>
      <c r="Q173" s="4" t="s">
        <v>332</v>
      </c>
    </row>
    <row r="174" spans="1:17" ht="15.75" customHeight="1" x14ac:dyDescent="0.25">
      <c r="A174" s="4">
        <v>571</v>
      </c>
      <c r="B174" s="4">
        <v>2016</v>
      </c>
      <c r="C174" s="4" t="s">
        <v>350</v>
      </c>
      <c r="D174" s="11">
        <v>42511</v>
      </c>
      <c r="E174" s="4" t="s">
        <v>55</v>
      </c>
      <c r="F174" s="4" t="s">
        <v>329</v>
      </c>
      <c r="G174" s="4" t="s">
        <v>329</v>
      </c>
      <c r="H174" s="4" t="s">
        <v>33</v>
      </c>
      <c r="I174" s="4" t="s">
        <v>34</v>
      </c>
      <c r="J174" s="4">
        <v>0</v>
      </c>
      <c r="K174" s="4" t="s">
        <v>329</v>
      </c>
      <c r="L174" s="4">
        <v>0</v>
      </c>
      <c r="M174" s="4">
        <v>6</v>
      </c>
      <c r="N174" s="4" t="s">
        <v>114</v>
      </c>
      <c r="O174" s="4" t="s">
        <v>351</v>
      </c>
      <c r="P174" s="4" t="s">
        <v>241</v>
      </c>
      <c r="Q174" s="4" t="s">
        <v>277</v>
      </c>
    </row>
    <row r="175" spans="1:17" ht="15.75" customHeight="1" x14ac:dyDescent="0.25">
      <c r="A175" s="4">
        <v>572</v>
      </c>
      <c r="B175" s="4">
        <v>2016</v>
      </c>
      <c r="C175" s="4" t="s">
        <v>60</v>
      </c>
      <c r="D175" s="11">
        <v>42512</v>
      </c>
      <c r="E175" s="4" t="s">
        <v>31</v>
      </c>
      <c r="F175" s="4" t="s">
        <v>268</v>
      </c>
      <c r="G175" s="4" t="s">
        <v>268</v>
      </c>
      <c r="H175" s="4" t="s">
        <v>33</v>
      </c>
      <c r="I175" s="4" t="s">
        <v>34</v>
      </c>
      <c r="J175" s="4">
        <v>0</v>
      </c>
      <c r="K175" s="4" t="s">
        <v>31</v>
      </c>
      <c r="L175" s="4">
        <v>22</v>
      </c>
      <c r="M175" s="4">
        <v>0</v>
      </c>
      <c r="N175" s="4" t="s">
        <v>78</v>
      </c>
      <c r="O175" s="4" t="s">
        <v>63</v>
      </c>
      <c r="P175" s="4" t="s">
        <v>344</v>
      </c>
      <c r="Q175" s="4" t="s">
        <v>129</v>
      </c>
    </row>
    <row r="176" spans="1:17" ht="15.75" customHeight="1" x14ac:dyDescent="0.25">
      <c r="A176" s="4">
        <v>573</v>
      </c>
      <c r="B176" s="4">
        <v>2016</v>
      </c>
      <c r="C176" s="4" t="s">
        <v>279</v>
      </c>
      <c r="D176" s="11">
        <v>42512</v>
      </c>
      <c r="E176" s="4" t="s">
        <v>49</v>
      </c>
      <c r="F176" s="4" t="s">
        <v>32</v>
      </c>
      <c r="G176" s="4" t="s">
        <v>32</v>
      </c>
      <c r="H176" s="4" t="s">
        <v>33</v>
      </c>
      <c r="I176" s="4" t="s">
        <v>34</v>
      </c>
      <c r="J176" s="4">
        <v>0</v>
      </c>
      <c r="K176" s="4" t="s">
        <v>32</v>
      </c>
      <c r="L176" s="4">
        <v>0</v>
      </c>
      <c r="M176" s="4">
        <v>6</v>
      </c>
      <c r="N176" s="4" t="s">
        <v>223</v>
      </c>
      <c r="O176" s="4" t="s">
        <v>280</v>
      </c>
      <c r="P176" s="4" t="s">
        <v>336</v>
      </c>
      <c r="Q176" s="4" t="s">
        <v>251</v>
      </c>
    </row>
    <row r="177" spans="1:17" ht="15.75" customHeight="1" x14ac:dyDescent="0.25">
      <c r="A177" s="4">
        <v>574</v>
      </c>
      <c r="B177" s="4">
        <v>2016</v>
      </c>
      <c r="C177" s="4" t="s">
        <v>30</v>
      </c>
      <c r="D177" s="11">
        <v>42514</v>
      </c>
      <c r="E177" s="4" t="s">
        <v>329</v>
      </c>
      <c r="F177" s="4" t="s">
        <v>32</v>
      </c>
      <c r="G177" s="4" t="s">
        <v>32</v>
      </c>
      <c r="H177" s="4" t="s">
        <v>33</v>
      </c>
      <c r="I177" s="4" t="s">
        <v>34</v>
      </c>
      <c r="J177" s="4">
        <v>0</v>
      </c>
      <c r="K177" s="4" t="s">
        <v>32</v>
      </c>
      <c r="L177" s="4">
        <v>0</v>
      </c>
      <c r="M177" s="4">
        <v>4</v>
      </c>
      <c r="N177" s="4" t="s">
        <v>130</v>
      </c>
      <c r="O177" s="4" t="s">
        <v>36</v>
      </c>
      <c r="P177" s="4" t="s">
        <v>241</v>
      </c>
      <c r="Q177" s="4" t="s">
        <v>135</v>
      </c>
    </row>
    <row r="178" spans="1:17" ht="15.75" customHeight="1" x14ac:dyDescent="0.25">
      <c r="A178" s="4">
        <v>575</v>
      </c>
      <c r="B178" s="4">
        <v>2016</v>
      </c>
      <c r="C178" s="4" t="s">
        <v>47</v>
      </c>
      <c r="D178" s="11">
        <v>42515</v>
      </c>
      <c r="E178" s="4" t="s">
        <v>268</v>
      </c>
      <c r="F178" s="4" t="s">
        <v>31</v>
      </c>
      <c r="G178" s="4" t="s">
        <v>31</v>
      </c>
      <c r="H178" s="4" t="s">
        <v>33</v>
      </c>
      <c r="I178" s="4" t="s">
        <v>34</v>
      </c>
      <c r="J178" s="4">
        <v>0</v>
      </c>
      <c r="K178" s="4" t="s">
        <v>268</v>
      </c>
      <c r="L178" s="4">
        <v>22</v>
      </c>
      <c r="M178" s="4">
        <v>0</v>
      </c>
      <c r="N178" s="4" t="s">
        <v>325</v>
      </c>
      <c r="O178" s="4" t="s">
        <v>51</v>
      </c>
      <c r="P178" s="4" t="s">
        <v>129</v>
      </c>
      <c r="Q178" s="4" t="s">
        <v>261</v>
      </c>
    </row>
    <row r="179" spans="1:17" ht="15.75" customHeight="1" x14ac:dyDescent="0.25">
      <c r="A179" s="4">
        <v>576</v>
      </c>
      <c r="B179" s="4">
        <v>2016</v>
      </c>
      <c r="C179" s="4" t="s">
        <v>47</v>
      </c>
      <c r="D179" s="11">
        <v>42517</v>
      </c>
      <c r="E179" s="4" t="s">
        <v>329</v>
      </c>
      <c r="F179" s="4" t="s">
        <v>268</v>
      </c>
      <c r="G179" s="4" t="s">
        <v>268</v>
      </c>
      <c r="H179" s="4" t="s">
        <v>33</v>
      </c>
      <c r="I179" s="4" t="s">
        <v>34</v>
      </c>
      <c r="J179" s="4">
        <v>0</v>
      </c>
      <c r="K179" s="4" t="s">
        <v>268</v>
      </c>
      <c r="L179" s="4">
        <v>0</v>
      </c>
      <c r="M179" s="4">
        <v>4</v>
      </c>
      <c r="N179" s="4" t="s">
        <v>187</v>
      </c>
      <c r="O179" s="4" t="s">
        <v>51</v>
      </c>
      <c r="P179" s="4" t="s">
        <v>129</v>
      </c>
      <c r="Q179" s="4" t="s">
        <v>277</v>
      </c>
    </row>
    <row r="180" spans="1:17" ht="15.75" customHeight="1" x14ac:dyDescent="0.25">
      <c r="A180" s="4">
        <v>577</v>
      </c>
      <c r="B180" s="4">
        <v>2016</v>
      </c>
      <c r="C180" s="4" t="s">
        <v>30</v>
      </c>
      <c r="D180" s="11">
        <v>42519</v>
      </c>
      <c r="E180" s="4" t="s">
        <v>268</v>
      </c>
      <c r="F180" s="4" t="s">
        <v>32</v>
      </c>
      <c r="G180" s="4" t="s">
        <v>268</v>
      </c>
      <c r="H180" s="4" t="s">
        <v>42</v>
      </c>
      <c r="I180" s="4" t="s">
        <v>34</v>
      </c>
      <c r="J180" s="4">
        <v>0</v>
      </c>
      <c r="K180" s="4" t="s">
        <v>268</v>
      </c>
      <c r="L180" s="4">
        <v>8</v>
      </c>
      <c r="M180" s="4">
        <v>0</v>
      </c>
      <c r="N180" s="4" t="s">
        <v>352</v>
      </c>
      <c r="O180" s="4" t="s">
        <v>36</v>
      </c>
      <c r="P180" s="4" t="s">
        <v>135</v>
      </c>
      <c r="Q180" s="4" t="s">
        <v>251</v>
      </c>
    </row>
    <row r="181" spans="1:17" ht="15.75" customHeight="1" x14ac:dyDescent="0.25"/>
    <row r="182" spans="1:17" ht="15.75" customHeight="1" x14ac:dyDescent="0.25"/>
    <row r="183" spans="1:17" ht="15.75" customHeight="1" x14ac:dyDescent="0.25"/>
    <row r="184" spans="1:17" ht="15.75" customHeight="1" x14ac:dyDescent="0.25"/>
    <row r="185" spans="1:17" ht="15.75" customHeight="1" x14ac:dyDescent="0.25"/>
    <row r="186" spans="1:17" ht="15.75" customHeight="1" x14ac:dyDescent="0.25"/>
    <row r="187" spans="1:17" ht="15.75" customHeight="1" x14ac:dyDescent="0.25"/>
    <row r="188" spans="1:17" ht="15.75" customHeight="1" x14ac:dyDescent="0.25"/>
    <row r="189" spans="1:17" ht="15.75" customHeight="1" x14ac:dyDescent="0.25"/>
    <row r="190" spans="1:17" ht="15.75" customHeight="1" x14ac:dyDescent="0.25"/>
    <row r="191" spans="1:17" ht="15.75" customHeight="1" x14ac:dyDescent="0.25"/>
    <row r="192" spans="1:1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Questions</vt:lpstr>
      <vt:lpstr>Data</vt:lpstr>
      <vt:lpstr>Additional Data</vt:lpstr>
      <vt:lpstr>season</vt:lpstr>
      <vt:lpstr>team1</vt:lpstr>
      <vt:lpstr>team2</vt:lpstr>
      <vt:lpstr>TEAMS</vt:lpstr>
      <vt:lpstr>toss_decision</vt:lpstr>
      <vt:lpstr>toss_winner</vt:lpstr>
      <vt:lpstr>TossFieldWin</vt:lpstr>
      <vt:lpstr>tossMatchWin</vt:lpstr>
      <vt:lpstr>winner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Bhushan</dc:creator>
  <cp:lastModifiedBy>PHANINDRA BHUSHAN</cp:lastModifiedBy>
  <dcterms:created xsi:type="dcterms:W3CDTF">2022-12-13T11:45:24Z</dcterms:created>
  <dcterms:modified xsi:type="dcterms:W3CDTF">2022-12-13T11:56:23Z</dcterms:modified>
</cp:coreProperties>
</file>