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rn\ESP\NIXIEClock\nixie_clock\Circuit\"/>
    </mc:Choice>
  </mc:AlternateContent>
  <xr:revisionPtr revIDLastSave="0" documentId="13_ncr:1_{679305F5-8ABE-4E9E-BA2D-D2B81FF66038}" xr6:coauthVersionLast="47" xr6:coauthVersionMax="47" xr10:uidLastSave="{00000000-0000-0000-0000-000000000000}"/>
  <bookViews>
    <workbookView xWindow="57480" yWindow="16080" windowWidth="29040" windowHeight="15720" activeTab="1" xr2:uid="{ED54BA64-270C-4ADA-8C1D-33867A395CB6}"/>
  </bookViews>
  <sheets>
    <sheet name="RShunt" sheetId="1" r:id="rId1"/>
    <sheet name="BJTCal" sheetId="3" r:id="rId2"/>
    <sheet name="CommonResValu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3" l="1"/>
  <c r="B23" i="3"/>
  <c r="B19" i="3"/>
  <c r="B18" i="3"/>
  <c r="B17" i="3"/>
  <c r="B13" i="3"/>
  <c r="C20" i="1" a="1"/>
  <c r="C20" i="1" s="1"/>
  <c r="D20" i="1" a="1"/>
  <c r="D20" i="1" s="1"/>
  <c r="B20" i="1" a="1"/>
  <c r="B20" i="1" s="1"/>
  <c r="D9" i="1"/>
  <c r="E8" i="1"/>
  <c r="E16" i="1"/>
  <c r="E22" i="1"/>
  <c r="D8" i="1"/>
  <c r="C22" i="1"/>
  <c r="D22" i="1"/>
  <c r="C16" i="1"/>
  <c r="D16" i="1"/>
  <c r="C8" i="1"/>
  <c r="C9" i="1" s="1"/>
  <c r="C10" i="1" s="1"/>
  <c r="C11" i="1" s="1"/>
  <c r="B22" i="1"/>
  <c r="B16" i="1"/>
  <c r="C1" i="2"/>
  <c r="D1" i="2"/>
  <c r="E1" i="2"/>
  <c r="F1" i="2"/>
  <c r="G1" i="2" s="1"/>
  <c r="C2" i="2"/>
  <c r="D2" i="2" s="1"/>
  <c r="E2" i="2" s="1"/>
  <c r="F2" i="2" s="1"/>
  <c r="G2" i="2" s="1"/>
  <c r="C3" i="2"/>
  <c r="D3" i="2"/>
  <c r="E3" i="2" s="1"/>
  <c r="F3" i="2" s="1"/>
  <c r="G3" i="2" s="1"/>
  <c r="C4" i="2"/>
  <c r="D4" i="2" s="1"/>
  <c r="E4" i="2" s="1"/>
  <c r="F4" i="2" s="1"/>
  <c r="G4" i="2" s="1"/>
  <c r="C5" i="2"/>
  <c r="D5" i="2"/>
  <c r="E5" i="2" s="1"/>
  <c r="F5" i="2" s="1"/>
  <c r="G5" i="2" s="1"/>
  <c r="C6" i="2"/>
  <c r="D6" i="2"/>
  <c r="E6" i="2"/>
  <c r="F6" i="2"/>
  <c r="G6" i="2"/>
  <c r="C7" i="2"/>
  <c r="D7" i="2"/>
  <c r="E7" i="2" s="1"/>
  <c r="F7" i="2" s="1"/>
  <c r="G7" i="2" s="1"/>
  <c r="C8" i="2"/>
  <c r="D8" i="2" s="1"/>
  <c r="E8" i="2" s="1"/>
  <c r="F8" i="2" s="1"/>
  <c r="G8" i="2" s="1"/>
  <c r="C9" i="2"/>
  <c r="D9" i="2"/>
  <c r="E9" i="2"/>
  <c r="F9" i="2"/>
  <c r="G9" i="2"/>
  <c r="C10" i="2"/>
  <c r="D10" i="2"/>
  <c r="E10" i="2"/>
  <c r="F10" i="2" s="1"/>
  <c r="G10" i="2" s="1"/>
  <c r="C11" i="2"/>
  <c r="D11" i="2"/>
  <c r="E11" i="2" s="1"/>
  <c r="F11" i="2" s="1"/>
  <c r="G11" i="2" s="1"/>
  <c r="C12" i="2"/>
  <c r="D12" i="2"/>
  <c r="E12" i="2"/>
  <c r="F12" i="2"/>
  <c r="G12" i="2"/>
  <c r="C13" i="2"/>
  <c r="D13" i="2"/>
  <c r="E13" i="2"/>
  <c r="F13" i="2"/>
  <c r="G13" i="2" s="1"/>
  <c r="C14" i="2"/>
  <c r="D14" i="2"/>
  <c r="E14" i="2"/>
  <c r="F14" i="2" s="1"/>
  <c r="G14" i="2" s="1"/>
  <c r="C15" i="2"/>
  <c r="D15" i="2"/>
  <c r="E15" i="2"/>
  <c r="F15" i="2"/>
  <c r="G15" i="2"/>
  <c r="C16" i="2"/>
  <c r="D16" i="2"/>
  <c r="E16" i="2"/>
  <c r="F16" i="2"/>
  <c r="G16" i="2"/>
  <c r="C17" i="2"/>
  <c r="D17" i="2"/>
  <c r="E17" i="2"/>
  <c r="F17" i="2"/>
  <c r="G17" i="2" s="1"/>
  <c r="C18" i="2"/>
  <c r="D18" i="2" s="1"/>
  <c r="E18" i="2" s="1"/>
  <c r="F18" i="2" s="1"/>
  <c r="G18" i="2" s="1"/>
  <c r="C19" i="2"/>
  <c r="D19" i="2"/>
  <c r="E19" i="2"/>
  <c r="F19" i="2"/>
  <c r="G19" i="2"/>
  <c r="C20" i="2"/>
  <c r="D20" i="2" s="1"/>
  <c r="E20" i="2" s="1"/>
  <c r="F20" i="2" s="1"/>
  <c r="G20" i="2" s="1"/>
  <c r="C21" i="2"/>
  <c r="D21" i="2"/>
  <c r="E21" i="2" s="1"/>
  <c r="F21" i="2" s="1"/>
  <c r="G21" i="2" s="1"/>
  <c r="C22" i="2"/>
  <c r="D22" i="2"/>
  <c r="E22" i="2"/>
  <c r="F22" i="2"/>
  <c r="G22" i="2"/>
  <c r="C23" i="2"/>
  <c r="D23" i="2"/>
  <c r="E23" i="2" s="1"/>
  <c r="F23" i="2" s="1"/>
  <c r="G23" i="2" s="1"/>
  <c r="C24" i="2"/>
  <c r="D24" i="2" s="1"/>
  <c r="E24" i="2" s="1"/>
  <c r="F24" i="2" s="1"/>
  <c r="G24" i="2" s="1"/>
  <c r="C25" i="2"/>
  <c r="D25" i="2"/>
  <c r="E25" i="2"/>
  <c r="F25" i="2"/>
  <c r="G25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1" i="2"/>
  <c r="B8" i="1"/>
  <c r="B9" i="1" s="1"/>
  <c r="B14" i="3" l="1"/>
  <c r="B15" i="3" s="1"/>
  <c r="D10" i="1"/>
  <c r="D11" i="1" s="1"/>
  <c r="D12" i="1" s="1"/>
  <c r="E9" i="1"/>
  <c r="E10" i="1" s="1"/>
  <c r="E11" i="1" s="1"/>
  <c r="E14" i="1" s="1" a="1"/>
  <c r="E14" i="1" s="1"/>
  <c r="E15" i="1" s="1"/>
  <c r="C12" i="1"/>
  <c r="C14" i="1" a="1"/>
  <c r="C14" i="1" s="1"/>
  <c r="B10" i="1"/>
  <c r="B11" i="1" s="1"/>
  <c r="B14" i="1" s="1" a="1"/>
  <c r="B14" i="1" s="1"/>
  <c r="B15" i="1" s="1"/>
  <c r="D14" i="1" l="1" a="1"/>
  <c r="D14" i="1" s="1"/>
  <c r="E17" i="1"/>
  <c r="E12" i="1"/>
  <c r="E20" i="1" s="1" a="1"/>
  <c r="E20" i="1" s="1"/>
  <c r="D17" i="1"/>
  <c r="D15" i="1"/>
  <c r="C15" i="1"/>
  <c r="C17" i="1"/>
  <c r="B17" i="1"/>
  <c r="B12" i="1"/>
  <c r="E23" i="1" l="1"/>
  <c r="E21" i="1"/>
  <c r="B23" i="1"/>
  <c r="B21" i="1"/>
  <c r="C21" i="1" l="1"/>
  <c r="C23" i="1"/>
  <c r="D23" i="1"/>
  <c r="D2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<sst xmlns="http://schemas.openxmlformats.org/spreadsheetml/2006/main" count="45" uniqueCount="38">
  <si>
    <t>Neon NE-2</t>
  </si>
  <si>
    <t>Device</t>
  </si>
  <si>
    <t>V supply (V)</t>
  </si>
  <si>
    <t>I Forward (A)</t>
  </si>
  <si>
    <t>V Forward (V)</t>
  </si>
  <si>
    <t>Result</t>
  </si>
  <si>
    <t>R Shunt</t>
  </si>
  <si>
    <t>ResCol</t>
  </si>
  <si>
    <t>Higher Row</t>
  </si>
  <si>
    <t>Lower Row</t>
  </si>
  <si>
    <t>Coeff</t>
  </si>
  <si>
    <t>Lower Res</t>
  </si>
  <si>
    <t>Higher Res</t>
  </si>
  <si>
    <t>Voltage Across (V)</t>
  </si>
  <si>
    <t>diff Cal (Ohm)</t>
  </si>
  <si>
    <t>Power Loss (W)</t>
  </si>
  <si>
    <t>Value (Ohm)</t>
  </si>
  <si>
    <t>LED R</t>
  </si>
  <si>
    <t>LED GB</t>
  </si>
  <si>
    <t>IN-8</t>
  </si>
  <si>
    <t>MMBTA42</t>
  </si>
  <si>
    <t>Gain</t>
  </si>
  <si>
    <t>Pic Ref: http://electronicsbeliever.com/npn-transistor-principles-practical-uses/amp/</t>
  </si>
  <si>
    <t>Vbe (V)</t>
  </si>
  <si>
    <t>Vbb (V)</t>
  </si>
  <si>
    <t>Component Properties</t>
  </si>
  <si>
    <t>Circuit Detail</t>
  </si>
  <si>
    <t>Ic (A)</t>
  </si>
  <si>
    <t>Ib_min (A)</t>
  </si>
  <si>
    <t>Rb_max (Ohm)</t>
  </si>
  <si>
    <t>Noise Immunity (%)</t>
  </si>
  <si>
    <t>I_Rb1 (A)</t>
  </si>
  <si>
    <t>Rb1_Guildline (Ohm)</t>
  </si>
  <si>
    <t>Rb1_choose (Ohm)</t>
  </si>
  <si>
    <t>I_Rb (A)</t>
  </si>
  <si>
    <t>Rb_choose (Ohm)</t>
  </si>
  <si>
    <t>Suggest</t>
  </si>
  <si>
    <t>Res Power Rate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</si>
</sst>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</xdr:row>
      <xdr:rowOff>0</xdr:rowOff>
    </xdr:from>
    <xdr:to>
      <xdr:col>2</xdr:col>
      <xdr:colOff>561975</xdr:colOff>
      <xdr:row>46</xdr:row>
      <xdr:rowOff>85725</xdr:rowOff>
    </xdr:to>
    <xdr:pic>
      <xdr:nvPicPr>
        <xdr:cNvPr id="2" name="Picture 1" descr="Common NPN transistor connections">
          <a:extLst>
            <a:ext uri="{FF2B5EF4-FFF2-40B4-BE49-F238E27FC236}">
              <a16:creationId xmlns:a16="http://schemas.microsoft.com/office/drawing/2014/main" id="{A47A45F1-0EE8-4AEA-A598-F8A6D375609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7151" r="48106"/>
        <a:stretch/>
      </xdr:blipFill>
      <xdr:spPr bwMode="auto">
        <a:xfrm>
          <a:off x="0" y="5334000"/>
          <a:ext cx="2609850" cy="2562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8BF33-A75A-41B0-8BD4-850346B183B3}">
  <dimension ref="A1:F23"/>
  <sheetViews>
    <sheetView workbookViewId="0">
      <selection activeCell="B4" sqref="B4"/>
    </sheetView>
  </sheetViews>
  <sheetFormatPr defaultRowHeight="15" x14ac:dyDescent="0.25"/>
  <cols>
    <col min="1" max="1" width="17.42578125" style="3" bestFit="1" customWidth="1"/>
    <col min="2" max="2" width="10.42578125" bestFit="1" customWidth="1"/>
  </cols>
  <sheetData>
    <row r="1" spans="1:6" x14ac:dyDescent="0.25">
      <c r="A1" s="3" t="s">
        <v>1</v>
      </c>
      <c r="B1" t="s">
        <v>0</v>
      </c>
      <c r="C1" t="s">
        <v>17</v>
      </c>
      <c r="D1" t="s">
        <v>18</v>
      </c>
      <c r="E1" t="s">
        <v>19</v>
      </c>
    </row>
    <row r="3" spans="1:6" x14ac:dyDescent="0.25">
      <c r="A3" s="3" t="s">
        <v>2</v>
      </c>
      <c r="B3">
        <v>170</v>
      </c>
      <c r="C3">
        <v>5</v>
      </c>
      <c r="D3">
        <v>5</v>
      </c>
      <c r="E3">
        <v>170</v>
      </c>
    </row>
    <row r="4" spans="1:6" x14ac:dyDescent="0.25">
      <c r="A4" s="3" t="s">
        <v>3</v>
      </c>
      <c r="B4">
        <v>8.0000000000000004E-4</v>
      </c>
      <c r="C4">
        <v>0.02</v>
      </c>
      <c r="D4">
        <v>0.02</v>
      </c>
      <c r="E4">
        <v>2.5000000000000001E-3</v>
      </c>
    </row>
    <row r="5" spans="1:6" x14ac:dyDescent="0.25">
      <c r="A5" s="3" t="s">
        <v>4</v>
      </c>
      <c r="B5">
        <v>55</v>
      </c>
      <c r="C5">
        <v>2</v>
      </c>
      <c r="D5">
        <v>3.2</v>
      </c>
      <c r="E5">
        <v>150</v>
      </c>
    </row>
    <row r="7" spans="1:6" x14ac:dyDescent="0.25">
      <c r="A7" s="4" t="s">
        <v>5</v>
      </c>
      <c r="B7" s="4"/>
      <c r="C7" s="4"/>
      <c r="D7" s="4"/>
      <c r="E7" s="4"/>
      <c r="F7" s="4"/>
    </row>
    <row r="8" spans="1:6" x14ac:dyDescent="0.25">
      <c r="A8" s="3" t="s">
        <v>6</v>
      </c>
      <c r="B8" s="2">
        <f>(B$3-B$5)/B$4</f>
        <v>143750</v>
      </c>
      <c r="C8" s="2">
        <f t="shared" ref="C8:E8" si="0">(C$3-C$5)/C$4</f>
        <v>150</v>
      </c>
      <c r="D8" s="2">
        <f>(D$3-D$5)/D$4</f>
        <v>89.999999999999986</v>
      </c>
      <c r="E8" s="2">
        <f t="shared" si="0"/>
        <v>8000</v>
      </c>
    </row>
    <row r="9" spans="1:6" x14ac:dyDescent="0.25">
      <c r="A9" s="3" t="s">
        <v>7</v>
      </c>
      <c r="B9">
        <f>ROUNDDOWN(LOG10(B8),0)</f>
        <v>5</v>
      </c>
      <c r="C9">
        <f t="shared" ref="C9:E9" si="1">ROUNDDOWN(LOG10(C8),0)</f>
        <v>2</v>
      </c>
      <c r="D9">
        <f t="shared" si="1"/>
        <v>1</v>
      </c>
      <c r="E9">
        <f t="shared" si="1"/>
        <v>3</v>
      </c>
    </row>
    <row r="10" spans="1:6" x14ac:dyDescent="0.25">
      <c r="A10" s="3" t="s">
        <v>10</v>
      </c>
      <c r="B10">
        <f>B$8/(10^B9)</f>
        <v>1.4375</v>
      </c>
      <c r="C10">
        <f t="shared" ref="C10:E10" si="2">C$8/(10^C9)</f>
        <v>1.5</v>
      </c>
      <c r="D10">
        <f t="shared" si="2"/>
        <v>8.9999999999999982</v>
      </c>
      <c r="E10">
        <f t="shared" si="2"/>
        <v>8</v>
      </c>
    </row>
    <row r="11" spans="1:6" x14ac:dyDescent="0.25">
      <c r="A11" s="3" t="s">
        <v>9</v>
      </c>
      <c r="B11">
        <f>MATCH(B$10,CommonResValue!$A$1:$A$25,1)</f>
        <v>5</v>
      </c>
      <c r="C11">
        <f>MATCH(C$10,CommonResValue!$A$1:$A$25,1)</f>
        <v>6</v>
      </c>
      <c r="D11">
        <f>MATCH(D$10,CommonResValue!$A$1:$A$25,1)</f>
        <v>24</v>
      </c>
      <c r="E11">
        <f>MATCH(E$10,CommonResValue!$A$1:$A$25,1)</f>
        <v>23</v>
      </c>
    </row>
    <row r="12" spans="1:6" x14ac:dyDescent="0.25">
      <c r="A12" s="3" t="s">
        <v>8</v>
      </c>
      <c r="B12">
        <f>IF(B$11&lt;25,B$11+1,1)</f>
        <v>6</v>
      </c>
      <c r="C12">
        <f t="shared" ref="C12:E12" si="3">IF(C$11&lt;25,C$11+1,1)</f>
        <v>7</v>
      </c>
      <c r="D12">
        <f>IF(D$11&lt;24,D$11+1,1)</f>
        <v>1</v>
      </c>
      <c r="E12">
        <f t="shared" si="3"/>
        <v>24</v>
      </c>
    </row>
    <row r="13" spans="1:6" x14ac:dyDescent="0.25">
      <c r="A13" s="5" t="s">
        <v>11</v>
      </c>
      <c r="B13" s="5"/>
      <c r="C13" s="5"/>
      <c r="D13" s="5"/>
      <c r="E13" s="5"/>
      <c r="F13" s="5"/>
    </row>
    <row r="14" spans="1:6" x14ac:dyDescent="0.25">
      <c r="A14" s="3" t="s">
        <v>16</v>
      </c>
      <c r="B14" s="2" cm="1">
        <f t="array" ref="B14">IF(ISERROR(B$11),"NOT FOUND",INDEX(CommonResValue!$A$1:$G$24,RShunt!B$11,RShunt!B$9+1))</f>
        <v>140000</v>
      </c>
      <c r="C14" s="2" cm="1">
        <f t="array" ref="C14">IF(ISERROR(C$11),"NOT FOUND",INDEX(CommonResValue!$A$1:$G$24,RShunt!C$11,RShunt!C$9+1))</f>
        <v>150</v>
      </c>
      <c r="D14" s="2" cm="1">
        <f t="array" ref="D14">IF(ISERROR(D$11),"NOT FOUND",INDEX(CommonResValue!$A$1:$G$24,RShunt!D$11,RShunt!D$9+1))</f>
        <v>82</v>
      </c>
      <c r="E14" s="2" cm="1">
        <f t="array" ref="E14">IF(ISERROR(E$11),"NOT FOUND",INDEX(CommonResValue!$A$1:$G$24,RShunt!E$11,RShunt!E$9+1))</f>
        <v>7500</v>
      </c>
    </row>
    <row r="15" spans="1:6" x14ac:dyDescent="0.25">
      <c r="A15" s="3" t="s">
        <v>14</v>
      </c>
      <c r="B15">
        <f>ABS(B$8-B$14)</f>
        <v>3750</v>
      </c>
      <c r="C15">
        <f t="shared" ref="C15:E15" si="4">ABS(C$8-C$14)</f>
        <v>0</v>
      </c>
      <c r="D15">
        <f t="shared" si="4"/>
        <v>7.9999999999999858</v>
      </c>
      <c r="E15">
        <f t="shared" si="4"/>
        <v>500</v>
      </c>
    </row>
    <row r="16" spans="1:6" x14ac:dyDescent="0.25">
      <c r="A16" s="3" t="s">
        <v>13</v>
      </c>
      <c r="B16">
        <f>B$3-B$5</f>
        <v>115</v>
      </c>
      <c r="C16">
        <f t="shared" ref="C16:E16" si="5">C$3-C$5</f>
        <v>3</v>
      </c>
      <c r="D16">
        <f t="shared" si="5"/>
        <v>1.7999999999999998</v>
      </c>
      <c r="E16">
        <f t="shared" si="5"/>
        <v>20</v>
      </c>
    </row>
    <row r="17" spans="1:6" x14ac:dyDescent="0.25">
      <c r="A17" s="3" t="s">
        <v>15</v>
      </c>
      <c r="B17" s="2">
        <f>POWER(B$16,2) / B$14</f>
        <v>9.4464285714285709E-2</v>
      </c>
      <c r="C17" s="2">
        <f t="shared" ref="C17:E17" si="6">POWER(C$16,2) / C$14</f>
        <v>0.06</v>
      </c>
      <c r="D17" s="2">
        <f t="shared" si="6"/>
        <v>3.9512195121951213E-2</v>
      </c>
      <c r="E17" s="2">
        <f t="shared" si="6"/>
        <v>5.3333333333333337E-2</v>
      </c>
    </row>
    <row r="19" spans="1:6" x14ac:dyDescent="0.25">
      <c r="A19" s="5" t="s">
        <v>12</v>
      </c>
      <c r="B19" s="5"/>
      <c r="C19" s="5"/>
      <c r="D19" s="5"/>
      <c r="E19" s="5"/>
      <c r="F19" s="5"/>
    </row>
    <row r="20" spans="1:6" x14ac:dyDescent="0.25">
      <c r="A20" s="3" t="s">
        <v>16</v>
      </c>
      <c r="B20" s="2" cm="1">
        <f t="array" ref="B20">IF(ISERROR(B$12),"NOT FOUND",IF(B$12=1,INDEX(CommonResValue!$A$1:$G$24,B$12,B$9+2),INDEX(CommonResValue!$A$1:$G$24,B$12,B$9+1)))</f>
        <v>150000</v>
      </c>
      <c r="C20" s="2" cm="1">
        <f t="array" ref="C20">IF(ISERROR(C$12),"NOT FOUND",IF(C$12=1,INDEX(CommonResValue!$A$1:$G$24,C$12,C$9+2),INDEX(CommonResValue!$A$1:$G$24,C$12,C$9+1)))</f>
        <v>160</v>
      </c>
      <c r="D20" s="2" cm="1">
        <f t="array" ref="D20">IF(ISERROR(D$12),"NOT FOUND",IF(D$12=1,INDEX(CommonResValue!$A$1:$G$24,D$12,D$9+2),INDEX(CommonResValue!$A$1:$G$24,D$12,D$9+1)))</f>
        <v>100</v>
      </c>
      <c r="E20" s="2" cm="1">
        <f t="array" ref="E20">IF(ISERROR(E$12),"NOT FOUND",IF($B$12=1,INDEX(CommonResValue!$A$1:$G$24,E$12,E$9+2),INDEX(CommonResValue!$A$1:$G$24,E$12,E$9+1)))</f>
        <v>8200</v>
      </c>
    </row>
    <row r="21" spans="1:6" x14ac:dyDescent="0.25">
      <c r="A21" s="3" t="s">
        <v>14</v>
      </c>
      <c r="B21">
        <f>ABS(B$8-B$20)</f>
        <v>6250</v>
      </c>
      <c r="C21">
        <f t="shared" ref="C21:E21" si="7">ABS(C$8-C$20)</f>
        <v>10</v>
      </c>
      <c r="D21">
        <f t="shared" si="7"/>
        <v>10.000000000000014</v>
      </c>
      <c r="E21">
        <f t="shared" si="7"/>
        <v>200</v>
      </c>
    </row>
    <row r="22" spans="1:6" x14ac:dyDescent="0.25">
      <c r="A22" s="3" t="s">
        <v>13</v>
      </c>
      <c r="B22">
        <f>B$3-B$5</f>
        <v>115</v>
      </c>
      <c r="C22">
        <f t="shared" ref="C22:E22" si="8">C$3-C$5</f>
        <v>3</v>
      </c>
      <c r="D22">
        <f t="shared" si="8"/>
        <v>1.7999999999999998</v>
      </c>
      <c r="E22">
        <f t="shared" si="8"/>
        <v>20</v>
      </c>
    </row>
    <row r="23" spans="1:6" x14ac:dyDescent="0.25">
      <c r="A23" s="3" t="s">
        <v>15</v>
      </c>
      <c r="B23" s="2">
        <f>POWER(B$22,2) / B$20</f>
        <v>8.8166666666666671E-2</v>
      </c>
      <c r="C23" s="2">
        <f t="shared" ref="C23:E23" si="9">POWER(C$22,2) / C$20</f>
        <v>5.6250000000000001E-2</v>
      </c>
      <c r="D23" s="2">
        <f t="shared" si="9"/>
        <v>3.2399999999999991E-2</v>
      </c>
      <c r="E23" s="2">
        <f t="shared" si="9"/>
        <v>4.878048780487805E-2</v>
      </c>
    </row>
  </sheetData>
  <mergeCells count="3">
    <mergeCell ref="A7:F7"/>
    <mergeCell ref="A13:F13"/>
    <mergeCell ref="A19:F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A8292-C281-4604-98C8-B10B8A377B17}">
  <dimension ref="A1:F48"/>
  <sheetViews>
    <sheetView tabSelected="1" workbookViewId="0">
      <selection activeCell="B1" sqref="B1"/>
    </sheetView>
  </sheetViews>
  <sheetFormatPr defaultRowHeight="15" x14ac:dyDescent="0.25"/>
  <cols>
    <col min="1" max="1" width="20.7109375" customWidth="1"/>
    <col min="2" max="2" width="10" bestFit="1" customWidth="1"/>
  </cols>
  <sheetData>
    <row r="1" spans="1:6" x14ac:dyDescent="0.25">
      <c r="B1" t="s">
        <v>20</v>
      </c>
    </row>
    <row r="2" spans="1:6" x14ac:dyDescent="0.25">
      <c r="A2" s="1" t="s">
        <v>25</v>
      </c>
      <c r="B2" s="1"/>
      <c r="C2" s="1"/>
      <c r="D2" s="1"/>
      <c r="E2" s="1"/>
    </row>
    <row r="3" spans="1:6" x14ac:dyDescent="0.25">
      <c r="A3" t="s">
        <v>21</v>
      </c>
      <c r="B3" s="6">
        <v>40</v>
      </c>
    </row>
    <row r="4" spans="1:6" x14ac:dyDescent="0.25">
      <c r="A4" t="s">
        <v>23</v>
      </c>
      <c r="B4" s="6">
        <v>0.9</v>
      </c>
    </row>
    <row r="7" spans="1:6" x14ac:dyDescent="0.25">
      <c r="A7" s="1" t="s">
        <v>26</v>
      </c>
      <c r="B7" s="1"/>
      <c r="C7" s="1"/>
      <c r="D7" s="1"/>
      <c r="E7" s="1"/>
      <c r="F7" s="1"/>
    </row>
    <row r="8" spans="1:6" x14ac:dyDescent="0.25">
      <c r="A8" t="s">
        <v>24</v>
      </c>
      <c r="B8" s="6">
        <v>5</v>
      </c>
    </row>
    <row r="9" spans="1:6" x14ac:dyDescent="0.25">
      <c r="A9" t="s">
        <v>27</v>
      </c>
      <c r="B9" s="6">
        <v>8.0000000000000004E-4</v>
      </c>
    </row>
    <row r="10" spans="1:6" x14ac:dyDescent="0.25">
      <c r="A10" t="s">
        <v>30</v>
      </c>
      <c r="B10" s="6">
        <v>1</v>
      </c>
    </row>
    <row r="12" spans="1:6" x14ac:dyDescent="0.25">
      <c r="A12" s="1" t="s">
        <v>36</v>
      </c>
      <c r="B12" s="1"/>
      <c r="C12" s="1"/>
      <c r="D12" s="1"/>
      <c r="E12" s="1"/>
      <c r="F12" s="1"/>
    </row>
    <row r="13" spans="1:6" x14ac:dyDescent="0.25">
      <c r="A13" t="s">
        <v>28</v>
      </c>
      <c r="B13">
        <f>B$9/B$3</f>
        <v>2.0000000000000002E-5</v>
      </c>
    </row>
    <row r="14" spans="1:6" x14ac:dyDescent="0.25">
      <c r="A14" t="s">
        <v>31</v>
      </c>
      <c r="B14">
        <f>B$13*B$10/100</f>
        <v>2.0000000000000002E-7</v>
      </c>
    </row>
    <row r="15" spans="1:6" x14ac:dyDescent="0.25">
      <c r="A15" t="s">
        <v>32</v>
      </c>
      <c r="B15" s="2">
        <f>B$4/B14</f>
        <v>4500000</v>
      </c>
    </row>
    <row r="16" spans="1:6" x14ac:dyDescent="0.25">
      <c r="A16" t="s">
        <v>33</v>
      </c>
      <c r="B16" s="6">
        <v>1000000</v>
      </c>
    </row>
    <row r="17" spans="1:6" x14ac:dyDescent="0.25">
      <c r="A17" t="s">
        <v>31</v>
      </c>
      <c r="B17">
        <f>B$4/B$16</f>
        <v>9.0000000000000007E-7</v>
      </c>
    </row>
    <row r="18" spans="1:6" x14ac:dyDescent="0.25">
      <c r="A18" t="s">
        <v>34</v>
      </c>
      <c r="B18">
        <f>B$13+B$17</f>
        <v>2.0900000000000003E-5</v>
      </c>
    </row>
    <row r="19" spans="1:6" x14ac:dyDescent="0.25">
      <c r="A19" t="s">
        <v>29</v>
      </c>
      <c r="B19" s="2">
        <f>(B$8-B$4)/B18</f>
        <v>196172.24880382771</v>
      </c>
    </row>
    <row r="20" spans="1:6" x14ac:dyDescent="0.25">
      <c r="A20" t="s">
        <v>35</v>
      </c>
      <c r="B20" s="6">
        <v>100000</v>
      </c>
    </row>
    <row r="22" spans="1:6" x14ac:dyDescent="0.25">
      <c r="A22" s="1" t="s">
        <v>5</v>
      </c>
      <c r="B22" s="1"/>
      <c r="C22" s="1"/>
      <c r="D22" s="1"/>
      <c r="E22" s="1"/>
      <c r="F22" s="1"/>
    </row>
    <row r="23" spans="1:6" x14ac:dyDescent="0.25">
      <c r="A23" t="s">
        <v>34</v>
      </c>
      <c r="B23" s="2">
        <f>(B$8 - B$4) / B$20</f>
        <v>4.0999999999999994E-5</v>
      </c>
    </row>
    <row r="24" spans="1:6" x14ac:dyDescent="0.25">
      <c r="A24" t="s">
        <v>37</v>
      </c>
      <c r="B24">
        <f>POWER(B$23,2) * B$20</f>
        <v>1.6809999999999994E-4</v>
      </c>
    </row>
    <row r="48" spans="1:1" x14ac:dyDescent="0.25">
      <c r="A48" t="s">
        <v>22</v>
      </c>
    </row>
  </sheetData>
  <mergeCells count="4">
    <mergeCell ref="A2:E2"/>
    <mergeCell ref="A7:F7"/>
    <mergeCell ref="A12:F12"/>
    <mergeCell ref="A22:F2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BF0C5-DA7B-4C6D-86A8-C9D5591ECA7C}">
  <dimension ref="A1:G25"/>
  <sheetViews>
    <sheetView workbookViewId="0">
      <selection activeCell="I7" sqref="I7"/>
    </sheetView>
  </sheetViews>
  <sheetFormatPr defaultRowHeight="15" x14ac:dyDescent="0.25"/>
  <sheetData>
    <row r="1" spans="1:7" x14ac:dyDescent="0.25">
      <c r="A1">
        <v>1</v>
      </c>
      <c r="B1">
        <f>A1*10</f>
        <v>10</v>
      </c>
      <c r="C1">
        <f t="shared" ref="C1:G1" si="0">B1*10</f>
        <v>100</v>
      </c>
      <c r="D1">
        <f t="shared" si="0"/>
        <v>1000</v>
      </c>
      <c r="E1">
        <f t="shared" si="0"/>
        <v>10000</v>
      </c>
      <c r="F1">
        <f t="shared" si="0"/>
        <v>100000</v>
      </c>
      <c r="G1">
        <f t="shared" si="0"/>
        <v>1000000</v>
      </c>
    </row>
    <row r="2" spans="1:7" x14ac:dyDescent="0.25">
      <c r="A2">
        <v>1.1000000000000001</v>
      </c>
      <c r="B2">
        <f t="shared" ref="B2:G25" si="1">A2*10</f>
        <v>11</v>
      </c>
      <c r="C2">
        <f t="shared" si="1"/>
        <v>110</v>
      </c>
      <c r="D2">
        <f t="shared" si="1"/>
        <v>1100</v>
      </c>
      <c r="E2">
        <f t="shared" si="1"/>
        <v>11000</v>
      </c>
      <c r="F2">
        <f t="shared" si="1"/>
        <v>110000</v>
      </c>
      <c r="G2">
        <f t="shared" si="1"/>
        <v>1100000</v>
      </c>
    </row>
    <row r="3" spans="1:7" x14ac:dyDescent="0.25">
      <c r="A3">
        <v>1.2</v>
      </c>
      <c r="B3">
        <f t="shared" si="1"/>
        <v>12</v>
      </c>
      <c r="C3">
        <f t="shared" si="1"/>
        <v>120</v>
      </c>
      <c r="D3">
        <f t="shared" si="1"/>
        <v>1200</v>
      </c>
      <c r="E3">
        <f t="shared" si="1"/>
        <v>12000</v>
      </c>
      <c r="F3">
        <f t="shared" si="1"/>
        <v>120000</v>
      </c>
      <c r="G3">
        <f t="shared" si="1"/>
        <v>1200000</v>
      </c>
    </row>
    <row r="4" spans="1:7" x14ac:dyDescent="0.25">
      <c r="A4">
        <v>1.3</v>
      </c>
      <c r="B4">
        <f t="shared" si="1"/>
        <v>13</v>
      </c>
      <c r="C4">
        <f t="shared" si="1"/>
        <v>130</v>
      </c>
      <c r="D4">
        <f t="shared" si="1"/>
        <v>1300</v>
      </c>
      <c r="E4">
        <f t="shared" si="1"/>
        <v>13000</v>
      </c>
      <c r="F4">
        <f t="shared" si="1"/>
        <v>130000</v>
      </c>
      <c r="G4">
        <f t="shared" si="1"/>
        <v>1300000</v>
      </c>
    </row>
    <row r="5" spans="1:7" x14ac:dyDescent="0.25">
      <c r="A5">
        <v>1.4</v>
      </c>
      <c r="B5">
        <f t="shared" si="1"/>
        <v>14</v>
      </c>
      <c r="C5">
        <f t="shared" si="1"/>
        <v>140</v>
      </c>
      <c r="D5">
        <f t="shared" si="1"/>
        <v>1400</v>
      </c>
      <c r="E5">
        <f t="shared" si="1"/>
        <v>14000</v>
      </c>
      <c r="F5">
        <f t="shared" si="1"/>
        <v>140000</v>
      </c>
      <c r="G5">
        <f t="shared" si="1"/>
        <v>1400000</v>
      </c>
    </row>
    <row r="6" spans="1:7" x14ac:dyDescent="0.25">
      <c r="A6">
        <v>1.5</v>
      </c>
      <c r="B6">
        <f t="shared" si="1"/>
        <v>15</v>
      </c>
      <c r="C6">
        <f t="shared" si="1"/>
        <v>150</v>
      </c>
      <c r="D6">
        <f t="shared" si="1"/>
        <v>1500</v>
      </c>
      <c r="E6">
        <f t="shared" si="1"/>
        <v>15000</v>
      </c>
      <c r="F6">
        <f t="shared" si="1"/>
        <v>150000</v>
      </c>
      <c r="G6">
        <f t="shared" si="1"/>
        <v>1500000</v>
      </c>
    </row>
    <row r="7" spans="1:7" x14ac:dyDescent="0.25">
      <c r="A7">
        <v>1.6</v>
      </c>
      <c r="B7">
        <f t="shared" si="1"/>
        <v>16</v>
      </c>
      <c r="C7">
        <f t="shared" si="1"/>
        <v>160</v>
      </c>
      <c r="D7">
        <f t="shared" si="1"/>
        <v>1600</v>
      </c>
      <c r="E7">
        <f t="shared" si="1"/>
        <v>16000</v>
      </c>
      <c r="F7">
        <f t="shared" si="1"/>
        <v>160000</v>
      </c>
      <c r="G7">
        <f t="shared" si="1"/>
        <v>1600000</v>
      </c>
    </row>
    <row r="8" spans="1:7" x14ac:dyDescent="0.25">
      <c r="A8">
        <v>1.8</v>
      </c>
      <c r="B8">
        <f t="shared" si="1"/>
        <v>18</v>
      </c>
      <c r="C8">
        <f t="shared" si="1"/>
        <v>180</v>
      </c>
      <c r="D8">
        <f t="shared" si="1"/>
        <v>1800</v>
      </c>
      <c r="E8">
        <f t="shared" si="1"/>
        <v>18000</v>
      </c>
      <c r="F8">
        <f t="shared" si="1"/>
        <v>180000</v>
      </c>
      <c r="G8">
        <f t="shared" si="1"/>
        <v>1800000</v>
      </c>
    </row>
    <row r="9" spans="1:7" x14ac:dyDescent="0.25">
      <c r="A9">
        <v>2</v>
      </c>
      <c r="B9">
        <f t="shared" si="1"/>
        <v>20</v>
      </c>
      <c r="C9">
        <f t="shared" si="1"/>
        <v>200</v>
      </c>
      <c r="D9">
        <f t="shared" si="1"/>
        <v>2000</v>
      </c>
      <c r="E9">
        <f t="shared" si="1"/>
        <v>20000</v>
      </c>
      <c r="F9">
        <f t="shared" si="1"/>
        <v>200000</v>
      </c>
      <c r="G9">
        <f t="shared" si="1"/>
        <v>2000000</v>
      </c>
    </row>
    <row r="10" spans="1:7" x14ac:dyDescent="0.25">
      <c r="A10">
        <v>2.2000000000000002</v>
      </c>
      <c r="B10">
        <f t="shared" si="1"/>
        <v>22</v>
      </c>
      <c r="C10">
        <f t="shared" si="1"/>
        <v>220</v>
      </c>
      <c r="D10">
        <f t="shared" si="1"/>
        <v>2200</v>
      </c>
      <c r="E10">
        <f t="shared" si="1"/>
        <v>22000</v>
      </c>
      <c r="F10">
        <f t="shared" si="1"/>
        <v>220000</v>
      </c>
      <c r="G10">
        <f t="shared" si="1"/>
        <v>2200000</v>
      </c>
    </row>
    <row r="11" spans="1:7" x14ac:dyDescent="0.25">
      <c r="A11">
        <v>2.4</v>
      </c>
      <c r="B11">
        <f t="shared" si="1"/>
        <v>24</v>
      </c>
      <c r="C11">
        <f t="shared" si="1"/>
        <v>240</v>
      </c>
      <c r="D11">
        <f t="shared" si="1"/>
        <v>2400</v>
      </c>
      <c r="E11">
        <f t="shared" si="1"/>
        <v>24000</v>
      </c>
      <c r="F11">
        <f t="shared" si="1"/>
        <v>240000</v>
      </c>
      <c r="G11">
        <f t="shared" si="1"/>
        <v>2400000</v>
      </c>
    </row>
    <row r="12" spans="1:7" x14ac:dyDescent="0.25">
      <c r="A12">
        <v>2.7</v>
      </c>
      <c r="B12">
        <f t="shared" si="1"/>
        <v>27</v>
      </c>
      <c r="C12">
        <f t="shared" si="1"/>
        <v>270</v>
      </c>
      <c r="D12">
        <f t="shared" si="1"/>
        <v>2700</v>
      </c>
      <c r="E12">
        <f t="shared" si="1"/>
        <v>27000</v>
      </c>
      <c r="F12">
        <f t="shared" si="1"/>
        <v>270000</v>
      </c>
      <c r="G12">
        <f t="shared" si="1"/>
        <v>2700000</v>
      </c>
    </row>
    <row r="13" spans="1:7" x14ac:dyDescent="0.25">
      <c r="A13">
        <v>3</v>
      </c>
      <c r="B13">
        <f t="shared" si="1"/>
        <v>30</v>
      </c>
      <c r="C13">
        <f t="shared" si="1"/>
        <v>300</v>
      </c>
      <c r="D13">
        <f t="shared" si="1"/>
        <v>3000</v>
      </c>
      <c r="E13">
        <f t="shared" si="1"/>
        <v>30000</v>
      </c>
      <c r="F13">
        <f t="shared" si="1"/>
        <v>300000</v>
      </c>
      <c r="G13">
        <f t="shared" si="1"/>
        <v>3000000</v>
      </c>
    </row>
    <row r="14" spans="1:7" x14ac:dyDescent="0.25">
      <c r="A14">
        <v>3.3</v>
      </c>
      <c r="B14">
        <f t="shared" si="1"/>
        <v>33</v>
      </c>
      <c r="C14">
        <f t="shared" si="1"/>
        <v>330</v>
      </c>
      <c r="D14">
        <f t="shared" si="1"/>
        <v>3300</v>
      </c>
      <c r="E14">
        <f t="shared" si="1"/>
        <v>33000</v>
      </c>
      <c r="F14">
        <f t="shared" si="1"/>
        <v>330000</v>
      </c>
      <c r="G14">
        <f t="shared" si="1"/>
        <v>3300000</v>
      </c>
    </row>
    <row r="15" spans="1:7" x14ac:dyDescent="0.25">
      <c r="A15">
        <v>3.6</v>
      </c>
      <c r="B15">
        <f t="shared" si="1"/>
        <v>36</v>
      </c>
      <c r="C15">
        <f t="shared" si="1"/>
        <v>360</v>
      </c>
      <c r="D15">
        <f t="shared" si="1"/>
        <v>3600</v>
      </c>
      <c r="E15">
        <f t="shared" si="1"/>
        <v>36000</v>
      </c>
      <c r="F15">
        <f t="shared" si="1"/>
        <v>360000</v>
      </c>
      <c r="G15">
        <f t="shared" si="1"/>
        <v>3600000</v>
      </c>
    </row>
    <row r="16" spans="1:7" x14ac:dyDescent="0.25">
      <c r="A16">
        <v>3.9</v>
      </c>
      <c r="B16">
        <f t="shared" si="1"/>
        <v>39</v>
      </c>
      <c r="C16">
        <f t="shared" si="1"/>
        <v>390</v>
      </c>
      <c r="D16">
        <f t="shared" si="1"/>
        <v>3900</v>
      </c>
      <c r="E16">
        <f t="shared" si="1"/>
        <v>39000</v>
      </c>
      <c r="F16">
        <f t="shared" si="1"/>
        <v>390000</v>
      </c>
      <c r="G16">
        <f t="shared" si="1"/>
        <v>3900000</v>
      </c>
    </row>
    <row r="17" spans="1:7" x14ac:dyDescent="0.25">
      <c r="A17">
        <v>4.3</v>
      </c>
      <c r="B17">
        <f t="shared" si="1"/>
        <v>43</v>
      </c>
      <c r="C17">
        <f t="shared" si="1"/>
        <v>430</v>
      </c>
      <c r="D17">
        <f t="shared" si="1"/>
        <v>4300</v>
      </c>
      <c r="E17">
        <f t="shared" si="1"/>
        <v>43000</v>
      </c>
      <c r="F17">
        <f t="shared" si="1"/>
        <v>430000</v>
      </c>
      <c r="G17">
        <f t="shared" si="1"/>
        <v>4300000</v>
      </c>
    </row>
    <row r="18" spans="1:7" x14ac:dyDescent="0.25">
      <c r="A18">
        <v>4.7</v>
      </c>
      <c r="B18">
        <f t="shared" si="1"/>
        <v>47</v>
      </c>
      <c r="C18">
        <f t="shared" si="1"/>
        <v>470</v>
      </c>
      <c r="D18">
        <f t="shared" si="1"/>
        <v>4700</v>
      </c>
      <c r="E18">
        <f t="shared" si="1"/>
        <v>47000</v>
      </c>
      <c r="F18">
        <f t="shared" si="1"/>
        <v>470000</v>
      </c>
      <c r="G18">
        <f t="shared" si="1"/>
        <v>4700000</v>
      </c>
    </row>
    <row r="19" spans="1:7" x14ac:dyDescent="0.25">
      <c r="A19">
        <v>5.0999999999999996</v>
      </c>
      <c r="B19">
        <f t="shared" si="1"/>
        <v>51</v>
      </c>
      <c r="C19">
        <f t="shared" si="1"/>
        <v>510</v>
      </c>
      <c r="D19">
        <f t="shared" si="1"/>
        <v>5100</v>
      </c>
      <c r="E19">
        <f t="shared" si="1"/>
        <v>51000</v>
      </c>
      <c r="F19">
        <f t="shared" si="1"/>
        <v>510000</v>
      </c>
      <c r="G19">
        <f t="shared" si="1"/>
        <v>5100000</v>
      </c>
    </row>
    <row r="20" spans="1:7" x14ac:dyDescent="0.25">
      <c r="A20">
        <v>5.6</v>
      </c>
      <c r="B20">
        <f t="shared" si="1"/>
        <v>56</v>
      </c>
      <c r="C20">
        <f t="shared" si="1"/>
        <v>560</v>
      </c>
      <c r="D20">
        <f t="shared" si="1"/>
        <v>5600</v>
      </c>
      <c r="E20">
        <f t="shared" si="1"/>
        <v>56000</v>
      </c>
      <c r="F20">
        <f t="shared" si="1"/>
        <v>560000</v>
      </c>
      <c r="G20">
        <f t="shared" si="1"/>
        <v>5600000</v>
      </c>
    </row>
    <row r="21" spans="1:7" x14ac:dyDescent="0.25">
      <c r="A21">
        <v>6.2</v>
      </c>
      <c r="B21">
        <f t="shared" si="1"/>
        <v>62</v>
      </c>
      <c r="C21">
        <f t="shared" si="1"/>
        <v>620</v>
      </c>
      <c r="D21">
        <f t="shared" si="1"/>
        <v>6200</v>
      </c>
      <c r="E21">
        <f t="shared" si="1"/>
        <v>62000</v>
      </c>
      <c r="F21">
        <f t="shared" si="1"/>
        <v>620000</v>
      </c>
      <c r="G21">
        <f t="shared" si="1"/>
        <v>6200000</v>
      </c>
    </row>
    <row r="22" spans="1:7" x14ac:dyDescent="0.25">
      <c r="A22">
        <v>6.8</v>
      </c>
      <c r="B22">
        <f t="shared" si="1"/>
        <v>68</v>
      </c>
      <c r="C22">
        <f t="shared" si="1"/>
        <v>680</v>
      </c>
      <c r="D22">
        <f t="shared" si="1"/>
        <v>6800</v>
      </c>
      <c r="E22">
        <f t="shared" si="1"/>
        <v>68000</v>
      </c>
      <c r="F22">
        <f t="shared" si="1"/>
        <v>680000</v>
      </c>
      <c r="G22">
        <f t="shared" si="1"/>
        <v>6800000</v>
      </c>
    </row>
    <row r="23" spans="1:7" x14ac:dyDescent="0.25">
      <c r="A23">
        <v>7.5</v>
      </c>
      <c r="B23">
        <f t="shared" si="1"/>
        <v>75</v>
      </c>
      <c r="C23">
        <f t="shared" si="1"/>
        <v>750</v>
      </c>
      <c r="D23">
        <f t="shared" si="1"/>
        <v>7500</v>
      </c>
      <c r="E23">
        <f t="shared" si="1"/>
        <v>75000</v>
      </c>
      <c r="F23">
        <f t="shared" si="1"/>
        <v>750000</v>
      </c>
      <c r="G23">
        <f t="shared" si="1"/>
        <v>7500000</v>
      </c>
    </row>
    <row r="24" spans="1:7" x14ac:dyDescent="0.25">
      <c r="A24">
        <v>8.1999999999999993</v>
      </c>
      <c r="B24">
        <f t="shared" si="1"/>
        <v>82</v>
      </c>
      <c r="C24">
        <f t="shared" si="1"/>
        <v>820</v>
      </c>
      <c r="D24">
        <f t="shared" si="1"/>
        <v>8200</v>
      </c>
      <c r="E24">
        <f t="shared" si="1"/>
        <v>82000</v>
      </c>
      <c r="F24">
        <f t="shared" si="1"/>
        <v>820000</v>
      </c>
      <c r="G24">
        <f t="shared" si="1"/>
        <v>8200000</v>
      </c>
    </row>
    <row r="25" spans="1:7" x14ac:dyDescent="0.25">
      <c r="A25">
        <v>9.1</v>
      </c>
      <c r="B25">
        <f t="shared" si="1"/>
        <v>91</v>
      </c>
      <c r="C25">
        <f t="shared" si="1"/>
        <v>910</v>
      </c>
      <c r="D25">
        <f t="shared" si="1"/>
        <v>9100</v>
      </c>
      <c r="E25">
        <f t="shared" si="1"/>
        <v>91000</v>
      </c>
      <c r="F25">
        <f t="shared" si="1"/>
        <v>910000</v>
      </c>
      <c r="G25">
        <f t="shared" si="1"/>
        <v>9100000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RShunt</vt:lpstr>
      <vt:lpstr>BJTCal</vt:lpstr>
      <vt:lpstr>CommonResValue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phasa</dc:creator>
  <cp:lastModifiedBy>phasa</cp:lastModifiedBy>
  <dcterms:created xsi:type="dcterms:W3CDTF">2021-12-23T12:04:02Z</dcterms:created>
  <dcterms:modified xsi:type="dcterms:W3CDTF">2021-12-23T16:20:15Z</dcterms:modified>
</cp:coreProperties>
</file>