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CWeeds\Documents\DATA\Tarnov\Combined\"/>
    </mc:Choice>
  </mc:AlternateContent>
  <bookViews>
    <workbookView xWindow="0" yWindow="0" windowWidth="19200" windowHeight="12180" activeTab="2"/>
  </bookViews>
  <sheets>
    <sheet name="Extension" sheetId="2" r:id="rId1"/>
    <sheet name="Dose response 3in" sheetId="3" r:id="rId2"/>
    <sheet name="Dose response 6in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23" i="3" l="1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22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7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47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9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3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62" i="3"/>
  <c r="O114" i="3"/>
  <c r="O108" i="3"/>
  <c r="O109" i="3"/>
  <c r="O110" i="3"/>
  <c r="O111" i="3"/>
  <c r="O112" i="3"/>
  <c r="O113" i="3"/>
  <c r="O115" i="3"/>
  <c r="O116" i="3"/>
  <c r="O117" i="3"/>
  <c r="O118" i="3"/>
  <c r="O119" i="3"/>
  <c r="O120" i="3"/>
  <c r="O121" i="3"/>
  <c r="O107" i="3"/>
  <c r="O25" i="3"/>
  <c r="O18" i="3"/>
  <c r="O19" i="3"/>
  <c r="O20" i="3"/>
  <c r="O21" i="3"/>
  <c r="O22" i="3"/>
  <c r="O23" i="3"/>
  <c r="O24" i="3"/>
  <c r="O26" i="3"/>
  <c r="O27" i="3"/>
  <c r="O28" i="3"/>
  <c r="O29" i="3"/>
  <c r="O30" i="3"/>
  <c r="O31" i="3"/>
  <c r="O17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3" i="3"/>
  <c r="O2" i="3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78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07" i="4"/>
  <c r="N107" i="4"/>
  <c r="O124" i="4"/>
  <c r="O123" i="4"/>
  <c r="O122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N122" i="4"/>
  <c r="O77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62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33" i="4"/>
  <c r="O34" i="4"/>
  <c r="O35" i="4"/>
  <c r="O36" i="4"/>
  <c r="O37" i="4"/>
  <c r="O38" i="4"/>
  <c r="O39" i="4"/>
  <c r="O41" i="4"/>
  <c r="O42" i="4"/>
  <c r="O43" i="4"/>
  <c r="O44" i="4"/>
  <c r="O45" i="4"/>
  <c r="O46" i="4"/>
  <c r="O32" i="4"/>
  <c r="O20" i="4"/>
  <c r="O21" i="4"/>
  <c r="O23" i="4"/>
  <c r="O24" i="4"/>
  <c r="O25" i="4"/>
  <c r="O26" i="4"/>
  <c r="O27" i="4"/>
  <c r="O28" i="4"/>
  <c r="O29" i="4"/>
  <c r="O30" i="4"/>
  <c r="O31" i="4"/>
  <c r="O17" i="4"/>
  <c r="O18" i="4"/>
  <c r="O19" i="4"/>
  <c r="O3" i="4"/>
  <c r="O4" i="4"/>
  <c r="O5" i="4"/>
  <c r="O7" i="4"/>
  <c r="O8" i="4"/>
  <c r="O9" i="4"/>
  <c r="O10" i="4"/>
  <c r="O11" i="4"/>
  <c r="O12" i="4"/>
  <c r="O13" i="4"/>
  <c r="O14" i="4"/>
  <c r="O15" i="4"/>
  <c r="O16" i="4"/>
  <c r="O2" i="4"/>
  <c r="N6" i="4"/>
  <c r="O6" i="4" s="1"/>
  <c r="N133" i="4" l="1"/>
  <c r="N132" i="4"/>
  <c r="N130" i="4"/>
  <c r="N129" i="4"/>
  <c r="N128" i="4"/>
  <c r="N127" i="4"/>
  <c r="N126" i="4"/>
  <c r="N125" i="4"/>
  <c r="N124" i="4"/>
  <c r="N123" i="4"/>
  <c r="N121" i="4"/>
  <c r="N120" i="4"/>
  <c r="N119" i="4"/>
  <c r="N118" i="4"/>
  <c r="N117" i="4"/>
  <c r="N116" i="4"/>
  <c r="N115" i="4"/>
  <c r="N114" i="4"/>
  <c r="N113" i="4"/>
  <c r="N112" i="4"/>
  <c r="N111" i="4"/>
  <c r="N110" i="4"/>
  <c r="N109" i="4"/>
  <c r="N108" i="4"/>
  <c r="N106" i="4"/>
  <c r="O106" i="4" s="1"/>
  <c r="N105" i="4"/>
  <c r="O105" i="4" s="1"/>
  <c r="N104" i="4"/>
  <c r="O104" i="4" s="1"/>
  <c r="N103" i="4"/>
  <c r="O103" i="4" s="1"/>
  <c r="N102" i="4"/>
  <c r="O102" i="4" s="1"/>
  <c r="N101" i="4"/>
  <c r="O101" i="4" s="1"/>
  <c r="N100" i="4"/>
  <c r="O100" i="4" s="1"/>
  <c r="N99" i="4"/>
  <c r="O99" i="4" s="1"/>
  <c r="N98" i="4"/>
  <c r="O98" i="4" s="1"/>
  <c r="N97" i="4"/>
  <c r="O97" i="4" s="1"/>
  <c r="N96" i="4"/>
  <c r="O96" i="4" s="1"/>
  <c r="N95" i="4"/>
  <c r="O95" i="4" s="1"/>
  <c r="N94" i="4"/>
  <c r="O94" i="4" s="1"/>
  <c r="N93" i="4"/>
  <c r="O93" i="4" s="1"/>
  <c r="N92" i="4"/>
  <c r="O92" i="4" s="1"/>
  <c r="K100" i="2" l="1"/>
  <c r="I100" i="2"/>
  <c r="J100" i="2"/>
  <c r="H100" i="2"/>
  <c r="I93" i="2"/>
  <c r="J93" i="2"/>
  <c r="K93" i="2"/>
  <c r="H93" i="2"/>
  <c r="I86" i="2"/>
  <c r="J86" i="2"/>
  <c r="K86" i="2"/>
  <c r="H86" i="2"/>
  <c r="I82" i="2"/>
  <c r="J82" i="2"/>
  <c r="K82" i="2"/>
  <c r="H82" i="2"/>
  <c r="I78" i="2"/>
  <c r="J78" i="2"/>
  <c r="K78" i="2"/>
  <c r="H78" i="2"/>
  <c r="I73" i="2"/>
  <c r="J73" i="2"/>
  <c r="K73" i="2"/>
  <c r="H73" i="2"/>
  <c r="I67" i="2"/>
  <c r="J67" i="2"/>
  <c r="K67" i="2"/>
  <c r="H67" i="2"/>
  <c r="I63" i="2"/>
  <c r="J63" i="2"/>
  <c r="K63" i="2"/>
  <c r="H63" i="2"/>
  <c r="I59" i="2"/>
  <c r="J59" i="2"/>
  <c r="K59" i="2"/>
  <c r="H59" i="2"/>
  <c r="I55" i="2"/>
  <c r="J55" i="2"/>
  <c r="K55" i="2"/>
  <c r="H55" i="2"/>
  <c r="I49" i="2"/>
  <c r="J49" i="2"/>
  <c r="K49" i="2"/>
  <c r="H49" i="2"/>
  <c r="I42" i="2"/>
  <c r="J42" i="2"/>
  <c r="K42" i="2"/>
  <c r="H42" i="2"/>
  <c r="I37" i="2"/>
  <c r="J37" i="2"/>
  <c r="K37" i="2"/>
  <c r="H37" i="2"/>
  <c r="I31" i="2"/>
  <c r="H31" i="2"/>
  <c r="J31" i="2"/>
  <c r="K31" i="2"/>
  <c r="I26" i="2"/>
  <c r="J26" i="2"/>
  <c r="K26" i="2"/>
  <c r="H26" i="2"/>
</calcChain>
</file>

<file path=xl/sharedStrings.xml><?xml version="1.0" encoding="utf-8"?>
<sst xmlns="http://schemas.openxmlformats.org/spreadsheetml/2006/main" count="1454" uniqueCount="100">
  <si>
    <t>Rate</t>
  </si>
  <si>
    <t>Trt</t>
  </si>
  <si>
    <t>Waterhemp</t>
  </si>
  <si>
    <t>PRE</t>
  </si>
  <si>
    <t>POST</t>
  </si>
  <si>
    <t>Northeast Research &amp; Extension Center</t>
  </si>
  <si>
    <t>Trial ID:</t>
  </si>
  <si>
    <t xml:space="preserve">  Location:</t>
  </si>
  <si>
    <t>Tarnov, NE</t>
  </si>
  <si>
    <t xml:space="preserve">  Trial Year:</t>
  </si>
  <si>
    <t>Protocol ID:</t>
  </si>
  <si>
    <t xml:space="preserve">  Investigator:</t>
  </si>
  <si>
    <t>Stevan Knezevic</t>
  </si>
  <si>
    <t>Project ID:</t>
  </si>
  <si>
    <t xml:space="preserve">  Study Director:</t>
  </si>
  <si>
    <t xml:space="preserve">  Sponsor Contact:</t>
  </si>
  <si>
    <t>Rating Date</t>
  </si>
  <si>
    <t>6/17/2013</t>
  </si>
  <si>
    <t>7/17/2013</t>
  </si>
  <si>
    <t>Rating Type</t>
  </si>
  <si>
    <t>Control</t>
  </si>
  <si>
    <t>Rating Unit</t>
  </si>
  <si>
    <t>%</t>
  </si>
  <si>
    <t>Days After First/Last Applic.</t>
  </si>
  <si>
    <t>31    31</t>
  </si>
  <si>
    <t>61    29</t>
  </si>
  <si>
    <t>Treatment</t>
  </si>
  <si>
    <t>Growth</t>
  </si>
  <si>
    <t>Appl</t>
  </si>
  <si>
    <t>No.</t>
  </si>
  <si>
    <t>Name</t>
  </si>
  <si>
    <t>Unit</t>
  </si>
  <si>
    <t>Stage</t>
  </si>
  <si>
    <t>Code</t>
  </si>
  <si>
    <t>Plot</t>
  </si>
  <si>
    <t>Lumax EZ</t>
  </si>
  <si>
    <t>qt/a</t>
  </si>
  <si>
    <t>A</t>
  </si>
  <si>
    <t>Aatrex</t>
  </si>
  <si>
    <t>pt/a</t>
  </si>
  <si>
    <t>Harness</t>
  </si>
  <si>
    <t>Status</t>
  </si>
  <si>
    <t>oz/a</t>
  </si>
  <si>
    <t>B</t>
  </si>
  <si>
    <t>COC</t>
  </si>
  <si>
    <t>% v/v</t>
  </si>
  <si>
    <t>AMS</t>
  </si>
  <si>
    <t>lb/100 gal</t>
  </si>
  <si>
    <t>Corvus</t>
  </si>
  <si>
    <t>NIS</t>
  </si>
  <si>
    <t>Touchdown Total</t>
  </si>
  <si>
    <t>Dual II Magnum</t>
  </si>
  <si>
    <t>Liberty</t>
  </si>
  <si>
    <t>Halex GT</t>
  </si>
  <si>
    <t>Verdict</t>
  </si>
  <si>
    <t>Outlook</t>
  </si>
  <si>
    <t>Armezon</t>
  </si>
  <si>
    <t>rimsulfuron</t>
  </si>
  <si>
    <t>Bicep II Magnum</t>
  </si>
  <si>
    <t>Abundit Extra</t>
  </si>
  <si>
    <t>Surestart</t>
  </si>
  <si>
    <t>Durango</t>
  </si>
  <si>
    <t>Anthem ATZ</t>
  </si>
  <si>
    <t>Anthem</t>
  </si>
  <si>
    <t>Harness Xtra</t>
  </si>
  <si>
    <t>Roundup PowerMAX</t>
  </si>
  <si>
    <t>Impact</t>
  </si>
  <si>
    <t>atrazine</t>
  </si>
  <si>
    <t>MSO</t>
  </si>
  <si>
    <t xml:space="preserve"> % = percent</t>
  </si>
  <si>
    <t>29  29</t>
  </si>
  <si>
    <t>6/18/2014</t>
  </si>
  <si>
    <t xml:space="preserve"> Extension treatments for HPPD resistant waterhemp</t>
  </si>
  <si>
    <t xml:space="preserve"> UNL CRN TN Extension</t>
  </si>
  <si>
    <t>UNL CRN TN Extension</t>
  </si>
  <si>
    <t>(UNL CRN TN Extension) ARM 2014.2 Assessment Data Summary</t>
  </si>
  <si>
    <t>Mean</t>
  </si>
  <si>
    <t>61    32</t>
  </si>
  <si>
    <t>7/22/2014</t>
  </si>
  <si>
    <t>Weedsps</t>
  </si>
  <si>
    <t>CallistoRate</t>
  </si>
  <si>
    <t>Rateunit</t>
  </si>
  <si>
    <t>RateM</t>
  </si>
  <si>
    <t>RateunitM</t>
  </si>
  <si>
    <t>Rep</t>
  </si>
  <si>
    <t>Herbicide</t>
  </si>
  <si>
    <t>IR</t>
  </si>
  <si>
    <t>#1/4m2</t>
  </si>
  <si>
    <t>1g/4m2</t>
  </si>
  <si>
    <t>DW plant-1</t>
  </si>
  <si>
    <t>fl oz/A</t>
  </si>
  <si>
    <t>g AE/ha</t>
  </si>
  <si>
    <t>Callisto</t>
  </si>
  <si>
    <t>Laudis</t>
  </si>
  <si>
    <t>year</t>
  </si>
  <si>
    <t>DAT</t>
  </si>
  <si>
    <t xml:space="preserve"> </t>
  </si>
  <si>
    <t>na</t>
  </si>
  <si>
    <t>DW per Pl</t>
  </si>
  <si>
    <t>DWR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</si>
</sst>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quotePrefix="1"/>
    <xf numFmtId="0" fontId="0" fillId="0" borderId="0" xfId="0" applyBorder="1"/>
    <xf numFmtId="0" fontId="0" fillId="2" borderId="1" xfId="0" quotePrefix="1" applyFill="1" applyBorder="1"/>
    <xf numFmtId="0" fontId="0" fillId="0" borderId="1" xfId="0" quotePrefix="1" applyBorder="1"/>
    <xf numFmtId="0" fontId="0" fillId="3" borderId="1" xfId="0" quotePrefix="1" applyFill="1" applyBorder="1"/>
    <xf numFmtId="0" fontId="0" fillId="3" borderId="1" xfId="0" applyFill="1" applyBorder="1"/>
    <xf numFmtId="1" fontId="0" fillId="4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0" fillId="13" borderId="1" xfId="0" applyFill="1" applyBorder="1" applyAlignment="1">
      <alignment horizontal="center"/>
    </xf>
    <xf numFmtId="0" fontId="0" fillId="14" borderId="1" xfId="0" applyFill="1" applyBorder="1"/>
    <xf numFmtId="0" fontId="0" fillId="14" borderId="1" xfId="0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1" fontId="0" fillId="14" borderId="1" xfId="0" applyNumberForma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3" fillId="11" borderId="0" xfId="0" applyFont="1" applyFill="1" applyBorder="1"/>
    <xf numFmtId="0" fontId="3" fillId="15" borderId="1" xfId="0" applyFont="1" applyFill="1" applyBorder="1"/>
    <xf numFmtId="0" fontId="3" fillId="15" borderId="1" xfId="0" applyFont="1" applyFill="1" applyBorder="1" applyAlignment="1">
      <alignment horizontal="center"/>
    </xf>
    <xf numFmtId="1" fontId="3" fillId="15" borderId="1" xfId="0" applyNumberFormat="1" applyFont="1" applyFill="1" applyBorder="1" applyAlignment="1">
      <alignment horizontal="center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1" fontId="3" fillId="5" borderId="1" xfId="0" applyNumberFormat="1" applyFont="1" applyFill="1" applyBorder="1" applyAlignment="1">
      <alignment horizontal="center"/>
    </xf>
    <xf numFmtId="0" fontId="3" fillId="12" borderId="1" xfId="0" applyFont="1" applyFill="1" applyBorder="1"/>
    <xf numFmtId="0" fontId="3" fillId="12" borderId="1" xfId="0" applyFont="1" applyFill="1" applyBorder="1" applyAlignment="1">
      <alignment horizontal="center"/>
    </xf>
    <xf numFmtId="1" fontId="3" fillId="12" borderId="1" xfId="0" applyNumberFormat="1" applyFont="1" applyFill="1" applyBorder="1" applyAlignment="1">
      <alignment horizontal="center"/>
    </xf>
    <xf numFmtId="0" fontId="3" fillId="12" borderId="1" xfId="0" applyFont="1" applyFill="1" applyBorder="1" applyAlignment="1">
      <alignment horizontal="right"/>
    </xf>
    <xf numFmtId="2" fontId="3" fillId="12" borderId="1" xfId="0" applyNumberFormat="1" applyFont="1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1" fontId="0" fillId="15" borderId="1" xfId="0" applyNumberFormat="1" applyFill="1" applyBorder="1" applyAlignment="1">
      <alignment horizontal="center"/>
    </xf>
    <xf numFmtId="0" fontId="0" fillId="14" borderId="1" xfId="0" applyFill="1" applyBorder="1" applyAlignment="1">
      <alignment horizontal="right"/>
    </xf>
    <xf numFmtId="2" fontId="0" fillId="14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164" fontId="0" fillId="15" borderId="1" xfId="0" applyNumberFormat="1" applyFill="1" applyBorder="1" applyAlignment="1">
      <alignment horizontal="right"/>
    </xf>
    <xf numFmtId="1" fontId="3" fillId="5" borderId="1" xfId="0" applyNumberFormat="1" applyFont="1" applyFill="1" applyBorder="1"/>
    <xf numFmtId="2" fontId="3" fillId="5" borderId="1" xfId="0" applyNumberFormat="1" applyFont="1" applyFill="1" applyBorder="1"/>
    <xf numFmtId="164" fontId="3" fillId="5" borderId="1" xfId="0" applyNumberFormat="1" applyFont="1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quotePrefix="1" applyBorder="1" applyAlignment="1"/>
    <xf numFmtId="0" fontId="0" fillId="0" borderId="1" xfId="0" applyBorder="1" applyAlignment="1"/>
    <xf numFmtId="0" fontId="0" fillId="0" borderId="0" xfId="0" quotePrefix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opLeftCell="A4" workbookViewId="0">
      <selection activeCell="H8" sqref="H8"/>
    </sheetView>
  </sheetViews>
  <sheetFormatPr defaultRowHeight="15" x14ac:dyDescent="0.25"/>
  <cols>
    <col min="1" max="8" width="15.28515625" customWidth="1"/>
    <col min="9" max="9" width="15.28515625" style="5" customWidth="1"/>
    <col min="10" max="11" width="15.28515625" customWidth="1"/>
  </cols>
  <sheetData>
    <row r="1" spans="1:11" x14ac:dyDescent="0.25">
      <c r="A1" s="4" t="s">
        <v>75</v>
      </c>
    </row>
    <row r="2" spans="1:11" x14ac:dyDescent="0.25">
      <c r="A2" s="4" t="s">
        <v>5</v>
      </c>
    </row>
    <row r="4" spans="1:11" x14ac:dyDescent="0.25">
      <c r="A4" s="4" t="s">
        <v>72</v>
      </c>
    </row>
    <row r="6" spans="1:11" x14ac:dyDescent="0.25">
      <c r="A6" s="4" t="s">
        <v>6</v>
      </c>
      <c r="B6" s="4" t="s">
        <v>73</v>
      </c>
      <c r="C6" s="4" t="s">
        <v>7</v>
      </c>
      <c r="D6" s="4" t="s">
        <v>8</v>
      </c>
      <c r="E6" s="4" t="s">
        <v>9</v>
      </c>
    </row>
    <row r="7" spans="1:11" x14ac:dyDescent="0.25">
      <c r="A7" s="4" t="s">
        <v>10</v>
      </c>
      <c r="B7" s="4" t="s">
        <v>74</v>
      </c>
      <c r="C7" s="4" t="s">
        <v>11</v>
      </c>
      <c r="D7" s="63" t="s">
        <v>12</v>
      </c>
      <c r="E7" s="64"/>
    </row>
    <row r="8" spans="1:11" x14ac:dyDescent="0.25">
      <c r="A8" s="4" t="s">
        <v>13</v>
      </c>
      <c r="C8" s="4" t="s">
        <v>14</v>
      </c>
    </row>
    <row r="9" spans="1:11" x14ac:dyDescent="0.25">
      <c r="C9" s="4" t="s">
        <v>15</v>
      </c>
    </row>
    <row r="10" spans="1:11" x14ac:dyDescent="0.25">
      <c r="H10" s="3">
        <v>2013</v>
      </c>
      <c r="I10" s="3">
        <v>2014</v>
      </c>
      <c r="J10" s="3">
        <v>2013</v>
      </c>
      <c r="K10" s="3">
        <v>2014</v>
      </c>
    </row>
    <row r="11" spans="1:11" x14ac:dyDescent="0.25">
      <c r="H11" s="59" t="s">
        <v>3</v>
      </c>
      <c r="I11" s="59"/>
      <c r="J11" s="60" t="s">
        <v>4</v>
      </c>
      <c r="K11" s="60"/>
    </row>
    <row r="12" spans="1:11" x14ac:dyDescent="0.25">
      <c r="A12" s="61"/>
      <c r="B12" s="62"/>
      <c r="C12" s="62"/>
      <c r="D12" s="62"/>
      <c r="E12" s="62"/>
      <c r="F12" s="62"/>
      <c r="G12" s="62"/>
      <c r="H12" s="6" t="s">
        <v>2</v>
      </c>
      <c r="I12" s="6" t="s">
        <v>2</v>
      </c>
      <c r="J12" s="8" t="s">
        <v>2</v>
      </c>
      <c r="K12" s="8" t="s">
        <v>2</v>
      </c>
    </row>
    <row r="13" spans="1:11" x14ac:dyDescent="0.25">
      <c r="A13" s="61" t="s">
        <v>16</v>
      </c>
      <c r="B13" s="62"/>
      <c r="C13" s="62"/>
      <c r="D13" s="62"/>
      <c r="E13" s="62"/>
      <c r="F13" s="62"/>
      <c r="G13" s="62"/>
      <c r="H13" s="6" t="s">
        <v>17</v>
      </c>
      <c r="I13" s="6" t="s">
        <v>71</v>
      </c>
      <c r="J13" s="8" t="s">
        <v>18</v>
      </c>
      <c r="K13" s="8" t="s">
        <v>78</v>
      </c>
    </row>
    <row r="14" spans="1:11" x14ac:dyDescent="0.25">
      <c r="A14" s="61" t="s">
        <v>19</v>
      </c>
      <c r="B14" s="62"/>
      <c r="C14" s="62"/>
      <c r="D14" s="62"/>
      <c r="E14" s="62"/>
      <c r="F14" s="62"/>
      <c r="G14" s="62"/>
      <c r="H14" s="6" t="s">
        <v>20</v>
      </c>
      <c r="I14" s="6" t="s">
        <v>20</v>
      </c>
      <c r="J14" s="8" t="s">
        <v>20</v>
      </c>
      <c r="K14" s="8" t="s">
        <v>20</v>
      </c>
    </row>
    <row r="15" spans="1:11" x14ac:dyDescent="0.25">
      <c r="A15" s="61" t="s">
        <v>21</v>
      </c>
      <c r="B15" s="62"/>
      <c r="C15" s="62"/>
      <c r="D15" s="62"/>
      <c r="E15" s="62"/>
      <c r="F15" s="62"/>
      <c r="G15" s="62"/>
      <c r="H15" s="6" t="s">
        <v>22</v>
      </c>
      <c r="I15" s="6" t="s">
        <v>22</v>
      </c>
      <c r="J15" s="8" t="s">
        <v>22</v>
      </c>
      <c r="K15" s="8" t="s">
        <v>22</v>
      </c>
    </row>
    <row r="16" spans="1:11" x14ac:dyDescent="0.25">
      <c r="A16" s="61" t="s">
        <v>23</v>
      </c>
      <c r="B16" s="62"/>
      <c r="C16" s="62"/>
      <c r="D16" s="62"/>
      <c r="E16" s="62"/>
      <c r="F16" s="62"/>
      <c r="G16" s="62"/>
      <c r="H16" s="1" t="s">
        <v>24</v>
      </c>
      <c r="I16" s="1" t="s">
        <v>70</v>
      </c>
      <c r="J16" s="9" t="s">
        <v>25</v>
      </c>
      <c r="K16" s="9" t="s">
        <v>77</v>
      </c>
    </row>
    <row r="17" spans="1:11" x14ac:dyDescent="0.25">
      <c r="A17" s="7" t="s">
        <v>1</v>
      </c>
      <c r="B17" s="7" t="s">
        <v>26</v>
      </c>
      <c r="C17" s="2"/>
      <c r="D17" s="7" t="s">
        <v>0</v>
      </c>
      <c r="E17" s="7" t="s">
        <v>27</v>
      </c>
      <c r="F17" s="7" t="s">
        <v>28</v>
      </c>
      <c r="G17" s="2"/>
      <c r="H17" s="1"/>
      <c r="I17" s="1"/>
      <c r="J17" s="9"/>
      <c r="K17" s="9"/>
    </row>
    <row r="18" spans="1:11" x14ac:dyDescent="0.25">
      <c r="A18" s="7" t="s">
        <v>29</v>
      </c>
      <c r="B18" s="7" t="s">
        <v>30</v>
      </c>
      <c r="C18" s="7" t="s">
        <v>0</v>
      </c>
      <c r="D18" s="7" t="s">
        <v>31</v>
      </c>
      <c r="E18" s="7" t="s">
        <v>32</v>
      </c>
      <c r="F18" s="7" t="s">
        <v>33</v>
      </c>
      <c r="G18" s="7" t="s">
        <v>34</v>
      </c>
      <c r="H18" s="1">
        <v>1</v>
      </c>
      <c r="I18" s="1"/>
      <c r="J18" s="9">
        <v>4</v>
      </c>
      <c r="K18" s="9"/>
    </row>
    <row r="19" spans="1:11" x14ac:dyDescent="0.25">
      <c r="A19" s="53">
        <v>1</v>
      </c>
      <c r="B19" s="7" t="s">
        <v>35</v>
      </c>
      <c r="C19" s="2">
        <v>2.7</v>
      </c>
      <c r="D19" s="7" t="s">
        <v>36</v>
      </c>
      <c r="E19" s="7" t="s">
        <v>3</v>
      </c>
      <c r="F19" s="7" t="s">
        <v>37</v>
      </c>
      <c r="G19" s="2">
        <v>101</v>
      </c>
      <c r="H19" s="1">
        <v>100</v>
      </c>
      <c r="I19" s="1">
        <v>100</v>
      </c>
      <c r="J19" s="9">
        <v>99</v>
      </c>
      <c r="K19" s="9">
        <v>100</v>
      </c>
    </row>
    <row r="20" spans="1:11" x14ac:dyDescent="0.25">
      <c r="A20" s="54"/>
      <c r="B20" s="7" t="s">
        <v>38</v>
      </c>
      <c r="C20" s="2">
        <v>1.93</v>
      </c>
      <c r="D20" s="7" t="s">
        <v>39</v>
      </c>
      <c r="E20" s="7" t="s">
        <v>3</v>
      </c>
      <c r="F20" s="7" t="s">
        <v>37</v>
      </c>
      <c r="G20" s="2">
        <v>214</v>
      </c>
      <c r="H20" s="1">
        <v>100</v>
      </c>
      <c r="I20" s="1">
        <v>100</v>
      </c>
      <c r="J20" s="9">
        <v>99</v>
      </c>
      <c r="K20" s="9">
        <v>100</v>
      </c>
    </row>
    <row r="21" spans="1:11" x14ac:dyDescent="0.25">
      <c r="A21" s="54"/>
      <c r="B21" s="7" t="s">
        <v>40</v>
      </c>
      <c r="C21" s="2">
        <v>1.5</v>
      </c>
      <c r="D21" s="7" t="s">
        <v>39</v>
      </c>
      <c r="E21" s="7" t="s">
        <v>3</v>
      </c>
      <c r="F21" s="7" t="s">
        <v>37</v>
      </c>
      <c r="G21" s="2">
        <v>312</v>
      </c>
      <c r="H21" s="1">
        <v>100</v>
      </c>
      <c r="I21" s="1">
        <v>90</v>
      </c>
      <c r="J21" s="9">
        <v>100</v>
      </c>
      <c r="K21" s="9">
        <v>100</v>
      </c>
    </row>
    <row r="22" spans="1:11" x14ac:dyDescent="0.25">
      <c r="A22" s="54"/>
      <c r="B22" s="7" t="s">
        <v>41</v>
      </c>
      <c r="C22" s="2">
        <v>5</v>
      </c>
      <c r="D22" s="7" t="s">
        <v>42</v>
      </c>
      <c r="E22" s="7" t="s">
        <v>4</v>
      </c>
      <c r="F22" s="7" t="s">
        <v>43</v>
      </c>
      <c r="G22" s="2"/>
      <c r="H22" s="1"/>
      <c r="I22" s="1"/>
      <c r="J22" s="9"/>
      <c r="K22" s="9"/>
    </row>
    <row r="23" spans="1:11" x14ac:dyDescent="0.25">
      <c r="A23" s="54"/>
      <c r="B23" s="7" t="s">
        <v>38</v>
      </c>
      <c r="C23" s="2">
        <v>0.8</v>
      </c>
      <c r="D23" s="7" t="s">
        <v>39</v>
      </c>
      <c r="E23" s="7" t="s">
        <v>4</v>
      </c>
      <c r="F23" s="7" t="s">
        <v>43</v>
      </c>
      <c r="G23" s="2"/>
      <c r="H23" s="1"/>
      <c r="I23" s="1"/>
      <c r="J23" s="9"/>
      <c r="K23" s="9"/>
    </row>
    <row r="24" spans="1:11" x14ac:dyDescent="0.25">
      <c r="A24" s="54"/>
      <c r="B24" s="7" t="s">
        <v>44</v>
      </c>
      <c r="C24" s="2">
        <v>1</v>
      </c>
      <c r="D24" s="7" t="s">
        <v>45</v>
      </c>
      <c r="E24" s="7" t="s">
        <v>4</v>
      </c>
      <c r="F24" s="7" t="s">
        <v>43</v>
      </c>
      <c r="G24" s="2"/>
      <c r="H24" s="1"/>
      <c r="I24" s="1"/>
      <c r="J24" s="9"/>
      <c r="K24" s="9"/>
    </row>
    <row r="25" spans="1:11" x14ac:dyDescent="0.25">
      <c r="A25" s="55"/>
      <c r="B25" s="7" t="s">
        <v>46</v>
      </c>
      <c r="C25" s="2">
        <v>8.5</v>
      </c>
      <c r="D25" s="7" t="s">
        <v>47</v>
      </c>
      <c r="E25" s="7" t="s">
        <v>4</v>
      </c>
      <c r="F25" s="7" t="s">
        <v>43</v>
      </c>
      <c r="G25" s="2"/>
      <c r="H25" s="1"/>
      <c r="I25" s="1"/>
      <c r="J25" s="9"/>
      <c r="K25" s="9"/>
    </row>
    <row r="26" spans="1:11" x14ac:dyDescent="0.25">
      <c r="A26" s="56" t="s">
        <v>76</v>
      </c>
      <c r="B26" s="57"/>
      <c r="C26" s="57"/>
      <c r="D26" s="57"/>
      <c r="E26" s="57"/>
      <c r="F26" s="57"/>
      <c r="G26" s="58"/>
      <c r="H26" s="10">
        <f>AVERAGE(H19:H21)</f>
        <v>100</v>
      </c>
      <c r="I26" s="10">
        <f t="shared" ref="I26:K26" si="0">AVERAGE(I19:I21)</f>
        <v>96.666666666666671</v>
      </c>
      <c r="J26" s="10">
        <f t="shared" si="0"/>
        <v>99.333333333333329</v>
      </c>
      <c r="K26" s="10">
        <f t="shared" si="0"/>
        <v>100</v>
      </c>
    </row>
    <row r="27" spans="1:11" x14ac:dyDescent="0.25">
      <c r="A27" s="53">
        <v>2</v>
      </c>
      <c r="B27" s="7" t="s">
        <v>48</v>
      </c>
      <c r="C27" s="2">
        <v>5.6</v>
      </c>
      <c r="D27" s="7" t="s">
        <v>42</v>
      </c>
      <c r="E27" s="7" t="s">
        <v>3</v>
      </c>
      <c r="F27" s="7" t="s">
        <v>37</v>
      </c>
      <c r="G27" s="2">
        <v>102</v>
      </c>
      <c r="H27" s="1">
        <v>97</v>
      </c>
      <c r="I27" s="1">
        <v>95</v>
      </c>
      <c r="J27" s="9">
        <v>98</v>
      </c>
      <c r="K27" s="9">
        <v>90</v>
      </c>
    </row>
    <row r="28" spans="1:11" x14ac:dyDescent="0.25">
      <c r="A28" s="54"/>
      <c r="B28" s="7" t="s">
        <v>38</v>
      </c>
      <c r="C28" s="2">
        <v>1</v>
      </c>
      <c r="D28" s="7" t="s">
        <v>36</v>
      </c>
      <c r="E28" s="7" t="s">
        <v>3</v>
      </c>
      <c r="F28" s="7" t="s">
        <v>37</v>
      </c>
      <c r="G28" s="2">
        <v>209</v>
      </c>
      <c r="H28" s="1">
        <v>95</v>
      </c>
      <c r="I28" s="1">
        <v>80</v>
      </c>
      <c r="J28" s="9">
        <v>95</v>
      </c>
      <c r="K28" s="9">
        <v>70</v>
      </c>
    </row>
    <row r="29" spans="1:11" x14ac:dyDescent="0.25">
      <c r="A29" s="54"/>
      <c r="B29" s="7" t="s">
        <v>41</v>
      </c>
      <c r="C29" s="2">
        <v>5</v>
      </c>
      <c r="D29" s="7" t="s">
        <v>42</v>
      </c>
      <c r="E29" s="7" t="s">
        <v>4</v>
      </c>
      <c r="F29" s="7" t="s">
        <v>43</v>
      </c>
      <c r="G29" s="2">
        <v>311</v>
      </c>
      <c r="H29" s="1">
        <v>100</v>
      </c>
      <c r="I29" s="1">
        <v>75</v>
      </c>
      <c r="J29" s="9">
        <v>99</v>
      </c>
      <c r="K29" s="9">
        <v>80</v>
      </c>
    </row>
    <row r="30" spans="1:11" x14ac:dyDescent="0.25">
      <c r="A30" s="55"/>
      <c r="B30" s="7" t="s">
        <v>49</v>
      </c>
      <c r="C30" s="2">
        <v>0.25</v>
      </c>
      <c r="D30" s="7" t="s">
        <v>45</v>
      </c>
      <c r="E30" s="7" t="s">
        <v>4</v>
      </c>
      <c r="F30" s="7" t="s">
        <v>43</v>
      </c>
      <c r="G30" s="2"/>
      <c r="H30" s="1"/>
      <c r="I30" s="1"/>
      <c r="J30" s="9"/>
      <c r="K30" s="9"/>
    </row>
    <row r="31" spans="1:11" x14ac:dyDescent="0.25">
      <c r="A31" s="56" t="s">
        <v>76</v>
      </c>
      <c r="B31" s="57"/>
      <c r="C31" s="57"/>
      <c r="D31" s="57"/>
      <c r="E31" s="57"/>
      <c r="F31" s="57"/>
      <c r="G31" s="58"/>
      <c r="H31" s="10">
        <f>AVERAGE(H27:H29)</f>
        <v>97.333333333333329</v>
      </c>
      <c r="I31" s="10">
        <f>AVERAGE(I27:I29)</f>
        <v>83.333333333333329</v>
      </c>
      <c r="J31" s="10">
        <f t="shared" ref="J31:K31" si="1">AVERAGE(J27:J29)</f>
        <v>97.333333333333329</v>
      </c>
      <c r="K31" s="10">
        <f t="shared" si="1"/>
        <v>80</v>
      </c>
    </row>
    <row r="32" spans="1:11" x14ac:dyDescent="0.25">
      <c r="A32" s="53">
        <v>3</v>
      </c>
      <c r="B32" s="7" t="s">
        <v>35</v>
      </c>
      <c r="C32" s="2">
        <v>2.7</v>
      </c>
      <c r="D32" s="7" t="s">
        <v>36</v>
      </c>
      <c r="E32" s="7" t="s">
        <v>3</v>
      </c>
      <c r="F32" s="7" t="s">
        <v>37</v>
      </c>
      <c r="G32" s="2">
        <v>103</v>
      </c>
      <c r="H32" s="1">
        <v>100</v>
      </c>
      <c r="I32" s="1">
        <v>95</v>
      </c>
      <c r="J32" s="9">
        <v>99</v>
      </c>
      <c r="K32" s="9">
        <v>100</v>
      </c>
    </row>
    <row r="33" spans="1:11" x14ac:dyDescent="0.25">
      <c r="A33" s="54"/>
      <c r="B33" s="7" t="s">
        <v>38</v>
      </c>
      <c r="C33" s="2">
        <v>1.93</v>
      </c>
      <c r="D33" s="7" t="s">
        <v>39</v>
      </c>
      <c r="E33" s="7" t="s">
        <v>3</v>
      </c>
      <c r="F33" s="7" t="s">
        <v>37</v>
      </c>
      <c r="G33" s="2">
        <v>205</v>
      </c>
      <c r="H33" s="1">
        <v>98</v>
      </c>
      <c r="I33" s="1">
        <v>100</v>
      </c>
      <c r="J33" s="9">
        <v>100</v>
      </c>
      <c r="K33" s="9">
        <v>100</v>
      </c>
    </row>
    <row r="34" spans="1:11" x14ac:dyDescent="0.25">
      <c r="A34" s="54"/>
      <c r="B34" s="7" t="s">
        <v>41</v>
      </c>
      <c r="C34" s="2">
        <v>5</v>
      </c>
      <c r="D34" s="7" t="s">
        <v>42</v>
      </c>
      <c r="E34" s="7" t="s">
        <v>4</v>
      </c>
      <c r="F34" s="7" t="s">
        <v>43</v>
      </c>
      <c r="G34" s="2">
        <v>308</v>
      </c>
      <c r="H34" s="1">
        <v>100</v>
      </c>
      <c r="I34" s="1">
        <v>90</v>
      </c>
      <c r="J34" s="9">
        <v>100</v>
      </c>
      <c r="K34" s="9">
        <v>100</v>
      </c>
    </row>
    <row r="35" spans="1:11" x14ac:dyDescent="0.25">
      <c r="A35" s="54"/>
      <c r="B35" s="7" t="s">
        <v>50</v>
      </c>
      <c r="C35" s="2">
        <v>32</v>
      </c>
      <c r="D35" s="7" t="s">
        <v>42</v>
      </c>
      <c r="E35" s="7" t="s">
        <v>4</v>
      </c>
      <c r="F35" s="7" t="s">
        <v>43</v>
      </c>
      <c r="G35" s="2"/>
      <c r="H35" s="1"/>
      <c r="I35" s="1"/>
      <c r="J35" s="9"/>
      <c r="K35" s="9"/>
    </row>
    <row r="36" spans="1:11" x14ac:dyDescent="0.25">
      <c r="A36" s="55"/>
      <c r="B36" s="7" t="s">
        <v>46</v>
      </c>
      <c r="C36" s="2">
        <v>8.5</v>
      </c>
      <c r="D36" s="7" t="s">
        <v>47</v>
      </c>
      <c r="E36" s="7" t="s">
        <v>4</v>
      </c>
      <c r="F36" s="7" t="s">
        <v>43</v>
      </c>
      <c r="G36" s="2"/>
      <c r="H36" s="1"/>
      <c r="I36" s="1"/>
      <c r="J36" s="9"/>
      <c r="K36" s="9"/>
    </row>
    <row r="37" spans="1:11" x14ac:dyDescent="0.25">
      <c r="A37" s="56" t="s">
        <v>76</v>
      </c>
      <c r="B37" s="57"/>
      <c r="C37" s="57"/>
      <c r="D37" s="57"/>
      <c r="E37" s="57"/>
      <c r="F37" s="57"/>
      <c r="G37" s="58"/>
      <c r="H37" s="10">
        <f>AVERAGE(H32:H34)</f>
        <v>99.333333333333329</v>
      </c>
      <c r="I37" s="10">
        <f t="shared" ref="I37:K37" si="2">AVERAGE(I32:I34)</f>
        <v>95</v>
      </c>
      <c r="J37" s="10">
        <f t="shared" si="2"/>
        <v>99.666666666666671</v>
      </c>
      <c r="K37" s="10">
        <f t="shared" si="2"/>
        <v>100</v>
      </c>
    </row>
    <row r="38" spans="1:11" x14ac:dyDescent="0.25">
      <c r="A38" s="53">
        <v>4</v>
      </c>
      <c r="B38" s="7" t="s">
        <v>35</v>
      </c>
      <c r="C38" s="2">
        <v>2.7</v>
      </c>
      <c r="D38" s="7" t="s">
        <v>36</v>
      </c>
      <c r="E38" s="7" t="s">
        <v>3</v>
      </c>
      <c r="F38" s="7" t="s">
        <v>37</v>
      </c>
      <c r="G38" s="2">
        <v>104</v>
      </c>
      <c r="H38" s="1">
        <v>100</v>
      </c>
      <c r="I38" s="1">
        <v>95</v>
      </c>
      <c r="J38" s="9">
        <v>99</v>
      </c>
      <c r="K38" s="9">
        <v>100</v>
      </c>
    </row>
    <row r="39" spans="1:11" x14ac:dyDescent="0.25">
      <c r="A39" s="54"/>
      <c r="B39" s="7" t="s">
        <v>38</v>
      </c>
      <c r="C39" s="2">
        <v>1.93</v>
      </c>
      <c r="D39" s="7" t="s">
        <v>39</v>
      </c>
      <c r="E39" s="7" t="s">
        <v>3</v>
      </c>
      <c r="F39" s="7" t="s">
        <v>37</v>
      </c>
      <c r="G39" s="2">
        <v>212</v>
      </c>
      <c r="H39" s="1">
        <v>99</v>
      </c>
      <c r="I39" s="1">
        <v>95</v>
      </c>
      <c r="J39" s="9">
        <v>100</v>
      </c>
      <c r="K39" s="9">
        <v>95</v>
      </c>
    </row>
    <row r="40" spans="1:11" x14ac:dyDescent="0.25">
      <c r="A40" s="54"/>
      <c r="B40" s="7" t="s">
        <v>50</v>
      </c>
      <c r="C40" s="2">
        <v>32</v>
      </c>
      <c r="D40" s="7" t="s">
        <v>42</v>
      </c>
      <c r="E40" s="7" t="s">
        <v>4</v>
      </c>
      <c r="F40" s="7" t="s">
        <v>43</v>
      </c>
      <c r="G40" s="2">
        <v>306</v>
      </c>
      <c r="H40" s="1">
        <v>98</v>
      </c>
      <c r="I40" s="1">
        <v>90</v>
      </c>
      <c r="J40" s="9">
        <v>100</v>
      </c>
      <c r="K40" s="9">
        <v>90</v>
      </c>
    </row>
    <row r="41" spans="1:11" x14ac:dyDescent="0.25">
      <c r="A41" s="55"/>
      <c r="B41" s="7" t="s">
        <v>46</v>
      </c>
      <c r="C41" s="2">
        <v>8.5</v>
      </c>
      <c r="D41" s="7" t="s">
        <v>47</v>
      </c>
      <c r="E41" s="7" t="s">
        <v>4</v>
      </c>
      <c r="F41" s="7" t="s">
        <v>43</v>
      </c>
      <c r="G41" s="2"/>
      <c r="H41" s="1"/>
      <c r="I41" s="1"/>
      <c r="J41" s="9"/>
      <c r="K41" s="9"/>
    </row>
    <row r="42" spans="1:11" x14ac:dyDescent="0.25">
      <c r="A42" s="56" t="s">
        <v>76</v>
      </c>
      <c r="B42" s="57"/>
      <c r="C42" s="57"/>
      <c r="D42" s="57"/>
      <c r="E42" s="57"/>
      <c r="F42" s="57"/>
      <c r="G42" s="58"/>
      <c r="H42" s="10">
        <f>AVERAGE(H38:H40)</f>
        <v>99</v>
      </c>
      <c r="I42" s="10">
        <f t="shared" ref="I42:K42" si="3">AVERAGE(I38:I40)</f>
        <v>93.333333333333329</v>
      </c>
      <c r="J42" s="10">
        <f t="shared" si="3"/>
        <v>99.666666666666671</v>
      </c>
      <c r="K42" s="10">
        <f t="shared" si="3"/>
        <v>95</v>
      </c>
    </row>
    <row r="43" spans="1:11" x14ac:dyDescent="0.25">
      <c r="A43" s="53">
        <v>5</v>
      </c>
      <c r="B43" s="7" t="s">
        <v>35</v>
      </c>
      <c r="C43" s="2">
        <v>2.7</v>
      </c>
      <c r="D43" s="7" t="s">
        <v>36</v>
      </c>
      <c r="E43" s="7" t="s">
        <v>3</v>
      </c>
      <c r="F43" s="7" t="s">
        <v>37</v>
      </c>
      <c r="G43" s="2">
        <v>105</v>
      </c>
      <c r="H43" s="1">
        <v>98</v>
      </c>
      <c r="I43" s="1">
        <v>95</v>
      </c>
      <c r="J43" s="9">
        <v>100</v>
      </c>
      <c r="K43" s="9">
        <v>100</v>
      </c>
    </row>
    <row r="44" spans="1:11" x14ac:dyDescent="0.25">
      <c r="A44" s="54"/>
      <c r="B44" s="7" t="s">
        <v>38</v>
      </c>
      <c r="C44" s="2">
        <v>1.93</v>
      </c>
      <c r="D44" s="7" t="s">
        <v>39</v>
      </c>
      <c r="E44" s="7" t="s">
        <v>3</v>
      </c>
      <c r="F44" s="7" t="s">
        <v>37</v>
      </c>
      <c r="G44" s="2">
        <v>207</v>
      </c>
      <c r="H44" s="1">
        <v>100</v>
      </c>
      <c r="I44" s="1">
        <v>60</v>
      </c>
      <c r="J44" s="9">
        <v>100</v>
      </c>
      <c r="K44" s="9">
        <v>100</v>
      </c>
    </row>
    <row r="45" spans="1:11" x14ac:dyDescent="0.25">
      <c r="A45" s="54"/>
      <c r="B45" s="7" t="s">
        <v>38</v>
      </c>
      <c r="C45" s="2">
        <v>0.8</v>
      </c>
      <c r="D45" s="7" t="s">
        <v>39</v>
      </c>
      <c r="E45" s="7" t="s">
        <v>4</v>
      </c>
      <c r="F45" s="7" t="s">
        <v>43</v>
      </c>
      <c r="G45" s="2">
        <v>309</v>
      </c>
      <c r="H45" s="1">
        <v>100</v>
      </c>
      <c r="I45" s="1">
        <v>95</v>
      </c>
      <c r="J45" s="9">
        <v>100</v>
      </c>
      <c r="K45" s="9">
        <v>100</v>
      </c>
    </row>
    <row r="46" spans="1:11" x14ac:dyDescent="0.25">
      <c r="A46" s="54"/>
      <c r="B46" s="7" t="s">
        <v>51</v>
      </c>
      <c r="C46" s="2">
        <v>1</v>
      </c>
      <c r="D46" s="7" t="s">
        <v>39</v>
      </c>
      <c r="E46" s="7" t="s">
        <v>4</v>
      </c>
      <c r="F46" s="7" t="s">
        <v>43</v>
      </c>
      <c r="G46" s="2"/>
      <c r="H46" s="1"/>
      <c r="I46" s="1"/>
      <c r="J46" s="9"/>
      <c r="K46" s="9"/>
    </row>
    <row r="47" spans="1:11" x14ac:dyDescent="0.25">
      <c r="A47" s="54"/>
      <c r="B47" s="7" t="s">
        <v>52</v>
      </c>
      <c r="C47" s="2">
        <v>29</v>
      </c>
      <c r="D47" s="7" t="s">
        <v>42</v>
      </c>
      <c r="E47" s="7" t="s">
        <v>4</v>
      </c>
      <c r="F47" s="7" t="s">
        <v>43</v>
      </c>
      <c r="G47" s="2"/>
      <c r="H47" s="1"/>
      <c r="I47" s="1"/>
      <c r="J47" s="9"/>
      <c r="K47" s="9"/>
    </row>
    <row r="48" spans="1:11" x14ac:dyDescent="0.25">
      <c r="A48" s="55"/>
      <c r="B48" s="7" t="s">
        <v>46</v>
      </c>
      <c r="C48" s="2">
        <v>8.5</v>
      </c>
      <c r="D48" s="7" t="s">
        <v>47</v>
      </c>
      <c r="E48" s="7" t="s">
        <v>4</v>
      </c>
      <c r="F48" s="7" t="s">
        <v>43</v>
      </c>
      <c r="G48" s="2"/>
      <c r="H48" s="1"/>
      <c r="I48" s="1"/>
      <c r="J48" s="9"/>
      <c r="K48" s="9"/>
    </row>
    <row r="49" spans="1:11" x14ac:dyDescent="0.25">
      <c r="A49" s="56" t="s">
        <v>76</v>
      </c>
      <c r="B49" s="57"/>
      <c r="C49" s="57"/>
      <c r="D49" s="57"/>
      <c r="E49" s="57"/>
      <c r="F49" s="57"/>
      <c r="G49" s="58"/>
      <c r="H49" s="10">
        <f>AVERAGE(H43:H45)</f>
        <v>99.333333333333329</v>
      </c>
      <c r="I49" s="10">
        <f>AVERAGE(I43:I45)</f>
        <v>83.333333333333329</v>
      </c>
      <c r="J49" s="10">
        <f t="shared" ref="J49:K49" si="4">AVERAGE(J43:J45)</f>
        <v>100</v>
      </c>
      <c r="K49" s="10">
        <f t="shared" si="4"/>
        <v>100</v>
      </c>
    </row>
    <row r="50" spans="1:11" x14ac:dyDescent="0.25">
      <c r="A50" s="53">
        <v>6</v>
      </c>
      <c r="B50" s="7" t="s">
        <v>35</v>
      </c>
      <c r="C50" s="2">
        <v>1.5</v>
      </c>
      <c r="D50" s="7" t="s">
        <v>36</v>
      </c>
      <c r="E50" s="7" t="s">
        <v>3</v>
      </c>
      <c r="F50" s="7" t="s">
        <v>37</v>
      </c>
      <c r="G50" s="2">
        <v>106</v>
      </c>
      <c r="H50" s="1">
        <v>90</v>
      </c>
      <c r="I50" s="1">
        <v>70</v>
      </c>
      <c r="J50" s="9">
        <v>100</v>
      </c>
      <c r="K50" s="9">
        <v>85</v>
      </c>
    </row>
    <row r="51" spans="1:11" x14ac:dyDescent="0.25">
      <c r="A51" s="54"/>
      <c r="B51" s="7" t="s">
        <v>38</v>
      </c>
      <c r="C51" s="2">
        <v>1</v>
      </c>
      <c r="D51" s="7" t="s">
        <v>39</v>
      </c>
      <c r="E51" s="7" t="s">
        <v>4</v>
      </c>
      <c r="F51" s="7" t="s">
        <v>43</v>
      </c>
      <c r="G51" s="2">
        <v>213</v>
      </c>
      <c r="H51" s="1">
        <v>95</v>
      </c>
      <c r="I51" s="1">
        <v>80</v>
      </c>
      <c r="J51" s="9">
        <v>100</v>
      </c>
      <c r="K51" s="9">
        <v>90</v>
      </c>
    </row>
    <row r="52" spans="1:11" x14ac:dyDescent="0.25">
      <c r="A52" s="54"/>
      <c r="B52" s="7" t="s">
        <v>53</v>
      </c>
      <c r="C52" s="2">
        <v>3.6</v>
      </c>
      <c r="D52" s="7" t="s">
        <v>39</v>
      </c>
      <c r="E52" s="7" t="s">
        <v>4</v>
      </c>
      <c r="F52" s="7" t="s">
        <v>43</v>
      </c>
      <c r="G52" s="2">
        <v>314</v>
      </c>
      <c r="H52" s="1">
        <v>90</v>
      </c>
      <c r="I52" s="1">
        <v>75</v>
      </c>
      <c r="J52" s="9">
        <v>100</v>
      </c>
      <c r="K52" s="9">
        <v>100</v>
      </c>
    </row>
    <row r="53" spans="1:11" x14ac:dyDescent="0.25">
      <c r="A53" s="54"/>
      <c r="B53" s="7" t="s">
        <v>49</v>
      </c>
      <c r="C53" s="2">
        <v>0.25</v>
      </c>
      <c r="D53" s="7" t="s">
        <v>45</v>
      </c>
      <c r="E53" s="7" t="s">
        <v>4</v>
      </c>
      <c r="F53" s="7" t="s">
        <v>43</v>
      </c>
      <c r="G53" s="2"/>
      <c r="H53" s="1"/>
      <c r="I53" s="1"/>
      <c r="J53" s="9"/>
      <c r="K53" s="9"/>
    </row>
    <row r="54" spans="1:11" x14ac:dyDescent="0.25">
      <c r="A54" s="55"/>
      <c r="B54" s="7" t="s">
        <v>46</v>
      </c>
      <c r="C54" s="2">
        <v>8.5</v>
      </c>
      <c r="D54" s="7" t="s">
        <v>47</v>
      </c>
      <c r="E54" s="7" t="s">
        <v>4</v>
      </c>
      <c r="F54" s="7" t="s">
        <v>43</v>
      </c>
      <c r="G54" s="2"/>
      <c r="H54" s="1"/>
      <c r="I54" s="1"/>
      <c r="J54" s="9"/>
      <c r="K54" s="9"/>
    </row>
    <row r="55" spans="1:11" x14ac:dyDescent="0.25">
      <c r="A55" s="56" t="s">
        <v>76</v>
      </c>
      <c r="B55" s="57"/>
      <c r="C55" s="57"/>
      <c r="D55" s="57"/>
      <c r="E55" s="57"/>
      <c r="F55" s="57"/>
      <c r="G55" s="58"/>
      <c r="H55" s="10">
        <f>AVERAGE(H50:H52)</f>
        <v>91.666666666666671</v>
      </c>
      <c r="I55" s="10">
        <f t="shared" ref="I55:K55" si="5">AVERAGE(I50:I52)</f>
        <v>75</v>
      </c>
      <c r="J55" s="10">
        <f t="shared" si="5"/>
        <v>100</v>
      </c>
      <c r="K55" s="10">
        <f t="shared" si="5"/>
        <v>91.666666666666671</v>
      </c>
    </row>
    <row r="56" spans="1:11" x14ac:dyDescent="0.25">
      <c r="A56" s="53">
        <v>7</v>
      </c>
      <c r="B56" s="7" t="s">
        <v>35</v>
      </c>
      <c r="C56" s="2">
        <v>2.7</v>
      </c>
      <c r="D56" s="7" t="s">
        <v>36</v>
      </c>
      <c r="E56" s="7" t="s">
        <v>3</v>
      </c>
      <c r="F56" s="7" t="s">
        <v>37</v>
      </c>
      <c r="G56" s="2">
        <v>107</v>
      </c>
      <c r="H56" s="1">
        <v>99</v>
      </c>
      <c r="I56" s="1">
        <v>85</v>
      </c>
      <c r="J56" s="9">
        <v>98</v>
      </c>
      <c r="K56" s="9">
        <v>100</v>
      </c>
    </row>
    <row r="57" spans="1:11" x14ac:dyDescent="0.25">
      <c r="A57" s="54"/>
      <c r="B57" s="7" t="s">
        <v>50</v>
      </c>
      <c r="C57" s="2">
        <v>32</v>
      </c>
      <c r="D57" s="7" t="s">
        <v>42</v>
      </c>
      <c r="E57" s="7" t="s">
        <v>4</v>
      </c>
      <c r="F57" s="7" t="s">
        <v>43</v>
      </c>
      <c r="G57" s="2">
        <v>202</v>
      </c>
      <c r="H57" s="1">
        <v>99</v>
      </c>
      <c r="I57" s="1">
        <v>70</v>
      </c>
      <c r="J57" s="9">
        <v>100</v>
      </c>
      <c r="K57" s="9">
        <v>100</v>
      </c>
    </row>
    <row r="58" spans="1:11" x14ac:dyDescent="0.25">
      <c r="A58" s="55"/>
      <c r="B58" s="7" t="s">
        <v>46</v>
      </c>
      <c r="C58" s="2">
        <v>8.5</v>
      </c>
      <c r="D58" s="7" t="s">
        <v>47</v>
      </c>
      <c r="E58" s="7" t="s">
        <v>4</v>
      </c>
      <c r="F58" s="7" t="s">
        <v>43</v>
      </c>
      <c r="G58" s="2">
        <v>310</v>
      </c>
      <c r="H58" s="1">
        <v>100</v>
      </c>
      <c r="I58" s="1">
        <v>95</v>
      </c>
      <c r="J58" s="9">
        <v>99</v>
      </c>
      <c r="K58" s="9">
        <v>100</v>
      </c>
    </row>
    <row r="59" spans="1:11" x14ac:dyDescent="0.25">
      <c r="A59" s="56" t="s">
        <v>76</v>
      </c>
      <c r="B59" s="57"/>
      <c r="C59" s="57"/>
      <c r="D59" s="57"/>
      <c r="E59" s="57"/>
      <c r="F59" s="57"/>
      <c r="G59" s="58"/>
      <c r="H59" s="10">
        <f>AVERAGE(H56:H58)</f>
        <v>99.333333333333329</v>
      </c>
      <c r="I59" s="10">
        <f t="shared" ref="I59:K59" si="6">AVERAGE(I56:I58)</f>
        <v>83.333333333333329</v>
      </c>
      <c r="J59" s="10">
        <f t="shared" si="6"/>
        <v>99</v>
      </c>
      <c r="K59" s="10">
        <f t="shared" si="6"/>
        <v>100</v>
      </c>
    </row>
    <row r="60" spans="1:11" x14ac:dyDescent="0.25">
      <c r="A60" s="53">
        <v>8</v>
      </c>
      <c r="B60" s="7" t="s">
        <v>35</v>
      </c>
      <c r="C60" s="2">
        <v>2.7</v>
      </c>
      <c r="D60" s="7" t="s">
        <v>36</v>
      </c>
      <c r="E60" s="7" t="s">
        <v>3</v>
      </c>
      <c r="F60" s="7" t="s">
        <v>37</v>
      </c>
      <c r="G60" s="2">
        <v>108</v>
      </c>
      <c r="H60" s="1">
        <v>99</v>
      </c>
      <c r="I60" s="1">
        <v>90</v>
      </c>
      <c r="J60" s="9">
        <v>95</v>
      </c>
      <c r="K60" s="9">
        <v>80</v>
      </c>
    </row>
    <row r="61" spans="1:11" x14ac:dyDescent="0.25">
      <c r="A61" s="54"/>
      <c r="B61" s="7" t="s">
        <v>41</v>
      </c>
      <c r="C61" s="2">
        <v>2.5</v>
      </c>
      <c r="D61" s="7" t="s">
        <v>42</v>
      </c>
      <c r="E61" s="7" t="s">
        <v>4</v>
      </c>
      <c r="F61" s="7" t="s">
        <v>43</v>
      </c>
      <c r="G61" s="2">
        <v>204</v>
      </c>
      <c r="H61" s="1">
        <v>100</v>
      </c>
      <c r="I61" s="1">
        <v>95</v>
      </c>
      <c r="J61" s="9">
        <v>97</v>
      </c>
      <c r="K61" s="9">
        <v>90</v>
      </c>
    </row>
    <row r="62" spans="1:11" x14ac:dyDescent="0.25">
      <c r="A62" s="55"/>
      <c r="B62" s="7" t="s">
        <v>49</v>
      </c>
      <c r="C62" s="2">
        <v>0.25</v>
      </c>
      <c r="D62" s="7" t="s">
        <v>45</v>
      </c>
      <c r="E62" s="7" t="s">
        <v>4</v>
      </c>
      <c r="F62" s="7" t="s">
        <v>43</v>
      </c>
      <c r="G62" s="2">
        <v>307</v>
      </c>
      <c r="H62" s="1">
        <v>98</v>
      </c>
      <c r="I62" s="1">
        <v>80</v>
      </c>
      <c r="J62" s="9">
        <v>95</v>
      </c>
      <c r="K62" s="9">
        <v>60</v>
      </c>
    </row>
    <row r="63" spans="1:11" x14ac:dyDescent="0.25">
      <c r="A63" s="56" t="s">
        <v>76</v>
      </c>
      <c r="B63" s="57"/>
      <c r="C63" s="57"/>
      <c r="D63" s="57"/>
      <c r="E63" s="57"/>
      <c r="F63" s="57"/>
      <c r="G63" s="58"/>
      <c r="H63" s="10">
        <f>AVERAGE(H60:H62)</f>
        <v>99</v>
      </c>
      <c r="I63" s="10">
        <f t="shared" ref="I63:K63" si="7">AVERAGE(I60:I62)</f>
        <v>88.333333333333329</v>
      </c>
      <c r="J63" s="10">
        <f t="shared" si="7"/>
        <v>95.666666666666671</v>
      </c>
      <c r="K63" s="10">
        <f t="shared" si="7"/>
        <v>76.666666666666671</v>
      </c>
    </row>
    <row r="64" spans="1:11" x14ac:dyDescent="0.25">
      <c r="A64" s="53">
        <v>9</v>
      </c>
      <c r="B64" s="7" t="s">
        <v>35</v>
      </c>
      <c r="C64" s="2">
        <v>2.7</v>
      </c>
      <c r="D64" s="7" t="s">
        <v>36</v>
      </c>
      <c r="E64" s="7" t="s">
        <v>3</v>
      </c>
      <c r="F64" s="7" t="s">
        <v>37</v>
      </c>
      <c r="G64" s="2">
        <v>109</v>
      </c>
      <c r="H64" s="1">
        <v>99</v>
      </c>
      <c r="I64" s="1">
        <v>80</v>
      </c>
      <c r="J64" s="9">
        <v>98</v>
      </c>
      <c r="K64" s="9">
        <v>95</v>
      </c>
    </row>
    <row r="65" spans="1:11" x14ac:dyDescent="0.25">
      <c r="A65" s="54"/>
      <c r="B65" s="7" t="s">
        <v>41</v>
      </c>
      <c r="C65" s="2">
        <v>5</v>
      </c>
      <c r="D65" s="7" t="s">
        <v>42</v>
      </c>
      <c r="E65" s="7" t="s">
        <v>4</v>
      </c>
      <c r="F65" s="7" t="s">
        <v>43</v>
      </c>
      <c r="G65" s="2">
        <v>210</v>
      </c>
      <c r="H65" s="1">
        <v>100</v>
      </c>
      <c r="I65" s="1">
        <v>80</v>
      </c>
      <c r="J65" s="9">
        <v>100</v>
      </c>
      <c r="K65" s="9">
        <v>85</v>
      </c>
    </row>
    <row r="66" spans="1:11" x14ac:dyDescent="0.25">
      <c r="A66" s="55"/>
      <c r="B66" s="7" t="s">
        <v>49</v>
      </c>
      <c r="C66" s="2">
        <v>0.25</v>
      </c>
      <c r="D66" s="7" t="s">
        <v>45</v>
      </c>
      <c r="E66" s="7" t="s">
        <v>4</v>
      </c>
      <c r="F66" s="7" t="s">
        <v>43</v>
      </c>
      <c r="G66" s="2">
        <v>304</v>
      </c>
      <c r="H66" s="1">
        <v>100</v>
      </c>
      <c r="I66" s="1">
        <v>90</v>
      </c>
      <c r="J66" s="9">
        <v>99</v>
      </c>
      <c r="K66" s="9">
        <v>95</v>
      </c>
    </row>
    <row r="67" spans="1:11" x14ac:dyDescent="0.25">
      <c r="A67" s="56" t="s">
        <v>76</v>
      </c>
      <c r="B67" s="57"/>
      <c r="C67" s="57"/>
      <c r="D67" s="57"/>
      <c r="E67" s="57"/>
      <c r="F67" s="57"/>
      <c r="G67" s="58"/>
      <c r="H67" s="10">
        <f>AVERAGE(H64:H66)</f>
        <v>99.666666666666671</v>
      </c>
      <c r="I67" s="10">
        <f t="shared" ref="I67:K67" si="8">AVERAGE(I64:I66)</f>
        <v>83.333333333333329</v>
      </c>
      <c r="J67" s="10">
        <f t="shared" si="8"/>
        <v>99</v>
      </c>
      <c r="K67" s="10">
        <f t="shared" si="8"/>
        <v>91.666666666666671</v>
      </c>
    </row>
    <row r="68" spans="1:11" x14ac:dyDescent="0.25">
      <c r="A68" s="53">
        <v>10</v>
      </c>
      <c r="B68" s="7" t="s">
        <v>54</v>
      </c>
      <c r="C68" s="2">
        <v>15</v>
      </c>
      <c r="D68" s="7" t="s">
        <v>42</v>
      </c>
      <c r="E68" s="7" t="s">
        <v>3</v>
      </c>
      <c r="F68" s="7" t="s">
        <v>37</v>
      </c>
      <c r="G68" s="2">
        <v>110</v>
      </c>
      <c r="H68" s="1">
        <v>97</v>
      </c>
      <c r="I68" s="1">
        <v>100</v>
      </c>
      <c r="J68" s="9">
        <v>95</v>
      </c>
      <c r="K68" s="9">
        <v>100</v>
      </c>
    </row>
    <row r="69" spans="1:11" x14ac:dyDescent="0.25">
      <c r="A69" s="54"/>
      <c r="B69" s="7" t="s">
        <v>55</v>
      </c>
      <c r="C69" s="2">
        <v>5</v>
      </c>
      <c r="D69" s="7" t="s">
        <v>42</v>
      </c>
      <c r="E69" s="7" t="s">
        <v>3</v>
      </c>
      <c r="F69" s="7" t="s">
        <v>37</v>
      </c>
      <c r="G69" s="2">
        <v>215</v>
      </c>
      <c r="H69" s="1">
        <v>95</v>
      </c>
      <c r="I69" s="1">
        <v>90</v>
      </c>
      <c r="J69" s="9">
        <v>98</v>
      </c>
      <c r="K69" s="9">
        <v>90</v>
      </c>
    </row>
    <row r="70" spans="1:11" x14ac:dyDescent="0.25">
      <c r="A70" s="54"/>
      <c r="B70" s="7" t="s">
        <v>56</v>
      </c>
      <c r="C70" s="2">
        <v>0.75</v>
      </c>
      <c r="D70" s="7" t="s">
        <v>42</v>
      </c>
      <c r="E70" s="7" t="s">
        <v>4</v>
      </c>
      <c r="F70" s="7" t="s">
        <v>43</v>
      </c>
      <c r="G70" s="2">
        <v>305</v>
      </c>
      <c r="H70" s="1">
        <v>90</v>
      </c>
      <c r="I70" s="1">
        <v>100</v>
      </c>
      <c r="J70" s="9">
        <v>92</v>
      </c>
      <c r="K70" s="9">
        <v>95</v>
      </c>
    </row>
    <row r="71" spans="1:11" x14ac:dyDescent="0.25">
      <c r="A71" s="54"/>
      <c r="B71" s="7" t="s">
        <v>41</v>
      </c>
      <c r="C71" s="2">
        <v>5</v>
      </c>
      <c r="D71" s="7" t="s">
        <v>42</v>
      </c>
      <c r="E71" s="7" t="s">
        <v>4</v>
      </c>
      <c r="F71" s="7" t="s">
        <v>43</v>
      </c>
      <c r="G71" s="2"/>
      <c r="H71" s="1"/>
      <c r="I71" s="1"/>
      <c r="J71" s="9"/>
      <c r="K71" s="9"/>
    </row>
    <row r="72" spans="1:11" x14ac:dyDescent="0.25">
      <c r="A72" s="55"/>
      <c r="B72" s="7" t="s">
        <v>49</v>
      </c>
      <c r="C72" s="2">
        <v>0.25</v>
      </c>
      <c r="D72" s="7" t="s">
        <v>45</v>
      </c>
      <c r="E72" s="7" t="s">
        <v>4</v>
      </c>
      <c r="F72" s="7" t="s">
        <v>43</v>
      </c>
      <c r="G72" s="2"/>
      <c r="H72" s="1"/>
      <c r="I72" s="1"/>
      <c r="J72" s="9"/>
      <c r="K72" s="9"/>
    </row>
    <row r="73" spans="1:11" x14ac:dyDescent="0.25">
      <c r="A73" s="56" t="s">
        <v>76</v>
      </c>
      <c r="B73" s="57"/>
      <c r="C73" s="57"/>
      <c r="D73" s="57"/>
      <c r="E73" s="57"/>
      <c r="F73" s="57"/>
      <c r="G73" s="58"/>
      <c r="H73" s="10">
        <f>AVERAGE(H68:H70)</f>
        <v>94</v>
      </c>
      <c r="I73" s="10">
        <f t="shared" ref="I73:K73" si="9">AVERAGE(I68:I70)</f>
        <v>96.666666666666671</v>
      </c>
      <c r="J73" s="10">
        <f t="shared" si="9"/>
        <v>95</v>
      </c>
      <c r="K73" s="10">
        <f t="shared" si="9"/>
        <v>95</v>
      </c>
    </row>
    <row r="74" spans="1:11" x14ac:dyDescent="0.25">
      <c r="A74" s="53">
        <v>11</v>
      </c>
      <c r="B74" s="7" t="s">
        <v>57</v>
      </c>
      <c r="C74" s="2">
        <v>1</v>
      </c>
      <c r="D74" s="7" t="s">
        <v>42</v>
      </c>
      <c r="E74" s="7" t="s">
        <v>3</v>
      </c>
      <c r="F74" s="7" t="s">
        <v>37</v>
      </c>
      <c r="G74" s="2">
        <v>111</v>
      </c>
      <c r="H74" s="1">
        <v>85</v>
      </c>
      <c r="I74" s="1">
        <v>60</v>
      </c>
      <c r="J74" s="9">
        <v>98</v>
      </c>
      <c r="K74" s="9">
        <v>100</v>
      </c>
    </row>
    <row r="75" spans="1:11" x14ac:dyDescent="0.25">
      <c r="A75" s="54"/>
      <c r="B75" s="7" t="s">
        <v>58</v>
      </c>
      <c r="C75" s="2">
        <v>2.1</v>
      </c>
      <c r="D75" s="7" t="s">
        <v>36</v>
      </c>
      <c r="E75" s="7" t="s">
        <v>3</v>
      </c>
      <c r="F75" s="7" t="s">
        <v>37</v>
      </c>
      <c r="G75" s="2">
        <v>203</v>
      </c>
      <c r="H75" s="1">
        <v>90</v>
      </c>
      <c r="I75" s="1">
        <v>70</v>
      </c>
      <c r="J75" s="9">
        <v>99</v>
      </c>
      <c r="K75" s="9">
        <v>95</v>
      </c>
    </row>
    <row r="76" spans="1:11" x14ac:dyDescent="0.25">
      <c r="A76" s="54"/>
      <c r="B76" s="7" t="s">
        <v>59</v>
      </c>
      <c r="C76" s="2">
        <v>32</v>
      </c>
      <c r="D76" s="7" t="s">
        <v>42</v>
      </c>
      <c r="E76" s="7" t="s">
        <v>4</v>
      </c>
      <c r="F76" s="7" t="s">
        <v>43</v>
      </c>
      <c r="G76" s="2">
        <v>313</v>
      </c>
      <c r="H76" s="1">
        <v>90</v>
      </c>
      <c r="I76" s="1">
        <v>60</v>
      </c>
      <c r="J76" s="9">
        <v>100</v>
      </c>
      <c r="K76" s="9">
        <v>100</v>
      </c>
    </row>
    <row r="77" spans="1:11" x14ac:dyDescent="0.25">
      <c r="A77" s="55"/>
      <c r="B77" s="7" t="s">
        <v>46</v>
      </c>
      <c r="C77" s="2">
        <v>8.5</v>
      </c>
      <c r="D77" s="7" t="s">
        <v>47</v>
      </c>
      <c r="E77" s="7" t="s">
        <v>4</v>
      </c>
      <c r="F77" s="7" t="s">
        <v>43</v>
      </c>
      <c r="G77" s="2"/>
      <c r="H77" s="1"/>
      <c r="I77" s="1"/>
      <c r="J77" s="9"/>
      <c r="K77" s="9"/>
    </row>
    <row r="78" spans="1:11" x14ac:dyDescent="0.25">
      <c r="A78" s="56" t="s">
        <v>76</v>
      </c>
      <c r="B78" s="57"/>
      <c r="C78" s="57"/>
      <c r="D78" s="57"/>
      <c r="E78" s="57"/>
      <c r="F78" s="57"/>
      <c r="G78" s="58"/>
      <c r="H78" s="10">
        <f>AVERAGE(H74:H76)</f>
        <v>88.333333333333329</v>
      </c>
      <c r="I78" s="10">
        <f t="shared" ref="I78:K78" si="10">AVERAGE(I74:I76)</f>
        <v>63.333333333333336</v>
      </c>
      <c r="J78" s="10">
        <f t="shared" si="10"/>
        <v>99</v>
      </c>
      <c r="K78" s="10">
        <f t="shared" si="10"/>
        <v>98.333333333333329</v>
      </c>
    </row>
    <row r="79" spans="1:11" x14ac:dyDescent="0.25">
      <c r="A79" s="53">
        <v>12</v>
      </c>
      <c r="B79" s="7" t="s">
        <v>60</v>
      </c>
      <c r="C79" s="2">
        <v>2.5</v>
      </c>
      <c r="D79" s="7" t="s">
        <v>39</v>
      </c>
      <c r="E79" s="7" t="s">
        <v>3</v>
      </c>
      <c r="F79" s="7" t="s">
        <v>37</v>
      </c>
      <c r="G79" s="2">
        <v>112</v>
      </c>
      <c r="H79" s="1">
        <v>98</v>
      </c>
      <c r="I79" s="1">
        <v>95</v>
      </c>
      <c r="J79" s="9">
        <v>99</v>
      </c>
      <c r="K79" s="9">
        <v>90</v>
      </c>
    </row>
    <row r="80" spans="1:11" x14ac:dyDescent="0.25">
      <c r="A80" s="54"/>
      <c r="B80" s="7" t="s">
        <v>61</v>
      </c>
      <c r="C80" s="2">
        <v>24</v>
      </c>
      <c r="D80" s="7" t="s">
        <v>42</v>
      </c>
      <c r="E80" s="7" t="s">
        <v>4</v>
      </c>
      <c r="F80" s="7" t="s">
        <v>43</v>
      </c>
      <c r="G80" s="2">
        <v>211</v>
      </c>
      <c r="H80" s="1">
        <v>98</v>
      </c>
      <c r="I80" s="1">
        <v>90</v>
      </c>
      <c r="J80" s="9">
        <v>100</v>
      </c>
      <c r="K80" s="9">
        <v>100</v>
      </c>
    </row>
    <row r="81" spans="1:11" x14ac:dyDescent="0.25">
      <c r="A81" s="55"/>
      <c r="B81" s="7" t="s">
        <v>46</v>
      </c>
      <c r="C81" s="2">
        <v>8.5</v>
      </c>
      <c r="D81" s="7" t="s">
        <v>47</v>
      </c>
      <c r="E81" s="7" t="s">
        <v>4</v>
      </c>
      <c r="F81" s="7" t="s">
        <v>43</v>
      </c>
      <c r="G81" s="2">
        <v>303</v>
      </c>
      <c r="H81" s="1">
        <v>92</v>
      </c>
      <c r="I81" s="1">
        <v>90</v>
      </c>
      <c r="J81" s="9">
        <v>99</v>
      </c>
      <c r="K81" s="9">
        <v>95</v>
      </c>
    </row>
    <row r="82" spans="1:11" x14ac:dyDescent="0.25">
      <c r="A82" s="56" t="s">
        <v>76</v>
      </c>
      <c r="B82" s="57"/>
      <c r="C82" s="57"/>
      <c r="D82" s="57"/>
      <c r="E82" s="57"/>
      <c r="F82" s="57"/>
      <c r="G82" s="58"/>
      <c r="H82" s="10">
        <f>AVERAGE(H78:H80)</f>
        <v>94.777777777777771</v>
      </c>
      <c r="I82" s="10">
        <f t="shared" ref="I82:K82" si="11">AVERAGE(I78:I80)</f>
        <v>82.777777777777786</v>
      </c>
      <c r="J82" s="10">
        <f t="shared" si="11"/>
        <v>99.333333333333329</v>
      </c>
      <c r="K82" s="10">
        <f t="shared" si="11"/>
        <v>96.1111111111111</v>
      </c>
    </row>
    <row r="83" spans="1:11" x14ac:dyDescent="0.25">
      <c r="A83" s="53">
        <v>13</v>
      </c>
      <c r="B83" s="7" t="s">
        <v>62</v>
      </c>
      <c r="C83" s="2">
        <v>32</v>
      </c>
      <c r="D83" s="7" t="s">
        <v>42</v>
      </c>
      <c r="E83" s="7" t="s">
        <v>3</v>
      </c>
      <c r="F83" s="7" t="s">
        <v>37</v>
      </c>
      <c r="G83" s="2">
        <v>113</v>
      </c>
      <c r="H83" s="1">
        <v>98</v>
      </c>
      <c r="I83" s="1">
        <v>70</v>
      </c>
      <c r="J83" s="9">
        <v>95</v>
      </c>
      <c r="K83" s="9">
        <v>70</v>
      </c>
    </row>
    <row r="84" spans="1:11" x14ac:dyDescent="0.25">
      <c r="A84" s="54"/>
      <c r="B84" s="7" t="s">
        <v>63</v>
      </c>
      <c r="C84" s="2">
        <v>5</v>
      </c>
      <c r="D84" s="7" t="s">
        <v>42</v>
      </c>
      <c r="E84" s="7" t="s">
        <v>4</v>
      </c>
      <c r="F84" s="7" t="s">
        <v>43</v>
      </c>
      <c r="G84" s="2">
        <v>208</v>
      </c>
      <c r="H84" s="1">
        <v>100</v>
      </c>
      <c r="I84" s="1">
        <v>70</v>
      </c>
      <c r="J84" s="9">
        <v>95</v>
      </c>
      <c r="K84" s="9">
        <v>65</v>
      </c>
    </row>
    <row r="85" spans="1:11" x14ac:dyDescent="0.25">
      <c r="A85" s="55"/>
      <c r="B85" s="7" t="s">
        <v>49</v>
      </c>
      <c r="C85" s="2">
        <v>0.25</v>
      </c>
      <c r="D85" s="7" t="s">
        <v>45</v>
      </c>
      <c r="E85" s="7" t="s">
        <v>4</v>
      </c>
      <c r="F85" s="7" t="s">
        <v>43</v>
      </c>
      <c r="G85" s="2">
        <v>301</v>
      </c>
      <c r="H85" s="1">
        <v>98</v>
      </c>
      <c r="I85" s="1">
        <v>70</v>
      </c>
      <c r="J85" s="9">
        <v>90</v>
      </c>
      <c r="K85" s="9">
        <v>65</v>
      </c>
    </row>
    <row r="86" spans="1:11" x14ac:dyDescent="0.25">
      <c r="A86" s="56" t="s">
        <v>76</v>
      </c>
      <c r="B86" s="57"/>
      <c r="C86" s="57"/>
      <c r="D86" s="57"/>
      <c r="E86" s="57"/>
      <c r="F86" s="57"/>
      <c r="G86" s="58"/>
      <c r="H86" s="10">
        <f>AVERAGE(H83:H85)</f>
        <v>98.666666666666671</v>
      </c>
      <c r="I86" s="10">
        <f t="shared" ref="I86:K86" si="12">AVERAGE(I83:I85)</f>
        <v>70</v>
      </c>
      <c r="J86" s="10">
        <f t="shared" si="12"/>
        <v>93.333333333333329</v>
      </c>
      <c r="K86" s="10">
        <f t="shared" si="12"/>
        <v>66.666666666666671</v>
      </c>
    </row>
    <row r="87" spans="1:11" x14ac:dyDescent="0.25">
      <c r="A87" s="53">
        <v>14</v>
      </c>
      <c r="B87" s="7" t="s">
        <v>64</v>
      </c>
      <c r="C87" s="2">
        <v>3.2</v>
      </c>
      <c r="D87" s="7" t="s">
        <v>39</v>
      </c>
      <c r="E87" s="7" t="s">
        <v>3</v>
      </c>
      <c r="F87" s="7" t="s">
        <v>37</v>
      </c>
      <c r="G87" s="2">
        <v>114</v>
      </c>
      <c r="H87" s="1">
        <v>90</v>
      </c>
      <c r="I87" s="1">
        <v>95</v>
      </c>
      <c r="J87" s="9">
        <v>99</v>
      </c>
      <c r="K87" s="9">
        <v>95</v>
      </c>
    </row>
    <row r="88" spans="1:11" x14ac:dyDescent="0.25">
      <c r="A88" s="54"/>
      <c r="B88" s="7" t="s">
        <v>65</v>
      </c>
      <c r="C88" s="2">
        <v>32</v>
      </c>
      <c r="D88" s="7" t="s">
        <v>42</v>
      </c>
      <c r="E88" s="7" t="s">
        <v>4</v>
      </c>
      <c r="F88" s="7" t="s">
        <v>43</v>
      </c>
      <c r="G88" s="2">
        <v>206</v>
      </c>
      <c r="H88" s="1">
        <v>98</v>
      </c>
      <c r="I88" s="1">
        <v>90</v>
      </c>
      <c r="J88" s="9">
        <v>99</v>
      </c>
      <c r="K88" s="9">
        <v>95</v>
      </c>
    </row>
    <row r="89" spans="1:11" x14ac:dyDescent="0.25">
      <c r="A89" s="54"/>
      <c r="B89" s="7" t="s">
        <v>66</v>
      </c>
      <c r="C89" s="2">
        <v>1</v>
      </c>
      <c r="D89" s="7" t="s">
        <v>42</v>
      </c>
      <c r="E89" s="7" t="s">
        <v>4</v>
      </c>
      <c r="F89" s="7" t="s">
        <v>43</v>
      </c>
      <c r="G89" s="2">
        <v>302</v>
      </c>
      <c r="H89" s="1">
        <v>100</v>
      </c>
      <c r="I89" s="1">
        <v>80</v>
      </c>
      <c r="J89" s="9">
        <v>99</v>
      </c>
      <c r="K89" s="9">
        <v>100</v>
      </c>
    </row>
    <row r="90" spans="1:11" x14ac:dyDescent="0.25">
      <c r="A90" s="54"/>
      <c r="B90" s="7" t="s">
        <v>67</v>
      </c>
      <c r="C90" s="2">
        <v>1</v>
      </c>
      <c r="D90" s="7" t="s">
        <v>39</v>
      </c>
      <c r="E90" s="7" t="s">
        <v>4</v>
      </c>
      <c r="F90" s="7" t="s">
        <v>43</v>
      </c>
      <c r="G90" s="2"/>
      <c r="H90" s="1"/>
      <c r="I90" s="1"/>
      <c r="J90" s="9"/>
      <c r="K90" s="9"/>
    </row>
    <row r="91" spans="1:11" x14ac:dyDescent="0.25">
      <c r="A91" s="54"/>
      <c r="B91" s="7" t="s">
        <v>68</v>
      </c>
      <c r="C91" s="2">
        <v>0.5</v>
      </c>
      <c r="D91" s="7" t="s">
        <v>45</v>
      </c>
      <c r="E91" s="7" t="s">
        <v>4</v>
      </c>
      <c r="F91" s="7" t="s">
        <v>43</v>
      </c>
      <c r="G91" s="2"/>
      <c r="H91" s="1"/>
      <c r="I91" s="1"/>
      <c r="J91" s="9"/>
      <c r="K91" s="9"/>
    </row>
    <row r="92" spans="1:11" x14ac:dyDescent="0.25">
      <c r="A92" s="55"/>
      <c r="B92" s="7" t="s">
        <v>46</v>
      </c>
      <c r="C92" s="2">
        <v>8.5</v>
      </c>
      <c r="D92" s="7" t="s">
        <v>47</v>
      </c>
      <c r="E92" s="7" t="s">
        <v>4</v>
      </c>
      <c r="F92" s="7" t="s">
        <v>43</v>
      </c>
      <c r="G92" s="2"/>
      <c r="H92" s="1"/>
      <c r="I92" s="1"/>
      <c r="J92" s="9"/>
      <c r="K92" s="9"/>
    </row>
    <row r="93" spans="1:11" x14ac:dyDescent="0.25">
      <c r="A93" s="56" t="s">
        <v>76</v>
      </c>
      <c r="B93" s="57"/>
      <c r="C93" s="57"/>
      <c r="D93" s="57"/>
      <c r="E93" s="57"/>
      <c r="F93" s="57"/>
      <c r="G93" s="58"/>
      <c r="H93" s="10">
        <f>AVERAGE(H87:H89)</f>
        <v>96</v>
      </c>
      <c r="I93" s="10">
        <f t="shared" ref="I93:K93" si="13">AVERAGE(I87:I89)</f>
        <v>88.333333333333329</v>
      </c>
      <c r="J93" s="10">
        <f t="shared" si="13"/>
        <v>99</v>
      </c>
      <c r="K93" s="10">
        <f t="shared" si="13"/>
        <v>96.666666666666671</v>
      </c>
    </row>
    <row r="94" spans="1:11" x14ac:dyDescent="0.25">
      <c r="A94" s="53">
        <v>15</v>
      </c>
      <c r="B94" s="7" t="s">
        <v>64</v>
      </c>
      <c r="C94" s="2">
        <v>3.2</v>
      </c>
      <c r="D94" s="7" t="s">
        <v>39</v>
      </c>
      <c r="E94" s="7" t="s">
        <v>3</v>
      </c>
      <c r="F94" s="7" t="s">
        <v>37</v>
      </c>
      <c r="G94" s="2">
        <v>115</v>
      </c>
      <c r="H94" s="1">
        <v>90</v>
      </c>
      <c r="I94" s="1">
        <v>100</v>
      </c>
      <c r="J94" s="9">
        <v>99</v>
      </c>
      <c r="K94" s="9">
        <v>100</v>
      </c>
    </row>
    <row r="95" spans="1:11" x14ac:dyDescent="0.25">
      <c r="A95" s="54"/>
      <c r="B95" s="7" t="s">
        <v>66</v>
      </c>
      <c r="C95" s="2">
        <v>1</v>
      </c>
      <c r="D95" s="7" t="s">
        <v>42</v>
      </c>
      <c r="E95" s="7" t="s">
        <v>4</v>
      </c>
      <c r="F95" s="7" t="s">
        <v>43</v>
      </c>
      <c r="G95" s="2">
        <v>201</v>
      </c>
      <c r="H95" s="1">
        <v>80</v>
      </c>
      <c r="I95" s="1">
        <v>100</v>
      </c>
      <c r="J95" s="9">
        <v>99</v>
      </c>
      <c r="K95" s="9">
        <v>100</v>
      </c>
    </row>
    <row r="96" spans="1:11" x14ac:dyDescent="0.25">
      <c r="A96" s="54"/>
      <c r="B96" s="7" t="s">
        <v>41</v>
      </c>
      <c r="C96" s="2">
        <v>5</v>
      </c>
      <c r="D96" s="7" t="s">
        <v>42</v>
      </c>
      <c r="E96" s="7" t="s">
        <v>4</v>
      </c>
      <c r="F96" s="7" t="s">
        <v>43</v>
      </c>
      <c r="G96" s="2">
        <v>315</v>
      </c>
      <c r="H96" s="1">
        <v>70</v>
      </c>
      <c r="I96" s="1">
        <v>85</v>
      </c>
      <c r="J96" s="9">
        <v>100</v>
      </c>
      <c r="K96" s="9">
        <v>100</v>
      </c>
    </row>
    <row r="97" spans="1:11" x14ac:dyDescent="0.25">
      <c r="A97" s="54"/>
      <c r="B97" s="7" t="s">
        <v>67</v>
      </c>
      <c r="C97" s="2">
        <v>1</v>
      </c>
      <c r="D97" s="7" t="s">
        <v>39</v>
      </c>
      <c r="E97" s="7" t="s">
        <v>4</v>
      </c>
      <c r="F97" s="7" t="s">
        <v>43</v>
      </c>
      <c r="G97" s="2"/>
      <c r="H97" s="1"/>
      <c r="I97" s="1"/>
      <c r="J97" s="9"/>
      <c r="K97" s="9"/>
    </row>
    <row r="98" spans="1:11" x14ac:dyDescent="0.25">
      <c r="A98" s="54"/>
      <c r="B98" s="7" t="s">
        <v>68</v>
      </c>
      <c r="C98" s="2">
        <v>1</v>
      </c>
      <c r="D98" s="7" t="s">
        <v>45</v>
      </c>
      <c r="E98" s="7" t="s">
        <v>4</v>
      </c>
      <c r="F98" s="7" t="s">
        <v>43</v>
      </c>
      <c r="G98" s="2"/>
      <c r="H98" s="1"/>
      <c r="I98" s="1"/>
      <c r="J98" s="9"/>
      <c r="K98" s="9"/>
    </row>
    <row r="99" spans="1:11" x14ac:dyDescent="0.25">
      <c r="A99" s="55"/>
      <c r="B99" s="7" t="s">
        <v>46</v>
      </c>
      <c r="C99" s="2">
        <v>8.5</v>
      </c>
      <c r="D99" s="7" t="s">
        <v>47</v>
      </c>
      <c r="E99" s="7" t="s">
        <v>4</v>
      </c>
      <c r="F99" s="7" t="s">
        <v>43</v>
      </c>
      <c r="G99" s="2"/>
      <c r="H99" s="1"/>
      <c r="I99" s="1"/>
      <c r="J99" s="9"/>
      <c r="K99" s="9"/>
    </row>
    <row r="100" spans="1:11" x14ac:dyDescent="0.25">
      <c r="A100" s="56" t="s">
        <v>76</v>
      </c>
      <c r="B100" s="57"/>
      <c r="C100" s="57"/>
      <c r="D100" s="57"/>
      <c r="E100" s="57"/>
      <c r="F100" s="57"/>
      <c r="G100" s="58"/>
      <c r="H100" s="10">
        <f>AVERAGE(H94:H96)</f>
        <v>80</v>
      </c>
      <c r="I100" s="10">
        <f t="shared" ref="I100:J100" si="14">AVERAGE(I94:I96)</f>
        <v>95</v>
      </c>
      <c r="J100" s="10">
        <f t="shared" si="14"/>
        <v>99.333333333333329</v>
      </c>
      <c r="K100" s="10">
        <f>AVERAGE(K94:K96)</f>
        <v>100</v>
      </c>
    </row>
    <row r="102" spans="1:11" x14ac:dyDescent="0.25">
      <c r="A102" s="4" t="s">
        <v>21</v>
      </c>
    </row>
    <row r="103" spans="1:11" x14ac:dyDescent="0.25">
      <c r="A103" s="4" t="s">
        <v>69</v>
      </c>
    </row>
  </sheetData>
  <mergeCells count="38">
    <mergeCell ref="A16:G16"/>
    <mergeCell ref="D7:E7"/>
    <mergeCell ref="A12:G12"/>
    <mergeCell ref="A13:G13"/>
    <mergeCell ref="A14:G14"/>
    <mergeCell ref="A15:G15"/>
    <mergeCell ref="A37:G37"/>
    <mergeCell ref="A42:G42"/>
    <mergeCell ref="A49:G49"/>
    <mergeCell ref="A55:G55"/>
    <mergeCell ref="A50:A54"/>
    <mergeCell ref="A100:G100"/>
    <mergeCell ref="H11:I11"/>
    <mergeCell ref="J11:K11"/>
    <mergeCell ref="A19:A25"/>
    <mergeCell ref="A27:A30"/>
    <mergeCell ref="A32:A36"/>
    <mergeCell ref="A38:A41"/>
    <mergeCell ref="A43:A48"/>
    <mergeCell ref="A59:G59"/>
    <mergeCell ref="A63:G63"/>
    <mergeCell ref="A67:G67"/>
    <mergeCell ref="A73:G73"/>
    <mergeCell ref="A78:G78"/>
    <mergeCell ref="A82:G82"/>
    <mergeCell ref="A26:G26"/>
    <mergeCell ref="A31:G31"/>
    <mergeCell ref="A83:A85"/>
    <mergeCell ref="A87:A92"/>
    <mergeCell ref="A94:A99"/>
    <mergeCell ref="A56:A58"/>
    <mergeCell ref="A60:A62"/>
    <mergeCell ref="A64:A66"/>
    <mergeCell ref="A68:A72"/>
    <mergeCell ref="A74:A77"/>
    <mergeCell ref="A79:A81"/>
    <mergeCell ref="A86:G86"/>
    <mergeCell ref="A93:G9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7"/>
  <sheetViews>
    <sheetView topLeftCell="B88" workbookViewId="0">
      <selection activeCell="E92" sqref="E92:E106"/>
    </sheetView>
  </sheetViews>
  <sheetFormatPr defaultRowHeight="15" x14ac:dyDescent="0.25"/>
  <cols>
    <col min="1" max="1" width="11.5703125" style="28" bestFit="1" customWidth="1"/>
    <col min="2" max="2" width="11.5703125" style="28" customWidth="1"/>
    <col min="3" max="3" width="11.5703125" style="28" bestFit="1" customWidth="1"/>
    <col min="4" max="5" width="9.140625" style="28"/>
    <col min="6" max="6" width="10.28515625" style="28" bestFit="1" customWidth="1"/>
    <col min="7" max="9" width="9.140625" style="28"/>
    <col min="10" max="10" width="9.5703125" style="28" bestFit="1" customWidth="1"/>
    <col min="11" max="12" width="9.140625" style="28"/>
    <col min="13" max="13" width="12" style="28" customWidth="1"/>
    <col min="14" max="14" width="11.85546875" style="28" customWidth="1"/>
    <col min="15" max="15" width="19.7109375" style="30" bestFit="1" customWidth="1"/>
  </cols>
  <sheetData>
    <row r="1" spans="1:15" x14ac:dyDescent="0.25">
      <c r="A1" s="27" t="s">
        <v>79</v>
      </c>
      <c r="B1" s="27" t="s">
        <v>94</v>
      </c>
      <c r="C1" s="27" t="s">
        <v>80</v>
      </c>
      <c r="D1" s="27" t="s">
        <v>81</v>
      </c>
      <c r="E1" s="27" t="s">
        <v>82</v>
      </c>
      <c r="F1" s="27" t="s">
        <v>83</v>
      </c>
      <c r="G1" s="27" t="s">
        <v>1</v>
      </c>
      <c r="H1" s="27" t="s">
        <v>84</v>
      </c>
      <c r="I1" s="27" t="s">
        <v>85</v>
      </c>
      <c r="J1" s="27" t="s">
        <v>85</v>
      </c>
      <c r="K1" s="27" t="s">
        <v>86</v>
      </c>
      <c r="L1" s="27" t="s">
        <v>87</v>
      </c>
      <c r="M1" s="27" t="s">
        <v>88</v>
      </c>
      <c r="N1" s="27" t="s">
        <v>89</v>
      </c>
      <c r="O1" s="27" t="s">
        <v>99</v>
      </c>
    </row>
    <row r="2" spans="1:15" x14ac:dyDescent="0.25">
      <c r="A2" s="31" t="s">
        <v>2</v>
      </c>
      <c r="B2" s="32">
        <v>2012</v>
      </c>
      <c r="C2" s="32">
        <v>0</v>
      </c>
      <c r="D2" s="32" t="s">
        <v>90</v>
      </c>
      <c r="E2" s="32">
        <v>0</v>
      </c>
      <c r="F2" s="32" t="s">
        <v>91</v>
      </c>
      <c r="G2" s="32">
        <v>1</v>
      </c>
      <c r="H2" s="32">
        <v>1</v>
      </c>
      <c r="I2" s="32" t="s">
        <v>92</v>
      </c>
      <c r="J2" s="32">
        <v>21</v>
      </c>
      <c r="K2" s="32">
        <v>0</v>
      </c>
      <c r="L2" s="31">
        <v>14</v>
      </c>
      <c r="M2" s="31">
        <v>56.4</v>
      </c>
      <c r="N2" s="31">
        <v>4</v>
      </c>
      <c r="O2" s="32">
        <f t="shared" ref="O2:O16" si="0">((3.2-N2)/3.2)*100</f>
        <v>-24.999999999999993</v>
      </c>
    </row>
    <row r="3" spans="1:15" x14ac:dyDescent="0.25">
      <c r="A3" s="31" t="s">
        <v>2</v>
      </c>
      <c r="B3" s="32">
        <v>2012</v>
      </c>
      <c r="C3" s="32">
        <v>0</v>
      </c>
      <c r="D3" s="32" t="s">
        <v>90</v>
      </c>
      <c r="E3" s="32">
        <v>0</v>
      </c>
      <c r="F3" s="32" t="s">
        <v>91</v>
      </c>
      <c r="G3" s="32">
        <v>1</v>
      </c>
      <c r="H3" s="32">
        <v>2</v>
      </c>
      <c r="I3" s="32" t="s">
        <v>92</v>
      </c>
      <c r="J3" s="32">
        <v>21</v>
      </c>
      <c r="K3" s="32">
        <v>0</v>
      </c>
      <c r="L3" s="31">
        <v>62</v>
      </c>
      <c r="M3" s="31">
        <v>86.5</v>
      </c>
      <c r="N3" s="31">
        <v>1.4</v>
      </c>
      <c r="O3" s="33">
        <f t="shared" si="0"/>
        <v>56.25</v>
      </c>
    </row>
    <row r="4" spans="1:15" x14ac:dyDescent="0.25">
      <c r="A4" s="31" t="s">
        <v>2</v>
      </c>
      <c r="B4" s="32">
        <v>2012</v>
      </c>
      <c r="C4" s="32">
        <v>0</v>
      </c>
      <c r="D4" s="32" t="s">
        <v>90</v>
      </c>
      <c r="E4" s="32">
        <v>0</v>
      </c>
      <c r="F4" s="32" t="s">
        <v>91</v>
      </c>
      <c r="G4" s="32">
        <v>1</v>
      </c>
      <c r="H4" s="32">
        <v>3</v>
      </c>
      <c r="I4" s="32" t="s">
        <v>92</v>
      </c>
      <c r="J4" s="32">
        <v>21</v>
      </c>
      <c r="K4" s="32">
        <v>0</v>
      </c>
      <c r="L4" s="31">
        <v>18</v>
      </c>
      <c r="M4" s="31">
        <v>74.7</v>
      </c>
      <c r="N4" s="31">
        <v>4.2</v>
      </c>
      <c r="O4" s="33">
        <f t="shared" si="0"/>
        <v>-31.25</v>
      </c>
    </row>
    <row r="5" spans="1:15" x14ac:dyDescent="0.25">
      <c r="A5" s="31" t="s">
        <v>2</v>
      </c>
      <c r="B5" s="32">
        <v>2012</v>
      </c>
      <c r="C5" s="32">
        <v>3</v>
      </c>
      <c r="D5" s="32" t="s">
        <v>90</v>
      </c>
      <c r="E5" s="32">
        <v>105</v>
      </c>
      <c r="F5" s="32" t="s">
        <v>91</v>
      </c>
      <c r="G5" s="32">
        <v>2</v>
      </c>
      <c r="H5" s="32">
        <v>1</v>
      </c>
      <c r="I5" s="32" t="s">
        <v>92</v>
      </c>
      <c r="J5" s="32">
        <v>21</v>
      </c>
      <c r="K5" s="32">
        <v>50</v>
      </c>
      <c r="L5" s="31">
        <v>14</v>
      </c>
      <c r="M5" s="31">
        <v>10.3</v>
      </c>
      <c r="N5" s="31">
        <v>0.7</v>
      </c>
      <c r="O5" s="33">
        <f t="shared" si="0"/>
        <v>78.125</v>
      </c>
    </row>
    <row r="6" spans="1:15" x14ac:dyDescent="0.25">
      <c r="A6" s="31" t="s">
        <v>2</v>
      </c>
      <c r="B6" s="32">
        <v>2012</v>
      </c>
      <c r="C6" s="32">
        <v>3</v>
      </c>
      <c r="D6" s="32" t="s">
        <v>90</v>
      </c>
      <c r="E6" s="32">
        <v>105</v>
      </c>
      <c r="F6" s="32" t="s">
        <v>91</v>
      </c>
      <c r="G6" s="32">
        <v>2</v>
      </c>
      <c r="H6" s="32">
        <v>2</v>
      </c>
      <c r="I6" s="32" t="s">
        <v>92</v>
      </c>
      <c r="J6" s="32">
        <v>21</v>
      </c>
      <c r="K6" s="32">
        <v>80</v>
      </c>
      <c r="L6" s="31">
        <v>4</v>
      </c>
      <c r="M6" s="31">
        <v>11.2</v>
      </c>
      <c r="N6" s="31">
        <v>2.8</v>
      </c>
      <c r="O6" s="33">
        <f t="shared" si="0"/>
        <v>12.500000000000011</v>
      </c>
    </row>
    <row r="7" spans="1:15" x14ac:dyDescent="0.25">
      <c r="A7" s="31" t="s">
        <v>2</v>
      </c>
      <c r="B7" s="32">
        <v>2012</v>
      </c>
      <c r="C7" s="32">
        <v>3</v>
      </c>
      <c r="D7" s="32" t="s">
        <v>90</v>
      </c>
      <c r="E7" s="32">
        <v>105</v>
      </c>
      <c r="F7" s="32" t="s">
        <v>91</v>
      </c>
      <c r="G7" s="32">
        <v>2</v>
      </c>
      <c r="H7" s="32">
        <v>3</v>
      </c>
      <c r="I7" s="32" t="s">
        <v>92</v>
      </c>
      <c r="J7" s="32">
        <v>21</v>
      </c>
      <c r="K7" s="32">
        <v>25</v>
      </c>
      <c r="L7" s="31">
        <v>51</v>
      </c>
      <c r="M7" s="31">
        <v>50</v>
      </c>
      <c r="N7" s="31">
        <v>1</v>
      </c>
      <c r="O7" s="33">
        <f t="shared" si="0"/>
        <v>68.75</v>
      </c>
    </row>
    <row r="8" spans="1:15" x14ac:dyDescent="0.25">
      <c r="A8" s="31" t="s">
        <v>2</v>
      </c>
      <c r="B8" s="32">
        <v>2012</v>
      </c>
      <c r="C8" s="32">
        <v>6</v>
      </c>
      <c r="D8" s="32" t="s">
        <v>90</v>
      </c>
      <c r="E8" s="32">
        <v>210</v>
      </c>
      <c r="F8" s="32" t="s">
        <v>91</v>
      </c>
      <c r="G8" s="32">
        <v>3</v>
      </c>
      <c r="H8" s="32">
        <v>1</v>
      </c>
      <c r="I8" s="32" t="s">
        <v>92</v>
      </c>
      <c r="J8" s="32">
        <v>21</v>
      </c>
      <c r="K8" s="32">
        <v>50</v>
      </c>
      <c r="L8" s="31">
        <v>8</v>
      </c>
      <c r="M8" s="31">
        <v>17.2</v>
      </c>
      <c r="N8" s="31">
        <v>2.2000000000000002</v>
      </c>
      <c r="O8" s="33">
        <f t="shared" si="0"/>
        <v>31.25</v>
      </c>
    </row>
    <row r="9" spans="1:15" x14ac:dyDescent="0.25">
      <c r="A9" s="31" t="s">
        <v>2</v>
      </c>
      <c r="B9" s="32">
        <v>2012</v>
      </c>
      <c r="C9" s="32">
        <v>6</v>
      </c>
      <c r="D9" s="32" t="s">
        <v>90</v>
      </c>
      <c r="E9" s="32">
        <v>210</v>
      </c>
      <c r="F9" s="32" t="s">
        <v>91</v>
      </c>
      <c r="G9" s="32">
        <v>3</v>
      </c>
      <c r="H9" s="32">
        <v>2</v>
      </c>
      <c r="I9" s="32" t="s">
        <v>92</v>
      </c>
      <c r="J9" s="32">
        <v>21</v>
      </c>
      <c r="K9" s="32">
        <v>30</v>
      </c>
      <c r="L9" s="31">
        <v>18</v>
      </c>
      <c r="M9" s="31">
        <v>28.8</v>
      </c>
      <c r="N9" s="31">
        <v>1.6</v>
      </c>
      <c r="O9" s="33">
        <f t="shared" si="0"/>
        <v>50</v>
      </c>
    </row>
    <row r="10" spans="1:15" x14ac:dyDescent="0.25">
      <c r="A10" s="31" t="s">
        <v>2</v>
      </c>
      <c r="B10" s="32">
        <v>2012</v>
      </c>
      <c r="C10" s="32">
        <v>6</v>
      </c>
      <c r="D10" s="32" t="s">
        <v>90</v>
      </c>
      <c r="E10" s="32">
        <v>210</v>
      </c>
      <c r="F10" s="32" t="s">
        <v>91</v>
      </c>
      <c r="G10" s="32">
        <v>3</v>
      </c>
      <c r="H10" s="32">
        <v>3</v>
      </c>
      <c r="I10" s="32" t="s">
        <v>92</v>
      </c>
      <c r="J10" s="32">
        <v>21</v>
      </c>
      <c r="K10" s="32">
        <v>25</v>
      </c>
      <c r="L10" s="31">
        <v>12</v>
      </c>
      <c r="M10" s="31">
        <v>32.5</v>
      </c>
      <c r="N10" s="31">
        <v>2.7</v>
      </c>
      <c r="O10" s="33">
        <f t="shared" si="0"/>
        <v>15.625</v>
      </c>
    </row>
    <row r="11" spans="1:15" x14ac:dyDescent="0.25">
      <c r="A11" s="31" t="s">
        <v>2</v>
      </c>
      <c r="B11" s="32">
        <v>2012</v>
      </c>
      <c r="C11" s="32">
        <v>12</v>
      </c>
      <c r="D11" s="32" t="s">
        <v>90</v>
      </c>
      <c r="E11" s="32">
        <v>420</v>
      </c>
      <c r="F11" s="32" t="s">
        <v>91</v>
      </c>
      <c r="G11" s="32">
        <v>4</v>
      </c>
      <c r="H11" s="32">
        <v>1</v>
      </c>
      <c r="I11" s="32" t="s">
        <v>92</v>
      </c>
      <c r="J11" s="32">
        <v>21</v>
      </c>
      <c r="K11" s="32">
        <v>50</v>
      </c>
      <c r="L11" s="31">
        <v>24</v>
      </c>
      <c r="M11" s="31">
        <v>19.600000000000001</v>
      </c>
      <c r="N11" s="31">
        <v>0.8</v>
      </c>
      <c r="O11" s="33">
        <f t="shared" si="0"/>
        <v>75.000000000000014</v>
      </c>
    </row>
    <row r="12" spans="1:15" x14ac:dyDescent="0.25">
      <c r="A12" s="31" t="s">
        <v>2</v>
      </c>
      <c r="B12" s="32">
        <v>2012</v>
      </c>
      <c r="C12" s="32">
        <v>12</v>
      </c>
      <c r="D12" s="32" t="s">
        <v>90</v>
      </c>
      <c r="E12" s="32">
        <v>420</v>
      </c>
      <c r="F12" s="32" t="s">
        <v>91</v>
      </c>
      <c r="G12" s="32">
        <v>4</v>
      </c>
      <c r="H12" s="32">
        <v>2</v>
      </c>
      <c r="I12" s="32" t="s">
        <v>92</v>
      </c>
      <c r="J12" s="32">
        <v>21</v>
      </c>
      <c r="K12" s="32">
        <v>70</v>
      </c>
      <c r="L12" s="31">
        <v>4</v>
      </c>
      <c r="M12" s="31">
        <v>3.1</v>
      </c>
      <c r="N12" s="31">
        <v>0.8</v>
      </c>
      <c r="O12" s="33">
        <f t="shared" si="0"/>
        <v>75.000000000000014</v>
      </c>
    </row>
    <row r="13" spans="1:15" x14ac:dyDescent="0.25">
      <c r="A13" s="31" t="s">
        <v>2</v>
      </c>
      <c r="B13" s="32">
        <v>2012</v>
      </c>
      <c r="C13" s="32">
        <v>12</v>
      </c>
      <c r="D13" s="32" t="s">
        <v>90</v>
      </c>
      <c r="E13" s="32">
        <v>420</v>
      </c>
      <c r="F13" s="32" t="s">
        <v>91</v>
      </c>
      <c r="G13" s="32">
        <v>4</v>
      </c>
      <c r="H13" s="32">
        <v>3</v>
      </c>
      <c r="I13" s="32" t="s">
        <v>92</v>
      </c>
      <c r="J13" s="32">
        <v>21</v>
      </c>
      <c r="K13" s="32">
        <v>60</v>
      </c>
      <c r="L13" s="31">
        <v>13</v>
      </c>
      <c r="M13" s="31">
        <v>33.1</v>
      </c>
      <c r="N13" s="31">
        <v>2.5</v>
      </c>
      <c r="O13" s="33">
        <f t="shared" si="0"/>
        <v>21.875000000000007</v>
      </c>
    </row>
    <row r="14" spans="1:15" x14ac:dyDescent="0.25">
      <c r="A14" s="31" t="s">
        <v>2</v>
      </c>
      <c r="B14" s="32">
        <v>2012</v>
      </c>
      <c r="C14" s="32">
        <v>24</v>
      </c>
      <c r="D14" s="32" t="s">
        <v>90</v>
      </c>
      <c r="E14" s="32">
        <v>840</v>
      </c>
      <c r="F14" s="32" t="s">
        <v>91</v>
      </c>
      <c r="G14" s="32">
        <v>5</v>
      </c>
      <c r="H14" s="32">
        <v>1</v>
      </c>
      <c r="I14" s="32" t="s">
        <v>92</v>
      </c>
      <c r="J14" s="32">
        <v>21</v>
      </c>
      <c r="K14" s="32">
        <v>50</v>
      </c>
      <c r="L14" s="31">
        <v>32</v>
      </c>
      <c r="M14" s="31">
        <v>20.100000000000001</v>
      </c>
      <c r="N14" s="31">
        <v>0.6</v>
      </c>
      <c r="O14" s="33">
        <f t="shared" si="0"/>
        <v>81.25</v>
      </c>
    </row>
    <row r="15" spans="1:15" x14ac:dyDescent="0.25">
      <c r="A15" s="31" t="s">
        <v>2</v>
      </c>
      <c r="B15" s="32">
        <v>2012</v>
      </c>
      <c r="C15" s="32">
        <v>24</v>
      </c>
      <c r="D15" s="32" t="s">
        <v>90</v>
      </c>
      <c r="E15" s="32">
        <v>840</v>
      </c>
      <c r="F15" s="32" t="s">
        <v>91</v>
      </c>
      <c r="G15" s="32">
        <v>5</v>
      </c>
      <c r="H15" s="32">
        <v>2</v>
      </c>
      <c r="I15" s="32" t="s">
        <v>92</v>
      </c>
      <c r="J15" s="32">
        <v>21</v>
      </c>
      <c r="K15" s="32">
        <v>60</v>
      </c>
      <c r="L15" s="31">
        <v>6</v>
      </c>
      <c r="M15" s="31">
        <v>7.1</v>
      </c>
      <c r="N15" s="31">
        <v>1.2</v>
      </c>
      <c r="O15" s="33">
        <f t="shared" si="0"/>
        <v>62.5</v>
      </c>
    </row>
    <row r="16" spans="1:15" x14ac:dyDescent="0.25">
      <c r="A16" s="31" t="s">
        <v>2</v>
      </c>
      <c r="B16" s="32">
        <v>2012</v>
      </c>
      <c r="C16" s="32">
        <v>24</v>
      </c>
      <c r="D16" s="32" t="s">
        <v>90</v>
      </c>
      <c r="E16" s="32">
        <v>840</v>
      </c>
      <c r="F16" s="32" t="s">
        <v>91</v>
      </c>
      <c r="G16" s="32">
        <v>5</v>
      </c>
      <c r="H16" s="32">
        <v>3</v>
      </c>
      <c r="I16" s="32" t="s">
        <v>92</v>
      </c>
      <c r="J16" s="32">
        <v>21</v>
      </c>
      <c r="K16" s="32">
        <v>60</v>
      </c>
      <c r="L16" s="31">
        <v>7</v>
      </c>
      <c r="M16" s="31">
        <v>6.8</v>
      </c>
      <c r="N16" s="31">
        <v>1</v>
      </c>
      <c r="O16" s="33">
        <f t="shared" si="0"/>
        <v>68.75</v>
      </c>
    </row>
    <row r="17" spans="1:15" x14ac:dyDescent="0.25">
      <c r="A17" s="34" t="s">
        <v>2</v>
      </c>
      <c r="B17" s="35">
        <v>2013</v>
      </c>
      <c r="C17" s="35">
        <v>0</v>
      </c>
      <c r="D17" s="35" t="s">
        <v>90</v>
      </c>
      <c r="E17" s="35">
        <v>0</v>
      </c>
      <c r="F17" s="35" t="s">
        <v>91</v>
      </c>
      <c r="G17" s="35">
        <v>1</v>
      </c>
      <c r="H17" s="35">
        <v>1</v>
      </c>
      <c r="I17" s="35" t="s">
        <v>92</v>
      </c>
      <c r="J17" s="35">
        <v>21</v>
      </c>
      <c r="K17" s="35">
        <v>0</v>
      </c>
      <c r="L17" s="34">
        <v>16</v>
      </c>
      <c r="M17" s="34">
        <v>41.9</v>
      </c>
      <c r="N17" s="34">
        <v>2.6</v>
      </c>
      <c r="O17" s="36">
        <f t="shared" ref="O17:O31" si="1">((4.33-N17)/4.33)*100</f>
        <v>39.953810623556578</v>
      </c>
    </row>
    <row r="18" spans="1:15" x14ac:dyDescent="0.25">
      <c r="A18" s="34" t="s">
        <v>2</v>
      </c>
      <c r="B18" s="35">
        <v>2013</v>
      </c>
      <c r="C18" s="35">
        <v>0</v>
      </c>
      <c r="D18" s="35" t="s">
        <v>90</v>
      </c>
      <c r="E18" s="35">
        <v>0</v>
      </c>
      <c r="F18" s="35" t="s">
        <v>91</v>
      </c>
      <c r="G18" s="35">
        <v>1</v>
      </c>
      <c r="H18" s="35">
        <v>2</v>
      </c>
      <c r="I18" s="35" t="s">
        <v>92</v>
      </c>
      <c r="J18" s="35">
        <v>21</v>
      </c>
      <c r="K18" s="35">
        <v>0</v>
      </c>
      <c r="L18" s="34">
        <v>22</v>
      </c>
      <c r="M18" s="34">
        <v>83.7</v>
      </c>
      <c r="N18" s="34">
        <v>3.8</v>
      </c>
      <c r="O18" s="36">
        <f t="shared" si="1"/>
        <v>12.240184757505778</v>
      </c>
    </row>
    <row r="19" spans="1:15" x14ac:dyDescent="0.25">
      <c r="A19" s="34" t="s">
        <v>2</v>
      </c>
      <c r="B19" s="35">
        <v>2013</v>
      </c>
      <c r="C19" s="35">
        <v>0</v>
      </c>
      <c r="D19" s="35" t="s">
        <v>90</v>
      </c>
      <c r="E19" s="35">
        <v>0</v>
      </c>
      <c r="F19" s="35" t="s">
        <v>91</v>
      </c>
      <c r="G19" s="35">
        <v>1</v>
      </c>
      <c r="H19" s="35">
        <v>3</v>
      </c>
      <c r="I19" s="35" t="s">
        <v>92</v>
      </c>
      <c r="J19" s="35">
        <v>21</v>
      </c>
      <c r="K19" s="35">
        <v>0</v>
      </c>
      <c r="L19" s="34">
        <v>15</v>
      </c>
      <c r="M19" s="34">
        <v>99.2</v>
      </c>
      <c r="N19" s="34">
        <v>6.6</v>
      </c>
      <c r="O19" s="36">
        <f t="shared" si="1"/>
        <v>-52.424942263279441</v>
      </c>
    </row>
    <row r="20" spans="1:15" x14ac:dyDescent="0.25">
      <c r="A20" s="34" t="s">
        <v>2</v>
      </c>
      <c r="B20" s="35">
        <v>2013</v>
      </c>
      <c r="C20" s="35">
        <v>3</v>
      </c>
      <c r="D20" s="35" t="s">
        <v>90</v>
      </c>
      <c r="E20" s="35">
        <v>105</v>
      </c>
      <c r="F20" s="35" t="s">
        <v>91</v>
      </c>
      <c r="G20" s="35">
        <v>2</v>
      </c>
      <c r="H20" s="35">
        <v>1</v>
      </c>
      <c r="I20" s="35" t="s">
        <v>92</v>
      </c>
      <c r="J20" s="35">
        <v>21</v>
      </c>
      <c r="K20" s="35">
        <v>50</v>
      </c>
      <c r="L20" s="34">
        <v>9</v>
      </c>
      <c r="M20" s="34">
        <v>12.7</v>
      </c>
      <c r="N20" s="34">
        <v>1.4</v>
      </c>
      <c r="O20" s="36">
        <f t="shared" si="1"/>
        <v>67.667436489607397</v>
      </c>
    </row>
    <row r="21" spans="1:15" x14ac:dyDescent="0.25">
      <c r="A21" s="34" t="s">
        <v>2</v>
      </c>
      <c r="B21" s="35">
        <v>2013</v>
      </c>
      <c r="C21" s="35">
        <v>3</v>
      </c>
      <c r="D21" s="35" t="s">
        <v>90</v>
      </c>
      <c r="E21" s="35">
        <v>105</v>
      </c>
      <c r="F21" s="35" t="s">
        <v>91</v>
      </c>
      <c r="G21" s="35">
        <v>2</v>
      </c>
      <c r="H21" s="35">
        <v>2</v>
      </c>
      <c r="I21" s="35" t="s">
        <v>92</v>
      </c>
      <c r="J21" s="35">
        <v>21</v>
      </c>
      <c r="K21" s="35">
        <v>40</v>
      </c>
      <c r="L21" s="34">
        <v>5</v>
      </c>
      <c r="M21" s="34">
        <v>27.2</v>
      </c>
      <c r="N21" s="34">
        <v>5.4</v>
      </c>
      <c r="O21" s="36">
        <f t="shared" si="1"/>
        <v>-24.711316397228643</v>
      </c>
    </row>
    <row r="22" spans="1:15" x14ac:dyDescent="0.25">
      <c r="A22" s="34" t="s">
        <v>2</v>
      </c>
      <c r="B22" s="35">
        <v>2013</v>
      </c>
      <c r="C22" s="35">
        <v>3</v>
      </c>
      <c r="D22" s="35" t="s">
        <v>90</v>
      </c>
      <c r="E22" s="35">
        <v>105</v>
      </c>
      <c r="F22" s="35" t="s">
        <v>91</v>
      </c>
      <c r="G22" s="35">
        <v>2</v>
      </c>
      <c r="H22" s="35">
        <v>3</v>
      </c>
      <c r="I22" s="35" t="s">
        <v>92</v>
      </c>
      <c r="J22" s="35">
        <v>21</v>
      </c>
      <c r="K22" s="35">
        <v>40</v>
      </c>
      <c r="L22" s="34">
        <v>27</v>
      </c>
      <c r="M22" s="34">
        <v>55.8</v>
      </c>
      <c r="N22" s="34">
        <v>2.1</v>
      </c>
      <c r="O22" s="36">
        <f t="shared" si="1"/>
        <v>51.501154734411081</v>
      </c>
    </row>
    <row r="23" spans="1:15" x14ac:dyDescent="0.25">
      <c r="A23" s="34" t="s">
        <v>2</v>
      </c>
      <c r="B23" s="35">
        <v>2013</v>
      </c>
      <c r="C23" s="35">
        <v>6</v>
      </c>
      <c r="D23" s="35" t="s">
        <v>90</v>
      </c>
      <c r="E23" s="35">
        <v>210</v>
      </c>
      <c r="F23" s="35" t="s">
        <v>91</v>
      </c>
      <c r="G23" s="35">
        <v>3</v>
      </c>
      <c r="H23" s="35">
        <v>1</v>
      </c>
      <c r="I23" s="35" t="s">
        <v>92</v>
      </c>
      <c r="J23" s="35">
        <v>21</v>
      </c>
      <c r="K23" s="35">
        <v>70</v>
      </c>
      <c r="L23" s="34">
        <v>2</v>
      </c>
      <c r="M23" s="34">
        <v>6.7</v>
      </c>
      <c r="N23" s="34">
        <v>3.4</v>
      </c>
      <c r="O23" s="36">
        <f t="shared" si="1"/>
        <v>21.47806004618938</v>
      </c>
    </row>
    <row r="24" spans="1:15" x14ac:dyDescent="0.25">
      <c r="A24" s="34" t="s">
        <v>2</v>
      </c>
      <c r="B24" s="35">
        <v>2013</v>
      </c>
      <c r="C24" s="35">
        <v>6</v>
      </c>
      <c r="D24" s="35" t="s">
        <v>90</v>
      </c>
      <c r="E24" s="35">
        <v>210</v>
      </c>
      <c r="F24" s="35" t="s">
        <v>91</v>
      </c>
      <c r="G24" s="35">
        <v>3</v>
      </c>
      <c r="H24" s="35">
        <v>2</v>
      </c>
      <c r="I24" s="35" t="s">
        <v>92</v>
      </c>
      <c r="J24" s="35">
        <v>21</v>
      </c>
      <c r="K24" s="35">
        <v>25</v>
      </c>
      <c r="L24" s="34">
        <v>14</v>
      </c>
      <c r="M24" s="34">
        <v>52.5</v>
      </c>
      <c r="N24" s="34">
        <v>3.8</v>
      </c>
      <c r="O24" s="36">
        <f t="shared" si="1"/>
        <v>12.240184757505778</v>
      </c>
    </row>
    <row r="25" spans="1:15" x14ac:dyDescent="0.25">
      <c r="A25" s="34" t="s">
        <v>2</v>
      </c>
      <c r="B25" s="35">
        <v>2013</v>
      </c>
      <c r="C25" s="35">
        <v>6</v>
      </c>
      <c r="D25" s="35" t="s">
        <v>90</v>
      </c>
      <c r="E25" s="35">
        <v>210</v>
      </c>
      <c r="F25" s="35" t="s">
        <v>91</v>
      </c>
      <c r="G25" s="35">
        <v>3</v>
      </c>
      <c r="H25" s="35">
        <v>3</v>
      </c>
      <c r="I25" s="35" t="s">
        <v>92</v>
      </c>
      <c r="J25" s="35">
        <v>21</v>
      </c>
      <c r="K25" s="35">
        <v>60</v>
      </c>
      <c r="L25" s="34">
        <v>4</v>
      </c>
      <c r="M25" s="34">
        <v>32</v>
      </c>
      <c r="N25" s="34">
        <v>8</v>
      </c>
      <c r="O25" s="36">
        <f t="shared" si="1"/>
        <v>-84.757505773672051</v>
      </c>
    </row>
    <row r="26" spans="1:15" x14ac:dyDescent="0.25">
      <c r="A26" s="34" t="s">
        <v>2</v>
      </c>
      <c r="B26" s="35">
        <v>2013</v>
      </c>
      <c r="C26" s="35">
        <v>12</v>
      </c>
      <c r="D26" s="35" t="s">
        <v>90</v>
      </c>
      <c r="E26" s="35">
        <v>420</v>
      </c>
      <c r="F26" s="35" t="s">
        <v>91</v>
      </c>
      <c r="G26" s="35">
        <v>4</v>
      </c>
      <c r="H26" s="35">
        <v>1</v>
      </c>
      <c r="I26" s="35" t="s">
        <v>92</v>
      </c>
      <c r="J26" s="35">
        <v>21</v>
      </c>
      <c r="K26" s="35">
        <v>60</v>
      </c>
      <c r="L26" s="34">
        <v>13</v>
      </c>
      <c r="M26" s="34">
        <v>17.2</v>
      </c>
      <c r="N26" s="34">
        <v>1.3</v>
      </c>
      <c r="O26" s="36">
        <f t="shared" si="1"/>
        <v>69.976905311778296</v>
      </c>
    </row>
    <row r="27" spans="1:15" x14ac:dyDescent="0.25">
      <c r="A27" s="34" t="s">
        <v>2</v>
      </c>
      <c r="B27" s="35">
        <v>2013</v>
      </c>
      <c r="C27" s="35">
        <v>12</v>
      </c>
      <c r="D27" s="35" t="s">
        <v>90</v>
      </c>
      <c r="E27" s="35">
        <v>420</v>
      </c>
      <c r="F27" s="35" t="s">
        <v>91</v>
      </c>
      <c r="G27" s="35">
        <v>4</v>
      </c>
      <c r="H27" s="35">
        <v>2</v>
      </c>
      <c r="I27" s="35" t="s">
        <v>92</v>
      </c>
      <c r="J27" s="35">
        <v>21</v>
      </c>
      <c r="K27" s="35">
        <v>70</v>
      </c>
      <c r="L27" s="34">
        <v>7</v>
      </c>
      <c r="M27" s="34">
        <v>3.2</v>
      </c>
      <c r="N27" s="34">
        <v>0.5</v>
      </c>
      <c r="O27" s="36">
        <f t="shared" si="1"/>
        <v>88.45265588914549</v>
      </c>
    </row>
    <row r="28" spans="1:15" x14ac:dyDescent="0.25">
      <c r="A28" s="34" t="s">
        <v>2</v>
      </c>
      <c r="B28" s="35">
        <v>2013</v>
      </c>
      <c r="C28" s="35">
        <v>12</v>
      </c>
      <c r="D28" s="35" t="s">
        <v>90</v>
      </c>
      <c r="E28" s="35">
        <v>420</v>
      </c>
      <c r="F28" s="35" t="s">
        <v>91</v>
      </c>
      <c r="G28" s="35">
        <v>4</v>
      </c>
      <c r="H28" s="35">
        <v>3</v>
      </c>
      <c r="I28" s="35" t="s">
        <v>92</v>
      </c>
      <c r="J28" s="35">
        <v>21</v>
      </c>
      <c r="K28" s="35">
        <v>75</v>
      </c>
      <c r="L28" s="34">
        <v>16</v>
      </c>
      <c r="M28" s="34">
        <v>8.9</v>
      </c>
      <c r="N28" s="34">
        <v>0.6</v>
      </c>
      <c r="O28" s="36">
        <f t="shared" si="1"/>
        <v>86.14318706697459</v>
      </c>
    </row>
    <row r="29" spans="1:15" x14ac:dyDescent="0.25">
      <c r="A29" s="34" t="s">
        <v>2</v>
      </c>
      <c r="B29" s="35">
        <v>2013</v>
      </c>
      <c r="C29" s="35">
        <v>24</v>
      </c>
      <c r="D29" s="35" t="s">
        <v>90</v>
      </c>
      <c r="E29" s="35">
        <v>840</v>
      </c>
      <c r="F29" s="35" t="s">
        <v>91</v>
      </c>
      <c r="G29" s="35">
        <v>5</v>
      </c>
      <c r="H29" s="35">
        <v>1</v>
      </c>
      <c r="I29" s="35" t="s">
        <v>92</v>
      </c>
      <c r="J29" s="35">
        <v>21</v>
      </c>
      <c r="K29" s="35">
        <v>50</v>
      </c>
      <c r="L29" s="34">
        <v>10</v>
      </c>
      <c r="M29" s="34">
        <v>16.2</v>
      </c>
      <c r="N29" s="34">
        <v>1.6</v>
      </c>
      <c r="O29" s="36">
        <f t="shared" si="1"/>
        <v>63.048498845265591</v>
      </c>
    </row>
    <row r="30" spans="1:15" x14ac:dyDescent="0.25">
      <c r="A30" s="34" t="s">
        <v>2</v>
      </c>
      <c r="B30" s="35">
        <v>2013</v>
      </c>
      <c r="C30" s="35">
        <v>24</v>
      </c>
      <c r="D30" s="35" t="s">
        <v>90</v>
      </c>
      <c r="E30" s="35">
        <v>840</v>
      </c>
      <c r="F30" s="35" t="s">
        <v>91</v>
      </c>
      <c r="G30" s="35">
        <v>5</v>
      </c>
      <c r="H30" s="35">
        <v>2</v>
      </c>
      <c r="I30" s="35" t="s">
        <v>92</v>
      </c>
      <c r="J30" s="35">
        <v>21</v>
      </c>
      <c r="K30" s="35">
        <v>75</v>
      </c>
      <c r="L30" s="34">
        <v>9</v>
      </c>
      <c r="M30" s="34">
        <v>10.9</v>
      </c>
      <c r="N30" s="34">
        <v>1.2</v>
      </c>
      <c r="O30" s="36">
        <f t="shared" si="1"/>
        <v>72.286374133949181</v>
      </c>
    </row>
    <row r="31" spans="1:15" x14ac:dyDescent="0.25">
      <c r="A31" s="34" t="s">
        <v>2</v>
      </c>
      <c r="B31" s="35">
        <v>2013</v>
      </c>
      <c r="C31" s="35">
        <v>24</v>
      </c>
      <c r="D31" s="35" t="s">
        <v>90</v>
      </c>
      <c r="E31" s="35">
        <v>840</v>
      </c>
      <c r="F31" s="35" t="s">
        <v>91</v>
      </c>
      <c r="G31" s="35">
        <v>5</v>
      </c>
      <c r="H31" s="35">
        <v>3</v>
      </c>
      <c r="I31" s="35" t="s">
        <v>92</v>
      </c>
      <c r="J31" s="35">
        <v>21</v>
      </c>
      <c r="K31" s="35">
        <v>80</v>
      </c>
      <c r="L31" s="34">
        <v>4</v>
      </c>
      <c r="M31" s="34">
        <v>5.9</v>
      </c>
      <c r="N31" s="34">
        <v>1.5</v>
      </c>
      <c r="O31" s="36">
        <f t="shared" si="1"/>
        <v>65.357967667436483</v>
      </c>
    </row>
    <row r="32" spans="1:15" x14ac:dyDescent="0.25">
      <c r="A32" s="37" t="s">
        <v>2</v>
      </c>
      <c r="B32" s="38">
        <v>2014</v>
      </c>
      <c r="C32" s="38">
        <v>0</v>
      </c>
      <c r="D32" s="38" t="s">
        <v>90</v>
      </c>
      <c r="E32" s="38">
        <v>0</v>
      </c>
      <c r="F32" s="38" t="s">
        <v>91</v>
      </c>
      <c r="G32" s="38">
        <v>1</v>
      </c>
      <c r="H32" s="38">
        <v>1</v>
      </c>
      <c r="I32" s="38" t="s">
        <v>92</v>
      </c>
      <c r="J32" s="38">
        <v>21</v>
      </c>
      <c r="K32" s="38">
        <v>0</v>
      </c>
      <c r="L32" s="40">
        <v>115</v>
      </c>
      <c r="M32" s="40">
        <v>48.9</v>
      </c>
      <c r="N32" s="41">
        <v>0.42521739130434782</v>
      </c>
      <c r="O32" s="39">
        <f t="shared" ref="O32:O46" si="2">((0.62-N32)/0.62)*100</f>
        <v>31.416549789621318</v>
      </c>
    </row>
    <row r="33" spans="1:15" x14ac:dyDescent="0.25">
      <c r="A33" s="37" t="s">
        <v>2</v>
      </c>
      <c r="B33" s="38">
        <v>2014</v>
      </c>
      <c r="C33" s="38">
        <v>0</v>
      </c>
      <c r="D33" s="38" t="s">
        <v>90</v>
      </c>
      <c r="E33" s="38">
        <v>0</v>
      </c>
      <c r="F33" s="38" t="s">
        <v>91</v>
      </c>
      <c r="G33" s="38">
        <v>1</v>
      </c>
      <c r="H33" s="38">
        <v>2</v>
      </c>
      <c r="I33" s="38" t="s">
        <v>92</v>
      </c>
      <c r="J33" s="38">
        <v>21</v>
      </c>
      <c r="K33" s="38">
        <v>0</v>
      </c>
      <c r="L33" s="40">
        <v>67</v>
      </c>
      <c r="M33" s="40">
        <v>46.1</v>
      </c>
      <c r="N33" s="41">
        <v>0.68805970149253737</v>
      </c>
      <c r="O33" s="39">
        <f t="shared" si="2"/>
        <v>-10.97737120847377</v>
      </c>
    </row>
    <row r="34" spans="1:15" x14ac:dyDescent="0.25">
      <c r="A34" s="37" t="s">
        <v>2</v>
      </c>
      <c r="B34" s="38">
        <v>2014</v>
      </c>
      <c r="C34" s="38">
        <v>0</v>
      </c>
      <c r="D34" s="38" t="s">
        <v>90</v>
      </c>
      <c r="E34" s="38">
        <v>0</v>
      </c>
      <c r="F34" s="38" t="s">
        <v>91</v>
      </c>
      <c r="G34" s="38">
        <v>1</v>
      </c>
      <c r="H34" s="38">
        <v>3</v>
      </c>
      <c r="I34" s="38" t="s">
        <v>92</v>
      </c>
      <c r="J34" s="38">
        <v>21</v>
      </c>
      <c r="K34" s="38">
        <v>0</v>
      </c>
      <c r="L34" s="40">
        <v>76</v>
      </c>
      <c r="M34" s="40">
        <v>56.5</v>
      </c>
      <c r="N34" s="41">
        <v>0.74342105263157898</v>
      </c>
      <c r="O34" s="39">
        <f t="shared" si="2"/>
        <v>-19.906621392190161</v>
      </c>
    </row>
    <row r="35" spans="1:15" x14ac:dyDescent="0.25">
      <c r="A35" s="37" t="s">
        <v>2</v>
      </c>
      <c r="B35" s="38">
        <v>2014</v>
      </c>
      <c r="C35" s="38">
        <v>3</v>
      </c>
      <c r="D35" s="38" t="s">
        <v>90</v>
      </c>
      <c r="E35" s="38">
        <v>105</v>
      </c>
      <c r="F35" s="38" t="s">
        <v>91</v>
      </c>
      <c r="G35" s="38">
        <v>2</v>
      </c>
      <c r="H35" s="38">
        <v>1</v>
      </c>
      <c r="I35" s="38" t="s">
        <v>92</v>
      </c>
      <c r="J35" s="38">
        <v>21</v>
      </c>
      <c r="K35" s="38">
        <v>40</v>
      </c>
      <c r="L35" s="40">
        <v>72</v>
      </c>
      <c r="M35" s="40">
        <v>9.8000000000000007</v>
      </c>
      <c r="N35" s="41">
        <v>0.13611111111111113</v>
      </c>
      <c r="O35" s="39">
        <f t="shared" si="2"/>
        <v>78.046594982078858</v>
      </c>
    </row>
    <row r="36" spans="1:15" x14ac:dyDescent="0.25">
      <c r="A36" s="37" t="s">
        <v>2</v>
      </c>
      <c r="B36" s="38">
        <v>2014</v>
      </c>
      <c r="C36" s="38">
        <v>3</v>
      </c>
      <c r="D36" s="38" t="s">
        <v>90</v>
      </c>
      <c r="E36" s="38">
        <v>105</v>
      </c>
      <c r="F36" s="38" t="s">
        <v>91</v>
      </c>
      <c r="G36" s="38">
        <v>2</v>
      </c>
      <c r="H36" s="38">
        <v>2</v>
      </c>
      <c r="I36" s="38" t="s">
        <v>92</v>
      </c>
      <c r="J36" s="38">
        <v>21</v>
      </c>
      <c r="K36" s="38">
        <v>20</v>
      </c>
      <c r="L36" s="40">
        <v>55</v>
      </c>
      <c r="M36" s="40">
        <v>13.9</v>
      </c>
      <c r="N36" s="41">
        <v>0.25272727272727274</v>
      </c>
      <c r="O36" s="39">
        <f t="shared" si="2"/>
        <v>59.237536656891486</v>
      </c>
    </row>
    <row r="37" spans="1:15" x14ac:dyDescent="0.25">
      <c r="A37" s="37" t="s">
        <v>2</v>
      </c>
      <c r="B37" s="38">
        <v>2014</v>
      </c>
      <c r="C37" s="38">
        <v>3</v>
      </c>
      <c r="D37" s="38" t="s">
        <v>90</v>
      </c>
      <c r="E37" s="38">
        <v>105</v>
      </c>
      <c r="F37" s="38" t="s">
        <v>91</v>
      </c>
      <c r="G37" s="38">
        <v>2</v>
      </c>
      <c r="H37" s="38">
        <v>3</v>
      </c>
      <c r="I37" s="38" t="s">
        <v>92</v>
      </c>
      <c r="J37" s="38">
        <v>21</v>
      </c>
      <c r="K37" s="38">
        <v>40</v>
      </c>
      <c r="L37" s="40">
        <v>53</v>
      </c>
      <c r="M37" s="40">
        <v>10.8</v>
      </c>
      <c r="N37" s="41">
        <v>0.20377358490566039</v>
      </c>
      <c r="O37" s="39">
        <f t="shared" si="2"/>
        <v>67.133292757151551</v>
      </c>
    </row>
    <row r="38" spans="1:15" x14ac:dyDescent="0.25">
      <c r="A38" s="37" t="s">
        <v>2</v>
      </c>
      <c r="B38" s="38">
        <v>2014</v>
      </c>
      <c r="C38" s="38">
        <v>6</v>
      </c>
      <c r="D38" s="38" t="s">
        <v>90</v>
      </c>
      <c r="E38" s="38">
        <v>210</v>
      </c>
      <c r="F38" s="38" t="s">
        <v>91</v>
      </c>
      <c r="G38" s="38">
        <v>3</v>
      </c>
      <c r="H38" s="38">
        <v>1</v>
      </c>
      <c r="I38" s="38" t="s">
        <v>92</v>
      </c>
      <c r="J38" s="38">
        <v>21</v>
      </c>
      <c r="K38" s="38">
        <v>40</v>
      </c>
      <c r="L38" s="40">
        <v>82</v>
      </c>
      <c r="M38" s="40">
        <v>29.2</v>
      </c>
      <c r="N38" s="41">
        <v>0.35609756097560974</v>
      </c>
      <c r="O38" s="39">
        <f t="shared" si="2"/>
        <v>42.56490952006294</v>
      </c>
    </row>
    <row r="39" spans="1:15" x14ac:dyDescent="0.25">
      <c r="A39" s="37" t="s">
        <v>2</v>
      </c>
      <c r="B39" s="38">
        <v>2014</v>
      </c>
      <c r="C39" s="38">
        <v>6</v>
      </c>
      <c r="D39" s="38" t="s">
        <v>90</v>
      </c>
      <c r="E39" s="38">
        <v>210</v>
      </c>
      <c r="F39" s="38" t="s">
        <v>91</v>
      </c>
      <c r="G39" s="38">
        <v>3</v>
      </c>
      <c r="H39" s="38">
        <v>2</v>
      </c>
      <c r="I39" s="38" t="s">
        <v>92</v>
      </c>
      <c r="J39" s="38">
        <v>21</v>
      </c>
      <c r="K39" s="38">
        <v>30</v>
      </c>
      <c r="L39" s="40">
        <v>35</v>
      </c>
      <c r="M39" s="40">
        <v>4.5</v>
      </c>
      <c r="N39" s="41">
        <v>0.12857142857142856</v>
      </c>
      <c r="O39" s="39">
        <f t="shared" si="2"/>
        <v>79.262672811059915</v>
      </c>
    </row>
    <row r="40" spans="1:15" x14ac:dyDescent="0.25">
      <c r="A40" s="37" t="s">
        <v>2</v>
      </c>
      <c r="B40" s="38">
        <v>2014</v>
      </c>
      <c r="C40" s="38">
        <v>6</v>
      </c>
      <c r="D40" s="38" t="s">
        <v>90</v>
      </c>
      <c r="E40" s="38">
        <v>210</v>
      </c>
      <c r="F40" s="38" t="s">
        <v>91</v>
      </c>
      <c r="G40" s="38">
        <v>3</v>
      </c>
      <c r="H40" s="38">
        <v>3</v>
      </c>
      <c r="I40" s="38" t="s">
        <v>92</v>
      </c>
      <c r="J40" s="38">
        <v>21</v>
      </c>
      <c r="K40" s="38">
        <v>50</v>
      </c>
      <c r="L40" s="40">
        <v>46</v>
      </c>
      <c r="M40" s="40">
        <v>10</v>
      </c>
      <c r="N40" s="41">
        <v>0.21739130434782608</v>
      </c>
      <c r="O40" s="39">
        <f t="shared" si="2"/>
        <v>64.936886395511934</v>
      </c>
    </row>
    <row r="41" spans="1:15" x14ac:dyDescent="0.25">
      <c r="A41" s="37" t="s">
        <v>2</v>
      </c>
      <c r="B41" s="38">
        <v>2014</v>
      </c>
      <c r="C41" s="38">
        <v>12</v>
      </c>
      <c r="D41" s="38" t="s">
        <v>90</v>
      </c>
      <c r="E41" s="38">
        <v>420</v>
      </c>
      <c r="F41" s="38" t="s">
        <v>91</v>
      </c>
      <c r="G41" s="38">
        <v>4</v>
      </c>
      <c r="H41" s="38">
        <v>1</v>
      </c>
      <c r="I41" s="38" t="s">
        <v>92</v>
      </c>
      <c r="J41" s="38">
        <v>21</v>
      </c>
      <c r="K41" s="38">
        <v>70</v>
      </c>
      <c r="L41" s="40">
        <v>40</v>
      </c>
      <c r="M41" s="40">
        <v>3.9</v>
      </c>
      <c r="N41" s="41">
        <v>9.7500000000000003E-2</v>
      </c>
      <c r="O41" s="39">
        <f t="shared" si="2"/>
        <v>84.274193548387089</v>
      </c>
    </row>
    <row r="42" spans="1:15" x14ac:dyDescent="0.25">
      <c r="A42" s="37" t="s">
        <v>2</v>
      </c>
      <c r="B42" s="38">
        <v>2014</v>
      </c>
      <c r="C42" s="38">
        <v>12</v>
      </c>
      <c r="D42" s="38" t="s">
        <v>90</v>
      </c>
      <c r="E42" s="38">
        <v>420</v>
      </c>
      <c r="F42" s="38" t="s">
        <v>91</v>
      </c>
      <c r="G42" s="38">
        <v>4</v>
      </c>
      <c r="H42" s="38">
        <v>2</v>
      </c>
      <c r="I42" s="38" t="s">
        <v>92</v>
      </c>
      <c r="J42" s="38">
        <v>21</v>
      </c>
      <c r="K42" s="38">
        <v>85</v>
      </c>
      <c r="L42" s="40">
        <v>10</v>
      </c>
      <c r="M42" s="40">
        <v>0.8</v>
      </c>
      <c r="N42" s="41">
        <v>0.08</v>
      </c>
      <c r="O42" s="39">
        <f t="shared" si="2"/>
        <v>87.096774193548399</v>
      </c>
    </row>
    <row r="43" spans="1:15" x14ac:dyDescent="0.25">
      <c r="A43" s="37" t="s">
        <v>2</v>
      </c>
      <c r="B43" s="38">
        <v>2014</v>
      </c>
      <c r="C43" s="38">
        <v>12</v>
      </c>
      <c r="D43" s="38" t="s">
        <v>90</v>
      </c>
      <c r="E43" s="38">
        <v>420</v>
      </c>
      <c r="F43" s="38" t="s">
        <v>91</v>
      </c>
      <c r="G43" s="38">
        <v>4</v>
      </c>
      <c r="H43" s="38">
        <v>3</v>
      </c>
      <c r="I43" s="38" t="s">
        <v>92</v>
      </c>
      <c r="J43" s="38">
        <v>21</v>
      </c>
      <c r="K43" s="38">
        <v>70</v>
      </c>
      <c r="L43" s="40">
        <v>27</v>
      </c>
      <c r="M43" s="40">
        <v>4.2</v>
      </c>
      <c r="N43" s="41">
        <v>0.15555555555555556</v>
      </c>
      <c r="O43" s="39">
        <f t="shared" si="2"/>
        <v>74.910394265232966</v>
      </c>
    </row>
    <row r="44" spans="1:15" x14ac:dyDescent="0.25">
      <c r="A44" s="37" t="s">
        <v>2</v>
      </c>
      <c r="B44" s="38">
        <v>2014</v>
      </c>
      <c r="C44" s="38">
        <v>24</v>
      </c>
      <c r="D44" s="38" t="s">
        <v>90</v>
      </c>
      <c r="E44" s="38">
        <v>840</v>
      </c>
      <c r="F44" s="38" t="s">
        <v>91</v>
      </c>
      <c r="G44" s="38">
        <v>5</v>
      </c>
      <c r="H44" s="38">
        <v>1</v>
      </c>
      <c r="I44" s="38" t="s">
        <v>92</v>
      </c>
      <c r="J44" s="38">
        <v>21</v>
      </c>
      <c r="K44" s="38">
        <v>85</v>
      </c>
      <c r="L44" s="40">
        <v>11</v>
      </c>
      <c r="M44" s="40">
        <v>0.7</v>
      </c>
      <c r="N44" s="41">
        <v>6.363636363636363E-2</v>
      </c>
      <c r="O44" s="39">
        <f t="shared" si="2"/>
        <v>89.736070381231684</v>
      </c>
    </row>
    <row r="45" spans="1:15" x14ac:dyDescent="0.25">
      <c r="A45" s="37" t="s">
        <v>2</v>
      </c>
      <c r="B45" s="38">
        <v>2014</v>
      </c>
      <c r="C45" s="38">
        <v>24</v>
      </c>
      <c r="D45" s="38" t="s">
        <v>90</v>
      </c>
      <c r="E45" s="38">
        <v>840</v>
      </c>
      <c r="F45" s="38" t="s">
        <v>91</v>
      </c>
      <c r="G45" s="38">
        <v>5</v>
      </c>
      <c r="H45" s="38">
        <v>2</v>
      </c>
      <c r="I45" s="38" t="s">
        <v>92</v>
      </c>
      <c r="J45" s="38">
        <v>21</v>
      </c>
      <c r="K45" s="38">
        <v>85</v>
      </c>
      <c r="L45" s="40">
        <v>6</v>
      </c>
      <c r="M45" s="40">
        <v>0.4</v>
      </c>
      <c r="N45" s="41">
        <v>6.6666666666666666E-2</v>
      </c>
      <c r="O45" s="39">
        <f t="shared" si="2"/>
        <v>89.247311827956992</v>
      </c>
    </row>
    <row r="46" spans="1:15" x14ac:dyDescent="0.25">
      <c r="A46" s="37" t="s">
        <v>2</v>
      </c>
      <c r="B46" s="38">
        <v>2014</v>
      </c>
      <c r="C46" s="38">
        <v>24</v>
      </c>
      <c r="D46" s="38" t="s">
        <v>90</v>
      </c>
      <c r="E46" s="38">
        <v>840</v>
      </c>
      <c r="F46" s="38" t="s">
        <v>91</v>
      </c>
      <c r="G46" s="38">
        <v>5</v>
      </c>
      <c r="H46" s="38">
        <v>3</v>
      </c>
      <c r="I46" s="38" t="s">
        <v>92</v>
      </c>
      <c r="J46" s="38">
        <v>21</v>
      </c>
      <c r="K46" s="38">
        <v>80</v>
      </c>
      <c r="L46" s="40">
        <v>16</v>
      </c>
      <c r="M46" s="40">
        <v>1.7</v>
      </c>
      <c r="N46" s="41">
        <v>0.10625</v>
      </c>
      <c r="O46" s="39">
        <f t="shared" si="2"/>
        <v>82.862903225806463</v>
      </c>
    </row>
    <row r="47" spans="1:15" x14ac:dyDescent="0.25">
      <c r="A47" s="31" t="s">
        <v>2</v>
      </c>
      <c r="B47" s="32">
        <v>2012</v>
      </c>
      <c r="C47" s="32">
        <v>0</v>
      </c>
      <c r="D47" s="32" t="s">
        <v>90</v>
      </c>
      <c r="E47" s="32">
        <v>0</v>
      </c>
      <c r="F47" s="32" t="s">
        <v>91</v>
      </c>
      <c r="G47" s="32">
        <v>11</v>
      </c>
      <c r="H47" s="32">
        <v>1</v>
      </c>
      <c r="I47" s="32" t="s">
        <v>66</v>
      </c>
      <c r="J47" s="32">
        <v>21</v>
      </c>
      <c r="K47" s="32">
        <v>0</v>
      </c>
      <c r="L47" s="42">
        <v>35</v>
      </c>
      <c r="M47" s="42">
        <v>108.1</v>
      </c>
      <c r="N47" s="42">
        <v>3.1</v>
      </c>
      <c r="O47" s="33">
        <f>((2.76-N47)/2.76)*100</f>
        <v>-12.318840579710157</v>
      </c>
    </row>
    <row r="48" spans="1:15" x14ac:dyDescent="0.25">
      <c r="A48" s="31" t="s">
        <v>2</v>
      </c>
      <c r="B48" s="32">
        <v>2012</v>
      </c>
      <c r="C48" s="32">
        <v>0</v>
      </c>
      <c r="D48" s="32" t="s">
        <v>90</v>
      </c>
      <c r="E48" s="32">
        <v>0</v>
      </c>
      <c r="F48" s="32" t="s">
        <v>91</v>
      </c>
      <c r="G48" s="32">
        <v>11</v>
      </c>
      <c r="H48" s="32">
        <v>2</v>
      </c>
      <c r="I48" s="32" t="s">
        <v>66</v>
      </c>
      <c r="J48" s="32">
        <v>21</v>
      </c>
      <c r="K48" s="32">
        <v>0</v>
      </c>
      <c r="L48" s="42">
        <v>8</v>
      </c>
      <c r="M48" s="42">
        <v>26.5</v>
      </c>
      <c r="N48" s="42">
        <v>3.3</v>
      </c>
      <c r="O48" s="33">
        <f t="shared" ref="O48:O61" si="3">((2.76-N48)/2.76)*100</f>
        <v>-19.565217391304351</v>
      </c>
    </row>
    <row r="49" spans="1:15" x14ac:dyDescent="0.25">
      <c r="A49" s="31" t="s">
        <v>2</v>
      </c>
      <c r="B49" s="32">
        <v>2012</v>
      </c>
      <c r="C49" s="32">
        <v>0</v>
      </c>
      <c r="D49" s="32" t="s">
        <v>90</v>
      </c>
      <c r="E49" s="32">
        <v>0</v>
      </c>
      <c r="F49" s="32" t="s">
        <v>91</v>
      </c>
      <c r="G49" s="32">
        <v>11</v>
      </c>
      <c r="H49" s="32">
        <v>3</v>
      </c>
      <c r="I49" s="32" t="s">
        <v>66</v>
      </c>
      <c r="J49" s="32">
        <v>21</v>
      </c>
      <c r="K49" s="32">
        <v>0</v>
      </c>
      <c r="L49" s="42">
        <v>44</v>
      </c>
      <c r="M49" s="42">
        <v>81.900000000000006</v>
      </c>
      <c r="N49" s="42">
        <v>1.9</v>
      </c>
      <c r="O49" s="33">
        <f t="shared" si="3"/>
        <v>31.159420289855071</v>
      </c>
    </row>
    <row r="50" spans="1:15" x14ac:dyDescent="0.25">
      <c r="A50" s="31" t="s">
        <v>2</v>
      </c>
      <c r="B50" s="32">
        <v>2012</v>
      </c>
      <c r="C50" s="32">
        <v>1</v>
      </c>
      <c r="D50" s="32" t="s">
        <v>90</v>
      </c>
      <c r="E50" s="32">
        <v>24.5</v>
      </c>
      <c r="F50" s="32" t="s">
        <v>91</v>
      </c>
      <c r="G50" s="32">
        <v>12</v>
      </c>
      <c r="H50" s="32">
        <v>1</v>
      </c>
      <c r="I50" s="32" t="s">
        <v>66</v>
      </c>
      <c r="J50" s="32">
        <v>21</v>
      </c>
      <c r="K50" s="32">
        <v>80</v>
      </c>
      <c r="L50" s="42">
        <v>19</v>
      </c>
      <c r="M50" s="42">
        <v>5.5</v>
      </c>
      <c r="N50" s="42">
        <v>0.3</v>
      </c>
      <c r="O50" s="33">
        <f t="shared" si="3"/>
        <v>89.130434782608702</v>
      </c>
    </row>
    <row r="51" spans="1:15" x14ac:dyDescent="0.25">
      <c r="A51" s="31" t="s">
        <v>2</v>
      </c>
      <c r="B51" s="32">
        <v>2012</v>
      </c>
      <c r="C51" s="32">
        <v>1</v>
      </c>
      <c r="D51" s="32" t="s">
        <v>90</v>
      </c>
      <c r="E51" s="32">
        <v>24.5</v>
      </c>
      <c r="F51" s="32" t="s">
        <v>91</v>
      </c>
      <c r="G51" s="32">
        <v>12</v>
      </c>
      <c r="H51" s="32">
        <v>2</v>
      </c>
      <c r="I51" s="32" t="s">
        <v>66</v>
      </c>
      <c r="J51" s="32">
        <v>21</v>
      </c>
      <c r="K51" s="32">
        <v>80</v>
      </c>
      <c r="L51" s="42">
        <v>15</v>
      </c>
      <c r="M51" s="42">
        <v>11.7</v>
      </c>
      <c r="N51" s="42">
        <v>0.8</v>
      </c>
      <c r="O51" s="33">
        <f t="shared" si="3"/>
        <v>71.014492753623188</v>
      </c>
    </row>
    <row r="52" spans="1:15" x14ac:dyDescent="0.25">
      <c r="A52" s="31" t="s">
        <v>2</v>
      </c>
      <c r="B52" s="32">
        <v>2012</v>
      </c>
      <c r="C52" s="32">
        <v>1</v>
      </c>
      <c r="D52" s="32" t="s">
        <v>90</v>
      </c>
      <c r="E52" s="32">
        <v>24.5</v>
      </c>
      <c r="F52" s="32" t="s">
        <v>91</v>
      </c>
      <c r="G52" s="32">
        <v>12</v>
      </c>
      <c r="H52" s="32">
        <v>3</v>
      </c>
      <c r="I52" s="32" t="s">
        <v>66</v>
      </c>
      <c r="J52" s="32">
        <v>21</v>
      </c>
      <c r="K52" s="32">
        <v>75</v>
      </c>
      <c r="L52" s="42">
        <v>16</v>
      </c>
      <c r="M52" s="42">
        <v>14.1</v>
      </c>
      <c r="N52" s="42">
        <v>0.9</v>
      </c>
      <c r="O52" s="33">
        <f t="shared" si="3"/>
        <v>67.391304347826093</v>
      </c>
    </row>
    <row r="53" spans="1:15" x14ac:dyDescent="0.25">
      <c r="A53" s="31" t="s">
        <v>2</v>
      </c>
      <c r="B53" s="32">
        <v>2012</v>
      </c>
      <c r="C53" s="32">
        <v>2</v>
      </c>
      <c r="D53" s="32" t="s">
        <v>90</v>
      </c>
      <c r="E53" s="32">
        <v>49</v>
      </c>
      <c r="F53" s="32" t="s">
        <v>91</v>
      </c>
      <c r="G53" s="32">
        <v>13</v>
      </c>
      <c r="H53" s="32">
        <v>1</v>
      </c>
      <c r="I53" s="32" t="s">
        <v>66</v>
      </c>
      <c r="J53" s="32">
        <v>21</v>
      </c>
      <c r="K53" s="32">
        <v>80</v>
      </c>
      <c r="L53" s="42">
        <v>11</v>
      </c>
      <c r="M53" s="42">
        <v>5.6</v>
      </c>
      <c r="N53" s="42">
        <v>0.5</v>
      </c>
      <c r="O53" s="33">
        <f t="shared" si="3"/>
        <v>81.884057971014485</v>
      </c>
    </row>
    <row r="54" spans="1:15" x14ac:dyDescent="0.25">
      <c r="A54" s="31" t="s">
        <v>2</v>
      </c>
      <c r="B54" s="32">
        <v>2012</v>
      </c>
      <c r="C54" s="32">
        <v>2</v>
      </c>
      <c r="D54" s="32" t="s">
        <v>90</v>
      </c>
      <c r="E54" s="32">
        <v>49</v>
      </c>
      <c r="F54" s="32" t="s">
        <v>91</v>
      </c>
      <c r="G54" s="32">
        <v>13</v>
      </c>
      <c r="H54" s="32">
        <v>2</v>
      </c>
      <c r="I54" s="32" t="s">
        <v>66</v>
      </c>
      <c r="J54" s="32">
        <v>21</v>
      </c>
      <c r="K54" s="32">
        <v>95</v>
      </c>
      <c r="L54" s="42">
        <v>2</v>
      </c>
      <c r="M54" s="42">
        <v>0.6</v>
      </c>
      <c r="N54" s="42">
        <v>0.3</v>
      </c>
      <c r="O54" s="33">
        <f t="shared" si="3"/>
        <v>89.130434782608702</v>
      </c>
    </row>
    <row r="55" spans="1:15" x14ac:dyDescent="0.25">
      <c r="A55" s="31" t="s">
        <v>2</v>
      </c>
      <c r="B55" s="32">
        <v>2012</v>
      </c>
      <c r="C55" s="32">
        <v>2</v>
      </c>
      <c r="D55" s="32" t="s">
        <v>90</v>
      </c>
      <c r="E55" s="32">
        <v>49</v>
      </c>
      <c r="F55" s="32" t="s">
        <v>91</v>
      </c>
      <c r="G55" s="32">
        <v>13</v>
      </c>
      <c r="H55" s="32">
        <v>3</v>
      </c>
      <c r="I55" s="32" t="s">
        <v>66</v>
      </c>
      <c r="J55" s="32">
        <v>21</v>
      </c>
      <c r="K55" s="32">
        <v>99</v>
      </c>
      <c r="L55" s="42">
        <v>1</v>
      </c>
      <c r="M55" s="42">
        <v>0.1</v>
      </c>
      <c r="N55" s="42">
        <v>0.1</v>
      </c>
      <c r="O55" s="33">
        <f t="shared" si="3"/>
        <v>96.376811594202891</v>
      </c>
    </row>
    <row r="56" spans="1:15" x14ac:dyDescent="0.25">
      <c r="A56" s="31" t="s">
        <v>2</v>
      </c>
      <c r="B56" s="32">
        <v>2012</v>
      </c>
      <c r="C56" s="32">
        <v>4</v>
      </c>
      <c r="D56" s="32" t="s">
        <v>90</v>
      </c>
      <c r="E56" s="32">
        <v>98</v>
      </c>
      <c r="F56" s="32" t="s">
        <v>91</v>
      </c>
      <c r="G56" s="32">
        <v>14</v>
      </c>
      <c r="H56" s="32">
        <v>1</v>
      </c>
      <c r="I56" s="32" t="s">
        <v>66</v>
      </c>
      <c r="J56" s="32">
        <v>21</v>
      </c>
      <c r="K56" s="32">
        <v>90</v>
      </c>
      <c r="L56" s="42">
        <v>18</v>
      </c>
      <c r="M56" s="42">
        <v>3.6</v>
      </c>
      <c r="N56" s="42">
        <v>0.2</v>
      </c>
      <c r="O56" s="33">
        <f t="shared" si="3"/>
        <v>92.753623188405783</v>
      </c>
    </row>
    <row r="57" spans="1:15" x14ac:dyDescent="0.25">
      <c r="A57" s="31" t="s">
        <v>2</v>
      </c>
      <c r="B57" s="32">
        <v>2012</v>
      </c>
      <c r="C57" s="32">
        <v>4</v>
      </c>
      <c r="D57" s="32" t="s">
        <v>90</v>
      </c>
      <c r="E57" s="32">
        <v>98</v>
      </c>
      <c r="F57" s="32" t="s">
        <v>91</v>
      </c>
      <c r="G57" s="32">
        <v>14</v>
      </c>
      <c r="H57" s="32">
        <v>2</v>
      </c>
      <c r="I57" s="32" t="s">
        <v>66</v>
      </c>
      <c r="J57" s="32">
        <v>21</v>
      </c>
      <c r="K57" s="32">
        <v>95</v>
      </c>
      <c r="L57" s="42">
        <v>3</v>
      </c>
      <c r="M57" s="42">
        <v>0.1</v>
      </c>
      <c r="N57" s="42">
        <v>0</v>
      </c>
      <c r="O57" s="33">
        <f t="shared" si="3"/>
        <v>100</v>
      </c>
    </row>
    <row r="58" spans="1:15" x14ac:dyDescent="0.25">
      <c r="A58" s="31" t="s">
        <v>2</v>
      </c>
      <c r="B58" s="32">
        <v>2012</v>
      </c>
      <c r="C58" s="32">
        <v>4</v>
      </c>
      <c r="D58" s="32" t="s">
        <v>90</v>
      </c>
      <c r="E58" s="32">
        <v>98</v>
      </c>
      <c r="F58" s="32" t="s">
        <v>91</v>
      </c>
      <c r="G58" s="32">
        <v>14</v>
      </c>
      <c r="H58" s="32">
        <v>3</v>
      </c>
      <c r="I58" s="32" t="s">
        <v>66</v>
      </c>
      <c r="J58" s="32">
        <v>21</v>
      </c>
      <c r="K58" s="32">
        <v>99</v>
      </c>
      <c r="L58" s="42">
        <v>0</v>
      </c>
      <c r="M58" s="42">
        <v>0</v>
      </c>
      <c r="N58" s="42">
        <v>0</v>
      </c>
      <c r="O58" s="33">
        <f t="shared" si="3"/>
        <v>100</v>
      </c>
    </row>
    <row r="59" spans="1:15" x14ac:dyDescent="0.25">
      <c r="A59" s="31" t="s">
        <v>2</v>
      </c>
      <c r="B59" s="32">
        <v>2012</v>
      </c>
      <c r="C59" s="32">
        <v>8</v>
      </c>
      <c r="D59" s="32" t="s">
        <v>90</v>
      </c>
      <c r="E59" s="32">
        <v>196</v>
      </c>
      <c r="F59" s="32" t="s">
        <v>91</v>
      </c>
      <c r="G59" s="32">
        <v>15</v>
      </c>
      <c r="H59" s="32">
        <v>1</v>
      </c>
      <c r="I59" s="32" t="s">
        <v>66</v>
      </c>
      <c r="J59" s="32">
        <v>21</v>
      </c>
      <c r="K59" s="32">
        <v>97</v>
      </c>
      <c r="L59" s="42">
        <v>1</v>
      </c>
      <c r="M59" s="42">
        <v>0.4</v>
      </c>
      <c r="N59" s="42">
        <v>0.4</v>
      </c>
      <c r="O59" s="33">
        <f t="shared" si="3"/>
        <v>85.507246376811594</v>
      </c>
    </row>
    <row r="60" spans="1:15" x14ac:dyDescent="0.25">
      <c r="A60" s="31" t="s">
        <v>2</v>
      </c>
      <c r="B60" s="32">
        <v>2012</v>
      </c>
      <c r="C60" s="32">
        <v>8</v>
      </c>
      <c r="D60" s="32" t="s">
        <v>90</v>
      </c>
      <c r="E60" s="32">
        <v>196</v>
      </c>
      <c r="F60" s="32" t="s">
        <v>91</v>
      </c>
      <c r="G60" s="32">
        <v>15</v>
      </c>
      <c r="H60" s="32">
        <v>2</v>
      </c>
      <c r="I60" s="32" t="s">
        <v>66</v>
      </c>
      <c r="J60" s="32">
        <v>21</v>
      </c>
      <c r="K60" s="32">
        <v>90</v>
      </c>
      <c r="L60" s="42">
        <v>1</v>
      </c>
      <c r="M60" s="42">
        <v>0.5</v>
      </c>
      <c r="N60" s="42">
        <v>0.5</v>
      </c>
      <c r="O60" s="33">
        <f t="shared" si="3"/>
        <v>81.884057971014485</v>
      </c>
    </row>
    <row r="61" spans="1:15" x14ac:dyDescent="0.25">
      <c r="A61" s="31" t="s">
        <v>2</v>
      </c>
      <c r="B61" s="32">
        <v>2012</v>
      </c>
      <c r="C61" s="32">
        <v>8</v>
      </c>
      <c r="D61" s="32" t="s">
        <v>90</v>
      </c>
      <c r="E61" s="32">
        <v>196</v>
      </c>
      <c r="F61" s="32" t="s">
        <v>91</v>
      </c>
      <c r="G61" s="32">
        <v>15</v>
      </c>
      <c r="H61" s="32">
        <v>3</v>
      </c>
      <c r="I61" s="32" t="s">
        <v>66</v>
      </c>
      <c r="J61" s="32">
        <v>21</v>
      </c>
      <c r="K61" s="32">
        <v>99</v>
      </c>
      <c r="L61" s="42">
        <v>0</v>
      </c>
      <c r="M61" s="42">
        <v>0</v>
      </c>
      <c r="N61" s="42">
        <v>0</v>
      </c>
      <c r="O61" s="33">
        <f t="shared" si="3"/>
        <v>100</v>
      </c>
    </row>
    <row r="62" spans="1:15" x14ac:dyDescent="0.25">
      <c r="A62" s="34" t="s">
        <v>2</v>
      </c>
      <c r="B62" s="35">
        <v>2013</v>
      </c>
      <c r="C62" s="35">
        <v>0</v>
      </c>
      <c r="D62" s="35" t="s">
        <v>90</v>
      </c>
      <c r="E62" s="35">
        <v>0</v>
      </c>
      <c r="F62" s="35" t="s">
        <v>91</v>
      </c>
      <c r="G62" s="35">
        <v>11</v>
      </c>
      <c r="H62" s="35">
        <v>1</v>
      </c>
      <c r="I62" s="35" t="s">
        <v>66</v>
      </c>
      <c r="J62" s="35">
        <v>21</v>
      </c>
      <c r="K62" s="35">
        <v>0</v>
      </c>
      <c r="L62" s="34">
        <v>10</v>
      </c>
      <c r="M62" s="34">
        <v>65.400000000000006</v>
      </c>
      <c r="N62" s="34">
        <v>6.5</v>
      </c>
      <c r="O62" s="36">
        <f t="shared" ref="O62:O76" si="4">((4.36-N62)/4.36)*100</f>
        <v>-49.082568807339442</v>
      </c>
    </row>
    <row r="63" spans="1:15" x14ac:dyDescent="0.25">
      <c r="A63" s="34" t="s">
        <v>2</v>
      </c>
      <c r="B63" s="35">
        <v>2013</v>
      </c>
      <c r="C63" s="35">
        <v>0</v>
      </c>
      <c r="D63" s="35" t="s">
        <v>90</v>
      </c>
      <c r="E63" s="35">
        <v>0</v>
      </c>
      <c r="F63" s="35" t="s">
        <v>91</v>
      </c>
      <c r="G63" s="35">
        <v>11</v>
      </c>
      <c r="H63" s="35">
        <v>2</v>
      </c>
      <c r="I63" s="35" t="s">
        <v>66</v>
      </c>
      <c r="J63" s="35">
        <v>21</v>
      </c>
      <c r="K63" s="35">
        <v>0</v>
      </c>
      <c r="L63" s="34">
        <v>6</v>
      </c>
      <c r="M63" s="34">
        <v>25.8</v>
      </c>
      <c r="N63" s="34">
        <v>4.3</v>
      </c>
      <c r="O63" s="36">
        <f t="shared" si="4"/>
        <v>1.376146788990837</v>
      </c>
    </row>
    <row r="64" spans="1:15" x14ac:dyDescent="0.25">
      <c r="A64" s="34" t="s">
        <v>2</v>
      </c>
      <c r="B64" s="35">
        <v>2013</v>
      </c>
      <c r="C64" s="35">
        <v>0</v>
      </c>
      <c r="D64" s="35" t="s">
        <v>90</v>
      </c>
      <c r="E64" s="35">
        <v>0</v>
      </c>
      <c r="F64" s="35" t="s">
        <v>91</v>
      </c>
      <c r="G64" s="35">
        <v>11</v>
      </c>
      <c r="H64" s="35">
        <v>3</v>
      </c>
      <c r="I64" s="35" t="s">
        <v>66</v>
      </c>
      <c r="J64" s="35">
        <v>21</v>
      </c>
      <c r="K64" s="35">
        <v>0</v>
      </c>
      <c r="L64" s="34">
        <v>34</v>
      </c>
      <c r="M64" s="34">
        <v>77.400000000000006</v>
      </c>
      <c r="N64" s="34">
        <v>2.2999999999999998</v>
      </c>
      <c r="O64" s="36">
        <f t="shared" si="4"/>
        <v>47.247706422018354</v>
      </c>
    </row>
    <row r="65" spans="1:15" x14ac:dyDescent="0.25">
      <c r="A65" s="34" t="s">
        <v>2</v>
      </c>
      <c r="B65" s="35">
        <v>2013</v>
      </c>
      <c r="C65" s="35">
        <v>1</v>
      </c>
      <c r="D65" s="35" t="s">
        <v>90</v>
      </c>
      <c r="E65" s="35">
        <v>24.5</v>
      </c>
      <c r="F65" s="35" t="s">
        <v>91</v>
      </c>
      <c r="G65" s="35">
        <v>12</v>
      </c>
      <c r="H65" s="35">
        <v>1</v>
      </c>
      <c r="I65" s="35" t="s">
        <v>66</v>
      </c>
      <c r="J65" s="35">
        <v>21</v>
      </c>
      <c r="K65" s="35">
        <v>75</v>
      </c>
      <c r="L65" s="34">
        <v>7</v>
      </c>
      <c r="M65" s="34">
        <v>9.1</v>
      </c>
      <c r="N65" s="34">
        <v>1.3</v>
      </c>
      <c r="O65" s="36">
        <f t="shared" si="4"/>
        <v>70.183486238532112</v>
      </c>
    </row>
    <row r="66" spans="1:15" x14ac:dyDescent="0.25">
      <c r="A66" s="34" t="s">
        <v>2</v>
      </c>
      <c r="B66" s="35">
        <v>2013</v>
      </c>
      <c r="C66" s="35">
        <v>1</v>
      </c>
      <c r="D66" s="35" t="s">
        <v>90</v>
      </c>
      <c r="E66" s="35">
        <v>24.5</v>
      </c>
      <c r="F66" s="35" t="s">
        <v>91</v>
      </c>
      <c r="G66" s="35">
        <v>12</v>
      </c>
      <c r="H66" s="35">
        <v>2</v>
      </c>
      <c r="I66" s="35" t="s">
        <v>66</v>
      </c>
      <c r="J66" s="35">
        <v>21</v>
      </c>
      <c r="K66" s="35">
        <v>90</v>
      </c>
      <c r="L66" s="34">
        <v>3</v>
      </c>
      <c r="M66" s="34">
        <v>3</v>
      </c>
      <c r="N66" s="34">
        <v>1</v>
      </c>
      <c r="O66" s="36">
        <f t="shared" si="4"/>
        <v>77.064220183486242</v>
      </c>
    </row>
    <row r="67" spans="1:15" x14ac:dyDescent="0.25">
      <c r="A67" s="34" t="s">
        <v>2</v>
      </c>
      <c r="B67" s="35">
        <v>2013</v>
      </c>
      <c r="C67" s="35">
        <v>1</v>
      </c>
      <c r="D67" s="35" t="s">
        <v>90</v>
      </c>
      <c r="E67" s="35">
        <v>24.5</v>
      </c>
      <c r="F67" s="35" t="s">
        <v>91</v>
      </c>
      <c r="G67" s="35">
        <v>12</v>
      </c>
      <c r="H67" s="35">
        <v>3</v>
      </c>
      <c r="I67" s="35" t="s">
        <v>66</v>
      </c>
      <c r="J67" s="35">
        <v>21</v>
      </c>
      <c r="K67" s="35">
        <v>80</v>
      </c>
      <c r="L67" s="34">
        <v>10</v>
      </c>
      <c r="M67" s="34">
        <v>6.4</v>
      </c>
      <c r="N67" s="34">
        <v>0.6</v>
      </c>
      <c r="O67" s="36">
        <f t="shared" si="4"/>
        <v>86.238532110091739</v>
      </c>
    </row>
    <row r="68" spans="1:15" x14ac:dyDescent="0.25">
      <c r="A68" s="34" t="s">
        <v>2</v>
      </c>
      <c r="B68" s="35">
        <v>2013</v>
      </c>
      <c r="C68" s="35">
        <v>2</v>
      </c>
      <c r="D68" s="35" t="s">
        <v>90</v>
      </c>
      <c r="E68" s="35">
        <v>49</v>
      </c>
      <c r="F68" s="35" t="s">
        <v>91</v>
      </c>
      <c r="G68" s="35">
        <v>13</v>
      </c>
      <c r="H68" s="35">
        <v>1</v>
      </c>
      <c r="I68" s="35" t="s">
        <v>66</v>
      </c>
      <c r="J68" s="35">
        <v>21</v>
      </c>
      <c r="K68" s="35">
        <v>85</v>
      </c>
      <c r="L68" s="34">
        <v>15</v>
      </c>
      <c r="M68" s="34">
        <v>5.0999999999999996</v>
      </c>
      <c r="N68" s="34">
        <v>0.3</v>
      </c>
      <c r="O68" s="36">
        <f t="shared" si="4"/>
        <v>93.119266055045884</v>
      </c>
    </row>
    <row r="69" spans="1:15" x14ac:dyDescent="0.25">
      <c r="A69" s="34" t="s">
        <v>2</v>
      </c>
      <c r="B69" s="35">
        <v>2013</v>
      </c>
      <c r="C69" s="35">
        <v>2</v>
      </c>
      <c r="D69" s="35" t="s">
        <v>90</v>
      </c>
      <c r="E69" s="35">
        <v>49</v>
      </c>
      <c r="F69" s="35" t="s">
        <v>91</v>
      </c>
      <c r="G69" s="35">
        <v>13</v>
      </c>
      <c r="H69" s="35">
        <v>2</v>
      </c>
      <c r="I69" s="35" t="s">
        <v>66</v>
      </c>
      <c r="J69" s="35">
        <v>21</v>
      </c>
      <c r="K69" s="35">
        <v>99</v>
      </c>
      <c r="L69" s="34">
        <v>0</v>
      </c>
      <c r="M69" s="34">
        <v>0</v>
      </c>
      <c r="N69" s="34">
        <v>0</v>
      </c>
      <c r="O69" s="36">
        <f t="shared" si="4"/>
        <v>100</v>
      </c>
    </row>
    <row r="70" spans="1:15" x14ac:dyDescent="0.25">
      <c r="A70" s="34" t="s">
        <v>2</v>
      </c>
      <c r="B70" s="35">
        <v>2013</v>
      </c>
      <c r="C70" s="35">
        <v>2</v>
      </c>
      <c r="D70" s="35" t="s">
        <v>90</v>
      </c>
      <c r="E70" s="35">
        <v>49</v>
      </c>
      <c r="F70" s="35" t="s">
        <v>91</v>
      </c>
      <c r="G70" s="35">
        <v>13</v>
      </c>
      <c r="H70" s="35">
        <v>3</v>
      </c>
      <c r="I70" s="35" t="s">
        <v>66</v>
      </c>
      <c r="J70" s="35">
        <v>21</v>
      </c>
      <c r="K70" s="35">
        <v>99</v>
      </c>
      <c r="L70" s="34">
        <v>1</v>
      </c>
      <c r="M70" s="34">
        <v>0.8</v>
      </c>
      <c r="N70" s="34">
        <v>0.8</v>
      </c>
      <c r="O70" s="36">
        <f t="shared" si="4"/>
        <v>81.651376146789005</v>
      </c>
    </row>
    <row r="71" spans="1:15" x14ac:dyDescent="0.25">
      <c r="A71" s="34" t="s">
        <v>2</v>
      </c>
      <c r="B71" s="35">
        <v>2013</v>
      </c>
      <c r="C71" s="35">
        <v>4</v>
      </c>
      <c r="D71" s="35" t="s">
        <v>90</v>
      </c>
      <c r="E71" s="35">
        <v>98</v>
      </c>
      <c r="F71" s="35" t="s">
        <v>91</v>
      </c>
      <c r="G71" s="35">
        <v>14</v>
      </c>
      <c r="H71" s="35">
        <v>1</v>
      </c>
      <c r="I71" s="35" t="s">
        <v>66</v>
      </c>
      <c r="J71" s="35">
        <v>21</v>
      </c>
      <c r="K71" s="35">
        <v>95</v>
      </c>
      <c r="L71" s="34">
        <v>6</v>
      </c>
      <c r="M71" s="34">
        <v>1.8</v>
      </c>
      <c r="N71" s="34">
        <v>0.3</v>
      </c>
      <c r="O71" s="36">
        <f t="shared" si="4"/>
        <v>93.119266055045884</v>
      </c>
    </row>
    <row r="72" spans="1:15" x14ac:dyDescent="0.25">
      <c r="A72" s="34" t="s">
        <v>2</v>
      </c>
      <c r="B72" s="35">
        <v>2013</v>
      </c>
      <c r="C72" s="35">
        <v>4</v>
      </c>
      <c r="D72" s="35" t="s">
        <v>90</v>
      </c>
      <c r="E72" s="35">
        <v>98</v>
      </c>
      <c r="F72" s="35" t="s">
        <v>91</v>
      </c>
      <c r="G72" s="35">
        <v>14</v>
      </c>
      <c r="H72" s="35">
        <v>2</v>
      </c>
      <c r="I72" s="35" t="s">
        <v>66</v>
      </c>
      <c r="J72" s="35">
        <v>21</v>
      </c>
      <c r="K72" s="35">
        <v>97</v>
      </c>
      <c r="L72" s="34">
        <v>1</v>
      </c>
      <c r="M72" s="34">
        <v>0.5</v>
      </c>
      <c r="N72" s="34">
        <v>0.5</v>
      </c>
      <c r="O72" s="36">
        <f t="shared" si="4"/>
        <v>88.532110091743121</v>
      </c>
    </row>
    <row r="73" spans="1:15" x14ac:dyDescent="0.25">
      <c r="A73" s="34" t="s">
        <v>2</v>
      </c>
      <c r="B73" s="35">
        <v>2013</v>
      </c>
      <c r="C73" s="35">
        <v>4</v>
      </c>
      <c r="D73" s="35" t="s">
        <v>90</v>
      </c>
      <c r="E73" s="35">
        <v>98</v>
      </c>
      <c r="F73" s="35" t="s">
        <v>91</v>
      </c>
      <c r="G73" s="35">
        <v>14</v>
      </c>
      <c r="H73" s="35">
        <v>3</v>
      </c>
      <c r="I73" s="35" t="s">
        <v>66</v>
      </c>
      <c r="J73" s="35">
        <v>21</v>
      </c>
      <c r="K73" s="35">
        <v>99</v>
      </c>
      <c r="L73" s="34">
        <v>0</v>
      </c>
      <c r="M73" s="34">
        <v>0</v>
      </c>
      <c r="N73" s="34">
        <v>0</v>
      </c>
      <c r="O73" s="36">
        <f t="shared" si="4"/>
        <v>100</v>
      </c>
    </row>
    <row r="74" spans="1:15" x14ac:dyDescent="0.25">
      <c r="A74" s="34" t="s">
        <v>2</v>
      </c>
      <c r="B74" s="35">
        <v>2013</v>
      </c>
      <c r="C74" s="35">
        <v>8</v>
      </c>
      <c r="D74" s="35" t="s">
        <v>90</v>
      </c>
      <c r="E74" s="35">
        <v>196</v>
      </c>
      <c r="F74" s="35" t="s">
        <v>91</v>
      </c>
      <c r="G74" s="35">
        <v>15</v>
      </c>
      <c r="H74" s="35">
        <v>1</v>
      </c>
      <c r="I74" s="35" t="s">
        <v>66</v>
      </c>
      <c r="J74" s="35">
        <v>21</v>
      </c>
      <c r="K74" s="35">
        <v>99</v>
      </c>
      <c r="L74" s="34">
        <v>0</v>
      </c>
      <c r="M74" s="34">
        <v>0</v>
      </c>
      <c r="N74" s="34">
        <v>0</v>
      </c>
      <c r="O74" s="36">
        <f t="shared" si="4"/>
        <v>100</v>
      </c>
    </row>
    <row r="75" spans="1:15" x14ac:dyDescent="0.25">
      <c r="A75" s="34" t="s">
        <v>2</v>
      </c>
      <c r="B75" s="35">
        <v>2013</v>
      </c>
      <c r="C75" s="35">
        <v>8</v>
      </c>
      <c r="D75" s="35" t="s">
        <v>90</v>
      </c>
      <c r="E75" s="35">
        <v>196</v>
      </c>
      <c r="F75" s="35" t="s">
        <v>91</v>
      </c>
      <c r="G75" s="35">
        <v>15</v>
      </c>
      <c r="H75" s="35">
        <v>2</v>
      </c>
      <c r="I75" s="35" t="s">
        <v>66</v>
      </c>
      <c r="J75" s="35">
        <v>21</v>
      </c>
      <c r="K75" s="35">
        <v>99</v>
      </c>
      <c r="L75" s="34">
        <v>0</v>
      </c>
      <c r="M75" s="34">
        <v>0</v>
      </c>
      <c r="N75" s="34">
        <v>0</v>
      </c>
      <c r="O75" s="36">
        <f t="shared" si="4"/>
        <v>100</v>
      </c>
    </row>
    <row r="76" spans="1:15" x14ac:dyDescent="0.25">
      <c r="A76" s="34" t="s">
        <v>2</v>
      </c>
      <c r="B76" s="35">
        <v>2013</v>
      </c>
      <c r="C76" s="35">
        <v>8</v>
      </c>
      <c r="D76" s="35" t="s">
        <v>90</v>
      </c>
      <c r="E76" s="35">
        <v>196</v>
      </c>
      <c r="F76" s="35" t="s">
        <v>91</v>
      </c>
      <c r="G76" s="35">
        <v>15</v>
      </c>
      <c r="H76" s="35">
        <v>3</v>
      </c>
      <c r="I76" s="35" t="s">
        <v>66</v>
      </c>
      <c r="J76" s="35">
        <v>21</v>
      </c>
      <c r="K76" s="35">
        <v>99</v>
      </c>
      <c r="L76" s="34">
        <v>0</v>
      </c>
      <c r="M76" s="34">
        <v>0</v>
      </c>
      <c r="N76" s="34">
        <v>0</v>
      </c>
      <c r="O76" s="36">
        <f t="shared" si="4"/>
        <v>100</v>
      </c>
    </row>
    <row r="77" spans="1:15" x14ac:dyDescent="0.25">
      <c r="A77" s="37" t="s">
        <v>2</v>
      </c>
      <c r="B77" s="38">
        <v>2014</v>
      </c>
      <c r="C77" s="38">
        <v>0</v>
      </c>
      <c r="D77" s="38" t="s">
        <v>90</v>
      </c>
      <c r="E77" s="38">
        <v>0</v>
      </c>
      <c r="F77" s="38" t="s">
        <v>91</v>
      </c>
      <c r="G77" s="38">
        <v>11</v>
      </c>
      <c r="H77" s="38">
        <v>1</v>
      </c>
      <c r="I77" s="38" t="s">
        <v>66</v>
      </c>
      <c r="J77" s="38">
        <v>21</v>
      </c>
      <c r="K77" s="38">
        <v>0</v>
      </c>
      <c r="L77" s="40">
        <v>164</v>
      </c>
      <c r="M77" s="40">
        <v>75.2</v>
      </c>
      <c r="N77" s="41">
        <f>M77/L77</f>
        <v>0.45853658536585368</v>
      </c>
      <c r="O77" s="39">
        <f>(0.63-N77)/(0.63)*100</f>
        <v>27.216415021293066</v>
      </c>
    </row>
    <row r="78" spans="1:15" x14ac:dyDescent="0.25">
      <c r="A78" s="37" t="s">
        <v>2</v>
      </c>
      <c r="B78" s="38">
        <v>2014</v>
      </c>
      <c r="C78" s="38">
        <v>0</v>
      </c>
      <c r="D78" s="38" t="s">
        <v>90</v>
      </c>
      <c r="E78" s="38">
        <v>0</v>
      </c>
      <c r="F78" s="38" t="s">
        <v>91</v>
      </c>
      <c r="G78" s="38">
        <v>11</v>
      </c>
      <c r="H78" s="38">
        <v>2</v>
      </c>
      <c r="I78" s="38" t="s">
        <v>66</v>
      </c>
      <c r="J78" s="38">
        <v>21</v>
      </c>
      <c r="K78" s="38">
        <v>0</v>
      </c>
      <c r="L78" s="40">
        <v>81</v>
      </c>
      <c r="M78" s="40">
        <v>56.5</v>
      </c>
      <c r="N78" s="41">
        <f t="shared" ref="N78:N91" si="5">M78/L78</f>
        <v>0.69753086419753085</v>
      </c>
      <c r="O78" s="39">
        <f t="shared" ref="O78:O91" si="6">(0.63-N78)/(0.63)*100</f>
        <v>-10.719184793258865</v>
      </c>
    </row>
    <row r="79" spans="1:15" x14ac:dyDescent="0.25">
      <c r="A79" s="37" t="s">
        <v>2</v>
      </c>
      <c r="B79" s="38">
        <v>2014</v>
      </c>
      <c r="C79" s="38">
        <v>0</v>
      </c>
      <c r="D79" s="38" t="s">
        <v>90</v>
      </c>
      <c r="E79" s="38">
        <v>0</v>
      </c>
      <c r="F79" s="38" t="s">
        <v>91</v>
      </c>
      <c r="G79" s="38">
        <v>11</v>
      </c>
      <c r="H79" s="38">
        <v>3</v>
      </c>
      <c r="I79" s="38" t="s">
        <v>66</v>
      </c>
      <c r="J79" s="38">
        <v>21</v>
      </c>
      <c r="K79" s="38">
        <v>0</v>
      </c>
      <c r="L79" s="40">
        <v>75</v>
      </c>
      <c r="M79" s="40">
        <v>55.3</v>
      </c>
      <c r="N79" s="41">
        <f t="shared" si="5"/>
        <v>0.73733333333333329</v>
      </c>
      <c r="O79" s="39">
        <f t="shared" si="6"/>
        <v>-17.037037037037027</v>
      </c>
    </row>
    <row r="80" spans="1:15" x14ac:dyDescent="0.25">
      <c r="A80" s="37" t="s">
        <v>2</v>
      </c>
      <c r="B80" s="38">
        <v>2014</v>
      </c>
      <c r="C80" s="38">
        <v>1</v>
      </c>
      <c r="D80" s="38" t="s">
        <v>90</v>
      </c>
      <c r="E80" s="38">
        <v>24.5</v>
      </c>
      <c r="F80" s="38" t="s">
        <v>91</v>
      </c>
      <c r="G80" s="38">
        <v>12</v>
      </c>
      <c r="H80" s="38">
        <v>1</v>
      </c>
      <c r="I80" s="38" t="s">
        <v>66</v>
      </c>
      <c r="J80" s="38">
        <v>21</v>
      </c>
      <c r="K80" s="38">
        <v>30</v>
      </c>
      <c r="L80" s="40">
        <v>52</v>
      </c>
      <c r="M80" s="40">
        <v>13</v>
      </c>
      <c r="N80" s="41">
        <f t="shared" si="5"/>
        <v>0.25</v>
      </c>
      <c r="O80" s="39">
        <f t="shared" si="6"/>
        <v>60.317460317460316</v>
      </c>
    </row>
    <row r="81" spans="1:15" x14ac:dyDescent="0.25">
      <c r="A81" s="37" t="s">
        <v>2</v>
      </c>
      <c r="B81" s="38">
        <v>2014</v>
      </c>
      <c r="C81" s="38">
        <v>1</v>
      </c>
      <c r="D81" s="38" t="s">
        <v>90</v>
      </c>
      <c r="E81" s="38">
        <v>24.5</v>
      </c>
      <c r="F81" s="38" t="s">
        <v>91</v>
      </c>
      <c r="G81" s="38">
        <v>12</v>
      </c>
      <c r="H81" s="38">
        <v>2</v>
      </c>
      <c r="I81" s="38" t="s">
        <v>66</v>
      </c>
      <c r="J81" s="38">
        <v>21</v>
      </c>
      <c r="K81" s="38">
        <v>70</v>
      </c>
      <c r="L81" s="40">
        <v>21</v>
      </c>
      <c r="M81" s="40">
        <v>2.5</v>
      </c>
      <c r="N81" s="41">
        <f t="shared" si="5"/>
        <v>0.11904761904761904</v>
      </c>
      <c r="O81" s="39">
        <f t="shared" si="6"/>
        <v>81.103552532123956</v>
      </c>
    </row>
    <row r="82" spans="1:15" x14ac:dyDescent="0.25">
      <c r="A82" s="37" t="s">
        <v>2</v>
      </c>
      <c r="B82" s="38">
        <v>2014</v>
      </c>
      <c r="C82" s="38">
        <v>1</v>
      </c>
      <c r="D82" s="38" t="s">
        <v>90</v>
      </c>
      <c r="E82" s="38">
        <v>24.5</v>
      </c>
      <c r="F82" s="38" t="s">
        <v>91</v>
      </c>
      <c r="G82" s="38">
        <v>12</v>
      </c>
      <c r="H82" s="38">
        <v>3</v>
      </c>
      <c r="I82" s="38" t="s">
        <v>66</v>
      </c>
      <c r="J82" s="38">
        <v>21</v>
      </c>
      <c r="K82" s="38">
        <v>70</v>
      </c>
      <c r="L82" s="40">
        <v>25</v>
      </c>
      <c r="M82" s="40">
        <v>0.2</v>
      </c>
      <c r="N82" s="41">
        <f t="shared" si="5"/>
        <v>8.0000000000000002E-3</v>
      </c>
      <c r="O82" s="39">
        <f t="shared" si="6"/>
        <v>98.73015873015872</v>
      </c>
    </row>
    <row r="83" spans="1:15" x14ac:dyDescent="0.25">
      <c r="A83" s="37" t="s">
        <v>2</v>
      </c>
      <c r="B83" s="38">
        <v>2014</v>
      </c>
      <c r="C83" s="38">
        <v>2</v>
      </c>
      <c r="D83" s="38" t="s">
        <v>90</v>
      </c>
      <c r="E83" s="38">
        <v>49</v>
      </c>
      <c r="F83" s="38" t="s">
        <v>91</v>
      </c>
      <c r="G83" s="38">
        <v>13</v>
      </c>
      <c r="H83" s="38">
        <v>1</v>
      </c>
      <c r="I83" s="38" t="s">
        <v>66</v>
      </c>
      <c r="J83" s="38">
        <v>21</v>
      </c>
      <c r="K83" s="38">
        <v>65</v>
      </c>
      <c r="L83" s="40">
        <v>18</v>
      </c>
      <c r="M83" s="40">
        <v>2.2999999999999998</v>
      </c>
      <c r="N83" s="41">
        <f t="shared" si="5"/>
        <v>0.12777777777777777</v>
      </c>
      <c r="O83" s="39">
        <f t="shared" si="6"/>
        <v>79.717813051146393</v>
      </c>
    </row>
    <row r="84" spans="1:15" x14ac:dyDescent="0.25">
      <c r="A84" s="37" t="s">
        <v>2</v>
      </c>
      <c r="B84" s="38">
        <v>2014</v>
      </c>
      <c r="C84" s="38">
        <v>2</v>
      </c>
      <c r="D84" s="38" t="s">
        <v>90</v>
      </c>
      <c r="E84" s="38">
        <v>49</v>
      </c>
      <c r="F84" s="38" t="s">
        <v>91</v>
      </c>
      <c r="G84" s="38">
        <v>13</v>
      </c>
      <c r="H84" s="38">
        <v>2</v>
      </c>
      <c r="I84" s="38" t="s">
        <v>66</v>
      </c>
      <c r="J84" s="38">
        <v>21</v>
      </c>
      <c r="K84" s="38">
        <v>85</v>
      </c>
      <c r="L84" s="40">
        <v>4</v>
      </c>
      <c r="M84" s="40">
        <v>0</v>
      </c>
      <c r="N84" s="41">
        <f t="shared" si="5"/>
        <v>0</v>
      </c>
      <c r="O84" s="39">
        <f t="shared" si="6"/>
        <v>100</v>
      </c>
    </row>
    <row r="85" spans="1:15" x14ac:dyDescent="0.25">
      <c r="A85" s="37" t="s">
        <v>2</v>
      </c>
      <c r="B85" s="38">
        <v>2014</v>
      </c>
      <c r="C85" s="38">
        <v>2</v>
      </c>
      <c r="D85" s="38" t="s">
        <v>90</v>
      </c>
      <c r="E85" s="38">
        <v>49</v>
      </c>
      <c r="F85" s="38" t="s">
        <v>91</v>
      </c>
      <c r="G85" s="38">
        <v>13</v>
      </c>
      <c r="H85" s="38">
        <v>3</v>
      </c>
      <c r="I85" s="38" t="s">
        <v>66</v>
      </c>
      <c r="J85" s="38">
        <v>21</v>
      </c>
      <c r="K85" s="38">
        <v>95</v>
      </c>
      <c r="L85" s="40">
        <v>3</v>
      </c>
      <c r="M85" s="40">
        <v>0</v>
      </c>
      <c r="N85" s="41">
        <f t="shared" si="5"/>
        <v>0</v>
      </c>
      <c r="O85" s="39">
        <f t="shared" si="6"/>
        <v>100</v>
      </c>
    </row>
    <row r="86" spans="1:15" x14ac:dyDescent="0.25">
      <c r="A86" s="37" t="s">
        <v>2</v>
      </c>
      <c r="B86" s="38">
        <v>2014</v>
      </c>
      <c r="C86" s="38">
        <v>4</v>
      </c>
      <c r="D86" s="38" t="s">
        <v>90</v>
      </c>
      <c r="E86" s="38">
        <v>98</v>
      </c>
      <c r="F86" s="38" t="s">
        <v>91</v>
      </c>
      <c r="G86" s="38">
        <v>14</v>
      </c>
      <c r="H86" s="38">
        <v>1</v>
      </c>
      <c r="I86" s="38" t="s">
        <v>66</v>
      </c>
      <c r="J86" s="38">
        <v>21</v>
      </c>
      <c r="K86" s="38">
        <v>95</v>
      </c>
      <c r="L86" s="40">
        <v>7</v>
      </c>
      <c r="M86" s="40">
        <v>0</v>
      </c>
      <c r="N86" s="41">
        <f t="shared" si="5"/>
        <v>0</v>
      </c>
      <c r="O86" s="39">
        <f t="shared" si="6"/>
        <v>100</v>
      </c>
    </row>
    <row r="87" spans="1:15" x14ac:dyDescent="0.25">
      <c r="A87" s="37" t="s">
        <v>2</v>
      </c>
      <c r="B87" s="38">
        <v>2014</v>
      </c>
      <c r="C87" s="38">
        <v>4</v>
      </c>
      <c r="D87" s="38" t="s">
        <v>90</v>
      </c>
      <c r="E87" s="38">
        <v>98</v>
      </c>
      <c r="F87" s="38" t="s">
        <v>91</v>
      </c>
      <c r="G87" s="38">
        <v>14</v>
      </c>
      <c r="H87" s="38">
        <v>2</v>
      </c>
      <c r="I87" s="38" t="s">
        <v>66</v>
      </c>
      <c r="J87" s="38">
        <v>21</v>
      </c>
      <c r="K87" s="38">
        <v>90</v>
      </c>
      <c r="L87" s="40">
        <v>7</v>
      </c>
      <c r="M87" s="40">
        <v>0</v>
      </c>
      <c r="N87" s="41">
        <f t="shared" si="5"/>
        <v>0</v>
      </c>
      <c r="O87" s="39">
        <f t="shared" si="6"/>
        <v>100</v>
      </c>
    </row>
    <row r="88" spans="1:15" x14ac:dyDescent="0.25">
      <c r="A88" s="37" t="s">
        <v>2</v>
      </c>
      <c r="B88" s="38">
        <v>2014</v>
      </c>
      <c r="C88" s="38">
        <v>4</v>
      </c>
      <c r="D88" s="38" t="s">
        <v>90</v>
      </c>
      <c r="E88" s="38">
        <v>98</v>
      </c>
      <c r="F88" s="38" t="s">
        <v>91</v>
      </c>
      <c r="G88" s="38">
        <v>14</v>
      </c>
      <c r="H88" s="38">
        <v>3</v>
      </c>
      <c r="I88" s="38" t="s">
        <v>66</v>
      </c>
      <c r="J88" s="38">
        <v>21</v>
      </c>
      <c r="K88" s="38">
        <v>95</v>
      </c>
      <c r="L88" s="40">
        <v>7</v>
      </c>
      <c r="M88" s="40">
        <v>0</v>
      </c>
      <c r="N88" s="41">
        <f t="shared" si="5"/>
        <v>0</v>
      </c>
      <c r="O88" s="39">
        <f t="shared" si="6"/>
        <v>100</v>
      </c>
    </row>
    <row r="89" spans="1:15" x14ac:dyDescent="0.25">
      <c r="A89" s="37" t="s">
        <v>2</v>
      </c>
      <c r="B89" s="38">
        <v>2014</v>
      </c>
      <c r="C89" s="38">
        <v>8</v>
      </c>
      <c r="D89" s="38" t="s">
        <v>90</v>
      </c>
      <c r="E89" s="38">
        <v>196</v>
      </c>
      <c r="F89" s="38" t="s">
        <v>91</v>
      </c>
      <c r="G89" s="38">
        <v>15</v>
      </c>
      <c r="H89" s="38">
        <v>1</v>
      </c>
      <c r="I89" s="38" t="s">
        <v>66</v>
      </c>
      <c r="J89" s="38">
        <v>21</v>
      </c>
      <c r="K89" s="38">
        <v>100</v>
      </c>
      <c r="L89" s="40">
        <v>5</v>
      </c>
      <c r="M89" s="40">
        <v>0.4</v>
      </c>
      <c r="N89" s="41">
        <f t="shared" si="5"/>
        <v>0.08</v>
      </c>
      <c r="O89" s="39">
        <f t="shared" si="6"/>
        <v>87.301587301587318</v>
      </c>
    </row>
    <row r="90" spans="1:15" x14ac:dyDescent="0.25">
      <c r="A90" s="37" t="s">
        <v>2</v>
      </c>
      <c r="B90" s="38">
        <v>2014</v>
      </c>
      <c r="C90" s="38">
        <v>8</v>
      </c>
      <c r="D90" s="38" t="s">
        <v>90</v>
      </c>
      <c r="E90" s="38">
        <v>196</v>
      </c>
      <c r="F90" s="38" t="s">
        <v>91</v>
      </c>
      <c r="G90" s="38">
        <v>15</v>
      </c>
      <c r="H90" s="38">
        <v>2</v>
      </c>
      <c r="I90" s="38" t="s">
        <v>66</v>
      </c>
      <c r="J90" s="38">
        <v>21</v>
      </c>
      <c r="K90" s="38">
        <v>95</v>
      </c>
      <c r="L90" s="40">
        <v>2</v>
      </c>
      <c r="M90" s="40">
        <v>0</v>
      </c>
      <c r="N90" s="41">
        <f t="shared" si="5"/>
        <v>0</v>
      </c>
      <c r="O90" s="39">
        <f t="shared" si="6"/>
        <v>100</v>
      </c>
    </row>
    <row r="91" spans="1:15" x14ac:dyDescent="0.25">
      <c r="A91" s="37" t="s">
        <v>2</v>
      </c>
      <c r="B91" s="38">
        <v>2014</v>
      </c>
      <c r="C91" s="38">
        <v>8</v>
      </c>
      <c r="D91" s="38" t="s">
        <v>90</v>
      </c>
      <c r="E91" s="38">
        <v>196</v>
      </c>
      <c r="F91" s="38" t="s">
        <v>91</v>
      </c>
      <c r="G91" s="38">
        <v>15</v>
      </c>
      <c r="H91" s="38">
        <v>3</v>
      </c>
      <c r="I91" s="38" t="s">
        <v>66</v>
      </c>
      <c r="J91" s="38">
        <v>21</v>
      </c>
      <c r="K91" s="38">
        <v>100</v>
      </c>
      <c r="L91" s="40">
        <v>3</v>
      </c>
      <c r="M91" s="40">
        <v>0.1</v>
      </c>
      <c r="N91" s="41">
        <f t="shared" si="5"/>
        <v>3.3333333333333333E-2</v>
      </c>
      <c r="O91" s="39">
        <f t="shared" si="6"/>
        <v>94.708994708994709</v>
      </c>
    </row>
    <row r="92" spans="1:15" x14ac:dyDescent="0.25">
      <c r="A92" s="31" t="s">
        <v>2</v>
      </c>
      <c r="B92" s="32">
        <v>2012</v>
      </c>
      <c r="C92" s="32">
        <v>0</v>
      </c>
      <c r="D92" s="32" t="s">
        <v>90</v>
      </c>
      <c r="E92" s="32">
        <v>0</v>
      </c>
      <c r="F92" s="32" t="s">
        <v>91</v>
      </c>
      <c r="G92" s="32">
        <v>6</v>
      </c>
      <c r="H92" s="32">
        <v>1</v>
      </c>
      <c r="I92" s="32" t="s">
        <v>93</v>
      </c>
      <c r="J92" s="32">
        <v>21</v>
      </c>
      <c r="K92" s="32">
        <v>0</v>
      </c>
      <c r="L92" s="42">
        <v>14</v>
      </c>
      <c r="M92" s="42">
        <v>93.9</v>
      </c>
      <c r="N92" s="42">
        <v>6.7</v>
      </c>
      <c r="O92" s="33">
        <f>((8.66-N92)/8.66)*100</f>
        <v>22.632794457274827</v>
      </c>
    </row>
    <row r="93" spans="1:15" x14ac:dyDescent="0.25">
      <c r="A93" s="31" t="s">
        <v>2</v>
      </c>
      <c r="B93" s="32">
        <v>2012</v>
      </c>
      <c r="C93" s="32">
        <v>0</v>
      </c>
      <c r="D93" s="32" t="s">
        <v>90</v>
      </c>
      <c r="E93" s="32">
        <v>0</v>
      </c>
      <c r="F93" s="32" t="s">
        <v>91</v>
      </c>
      <c r="G93" s="32">
        <v>6</v>
      </c>
      <c r="H93" s="32">
        <v>2</v>
      </c>
      <c r="I93" s="32" t="s">
        <v>93</v>
      </c>
      <c r="J93" s="32">
        <v>21</v>
      </c>
      <c r="K93" s="32">
        <v>0</v>
      </c>
      <c r="L93" s="42">
        <v>16</v>
      </c>
      <c r="M93" s="42">
        <v>75.2</v>
      </c>
      <c r="N93" s="42">
        <v>4.7</v>
      </c>
      <c r="O93" s="33">
        <f t="shared" ref="O93:O106" si="7">((8.66-N93)/8.66)*100</f>
        <v>45.727482678983833</v>
      </c>
    </row>
    <row r="94" spans="1:15" x14ac:dyDescent="0.25">
      <c r="A94" s="31" t="s">
        <v>2</v>
      </c>
      <c r="B94" s="32">
        <v>2012</v>
      </c>
      <c r="C94" s="32">
        <v>0</v>
      </c>
      <c r="D94" s="32" t="s">
        <v>90</v>
      </c>
      <c r="E94" s="32">
        <v>0</v>
      </c>
      <c r="F94" s="32" t="s">
        <v>91</v>
      </c>
      <c r="G94" s="32">
        <v>6</v>
      </c>
      <c r="H94" s="32">
        <v>3</v>
      </c>
      <c r="I94" s="32" t="s">
        <v>93</v>
      </c>
      <c r="J94" s="32">
        <v>21</v>
      </c>
      <c r="K94" s="32">
        <v>0</v>
      </c>
      <c r="L94" s="42">
        <v>4</v>
      </c>
      <c r="M94" s="42">
        <v>58.5</v>
      </c>
      <c r="N94" s="42">
        <v>14.6</v>
      </c>
      <c r="O94" s="33">
        <f t="shared" si="7"/>
        <v>-68.591224018475742</v>
      </c>
    </row>
    <row r="95" spans="1:15" x14ac:dyDescent="0.25">
      <c r="A95" s="31" t="s">
        <v>2</v>
      </c>
      <c r="B95" s="32">
        <v>2012</v>
      </c>
      <c r="C95" s="32">
        <v>3</v>
      </c>
      <c r="D95" s="32" t="s">
        <v>90</v>
      </c>
      <c r="E95" s="32">
        <v>92</v>
      </c>
      <c r="F95" s="32" t="s">
        <v>91</v>
      </c>
      <c r="G95" s="32">
        <v>7</v>
      </c>
      <c r="H95" s="32">
        <v>1</v>
      </c>
      <c r="I95" s="32" t="s">
        <v>93</v>
      </c>
      <c r="J95" s="32">
        <v>21</v>
      </c>
      <c r="K95" s="32">
        <v>80</v>
      </c>
      <c r="L95" s="42">
        <v>4</v>
      </c>
      <c r="M95" s="42">
        <v>3.3</v>
      </c>
      <c r="N95" s="42">
        <v>0.8</v>
      </c>
      <c r="O95" s="33">
        <f t="shared" si="7"/>
        <v>90.762124711316389</v>
      </c>
    </row>
    <row r="96" spans="1:15" x14ac:dyDescent="0.25">
      <c r="A96" s="31" t="s">
        <v>2</v>
      </c>
      <c r="B96" s="32">
        <v>2012</v>
      </c>
      <c r="C96" s="32">
        <v>3</v>
      </c>
      <c r="D96" s="32" t="s">
        <v>90</v>
      </c>
      <c r="E96" s="32">
        <v>92</v>
      </c>
      <c r="F96" s="32" t="s">
        <v>91</v>
      </c>
      <c r="G96" s="32">
        <v>7</v>
      </c>
      <c r="H96" s="32">
        <v>2</v>
      </c>
      <c r="I96" s="32" t="s">
        <v>93</v>
      </c>
      <c r="J96" s="32">
        <v>21</v>
      </c>
      <c r="K96" s="32">
        <v>50</v>
      </c>
      <c r="L96" s="42">
        <v>20</v>
      </c>
      <c r="M96" s="42">
        <v>29.8</v>
      </c>
      <c r="N96" s="42">
        <v>1.5</v>
      </c>
      <c r="O96" s="33">
        <f t="shared" si="7"/>
        <v>82.678983833718249</v>
      </c>
    </row>
    <row r="97" spans="1:15" x14ac:dyDescent="0.25">
      <c r="A97" s="31" t="s">
        <v>2</v>
      </c>
      <c r="B97" s="32">
        <v>2012</v>
      </c>
      <c r="C97" s="32">
        <v>3</v>
      </c>
      <c r="D97" s="32" t="s">
        <v>90</v>
      </c>
      <c r="E97" s="32">
        <v>92</v>
      </c>
      <c r="F97" s="32" t="s">
        <v>91</v>
      </c>
      <c r="G97" s="32">
        <v>7</v>
      </c>
      <c r="H97" s="32">
        <v>3</v>
      </c>
      <c r="I97" s="32" t="s">
        <v>93</v>
      </c>
      <c r="J97" s="32">
        <v>21</v>
      </c>
      <c r="K97" s="32">
        <v>60</v>
      </c>
      <c r="L97" s="42">
        <v>9</v>
      </c>
      <c r="M97" s="42">
        <v>9.6</v>
      </c>
      <c r="N97" s="42">
        <v>1.1000000000000001</v>
      </c>
      <c r="O97" s="33">
        <f t="shared" si="7"/>
        <v>87.297921478060047</v>
      </c>
    </row>
    <row r="98" spans="1:15" x14ac:dyDescent="0.25">
      <c r="A98" s="31" t="s">
        <v>2</v>
      </c>
      <c r="B98" s="32">
        <v>2012</v>
      </c>
      <c r="C98" s="32">
        <v>6</v>
      </c>
      <c r="D98" s="32" t="s">
        <v>90</v>
      </c>
      <c r="E98" s="32">
        <v>184</v>
      </c>
      <c r="F98" s="32" t="s">
        <v>91</v>
      </c>
      <c r="G98" s="32">
        <v>8</v>
      </c>
      <c r="H98" s="32">
        <v>1</v>
      </c>
      <c r="I98" s="32" t="s">
        <v>93</v>
      </c>
      <c r="J98" s="32">
        <v>21</v>
      </c>
      <c r="K98" s="32">
        <v>90</v>
      </c>
      <c r="L98" s="42">
        <v>8</v>
      </c>
      <c r="M98" s="42">
        <v>8.6</v>
      </c>
      <c r="N98" s="42">
        <v>1.1000000000000001</v>
      </c>
      <c r="O98" s="33">
        <f t="shared" si="7"/>
        <v>87.297921478060047</v>
      </c>
    </row>
    <row r="99" spans="1:15" x14ac:dyDescent="0.25">
      <c r="A99" s="31" t="s">
        <v>2</v>
      </c>
      <c r="B99" s="32">
        <v>2012</v>
      </c>
      <c r="C99" s="32">
        <v>6</v>
      </c>
      <c r="D99" s="32" t="s">
        <v>90</v>
      </c>
      <c r="E99" s="32">
        <v>184</v>
      </c>
      <c r="F99" s="32" t="s">
        <v>91</v>
      </c>
      <c r="G99" s="32">
        <v>8</v>
      </c>
      <c r="H99" s="32">
        <v>2</v>
      </c>
      <c r="I99" s="32" t="s">
        <v>93</v>
      </c>
      <c r="J99" s="32">
        <v>21</v>
      </c>
      <c r="K99" s="32">
        <v>85</v>
      </c>
      <c r="L99" s="42">
        <v>5</v>
      </c>
      <c r="M99" s="42">
        <v>4.4000000000000004</v>
      </c>
      <c r="N99" s="42">
        <v>0.9</v>
      </c>
      <c r="O99" s="33">
        <f t="shared" si="7"/>
        <v>89.607390300230932</v>
      </c>
    </row>
    <row r="100" spans="1:15" x14ac:dyDescent="0.25">
      <c r="A100" s="31" t="s">
        <v>2</v>
      </c>
      <c r="B100" s="32">
        <v>2012</v>
      </c>
      <c r="C100" s="32">
        <v>6</v>
      </c>
      <c r="D100" s="32" t="s">
        <v>90</v>
      </c>
      <c r="E100" s="32">
        <v>184</v>
      </c>
      <c r="F100" s="32" t="s">
        <v>91</v>
      </c>
      <c r="G100" s="32">
        <v>8</v>
      </c>
      <c r="H100" s="32">
        <v>3</v>
      </c>
      <c r="I100" s="32" t="s">
        <v>93</v>
      </c>
      <c r="J100" s="32">
        <v>21</v>
      </c>
      <c r="K100" s="32">
        <v>65</v>
      </c>
      <c r="L100" s="42">
        <v>58</v>
      </c>
      <c r="M100" s="42">
        <v>40.9</v>
      </c>
      <c r="N100" s="42">
        <v>0.7</v>
      </c>
      <c r="O100" s="33">
        <f t="shared" si="7"/>
        <v>91.916859122401846</v>
      </c>
    </row>
    <row r="101" spans="1:15" x14ac:dyDescent="0.25">
      <c r="A101" s="31" t="s">
        <v>2</v>
      </c>
      <c r="B101" s="32">
        <v>2012</v>
      </c>
      <c r="C101" s="32">
        <v>12</v>
      </c>
      <c r="D101" s="32" t="s">
        <v>90</v>
      </c>
      <c r="E101" s="32">
        <v>368</v>
      </c>
      <c r="F101" s="32" t="s">
        <v>91</v>
      </c>
      <c r="G101" s="32">
        <v>9</v>
      </c>
      <c r="H101" s="32">
        <v>1</v>
      </c>
      <c r="I101" s="32" t="s">
        <v>93</v>
      </c>
      <c r="J101" s="32">
        <v>21</v>
      </c>
      <c r="K101" s="32">
        <v>90</v>
      </c>
      <c r="L101" s="42">
        <v>13</v>
      </c>
      <c r="M101" s="42">
        <v>4.9000000000000004</v>
      </c>
      <c r="N101" s="42">
        <v>0.4</v>
      </c>
      <c r="O101" s="33">
        <f t="shared" si="7"/>
        <v>95.381062355658202</v>
      </c>
    </row>
    <row r="102" spans="1:15" x14ac:dyDescent="0.25">
      <c r="A102" s="31" t="s">
        <v>2</v>
      </c>
      <c r="B102" s="32">
        <v>2012</v>
      </c>
      <c r="C102" s="32">
        <v>12</v>
      </c>
      <c r="D102" s="32" t="s">
        <v>90</v>
      </c>
      <c r="E102" s="32">
        <v>368</v>
      </c>
      <c r="F102" s="32" t="s">
        <v>91</v>
      </c>
      <c r="G102" s="32">
        <v>9</v>
      </c>
      <c r="H102" s="32">
        <v>2</v>
      </c>
      <c r="I102" s="32" t="s">
        <v>93</v>
      </c>
      <c r="J102" s="32">
        <v>21</v>
      </c>
      <c r="K102" s="32">
        <v>85</v>
      </c>
      <c r="L102" s="42">
        <v>11</v>
      </c>
      <c r="M102" s="42">
        <v>3.1</v>
      </c>
      <c r="N102" s="42">
        <v>0.3</v>
      </c>
      <c r="O102" s="33">
        <f t="shared" si="7"/>
        <v>96.535796766743644</v>
      </c>
    </row>
    <row r="103" spans="1:15" x14ac:dyDescent="0.25">
      <c r="A103" s="31" t="s">
        <v>2</v>
      </c>
      <c r="B103" s="32">
        <v>2012</v>
      </c>
      <c r="C103" s="32">
        <v>12</v>
      </c>
      <c r="D103" s="32" t="s">
        <v>90</v>
      </c>
      <c r="E103" s="32">
        <v>368</v>
      </c>
      <c r="F103" s="32" t="s">
        <v>91</v>
      </c>
      <c r="G103" s="32">
        <v>9</v>
      </c>
      <c r="H103" s="32">
        <v>3</v>
      </c>
      <c r="I103" s="32" t="s">
        <v>93</v>
      </c>
      <c r="J103" s="32">
        <v>21</v>
      </c>
      <c r="K103" s="32">
        <v>90</v>
      </c>
      <c r="L103" s="42">
        <v>6</v>
      </c>
      <c r="M103" s="42">
        <v>2</v>
      </c>
      <c r="N103" s="42">
        <v>0.3</v>
      </c>
      <c r="O103" s="33">
        <f t="shared" si="7"/>
        <v>96.535796766743644</v>
      </c>
    </row>
    <row r="104" spans="1:15" x14ac:dyDescent="0.25">
      <c r="A104" s="31" t="s">
        <v>2</v>
      </c>
      <c r="B104" s="32">
        <v>2012</v>
      </c>
      <c r="C104" s="32">
        <v>24</v>
      </c>
      <c r="D104" s="32" t="s">
        <v>90</v>
      </c>
      <c r="E104" s="32">
        <v>736</v>
      </c>
      <c r="F104" s="32" t="s">
        <v>91</v>
      </c>
      <c r="G104" s="32">
        <v>10</v>
      </c>
      <c r="H104" s="32">
        <v>1</v>
      </c>
      <c r="I104" s="32" t="s">
        <v>93</v>
      </c>
      <c r="J104" s="32">
        <v>21</v>
      </c>
      <c r="K104" s="32">
        <v>97</v>
      </c>
      <c r="L104" s="42">
        <v>3</v>
      </c>
      <c r="M104" s="42">
        <v>0.5</v>
      </c>
      <c r="N104" s="42">
        <v>0.2</v>
      </c>
      <c r="O104" s="33">
        <f t="shared" si="7"/>
        <v>97.690531177829115</v>
      </c>
    </row>
    <row r="105" spans="1:15" x14ac:dyDescent="0.25">
      <c r="A105" s="31" t="s">
        <v>2</v>
      </c>
      <c r="B105" s="32">
        <v>2012</v>
      </c>
      <c r="C105" s="32">
        <v>24</v>
      </c>
      <c r="D105" s="32" t="s">
        <v>90</v>
      </c>
      <c r="E105" s="32">
        <v>736</v>
      </c>
      <c r="F105" s="32" t="s">
        <v>91</v>
      </c>
      <c r="G105" s="32">
        <v>10</v>
      </c>
      <c r="H105" s="32">
        <v>2</v>
      </c>
      <c r="I105" s="32" t="s">
        <v>93</v>
      </c>
      <c r="J105" s="32">
        <v>21</v>
      </c>
      <c r="K105" s="32">
        <v>97</v>
      </c>
      <c r="L105" s="42">
        <v>3</v>
      </c>
      <c r="M105" s="42">
        <v>1.2</v>
      </c>
      <c r="N105" s="42">
        <v>0.4</v>
      </c>
      <c r="O105" s="33">
        <f t="shared" si="7"/>
        <v>95.381062355658202</v>
      </c>
    </row>
    <row r="106" spans="1:15" x14ac:dyDescent="0.25">
      <c r="A106" s="31" t="s">
        <v>2</v>
      </c>
      <c r="B106" s="32">
        <v>2012</v>
      </c>
      <c r="C106" s="32">
        <v>24</v>
      </c>
      <c r="D106" s="32" t="s">
        <v>90</v>
      </c>
      <c r="E106" s="32">
        <v>736</v>
      </c>
      <c r="F106" s="32" t="s">
        <v>91</v>
      </c>
      <c r="G106" s="32">
        <v>10</v>
      </c>
      <c r="H106" s="32">
        <v>3</v>
      </c>
      <c r="I106" s="32" t="s">
        <v>93</v>
      </c>
      <c r="J106" s="32">
        <v>21</v>
      </c>
      <c r="K106" s="32">
        <v>99</v>
      </c>
      <c r="L106" s="42">
        <v>0</v>
      </c>
      <c r="M106" s="42">
        <v>0</v>
      </c>
      <c r="N106" s="42">
        <v>0</v>
      </c>
      <c r="O106" s="33">
        <f t="shared" si="7"/>
        <v>100</v>
      </c>
    </row>
    <row r="107" spans="1:15" x14ac:dyDescent="0.25">
      <c r="A107" s="34" t="s">
        <v>2</v>
      </c>
      <c r="B107" s="35">
        <v>2013</v>
      </c>
      <c r="C107" s="35">
        <v>0</v>
      </c>
      <c r="D107" s="35" t="s">
        <v>90</v>
      </c>
      <c r="E107" s="35">
        <v>0</v>
      </c>
      <c r="F107" s="35" t="s">
        <v>91</v>
      </c>
      <c r="G107" s="35">
        <v>6</v>
      </c>
      <c r="H107" s="35">
        <v>1</v>
      </c>
      <c r="I107" s="35" t="s">
        <v>93</v>
      </c>
      <c r="J107" s="35">
        <v>21</v>
      </c>
      <c r="K107" s="35">
        <v>0</v>
      </c>
      <c r="L107" s="34">
        <v>18</v>
      </c>
      <c r="M107" s="34">
        <v>71</v>
      </c>
      <c r="N107" s="34">
        <v>3.9</v>
      </c>
      <c r="O107" s="36">
        <f t="shared" ref="O107:O121" si="8">((4.2-N107)/4.2)*100</f>
        <v>7.1428571428571495</v>
      </c>
    </row>
    <row r="108" spans="1:15" x14ac:dyDescent="0.25">
      <c r="A108" s="34" t="s">
        <v>2</v>
      </c>
      <c r="B108" s="35">
        <v>2013</v>
      </c>
      <c r="C108" s="35">
        <v>0</v>
      </c>
      <c r="D108" s="35" t="s">
        <v>90</v>
      </c>
      <c r="E108" s="35">
        <v>0</v>
      </c>
      <c r="F108" s="35" t="s">
        <v>91</v>
      </c>
      <c r="G108" s="35">
        <v>6</v>
      </c>
      <c r="H108" s="35">
        <v>2</v>
      </c>
      <c r="I108" s="35" t="s">
        <v>93</v>
      </c>
      <c r="J108" s="35">
        <v>21</v>
      </c>
      <c r="K108" s="35">
        <v>0</v>
      </c>
      <c r="L108" s="34">
        <v>26</v>
      </c>
      <c r="M108" s="34">
        <v>91.9</v>
      </c>
      <c r="N108" s="34">
        <v>3.5</v>
      </c>
      <c r="O108" s="36">
        <f t="shared" si="8"/>
        <v>16.666666666666671</v>
      </c>
    </row>
    <row r="109" spans="1:15" x14ac:dyDescent="0.25">
      <c r="A109" s="34" t="s">
        <v>2</v>
      </c>
      <c r="B109" s="35">
        <v>2013</v>
      </c>
      <c r="C109" s="35">
        <v>0</v>
      </c>
      <c r="D109" s="35" t="s">
        <v>90</v>
      </c>
      <c r="E109" s="35">
        <v>0</v>
      </c>
      <c r="F109" s="35" t="s">
        <v>91</v>
      </c>
      <c r="G109" s="35">
        <v>6</v>
      </c>
      <c r="H109" s="35">
        <v>3</v>
      </c>
      <c r="I109" s="35" t="s">
        <v>93</v>
      </c>
      <c r="J109" s="35">
        <v>21</v>
      </c>
      <c r="K109" s="35">
        <v>0</v>
      </c>
      <c r="L109" s="34">
        <v>5</v>
      </c>
      <c r="M109" s="34">
        <v>26</v>
      </c>
      <c r="N109" s="34">
        <v>5.2</v>
      </c>
      <c r="O109" s="36">
        <f t="shared" si="8"/>
        <v>-23.809523809523807</v>
      </c>
    </row>
    <row r="110" spans="1:15" x14ac:dyDescent="0.25">
      <c r="A110" s="34" t="s">
        <v>2</v>
      </c>
      <c r="B110" s="35">
        <v>2013</v>
      </c>
      <c r="C110" s="35">
        <v>3</v>
      </c>
      <c r="D110" s="35" t="s">
        <v>90</v>
      </c>
      <c r="E110" s="35">
        <v>92</v>
      </c>
      <c r="F110" s="35" t="s">
        <v>91</v>
      </c>
      <c r="G110" s="35">
        <v>7</v>
      </c>
      <c r="H110" s="35">
        <v>1</v>
      </c>
      <c r="I110" s="35" t="s">
        <v>93</v>
      </c>
      <c r="J110" s="35">
        <v>21</v>
      </c>
      <c r="K110" s="35">
        <v>80</v>
      </c>
      <c r="L110" s="34">
        <v>5</v>
      </c>
      <c r="M110" s="34">
        <v>7.8</v>
      </c>
      <c r="N110" s="34">
        <v>1.6</v>
      </c>
      <c r="O110" s="36">
        <f t="shared" si="8"/>
        <v>61.904761904761905</v>
      </c>
    </row>
    <row r="111" spans="1:15" x14ac:dyDescent="0.25">
      <c r="A111" s="34" t="s">
        <v>2</v>
      </c>
      <c r="B111" s="35">
        <v>2013</v>
      </c>
      <c r="C111" s="35">
        <v>3</v>
      </c>
      <c r="D111" s="35" t="s">
        <v>90</v>
      </c>
      <c r="E111" s="35">
        <v>92</v>
      </c>
      <c r="F111" s="35" t="s">
        <v>91</v>
      </c>
      <c r="G111" s="35">
        <v>7</v>
      </c>
      <c r="H111" s="35">
        <v>2</v>
      </c>
      <c r="I111" s="35" t="s">
        <v>93</v>
      </c>
      <c r="J111" s="35">
        <v>21</v>
      </c>
      <c r="K111" s="35">
        <v>50</v>
      </c>
      <c r="L111" s="34">
        <v>16</v>
      </c>
      <c r="M111" s="34">
        <v>9.6</v>
      </c>
      <c r="N111" s="34">
        <v>0.6</v>
      </c>
      <c r="O111" s="36">
        <f t="shared" si="8"/>
        <v>85.714285714285708</v>
      </c>
    </row>
    <row r="112" spans="1:15" x14ac:dyDescent="0.25">
      <c r="A112" s="34" t="s">
        <v>2</v>
      </c>
      <c r="B112" s="35">
        <v>2013</v>
      </c>
      <c r="C112" s="35">
        <v>3</v>
      </c>
      <c r="D112" s="35" t="s">
        <v>90</v>
      </c>
      <c r="E112" s="35">
        <v>92</v>
      </c>
      <c r="F112" s="35" t="s">
        <v>91</v>
      </c>
      <c r="G112" s="35">
        <v>7</v>
      </c>
      <c r="H112" s="35">
        <v>3</v>
      </c>
      <c r="I112" s="35" t="s">
        <v>93</v>
      </c>
      <c r="J112" s="35">
        <v>21</v>
      </c>
      <c r="K112" s="35">
        <v>60</v>
      </c>
      <c r="L112" s="34">
        <v>15</v>
      </c>
      <c r="M112" s="34">
        <v>21.5</v>
      </c>
      <c r="N112" s="34">
        <v>1.4</v>
      </c>
      <c r="O112" s="36">
        <f t="shared" si="8"/>
        <v>66.666666666666671</v>
      </c>
    </row>
    <row r="113" spans="1:15" x14ac:dyDescent="0.25">
      <c r="A113" s="34" t="s">
        <v>2</v>
      </c>
      <c r="B113" s="35">
        <v>2013</v>
      </c>
      <c r="C113" s="35">
        <v>6</v>
      </c>
      <c r="D113" s="35" t="s">
        <v>90</v>
      </c>
      <c r="E113" s="35">
        <v>184</v>
      </c>
      <c r="F113" s="35" t="s">
        <v>91</v>
      </c>
      <c r="G113" s="35">
        <v>8</v>
      </c>
      <c r="H113" s="35">
        <v>1</v>
      </c>
      <c r="I113" s="35" t="s">
        <v>93</v>
      </c>
      <c r="J113" s="35">
        <v>21</v>
      </c>
      <c r="K113" s="35">
        <v>92</v>
      </c>
      <c r="L113" s="34">
        <v>2</v>
      </c>
      <c r="M113" s="34">
        <v>1</v>
      </c>
      <c r="N113" s="34">
        <v>0.5</v>
      </c>
      <c r="O113" s="36">
        <f t="shared" si="8"/>
        <v>88.095238095238088</v>
      </c>
    </row>
    <row r="114" spans="1:15" x14ac:dyDescent="0.25">
      <c r="A114" s="34" t="s">
        <v>2</v>
      </c>
      <c r="B114" s="35">
        <v>2013</v>
      </c>
      <c r="C114" s="35">
        <v>6</v>
      </c>
      <c r="D114" s="35" t="s">
        <v>90</v>
      </c>
      <c r="E114" s="35">
        <v>184</v>
      </c>
      <c r="F114" s="35" t="s">
        <v>91</v>
      </c>
      <c r="G114" s="35">
        <v>8</v>
      </c>
      <c r="H114" s="35">
        <v>2</v>
      </c>
      <c r="I114" s="35" t="s">
        <v>93</v>
      </c>
      <c r="J114" s="35">
        <v>21</v>
      </c>
      <c r="K114" s="35">
        <v>90</v>
      </c>
      <c r="L114" s="34">
        <v>3</v>
      </c>
      <c r="M114" s="34">
        <v>1.3</v>
      </c>
      <c r="N114" s="34">
        <v>0.4</v>
      </c>
      <c r="O114" s="36">
        <f t="shared" si="8"/>
        <v>90.476190476190482</v>
      </c>
    </row>
    <row r="115" spans="1:15" x14ac:dyDescent="0.25">
      <c r="A115" s="34" t="s">
        <v>2</v>
      </c>
      <c r="B115" s="35">
        <v>2013</v>
      </c>
      <c r="C115" s="35">
        <v>6</v>
      </c>
      <c r="D115" s="35" t="s">
        <v>90</v>
      </c>
      <c r="E115" s="35">
        <v>184</v>
      </c>
      <c r="F115" s="35" t="s">
        <v>91</v>
      </c>
      <c r="G115" s="35">
        <v>8</v>
      </c>
      <c r="H115" s="35">
        <v>3</v>
      </c>
      <c r="I115" s="35" t="s">
        <v>93</v>
      </c>
      <c r="J115" s="35">
        <v>21</v>
      </c>
      <c r="K115" s="35">
        <v>70</v>
      </c>
      <c r="L115" s="34">
        <v>15</v>
      </c>
      <c r="M115" s="34">
        <v>12.2</v>
      </c>
      <c r="N115" s="34">
        <v>0.8</v>
      </c>
      <c r="O115" s="36">
        <f t="shared" si="8"/>
        <v>80.952380952380949</v>
      </c>
    </row>
    <row r="116" spans="1:15" x14ac:dyDescent="0.25">
      <c r="A116" s="34" t="s">
        <v>2</v>
      </c>
      <c r="B116" s="35">
        <v>2013</v>
      </c>
      <c r="C116" s="35">
        <v>12</v>
      </c>
      <c r="D116" s="35" t="s">
        <v>90</v>
      </c>
      <c r="E116" s="35">
        <v>368</v>
      </c>
      <c r="F116" s="35" t="s">
        <v>91</v>
      </c>
      <c r="G116" s="35">
        <v>9</v>
      </c>
      <c r="H116" s="35">
        <v>1</v>
      </c>
      <c r="I116" s="35" t="s">
        <v>93</v>
      </c>
      <c r="J116" s="35">
        <v>21</v>
      </c>
      <c r="K116" s="35">
        <v>99</v>
      </c>
      <c r="L116" s="34">
        <v>2</v>
      </c>
      <c r="M116" s="34">
        <v>0.7</v>
      </c>
      <c r="N116" s="34">
        <v>0.4</v>
      </c>
      <c r="O116" s="36">
        <f t="shared" si="8"/>
        <v>90.476190476190482</v>
      </c>
    </row>
    <row r="117" spans="1:15" x14ac:dyDescent="0.25">
      <c r="A117" s="34" t="s">
        <v>2</v>
      </c>
      <c r="B117" s="35">
        <v>2013</v>
      </c>
      <c r="C117" s="35">
        <v>12</v>
      </c>
      <c r="D117" s="35" t="s">
        <v>90</v>
      </c>
      <c r="E117" s="35">
        <v>368</v>
      </c>
      <c r="F117" s="35" t="s">
        <v>91</v>
      </c>
      <c r="G117" s="35">
        <v>9</v>
      </c>
      <c r="H117" s="35">
        <v>2</v>
      </c>
      <c r="I117" s="35" t="s">
        <v>93</v>
      </c>
      <c r="J117" s="35">
        <v>21</v>
      </c>
      <c r="K117" s="35">
        <v>90</v>
      </c>
      <c r="L117" s="34">
        <v>12</v>
      </c>
      <c r="M117" s="34">
        <v>4.0999999999999996</v>
      </c>
      <c r="N117" s="34">
        <v>0.3</v>
      </c>
      <c r="O117" s="36">
        <f t="shared" si="8"/>
        <v>92.857142857142861</v>
      </c>
    </row>
    <row r="118" spans="1:15" x14ac:dyDescent="0.25">
      <c r="A118" s="34" t="s">
        <v>2</v>
      </c>
      <c r="B118" s="35">
        <v>2013</v>
      </c>
      <c r="C118" s="35">
        <v>12</v>
      </c>
      <c r="D118" s="35" t="s">
        <v>90</v>
      </c>
      <c r="E118" s="35">
        <v>368</v>
      </c>
      <c r="F118" s="35" t="s">
        <v>91</v>
      </c>
      <c r="G118" s="35">
        <v>9</v>
      </c>
      <c r="H118" s="35">
        <v>3</v>
      </c>
      <c r="I118" s="35" t="s">
        <v>93</v>
      </c>
      <c r="J118" s="35">
        <v>21</v>
      </c>
      <c r="K118" s="35">
        <v>80</v>
      </c>
      <c r="L118" s="34">
        <v>5</v>
      </c>
      <c r="M118" s="34">
        <v>3.6</v>
      </c>
      <c r="N118" s="34">
        <v>0.7</v>
      </c>
      <c r="O118" s="36">
        <f t="shared" si="8"/>
        <v>83.333333333333329</v>
      </c>
    </row>
    <row r="119" spans="1:15" x14ac:dyDescent="0.25">
      <c r="A119" s="34" t="s">
        <v>2</v>
      </c>
      <c r="B119" s="35">
        <v>2013</v>
      </c>
      <c r="C119" s="35">
        <v>24</v>
      </c>
      <c r="D119" s="35" t="s">
        <v>90</v>
      </c>
      <c r="E119" s="35">
        <v>736</v>
      </c>
      <c r="F119" s="35" t="s">
        <v>91</v>
      </c>
      <c r="G119" s="35">
        <v>10</v>
      </c>
      <c r="H119" s="35">
        <v>1</v>
      </c>
      <c r="I119" s="35" t="s">
        <v>93</v>
      </c>
      <c r="J119" s="35">
        <v>21</v>
      </c>
      <c r="K119" s="35">
        <v>95</v>
      </c>
      <c r="L119" s="34">
        <v>4</v>
      </c>
      <c r="M119" s="34">
        <v>1.6</v>
      </c>
      <c r="N119" s="34">
        <v>0.4</v>
      </c>
      <c r="O119" s="36">
        <f t="shared" si="8"/>
        <v>90.476190476190482</v>
      </c>
    </row>
    <row r="120" spans="1:15" x14ac:dyDescent="0.25">
      <c r="A120" s="34" t="s">
        <v>2</v>
      </c>
      <c r="B120" s="35">
        <v>2013</v>
      </c>
      <c r="C120" s="35">
        <v>24</v>
      </c>
      <c r="D120" s="35" t="s">
        <v>90</v>
      </c>
      <c r="E120" s="35">
        <v>736</v>
      </c>
      <c r="F120" s="35" t="s">
        <v>91</v>
      </c>
      <c r="G120" s="35">
        <v>10</v>
      </c>
      <c r="H120" s="35">
        <v>2</v>
      </c>
      <c r="I120" s="35" t="s">
        <v>93</v>
      </c>
      <c r="J120" s="35">
        <v>21</v>
      </c>
      <c r="K120" s="35">
        <v>99</v>
      </c>
      <c r="L120" s="34">
        <v>0</v>
      </c>
      <c r="M120" s="34">
        <v>0</v>
      </c>
      <c r="N120" s="34">
        <v>0</v>
      </c>
      <c r="O120" s="36">
        <f t="shared" si="8"/>
        <v>100</v>
      </c>
    </row>
    <row r="121" spans="1:15" x14ac:dyDescent="0.25">
      <c r="A121" s="34" t="s">
        <v>2</v>
      </c>
      <c r="B121" s="35">
        <v>2013</v>
      </c>
      <c r="C121" s="35">
        <v>24</v>
      </c>
      <c r="D121" s="35" t="s">
        <v>90</v>
      </c>
      <c r="E121" s="35">
        <v>736</v>
      </c>
      <c r="F121" s="35" t="s">
        <v>91</v>
      </c>
      <c r="G121" s="35">
        <v>10</v>
      </c>
      <c r="H121" s="35">
        <v>3</v>
      </c>
      <c r="I121" s="35" t="s">
        <v>93</v>
      </c>
      <c r="J121" s="35">
        <v>21</v>
      </c>
      <c r="K121" s="35">
        <v>99</v>
      </c>
      <c r="L121" s="34">
        <v>0</v>
      </c>
      <c r="M121" s="34">
        <v>0</v>
      </c>
      <c r="N121" s="34">
        <v>0</v>
      </c>
      <c r="O121" s="36">
        <f t="shared" si="8"/>
        <v>100</v>
      </c>
    </row>
    <row r="122" spans="1:15" x14ac:dyDescent="0.25">
      <c r="A122" s="37" t="s">
        <v>2</v>
      </c>
      <c r="B122" s="38">
        <v>2014</v>
      </c>
      <c r="C122" s="38">
        <v>0</v>
      </c>
      <c r="D122" s="38" t="s">
        <v>90</v>
      </c>
      <c r="E122" s="38">
        <v>0</v>
      </c>
      <c r="F122" s="38" t="s">
        <v>91</v>
      </c>
      <c r="G122" s="38">
        <v>6</v>
      </c>
      <c r="H122" s="38">
        <v>1</v>
      </c>
      <c r="I122" s="38" t="s">
        <v>93</v>
      </c>
      <c r="J122" s="38">
        <v>21</v>
      </c>
      <c r="K122" s="38">
        <v>0</v>
      </c>
      <c r="L122" s="40">
        <v>85</v>
      </c>
      <c r="M122" s="40">
        <v>56.6</v>
      </c>
      <c r="N122" s="41">
        <f>M122/L122</f>
        <v>0.66588235294117648</v>
      </c>
      <c r="O122" s="39">
        <f>(0.65-N122)/0.65*100</f>
        <v>-2.4434389140271473</v>
      </c>
    </row>
    <row r="123" spans="1:15" x14ac:dyDescent="0.25">
      <c r="A123" s="37" t="s">
        <v>2</v>
      </c>
      <c r="B123" s="38">
        <v>2014</v>
      </c>
      <c r="C123" s="38">
        <v>0</v>
      </c>
      <c r="D123" s="38" t="s">
        <v>90</v>
      </c>
      <c r="E123" s="38">
        <v>0</v>
      </c>
      <c r="F123" s="38" t="s">
        <v>91</v>
      </c>
      <c r="G123" s="38">
        <v>6</v>
      </c>
      <c r="H123" s="38">
        <v>2</v>
      </c>
      <c r="I123" s="38" t="s">
        <v>93</v>
      </c>
      <c r="J123" s="38">
        <v>21</v>
      </c>
      <c r="K123" s="38">
        <v>0</v>
      </c>
      <c r="L123" s="40">
        <v>72</v>
      </c>
      <c r="M123" s="40">
        <v>37.5</v>
      </c>
      <c r="N123" s="41">
        <f t="shared" ref="N123:N136" si="9">M123/L123</f>
        <v>0.52083333333333337</v>
      </c>
      <c r="O123" s="39">
        <f t="shared" ref="O123:O136" si="10">(0.65-N123)/0.65*100</f>
        <v>19.871794871794869</v>
      </c>
    </row>
    <row r="124" spans="1:15" x14ac:dyDescent="0.25">
      <c r="A124" s="37" t="s">
        <v>2</v>
      </c>
      <c r="B124" s="38">
        <v>2014</v>
      </c>
      <c r="C124" s="38">
        <v>0</v>
      </c>
      <c r="D124" s="38" t="s">
        <v>90</v>
      </c>
      <c r="E124" s="38">
        <v>0</v>
      </c>
      <c r="F124" s="38" t="s">
        <v>91</v>
      </c>
      <c r="G124" s="38">
        <v>6</v>
      </c>
      <c r="H124" s="38">
        <v>3</v>
      </c>
      <c r="I124" s="38" t="s">
        <v>93</v>
      </c>
      <c r="J124" s="38">
        <v>21</v>
      </c>
      <c r="K124" s="38">
        <v>0</v>
      </c>
      <c r="L124" s="40">
        <v>93</v>
      </c>
      <c r="M124" s="40">
        <v>72.099999999999994</v>
      </c>
      <c r="N124" s="41">
        <f t="shared" si="9"/>
        <v>0.77526881720430096</v>
      </c>
      <c r="O124" s="39">
        <f t="shared" si="10"/>
        <v>-19.272125723738608</v>
      </c>
    </row>
    <row r="125" spans="1:15" x14ac:dyDescent="0.25">
      <c r="A125" s="37" t="s">
        <v>2</v>
      </c>
      <c r="B125" s="38">
        <v>2014</v>
      </c>
      <c r="C125" s="38">
        <v>3</v>
      </c>
      <c r="D125" s="38" t="s">
        <v>90</v>
      </c>
      <c r="E125" s="38">
        <v>92</v>
      </c>
      <c r="F125" s="38" t="s">
        <v>91</v>
      </c>
      <c r="G125" s="38">
        <v>7</v>
      </c>
      <c r="H125" s="38">
        <v>1</v>
      </c>
      <c r="I125" s="38" t="s">
        <v>93</v>
      </c>
      <c r="J125" s="38">
        <v>21</v>
      </c>
      <c r="K125" s="38">
        <v>40</v>
      </c>
      <c r="L125" s="40">
        <v>41</v>
      </c>
      <c r="M125" s="40">
        <v>13</v>
      </c>
      <c r="N125" s="41">
        <f t="shared" si="9"/>
        <v>0.31707317073170732</v>
      </c>
      <c r="O125" s="39">
        <f t="shared" si="10"/>
        <v>51.219512195121951</v>
      </c>
    </row>
    <row r="126" spans="1:15" x14ac:dyDescent="0.25">
      <c r="A126" s="37" t="s">
        <v>2</v>
      </c>
      <c r="B126" s="38">
        <v>2014</v>
      </c>
      <c r="C126" s="38">
        <v>3</v>
      </c>
      <c r="D126" s="38" t="s">
        <v>90</v>
      </c>
      <c r="E126" s="38">
        <v>92</v>
      </c>
      <c r="F126" s="38" t="s">
        <v>91</v>
      </c>
      <c r="G126" s="38">
        <v>7</v>
      </c>
      <c r="H126" s="38">
        <v>2</v>
      </c>
      <c r="I126" s="38" t="s">
        <v>93</v>
      </c>
      <c r="J126" s="38">
        <v>21</v>
      </c>
      <c r="K126" s="38">
        <v>70</v>
      </c>
      <c r="L126" s="40">
        <v>18</v>
      </c>
      <c r="M126" s="40">
        <v>1.7</v>
      </c>
      <c r="N126" s="41">
        <f t="shared" si="9"/>
        <v>9.4444444444444442E-2</v>
      </c>
      <c r="O126" s="39">
        <f t="shared" si="10"/>
        <v>85.470085470085465</v>
      </c>
    </row>
    <row r="127" spans="1:15" x14ac:dyDescent="0.25">
      <c r="A127" s="37" t="s">
        <v>2</v>
      </c>
      <c r="B127" s="38">
        <v>2014</v>
      </c>
      <c r="C127" s="38">
        <v>3</v>
      </c>
      <c r="D127" s="38" t="s">
        <v>90</v>
      </c>
      <c r="E127" s="38">
        <v>92</v>
      </c>
      <c r="F127" s="38" t="s">
        <v>91</v>
      </c>
      <c r="G127" s="38">
        <v>7</v>
      </c>
      <c r="H127" s="38">
        <v>3</v>
      </c>
      <c r="I127" s="38" t="s">
        <v>93</v>
      </c>
      <c r="J127" s="38">
        <v>21</v>
      </c>
      <c r="K127" s="38">
        <v>70</v>
      </c>
      <c r="L127" s="40">
        <v>36</v>
      </c>
      <c r="M127" s="40">
        <v>4</v>
      </c>
      <c r="N127" s="41">
        <f t="shared" si="9"/>
        <v>0.1111111111111111</v>
      </c>
      <c r="O127" s="39">
        <f t="shared" si="10"/>
        <v>82.90598290598291</v>
      </c>
    </row>
    <row r="128" spans="1:15" x14ac:dyDescent="0.25">
      <c r="A128" s="37" t="s">
        <v>2</v>
      </c>
      <c r="B128" s="38">
        <v>2014</v>
      </c>
      <c r="C128" s="38">
        <v>6</v>
      </c>
      <c r="D128" s="38" t="s">
        <v>90</v>
      </c>
      <c r="E128" s="38">
        <v>184</v>
      </c>
      <c r="F128" s="38" t="s">
        <v>91</v>
      </c>
      <c r="G128" s="38">
        <v>8</v>
      </c>
      <c r="H128" s="38">
        <v>1</v>
      </c>
      <c r="I128" s="38" t="s">
        <v>93</v>
      </c>
      <c r="J128" s="38">
        <v>21</v>
      </c>
      <c r="K128" s="38">
        <v>65</v>
      </c>
      <c r="L128" s="40">
        <v>16</v>
      </c>
      <c r="M128" s="40">
        <v>2</v>
      </c>
      <c r="N128" s="41">
        <f t="shared" si="9"/>
        <v>0.125</v>
      </c>
      <c r="O128" s="39">
        <f t="shared" si="10"/>
        <v>80.769230769230774</v>
      </c>
    </row>
    <row r="129" spans="1:15" x14ac:dyDescent="0.25">
      <c r="A129" s="37" t="s">
        <v>2</v>
      </c>
      <c r="B129" s="38">
        <v>2014</v>
      </c>
      <c r="C129" s="38">
        <v>6</v>
      </c>
      <c r="D129" s="38" t="s">
        <v>90</v>
      </c>
      <c r="E129" s="38">
        <v>184</v>
      </c>
      <c r="F129" s="38" t="s">
        <v>91</v>
      </c>
      <c r="G129" s="38">
        <v>8</v>
      </c>
      <c r="H129" s="38">
        <v>2</v>
      </c>
      <c r="I129" s="38" t="s">
        <v>93</v>
      </c>
      <c r="J129" s="38">
        <v>21</v>
      </c>
      <c r="K129" s="38">
        <v>75</v>
      </c>
      <c r="L129" s="40">
        <v>13</v>
      </c>
      <c r="M129" s="40">
        <v>1.4</v>
      </c>
      <c r="N129" s="41">
        <f t="shared" si="9"/>
        <v>0.10769230769230768</v>
      </c>
      <c r="O129" s="39">
        <f t="shared" si="10"/>
        <v>83.431952662721898</v>
      </c>
    </row>
    <row r="130" spans="1:15" x14ac:dyDescent="0.25">
      <c r="A130" s="37" t="s">
        <v>2</v>
      </c>
      <c r="B130" s="38">
        <v>2014</v>
      </c>
      <c r="C130" s="38">
        <v>6</v>
      </c>
      <c r="D130" s="38" t="s">
        <v>90</v>
      </c>
      <c r="E130" s="38">
        <v>184</v>
      </c>
      <c r="F130" s="38" t="s">
        <v>91</v>
      </c>
      <c r="G130" s="38">
        <v>8</v>
      </c>
      <c r="H130" s="38">
        <v>3</v>
      </c>
      <c r="I130" s="38" t="s">
        <v>93</v>
      </c>
      <c r="J130" s="38">
        <v>21</v>
      </c>
      <c r="K130" s="38">
        <v>70</v>
      </c>
      <c r="L130" s="40">
        <v>10</v>
      </c>
      <c r="M130" s="40">
        <v>0.4</v>
      </c>
      <c r="N130" s="41">
        <f t="shared" si="9"/>
        <v>0.04</v>
      </c>
      <c r="O130" s="39">
        <f t="shared" si="10"/>
        <v>93.84615384615384</v>
      </c>
    </row>
    <row r="131" spans="1:15" x14ac:dyDescent="0.25">
      <c r="A131" s="37" t="s">
        <v>2</v>
      </c>
      <c r="B131" s="38">
        <v>2014</v>
      </c>
      <c r="C131" s="38">
        <v>12</v>
      </c>
      <c r="D131" s="38" t="s">
        <v>90</v>
      </c>
      <c r="E131" s="38">
        <v>368</v>
      </c>
      <c r="F131" s="38" t="s">
        <v>91</v>
      </c>
      <c r="G131" s="38">
        <v>9</v>
      </c>
      <c r="H131" s="38">
        <v>1</v>
      </c>
      <c r="I131" s="38" t="s">
        <v>93</v>
      </c>
      <c r="J131" s="38">
        <v>21</v>
      </c>
      <c r="K131" s="38">
        <v>80</v>
      </c>
      <c r="L131" s="40">
        <v>18</v>
      </c>
      <c r="M131" s="40">
        <v>1.4</v>
      </c>
      <c r="N131" s="41">
        <f t="shared" si="9"/>
        <v>7.7777777777777779E-2</v>
      </c>
      <c r="O131" s="39">
        <f t="shared" si="10"/>
        <v>88.03418803418802</v>
      </c>
    </row>
    <row r="132" spans="1:15" x14ac:dyDescent="0.25">
      <c r="A132" s="37" t="s">
        <v>2</v>
      </c>
      <c r="B132" s="38">
        <v>2014</v>
      </c>
      <c r="C132" s="38">
        <v>12</v>
      </c>
      <c r="D132" s="38" t="s">
        <v>90</v>
      </c>
      <c r="E132" s="38">
        <v>368</v>
      </c>
      <c r="F132" s="38" t="s">
        <v>91</v>
      </c>
      <c r="G132" s="38">
        <v>9</v>
      </c>
      <c r="H132" s="38">
        <v>2</v>
      </c>
      <c r="I132" s="38" t="s">
        <v>93</v>
      </c>
      <c r="J132" s="38">
        <v>21</v>
      </c>
      <c r="K132" s="38">
        <v>90</v>
      </c>
      <c r="L132" s="40">
        <v>7</v>
      </c>
      <c r="M132" s="40">
        <v>0</v>
      </c>
      <c r="N132" s="41">
        <f t="shared" si="9"/>
        <v>0</v>
      </c>
      <c r="O132" s="39">
        <f t="shared" si="10"/>
        <v>100</v>
      </c>
    </row>
    <row r="133" spans="1:15" x14ac:dyDescent="0.25">
      <c r="A133" s="37" t="s">
        <v>2</v>
      </c>
      <c r="B133" s="38">
        <v>2014</v>
      </c>
      <c r="C133" s="38">
        <v>12</v>
      </c>
      <c r="D133" s="38" t="s">
        <v>90</v>
      </c>
      <c r="E133" s="38">
        <v>368</v>
      </c>
      <c r="F133" s="38" t="s">
        <v>91</v>
      </c>
      <c r="G133" s="38">
        <v>9</v>
      </c>
      <c r="H133" s="38">
        <v>3</v>
      </c>
      <c r="I133" s="38" t="s">
        <v>93</v>
      </c>
      <c r="J133" s="38">
        <v>21</v>
      </c>
      <c r="K133" s="38">
        <v>95</v>
      </c>
      <c r="L133" s="40">
        <v>3</v>
      </c>
      <c r="M133" s="40">
        <v>0</v>
      </c>
      <c r="N133" s="41">
        <f t="shared" si="9"/>
        <v>0</v>
      </c>
      <c r="O133" s="39">
        <f t="shared" si="10"/>
        <v>100</v>
      </c>
    </row>
    <row r="134" spans="1:15" x14ac:dyDescent="0.25">
      <c r="A134" s="37" t="s">
        <v>2</v>
      </c>
      <c r="B134" s="38">
        <v>2014</v>
      </c>
      <c r="C134" s="38">
        <v>24</v>
      </c>
      <c r="D134" s="38" t="s">
        <v>90</v>
      </c>
      <c r="E134" s="38">
        <v>736</v>
      </c>
      <c r="F134" s="38" t="s">
        <v>91</v>
      </c>
      <c r="G134" s="38">
        <v>10</v>
      </c>
      <c r="H134" s="38">
        <v>1</v>
      </c>
      <c r="I134" s="38" t="s">
        <v>93</v>
      </c>
      <c r="J134" s="38">
        <v>21</v>
      </c>
      <c r="K134" s="38">
        <v>95</v>
      </c>
      <c r="L134" s="40">
        <v>5</v>
      </c>
      <c r="M134" s="40">
        <v>0.2</v>
      </c>
      <c r="N134" s="41">
        <f t="shared" si="9"/>
        <v>0.04</v>
      </c>
      <c r="O134" s="39">
        <f t="shared" si="10"/>
        <v>93.84615384615384</v>
      </c>
    </row>
    <row r="135" spans="1:15" x14ac:dyDescent="0.25">
      <c r="A135" s="37" t="s">
        <v>2</v>
      </c>
      <c r="B135" s="38">
        <v>2014</v>
      </c>
      <c r="C135" s="38">
        <v>24</v>
      </c>
      <c r="D135" s="38" t="s">
        <v>90</v>
      </c>
      <c r="E135" s="38">
        <v>736</v>
      </c>
      <c r="F135" s="38" t="s">
        <v>91</v>
      </c>
      <c r="G135" s="38">
        <v>10</v>
      </c>
      <c r="H135" s="38">
        <v>2</v>
      </c>
      <c r="I135" s="38" t="s">
        <v>93</v>
      </c>
      <c r="J135" s="38">
        <v>21</v>
      </c>
      <c r="K135" s="38">
        <v>90</v>
      </c>
      <c r="L135" s="40">
        <v>4</v>
      </c>
      <c r="M135" s="40">
        <v>0</v>
      </c>
      <c r="N135" s="41">
        <f t="shared" si="9"/>
        <v>0</v>
      </c>
      <c r="O135" s="39">
        <f t="shared" si="10"/>
        <v>100</v>
      </c>
    </row>
    <row r="136" spans="1:15" x14ac:dyDescent="0.25">
      <c r="A136" s="37" t="s">
        <v>2</v>
      </c>
      <c r="B136" s="38">
        <v>2014</v>
      </c>
      <c r="C136" s="38">
        <v>24</v>
      </c>
      <c r="D136" s="38" t="s">
        <v>90</v>
      </c>
      <c r="E136" s="38">
        <v>736</v>
      </c>
      <c r="F136" s="38" t="s">
        <v>91</v>
      </c>
      <c r="G136" s="38">
        <v>10</v>
      </c>
      <c r="H136" s="38">
        <v>3</v>
      </c>
      <c r="I136" s="38" t="s">
        <v>93</v>
      </c>
      <c r="J136" s="38">
        <v>21</v>
      </c>
      <c r="K136" s="38">
        <v>90</v>
      </c>
      <c r="L136" s="40">
        <v>2</v>
      </c>
      <c r="M136" s="40">
        <v>0</v>
      </c>
      <c r="N136" s="41">
        <f t="shared" si="9"/>
        <v>0</v>
      </c>
      <c r="O136" s="39">
        <f t="shared" si="10"/>
        <v>100</v>
      </c>
    </row>
    <row r="137" spans="1:15" x14ac:dyDescent="0.25">
      <c r="N137" s="29"/>
    </row>
  </sheetData>
  <sortState ref="A2:O137">
    <sortCondition ref="I2:I13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6"/>
  <sheetViews>
    <sheetView tabSelected="1" topLeftCell="A115" workbookViewId="0">
      <selection activeCell="E17" sqref="E17:E31"/>
    </sheetView>
  </sheetViews>
  <sheetFormatPr defaultRowHeight="15" x14ac:dyDescent="0.25"/>
  <cols>
    <col min="1" max="1" width="11.5703125" bestFit="1" customWidth="1"/>
    <col min="2" max="2" width="11.5703125" customWidth="1"/>
    <col min="11" max="11" width="9.140625" style="15"/>
    <col min="13" max="13" width="9.7109375" customWidth="1"/>
    <col min="14" max="14" width="10.85546875" style="15" bestFit="1" customWidth="1"/>
    <col min="15" max="15" width="19.7109375" bestFit="1" customWidth="1"/>
  </cols>
  <sheetData>
    <row r="1" spans="1:15" x14ac:dyDescent="0.25">
      <c r="A1" s="1" t="s">
        <v>79</v>
      </c>
      <c r="B1" s="11" t="s">
        <v>94</v>
      </c>
      <c r="C1" s="16" t="s">
        <v>80</v>
      </c>
      <c r="D1" s="17" t="s">
        <v>81</v>
      </c>
      <c r="E1" s="18" t="s">
        <v>82</v>
      </c>
      <c r="F1" s="19" t="s">
        <v>83</v>
      </c>
      <c r="G1" s="14" t="s">
        <v>1</v>
      </c>
      <c r="H1" s="1" t="s">
        <v>84</v>
      </c>
      <c r="I1" s="20" t="s">
        <v>85</v>
      </c>
      <c r="J1" s="12" t="s">
        <v>95</v>
      </c>
      <c r="K1" s="13" t="s">
        <v>86</v>
      </c>
      <c r="L1" s="21" t="s">
        <v>87</v>
      </c>
      <c r="M1" s="21" t="s">
        <v>88</v>
      </c>
      <c r="N1" s="21" t="s">
        <v>98</v>
      </c>
      <c r="O1" s="21" t="s">
        <v>99</v>
      </c>
    </row>
    <row r="2" spans="1:15" x14ac:dyDescent="0.25">
      <c r="A2" s="42" t="s">
        <v>2</v>
      </c>
      <c r="B2" s="43">
        <v>2012</v>
      </c>
      <c r="C2" s="44">
        <v>0</v>
      </c>
      <c r="D2" s="44" t="s">
        <v>90</v>
      </c>
      <c r="E2" s="32">
        <v>0</v>
      </c>
      <c r="F2" s="32" t="s">
        <v>91</v>
      </c>
      <c r="G2" s="32">
        <v>1</v>
      </c>
      <c r="H2" s="32">
        <v>1</v>
      </c>
      <c r="I2" s="43" t="s">
        <v>92</v>
      </c>
      <c r="J2" s="43">
        <v>21</v>
      </c>
      <c r="K2" s="43">
        <v>0</v>
      </c>
      <c r="L2" s="42">
        <v>156</v>
      </c>
      <c r="M2" s="42">
        <v>161.80000000000001</v>
      </c>
      <c r="N2" s="48">
        <v>1.0371790000000001</v>
      </c>
      <c r="O2" s="45">
        <f>((1.0016-N2)/1.0016)*100</f>
        <v>-3.5522164536741236</v>
      </c>
    </row>
    <row r="3" spans="1:15" x14ac:dyDescent="0.25">
      <c r="A3" s="42" t="s">
        <v>2</v>
      </c>
      <c r="B3" s="43">
        <v>2012</v>
      </c>
      <c r="C3" s="44">
        <v>0</v>
      </c>
      <c r="D3" s="44" t="s">
        <v>90</v>
      </c>
      <c r="E3" s="32">
        <v>0</v>
      </c>
      <c r="F3" s="32" t="s">
        <v>91</v>
      </c>
      <c r="G3" s="32">
        <v>1</v>
      </c>
      <c r="H3" s="32">
        <v>2</v>
      </c>
      <c r="I3" s="43" t="s">
        <v>92</v>
      </c>
      <c r="J3" s="43">
        <v>21</v>
      </c>
      <c r="K3" s="43">
        <v>0</v>
      </c>
      <c r="L3" s="42">
        <v>159</v>
      </c>
      <c r="M3" s="42">
        <v>135.1</v>
      </c>
      <c r="N3" s="48">
        <v>0.84968549999999998</v>
      </c>
      <c r="O3" s="45">
        <f t="shared" ref="O3:O16" si="0">((1.0016-N3)/1.0016)*100</f>
        <v>15.167182507987226</v>
      </c>
    </row>
    <row r="4" spans="1:15" x14ac:dyDescent="0.25">
      <c r="A4" s="42" t="s">
        <v>2</v>
      </c>
      <c r="B4" s="43">
        <v>2012</v>
      </c>
      <c r="C4" s="44">
        <v>0</v>
      </c>
      <c r="D4" s="44" t="s">
        <v>90</v>
      </c>
      <c r="E4" s="32">
        <v>0</v>
      </c>
      <c r="F4" s="32" t="s">
        <v>91</v>
      </c>
      <c r="G4" s="32">
        <v>1</v>
      </c>
      <c r="H4" s="32">
        <v>3</v>
      </c>
      <c r="I4" s="43" t="s">
        <v>92</v>
      </c>
      <c r="J4" s="43">
        <v>21</v>
      </c>
      <c r="K4" s="43">
        <v>0</v>
      </c>
      <c r="L4" s="42">
        <v>56</v>
      </c>
      <c r="M4" s="42">
        <v>62.6</v>
      </c>
      <c r="N4" s="48">
        <v>1.1178570000000001</v>
      </c>
      <c r="O4" s="45">
        <f t="shared" si="0"/>
        <v>-11.607128594249208</v>
      </c>
    </row>
    <row r="5" spans="1:15" x14ac:dyDescent="0.25">
      <c r="A5" s="42" t="s">
        <v>2</v>
      </c>
      <c r="B5" s="43">
        <v>2012</v>
      </c>
      <c r="C5" s="44">
        <v>3</v>
      </c>
      <c r="D5" s="44" t="s">
        <v>90</v>
      </c>
      <c r="E5" s="32">
        <v>105</v>
      </c>
      <c r="F5" s="32" t="s">
        <v>91</v>
      </c>
      <c r="G5" s="32">
        <v>2</v>
      </c>
      <c r="H5" s="32">
        <v>1</v>
      </c>
      <c r="I5" s="43" t="s">
        <v>92</v>
      </c>
      <c r="J5" s="43">
        <v>21</v>
      </c>
      <c r="K5" s="43">
        <v>30</v>
      </c>
      <c r="L5" s="42">
        <v>82</v>
      </c>
      <c r="M5" s="42">
        <v>59.6</v>
      </c>
      <c r="N5" s="48">
        <v>0.72682930000000001</v>
      </c>
      <c r="O5" s="45">
        <f t="shared" si="0"/>
        <v>27.433176916932911</v>
      </c>
    </row>
    <row r="6" spans="1:15" x14ac:dyDescent="0.25">
      <c r="A6" s="42" t="s">
        <v>2</v>
      </c>
      <c r="B6" s="43">
        <v>2012</v>
      </c>
      <c r="C6" s="44">
        <v>3</v>
      </c>
      <c r="D6" s="44" t="s">
        <v>90</v>
      </c>
      <c r="E6" s="32">
        <v>105</v>
      </c>
      <c r="F6" s="32" t="s">
        <v>91</v>
      </c>
      <c r="G6" s="32">
        <v>2</v>
      </c>
      <c r="H6" s="32">
        <v>2</v>
      </c>
      <c r="I6" s="43" t="s">
        <v>92</v>
      </c>
      <c r="J6" s="43">
        <v>21</v>
      </c>
      <c r="K6" s="43">
        <v>20</v>
      </c>
      <c r="L6" s="42">
        <v>82</v>
      </c>
      <c r="M6" s="42">
        <v>75.7</v>
      </c>
      <c r="N6" s="48">
        <f>M6/L6</f>
        <v>0.92317073170731712</v>
      </c>
      <c r="O6" s="45">
        <f t="shared" si="0"/>
        <v>7.8303981921608354</v>
      </c>
    </row>
    <row r="7" spans="1:15" x14ac:dyDescent="0.25">
      <c r="A7" s="42" t="s">
        <v>2</v>
      </c>
      <c r="B7" s="43">
        <v>2012</v>
      </c>
      <c r="C7" s="44">
        <v>3</v>
      </c>
      <c r="D7" s="44" t="s">
        <v>90</v>
      </c>
      <c r="E7" s="32">
        <v>105</v>
      </c>
      <c r="F7" s="32" t="s">
        <v>91</v>
      </c>
      <c r="G7" s="32">
        <v>2</v>
      </c>
      <c r="H7" s="32">
        <v>3</v>
      </c>
      <c r="I7" s="43" t="s">
        <v>92</v>
      </c>
      <c r="J7" s="43">
        <v>21</v>
      </c>
      <c r="K7" s="43">
        <v>25</v>
      </c>
      <c r="L7" s="42">
        <v>52</v>
      </c>
      <c r="M7" s="42">
        <v>51.4</v>
      </c>
      <c r="N7" s="48">
        <v>0.98846160000000005</v>
      </c>
      <c r="O7" s="45">
        <f t="shared" si="0"/>
        <v>1.3117412140575073</v>
      </c>
    </row>
    <row r="8" spans="1:15" x14ac:dyDescent="0.25">
      <c r="A8" s="42" t="s">
        <v>2</v>
      </c>
      <c r="B8" s="43">
        <v>2012</v>
      </c>
      <c r="C8" s="44">
        <v>6</v>
      </c>
      <c r="D8" s="44" t="s">
        <v>90</v>
      </c>
      <c r="E8" s="32">
        <v>210</v>
      </c>
      <c r="F8" s="32" t="s">
        <v>91</v>
      </c>
      <c r="G8" s="32">
        <v>3</v>
      </c>
      <c r="H8" s="32">
        <v>1</v>
      </c>
      <c r="I8" s="43" t="s">
        <v>92</v>
      </c>
      <c r="J8" s="43">
        <v>21</v>
      </c>
      <c r="K8" s="43">
        <v>50</v>
      </c>
      <c r="L8" s="42">
        <v>56</v>
      </c>
      <c r="M8" s="42">
        <v>57.8</v>
      </c>
      <c r="N8" s="48">
        <v>1.032143</v>
      </c>
      <c r="O8" s="45">
        <f t="shared" si="0"/>
        <v>-3.0494209265175707</v>
      </c>
    </row>
    <row r="9" spans="1:15" x14ac:dyDescent="0.25">
      <c r="A9" s="42" t="s">
        <v>2</v>
      </c>
      <c r="B9" s="43">
        <v>2012</v>
      </c>
      <c r="C9" s="44">
        <v>6</v>
      </c>
      <c r="D9" s="44" t="s">
        <v>90</v>
      </c>
      <c r="E9" s="32">
        <v>210</v>
      </c>
      <c r="F9" s="32" t="s">
        <v>91</v>
      </c>
      <c r="G9" s="32">
        <v>3</v>
      </c>
      <c r="H9" s="32">
        <v>2</v>
      </c>
      <c r="I9" s="43" t="s">
        <v>92</v>
      </c>
      <c r="J9" s="43">
        <v>21</v>
      </c>
      <c r="K9" s="43">
        <v>25</v>
      </c>
      <c r="L9" s="42">
        <v>108</v>
      </c>
      <c r="M9" s="42">
        <v>45.3</v>
      </c>
      <c r="N9" s="48">
        <v>0.4194444</v>
      </c>
      <c r="O9" s="45">
        <f t="shared" si="0"/>
        <v>58.122563897763591</v>
      </c>
    </row>
    <row r="10" spans="1:15" x14ac:dyDescent="0.25">
      <c r="A10" s="42" t="s">
        <v>2</v>
      </c>
      <c r="B10" s="43">
        <v>2012</v>
      </c>
      <c r="C10" s="44">
        <v>6</v>
      </c>
      <c r="D10" s="44" t="s">
        <v>90</v>
      </c>
      <c r="E10" s="32">
        <v>210</v>
      </c>
      <c r="F10" s="32" t="s">
        <v>91</v>
      </c>
      <c r="G10" s="32">
        <v>3</v>
      </c>
      <c r="H10" s="32">
        <v>3</v>
      </c>
      <c r="I10" s="43" t="s">
        <v>92</v>
      </c>
      <c r="J10" s="43">
        <v>21</v>
      </c>
      <c r="K10" s="43">
        <v>50</v>
      </c>
      <c r="L10" s="42">
        <v>79</v>
      </c>
      <c r="M10" s="42">
        <v>38.799999999999997</v>
      </c>
      <c r="N10" s="48">
        <v>0.4911392</v>
      </c>
      <c r="O10" s="45">
        <f t="shared" si="0"/>
        <v>50.964536741214062</v>
      </c>
    </row>
    <row r="11" spans="1:15" x14ac:dyDescent="0.25">
      <c r="A11" s="42" t="s">
        <v>2</v>
      </c>
      <c r="B11" s="43">
        <v>2012</v>
      </c>
      <c r="C11" s="44">
        <v>12</v>
      </c>
      <c r="D11" s="44" t="s">
        <v>90</v>
      </c>
      <c r="E11" s="32">
        <v>420</v>
      </c>
      <c r="F11" s="32" t="s">
        <v>91</v>
      </c>
      <c r="G11" s="32">
        <v>4</v>
      </c>
      <c r="H11" s="32">
        <v>1</v>
      </c>
      <c r="I11" s="43" t="s">
        <v>92</v>
      </c>
      <c r="J11" s="43">
        <v>21</v>
      </c>
      <c r="K11" s="43">
        <v>70</v>
      </c>
      <c r="L11" s="42">
        <v>21</v>
      </c>
      <c r="M11" s="42">
        <v>14.9</v>
      </c>
      <c r="N11" s="48">
        <v>0.70952380000000004</v>
      </c>
      <c r="O11" s="45">
        <f t="shared" si="0"/>
        <v>29.160962460063899</v>
      </c>
    </row>
    <row r="12" spans="1:15" x14ac:dyDescent="0.25">
      <c r="A12" s="42" t="s">
        <v>2</v>
      </c>
      <c r="B12" s="43">
        <v>2012</v>
      </c>
      <c r="C12" s="44">
        <v>12</v>
      </c>
      <c r="D12" s="44" t="s">
        <v>90</v>
      </c>
      <c r="E12" s="32">
        <v>420</v>
      </c>
      <c r="F12" s="32" t="s">
        <v>91</v>
      </c>
      <c r="G12" s="32">
        <v>4</v>
      </c>
      <c r="H12" s="32">
        <v>2</v>
      </c>
      <c r="I12" s="43" t="s">
        <v>92</v>
      </c>
      <c r="J12" s="43">
        <v>21</v>
      </c>
      <c r="K12" s="43">
        <v>40</v>
      </c>
      <c r="L12" s="42">
        <v>152</v>
      </c>
      <c r="M12" s="42">
        <v>36.4</v>
      </c>
      <c r="N12" s="48">
        <v>0.23947370000000001</v>
      </c>
      <c r="O12" s="45">
        <f t="shared" si="0"/>
        <v>76.090884584664536</v>
      </c>
    </row>
    <row r="13" spans="1:15" x14ac:dyDescent="0.25">
      <c r="A13" s="42" t="s">
        <v>2</v>
      </c>
      <c r="B13" s="43">
        <v>2012</v>
      </c>
      <c r="C13" s="44">
        <v>12</v>
      </c>
      <c r="D13" s="44" t="s">
        <v>90</v>
      </c>
      <c r="E13" s="32">
        <v>420</v>
      </c>
      <c r="F13" s="32" t="s">
        <v>91</v>
      </c>
      <c r="G13" s="32">
        <v>4</v>
      </c>
      <c r="H13" s="32">
        <v>3</v>
      </c>
      <c r="I13" s="43" t="s">
        <v>92</v>
      </c>
      <c r="J13" s="43">
        <v>21</v>
      </c>
      <c r="K13" s="43">
        <v>40</v>
      </c>
      <c r="L13" s="42">
        <v>114</v>
      </c>
      <c r="M13" s="42">
        <v>66.7</v>
      </c>
      <c r="N13" s="48">
        <v>0.58508769999999999</v>
      </c>
      <c r="O13" s="45">
        <f t="shared" si="0"/>
        <v>41.584694488817895</v>
      </c>
    </row>
    <row r="14" spans="1:15" x14ac:dyDescent="0.25">
      <c r="A14" s="42" t="s">
        <v>2</v>
      </c>
      <c r="B14" s="43">
        <v>2012</v>
      </c>
      <c r="C14" s="44">
        <v>24</v>
      </c>
      <c r="D14" s="44" t="s">
        <v>90</v>
      </c>
      <c r="E14" s="32">
        <v>840</v>
      </c>
      <c r="F14" s="32" t="s">
        <v>91</v>
      </c>
      <c r="G14" s="32">
        <v>5</v>
      </c>
      <c r="H14" s="32">
        <v>1</v>
      </c>
      <c r="I14" s="43" t="s">
        <v>92</v>
      </c>
      <c r="J14" s="43">
        <v>21</v>
      </c>
      <c r="K14" s="43">
        <v>75</v>
      </c>
      <c r="L14" s="42">
        <v>62</v>
      </c>
      <c r="M14" s="42">
        <v>27</v>
      </c>
      <c r="N14" s="48">
        <v>0.43548389999999998</v>
      </c>
      <c r="O14" s="45">
        <f t="shared" si="0"/>
        <v>56.521176118210867</v>
      </c>
    </row>
    <row r="15" spans="1:15" x14ac:dyDescent="0.25">
      <c r="A15" s="42" t="s">
        <v>2</v>
      </c>
      <c r="B15" s="43">
        <v>2012</v>
      </c>
      <c r="C15" s="44">
        <v>24</v>
      </c>
      <c r="D15" s="44" t="s">
        <v>90</v>
      </c>
      <c r="E15" s="32">
        <v>840</v>
      </c>
      <c r="F15" s="32" t="s">
        <v>91</v>
      </c>
      <c r="G15" s="32">
        <v>5</v>
      </c>
      <c r="H15" s="32">
        <v>2</v>
      </c>
      <c r="I15" s="43" t="s">
        <v>92</v>
      </c>
      <c r="J15" s="43">
        <v>21</v>
      </c>
      <c r="K15" s="43">
        <v>60</v>
      </c>
      <c r="L15" s="42">
        <v>200</v>
      </c>
      <c r="M15" s="42">
        <v>48.4</v>
      </c>
      <c r="N15" s="48">
        <v>0.24199999999999999</v>
      </c>
      <c r="O15" s="45">
        <f t="shared" si="0"/>
        <v>75.83865814696486</v>
      </c>
    </row>
    <row r="16" spans="1:15" x14ac:dyDescent="0.25">
      <c r="A16" s="42" t="s">
        <v>2</v>
      </c>
      <c r="B16" s="43">
        <v>2012</v>
      </c>
      <c r="C16" s="44">
        <v>24</v>
      </c>
      <c r="D16" s="44" t="s">
        <v>90</v>
      </c>
      <c r="E16" s="32">
        <v>840</v>
      </c>
      <c r="F16" s="32" t="s">
        <v>91</v>
      </c>
      <c r="G16" s="32">
        <v>5</v>
      </c>
      <c r="H16" s="32">
        <v>3</v>
      </c>
      <c r="I16" s="43" t="s">
        <v>92</v>
      </c>
      <c r="J16" s="43">
        <v>21</v>
      </c>
      <c r="K16" s="43">
        <v>65</v>
      </c>
      <c r="L16" s="42">
        <v>76</v>
      </c>
      <c r="M16" s="42">
        <v>27.9</v>
      </c>
      <c r="N16" s="48">
        <v>0.36710530000000002</v>
      </c>
      <c r="O16" s="45">
        <f t="shared" si="0"/>
        <v>63.34811301916934</v>
      </c>
    </row>
    <row r="17" spans="1:15" x14ac:dyDescent="0.25">
      <c r="A17" s="42" t="s">
        <v>2</v>
      </c>
      <c r="B17" s="43">
        <v>2012</v>
      </c>
      <c r="C17" s="44">
        <v>0</v>
      </c>
      <c r="D17" s="44" t="s">
        <v>90</v>
      </c>
      <c r="E17" s="32">
        <v>0</v>
      </c>
      <c r="F17" s="32" t="s">
        <v>91</v>
      </c>
      <c r="G17" s="32">
        <v>6</v>
      </c>
      <c r="H17" s="32">
        <v>1</v>
      </c>
      <c r="I17" s="32" t="s">
        <v>93</v>
      </c>
      <c r="J17" s="43">
        <v>21</v>
      </c>
      <c r="K17" s="43">
        <v>0</v>
      </c>
      <c r="L17" s="42">
        <v>88</v>
      </c>
      <c r="M17" s="42">
        <v>52.8</v>
      </c>
      <c r="N17" s="48">
        <v>0.6</v>
      </c>
      <c r="O17" s="45">
        <f>((1.2156-N17)*100)</f>
        <v>61.56</v>
      </c>
    </row>
    <row r="18" spans="1:15" x14ac:dyDescent="0.25">
      <c r="A18" s="42" t="s">
        <v>2</v>
      </c>
      <c r="B18" s="43">
        <v>2012</v>
      </c>
      <c r="C18" s="44">
        <v>0</v>
      </c>
      <c r="D18" s="44" t="s">
        <v>90</v>
      </c>
      <c r="E18" s="32">
        <v>0</v>
      </c>
      <c r="F18" s="32" t="s">
        <v>91</v>
      </c>
      <c r="G18" s="32">
        <v>6</v>
      </c>
      <c r="H18" s="32">
        <v>2</v>
      </c>
      <c r="I18" s="32" t="s">
        <v>93</v>
      </c>
      <c r="J18" s="43">
        <v>21</v>
      </c>
      <c r="K18" s="43">
        <v>0</v>
      </c>
      <c r="L18" s="42">
        <v>86</v>
      </c>
      <c r="M18" s="42">
        <v>145.6</v>
      </c>
      <c r="N18" s="48">
        <v>1.6930229999999999</v>
      </c>
      <c r="O18" s="45">
        <f t="shared" ref="O18:O31" si="1">((1.2156-N18)*100)</f>
        <v>-47.742299999999993</v>
      </c>
    </row>
    <row r="19" spans="1:15" x14ac:dyDescent="0.25">
      <c r="A19" s="42" t="s">
        <v>2</v>
      </c>
      <c r="B19" s="43">
        <v>2012</v>
      </c>
      <c r="C19" s="44">
        <v>0</v>
      </c>
      <c r="D19" s="44" t="s">
        <v>90</v>
      </c>
      <c r="E19" s="32">
        <v>0</v>
      </c>
      <c r="F19" s="32" t="s">
        <v>91</v>
      </c>
      <c r="G19" s="32">
        <v>6</v>
      </c>
      <c r="H19" s="32">
        <v>3</v>
      </c>
      <c r="I19" s="32" t="s">
        <v>93</v>
      </c>
      <c r="J19" s="43">
        <v>21</v>
      </c>
      <c r="K19" s="43">
        <v>0</v>
      </c>
      <c r="L19" s="42">
        <v>106</v>
      </c>
      <c r="M19" s="42">
        <v>143.5</v>
      </c>
      <c r="N19" s="48">
        <v>1.353774</v>
      </c>
      <c r="O19" s="45">
        <f t="shared" si="1"/>
        <v>-13.817400000000003</v>
      </c>
    </row>
    <row r="20" spans="1:15" x14ac:dyDescent="0.25">
      <c r="A20" s="42" t="s">
        <v>2</v>
      </c>
      <c r="B20" s="43">
        <v>2012</v>
      </c>
      <c r="C20" s="44">
        <v>3</v>
      </c>
      <c r="D20" s="44" t="s">
        <v>90</v>
      </c>
      <c r="E20" s="32">
        <v>92</v>
      </c>
      <c r="F20" s="32" t="s">
        <v>91</v>
      </c>
      <c r="G20" s="32">
        <v>7</v>
      </c>
      <c r="H20" s="32">
        <v>1</v>
      </c>
      <c r="I20" s="32" t="s">
        <v>93</v>
      </c>
      <c r="J20" s="43">
        <v>21</v>
      </c>
      <c r="K20" s="43">
        <v>60</v>
      </c>
      <c r="L20" s="42">
        <v>43</v>
      </c>
      <c r="M20" s="42">
        <v>23.5</v>
      </c>
      <c r="N20" s="48">
        <v>0.54651170000000004</v>
      </c>
      <c r="O20" s="45">
        <f t="shared" si="1"/>
        <v>66.908829999999995</v>
      </c>
    </row>
    <row r="21" spans="1:15" x14ac:dyDescent="0.25">
      <c r="A21" s="42" t="s">
        <v>2</v>
      </c>
      <c r="B21" s="43">
        <v>2012</v>
      </c>
      <c r="C21" s="44">
        <v>3</v>
      </c>
      <c r="D21" s="44" t="s">
        <v>90</v>
      </c>
      <c r="E21" s="32">
        <v>92</v>
      </c>
      <c r="F21" s="32" t="s">
        <v>91</v>
      </c>
      <c r="G21" s="32">
        <v>7</v>
      </c>
      <c r="H21" s="32">
        <v>2</v>
      </c>
      <c r="I21" s="32" t="s">
        <v>93</v>
      </c>
      <c r="J21" s="43">
        <v>21</v>
      </c>
      <c r="K21" s="43">
        <v>25</v>
      </c>
      <c r="L21" s="42">
        <v>107</v>
      </c>
      <c r="M21" s="42">
        <v>57.3</v>
      </c>
      <c r="N21" s="48">
        <v>0.53551400000000005</v>
      </c>
      <c r="O21" s="45">
        <f t="shared" si="1"/>
        <v>68.008600000000001</v>
      </c>
    </row>
    <row r="22" spans="1:15" x14ac:dyDescent="0.25">
      <c r="A22" s="42" t="s">
        <v>2</v>
      </c>
      <c r="B22" s="43">
        <v>2012</v>
      </c>
      <c r="C22" s="44">
        <v>3</v>
      </c>
      <c r="D22" s="44" t="s">
        <v>90</v>
      </c>
      <c r="E22" s="32">
        <v>92</v>
      </c>
      <c r="F22" s="32" t="s">
        <v>91</v>
      </c>
      <c r="G22" s="32">
        <v>7</v>
      </c>
      <c r="H22" s="32">
        <v>3</v>
      </c>
      <c r="I22" s="32" t="s">
        <v>93</v>
      </c>
      <c r="J22" s="43">
        <v>21</v>
      </c>
      <c r="K22" s="43">
        <v>40</v>
      </c>
      <c r="L22" s="42" t="s">
        <v>96</v>
      </c>
      <c r="M22" s="42" t="s">
        <v>96</v>
      </c>
      <c r="N22" s="49" t="s">
        <v>97</v>
      </c>
      <c r="O22" s="45">
        <v>70</v>
      </c>
    </row>
    <row r="23" spans="1:15" x14ac:dyDescent="0.25">
      <c r="A23" s="42" t="s">
        <v>2</v>
      </c>
      <c r="B23" s="43">
        <v>2012</v>
      </c>
      <c r="C23" s="44">
        <v>6</v>
      </c>
      <c r="D23" s="44" t="s">
        <v>90</v>
      </c>
      <c r="E23" s="32">
        <v>184</v>
      </c>
      <c r="F23" s="32" t="s">
        <v>91</v>
      </c>
      <c r="G23" s="32">
        <v>8</v>
      </c>
      <c r="H23" s="32">
        <v>1</v>
      </c>
      <c r="I23" s="32" t="s">
        <v>93</v>
      </c>
      <c r="J23" s="43">
        <v>21</v>
      </c>
      <c r="K23" s="43">
        <v>75</v>
      </c>
      <c r="L23" s="42">
        <v>39</v>
      </c>
      <c r="M23" s="42">
        <v>16.3</v>
      </c>
      <c r="N23" s="48">
        <v>0.41794870000000001</v>
      </c>
      <c r="O23" s="45">
        <f t="shared" si="1"/>
        <v>79.765129999999999</v>
      </c>
    </row>
    <row r="24" spans="1:15" x14ac:dyDescent="0.25">
      <c r="A24" s="42" t="s">
        <v>2</v>
      </c>
      <c r="B24" s="43">
        <v>2012</v>
      </c>
      <c r="C24" s="44">
        <v>6</v>
      </c>
      <c r="D24" s="44" t="s">
        <v>90</v>
      </c>
      <c r="E24" s="32">
        <v>184</v>
      </c>
      <c r="F24" s="32" t="s">
        <v>91</v>
      </c>
      <c r="G24" s="32">
        <v>8</v>
      </c>
      <c r="H24" s="32">
        <v>2</v>
      </c>
      <c r="I24" s="32" t="s">
        <v>93</v>
      </c>
      <c r="J24" s="43">
        <v>21</v>
      </c>
      <c r="K24" s="43">
        <v>50</v>
      </c>
      <c r="L24" s="42">
        <v>81</v>
      </c>
      <c r="M24" s="42">
        <v>44.4</v>
      </c>
      <c r="N24" s="48">
        <v>0.54814819999999997</v>
      </c>
      <c r="O24" s="45">
        <f t="shared" si="1"/>
        <v>66.745180000000005</v>
      </c>
    </row>
    <row r="25" spans="1:15" x14ac:dyDescent="0.25">
      <c r="A25" s="42" t="s">
        <v>2</v>
      </c>
      <c r="B25" s="43">
        <v>2012</v>
      </c>
      <c r="C25" s="44">
        <v>6</v>
      </c>
      <c r="D25" s="44" t="s">
        <v>90</v>
      </c>
      <c r="E25" s="32">
        <v>184</v>
      </c>
      <c r="F25" s="32" t="s">
        <v>91</v>
      </c>
      <c r="G25" s="32">
        <v>8</v>
      </c>
      <c r="H25" s="32">
        <v>3</v>
      </c>
      <c r="I25" s="32" t="s">
        <v>93</v>
      </c>
      <c r="J25" s="43">
        <v>21</v>
      </c>
      <c r="K25" s="43">
        <v>40</v>
      </c>
      <c r="L25" s="42">
        <v>127</v>
      </c>
      <c r="M25" s="42">
        <v>33</v>
      </c>
      <c r="N25" s="48">
        <v>0.25984249999999998</v>
      </c>
      <c r="O25" s="45">
        <f t="shared" si="1"/>
        <v>95.575749999999999</v>
      </c>
    </row>
    <row r="26" spans="1:15" x14ac:dyDescent="0.25">
      <c r="A26" s="42" t="s">
        <v>2</v>
      </c>
      <c r="B26" s="43">
        <v>2012</v>
      </c>
      <c r="C26" s="44">
        <v>12</v>
      </c>
      <c r="D26" s="44" t="s">
        <v>90</v>
      </c>
      <c r="E26" s="32">
        <v>368</v>
      </c>
      <c r="F26" s="32" t="s">
        <v>91</v>
      </c>
      <c r="G26" s="32">
        <v>9</v>
      </c>
      <c r="H26" s="32">
        <v>1</v>
      </c>
      <c r="I26" s="32" t="s">
        <v>93</v>
      </c>
      <c r="J26" s="43">
        <v>21</v>
      </c>
      <c r="K26" s="43">
        <v>90</v>
      </c>
      <c r="L26" s="42">
        <v>26</v>
      </c>
      <c r="M26" s="42">
        <v>5.0999999999999996</v>
      </c>
      <c r="N26" s="48">
        <v>0.19615379999999999</v>
      </c>
      <c r="O26" s="45">
        <f t="shared" si="1"/>
        <v>101.94462</v>
      </c>
    </row>
    <row r="27" spans="1:15" x14ac:dyDescent="0.25">
      <c r="A27" s="42" t="s">
        <v>2</v>
      </c>
      <c r="B27" s="43">
        <v>2012</v>
      </c>
      <c r="C27" s="44">
        <v>12</v>
      </c>
      <c r="D27" s="44" t="s">
        <v>90</v>
      </c>
      <c r="E27" s="32">
        <v>368</v>
      </c>
      <c r="F27" s="32" t="s">
        <v>91</v>
      </c>
      <c r="G27" s="32">
        <v>9</v>
      </c>
      <c r="H27" s="32">
        <v>2</v>
      </c>
      <c r="I27" s="32" t="s">
        <v>93</v>
      </c>
      <c r="J27" s="43">
        <v>21</v>
      </c>
      <c r="K27" s="43">
        <v>40</v>
      </c>
      <c r="L27" s="42">
        <v>109</v>
      </c>
      <c r="M27" s="42">
        <v>30.1</v>
      </c>
      <c r="N27" s="48">
        <v>0.27614680000000003</v>
      </c>
      <c r="O27" s="45">
        <f t="shared" si="1"/>
        <v>93.945319999999995</v>
      </c>
    </row>
    <row r="28" spans="1:15" x14ac:dyDescent="0.25">
      <c r="A28" s="42" t="s">
        <v>2</v>
      </c>
      <c r="B28" s="43">
        <v>2012</v>
      </c>
      <c r="C28" s="44">
        <v>12</v>
      </c>
      <c r="D28" s="44" t="s">
        <v>90</v>
      </c>
      <c r="E28" s="32">
        <v>368</v>
      </c>
      <c r="F28" s="32" t="s">
        <v>91</v>
      </c>
      <c r="G28" s="32">
        <v>9</v>
      </c>
      <c r="H28" s="32">
        <v>3</v>
      </c>
      <c r="I28" s="32" t="s">
        <v>93</v>
      </c>
      <c r="J28" s="43">
        <v>21</v>
      </c>
      <c r="K28" s="43">
        <v>80</v>
      </c>
      <c r="L28" s="42">
        <v>40</v>
      </c>
      <c r="M28" s="42">
        <v>17.100000000000001</v>
      </c>
      <c r="N28" s="48">
        <v>0.42749999999999999</v>
      </c>
      <c r="O28" s="45">
        <f t="shared" si="1"/>
        <v>78.81</v>
      </c>
    </row>
    <row r="29" spans="1:15" x14ac:dyDescent="0.25">
      <c r="A29" s="42" t="s">
        <v>2</v>
      </c>
      <c r="B29" s="43">
        <v>2012</v>
      </c>
      <c r="C29" s="44">
        <v>24</v>
      </c>
      <c r="D29" s="44" t="s">
        <v>90</v>
      </c>
      <c r="E29" s="32">
        <v>736</v>
      </c>
      <c r="F29" s="32" t="s">
        <v>91</v>
      </c>
      <c r="G29" s="32">
        <v>10</v>
      </c>
      <c r="H29" s="32">
        <v>1</v>
      </c>
      <c r="I29" s="32" t="s">
        <v>93</v>
      </c>
      <c r="J29" s="43">
        <v>21</v>
      </c>
      <c r="K29" s="43">
        <v>90</v>
      </c>
      <c r="L29" s="42">
        <v>23</v>
      </c>
      <c r="M29" s="42">
        <v>5</v>
      </c>
      <c r="N29" s="48">
        <v>0.21739130000000001</v>
      </c>
      <c r="O29" s="45">
        <f t="shared" si="1"/>
        <v>99.820869999999999</v>
      </c>
    </row>
    <row r="30" spans="1:15" x14ac:dyDescent="0.25">
      <c r="A30" s="42" t="s">
        <v>2</v>
      </c>
      <c r="B30" s="43">
        <v>2012</v>
      </c>
      <c r="C30" s="44">
        <v>24</v>
      </c>
      <c r="D30" s="44" t="s">
        <v>90</v>
      </c>
      <c r="E30" s="32">
        <v>736</v>
      </c>
      <c r="F30" s="32" t="s">
        <v>91</v>
      </c>
      <c r="G30" s="32">
        <v>10</v>
      </c>
      <c r="H30" s="32">
        <v>2</v>
      </c>
      <c r="I30" s="32" t="s">
        <v>93</v>
      </c>
      <c r="J30" s="43">
        <v>21</v>
      </c>
      <c r="K30" s="43">
        <v>80</v>
      </c>
      <c r="L30" s="42">
        <v>118</v>
      </c>
      <c r="M30" s="42">
        <v>21.1</v>
      </c>
      <c r="N30" s="48">
        <v>0.17881359999999999</v>
      </c>
      <c r="O30" s="45">
        <f t="shared" si="1"/>
        <v>103.67864</v>
      </c>
    </row>
    <row r="31" spans="1:15" x14ac:dyDescent="0.25">
      <c r="A31" s="42" t="s">
        <v>2</v>
      </c>
      <c r="B31" s="43">
        <v>2012</v>
      </c>
      <c r="C31" s="44">
        <v>24</v>
      </c>
      <c r="D31" s="44" t="s">
        <v>90</v>
      </c>
      <c r="E31" s="32">
        <v>736</v>
      </c>
      <c r="F31" s="32" t="s">
        <v>91</v>
      </c>
      <c r="G31" s="32">
        <v>10</v>
      </c>
      <c r="H31" s="32">
        <v>3</v>
      </c>
      <c r="I31" s="32" t="s">
        <v>93</v>
      </c>
      <c r="J31" s="43">
        <v>21</v>
      </c>
      <c r="K31" s="43">
        <v>60</v>
      </c>
      <c r="L31" s="42">
        <v>72</v>
      </c>
      <c r="M31" s="42">
        <v>31.5</v>
      </c>
      <c r="N31" s="48">
        <v>0.4375</v>
      </c>
      <c r="O31" s="45">
        <f t="shared" si="1"/>
        <v>77.81</v>
      </c>
    </row>
    <row r="32" spans="1:15" x14ac:dyDescent="0.25">
      <c r="A32" s="42" t="s">
        <v>2</v>
      </c>
      <c r="B32" s="43">
        <v>2012</v>
      </c>
      <c r="C32" s="44">
        <v>0</v>
      </c>
      <c r="D32" s="44" t="s">
        <v>90</v>
      </c>
      <c r="E32" s="43">
        <v>0</v>
      </c>
      <c r="F32" s="32" t="s">
        <v>91</v>
      </c>
      <c r="G32" s="32">
        <v>11</v>
      </c>
      <c r="H32" s="32">
        <v>1</v>
      </c>
      <c r="I32" s="43" t="s">
        <v>66</v>
      </c>
      <c r="J32" s="43">
        <v>21</v>
      </c>
      <c r="K32" s="43">
        <v>0</v>
      </c>
      <c r="L32" s="42">
        <v>94</v>
      </c>
      <c r="M32" s="42">
        <v>74.400000000000006</v>
      </c>
      <c r="N32" s="48">
        <v>0.79148940000000001</v>
      </c>
      <c r="O32" s="45">
        <f>((1.2427-N32)/1.2427)*100</f>
        <v>36.308891928864561</v>
      </c>
    </row>
    <row r="33" spans="1:15" x14ac:dyDescent="0.25">
      <c r="A33" s="42" t="s">
        <v>2</v>
      </c>
      <c r="B33" s="43">
        <v>2012</v>
      </c>
      <c r="C33" s="44">
        <v>0</v>
      </c>
      <c r="D33" s="44" t="s">
        <v>90</v>
      </c>
      <c r="E33" s="43">
        <v>0</v>
      </c>
      <c r="F33" s="32" t="s">
        <v>91</v>
      </c>
      <c r="G33" s="32">
        <v>11</v>
      </c>
      <c r="H33" s="32">
        <v>2</v>
      </c>
      <c r="I33" s="43" t="s">
        <v>66</v>
      </c>
      <c r="J33" s="43">
        <v>21</v>
      </c>
      <c r="K33" s="43">
        <v>0</v>
      </c>
      <c r="L33" s="42">
        <v>56</v>
      </c>
      <c r="M33" s="42">
        <v>75.599999999999994</v>
      </c>
      <c r="N33" s="48">
        <v>1.35</v>
      </c>
      <c r="O33" s="45">
        <f t="shared" ref="O33:O46" si="2">((1.2427-N33)/1.2427)*100</f>
        <v>-8.6344250422467343</v>
      </c>
    </row>
    <row r="34" spans="1:15" x14ac:dyDescent="0.25">
      <c r="A34" s="42" t="s">
        <v>2</v>
      </c>
      <c r="B34" s="43">
        <v>2012</v>
      </c>
      <c r="C34" s="44">
        <v>0</v>
      </c>
      <c r="D34" s="44" t="s">
        <v>90</v>
      </c>
      <c r="E34" s="43">
        <v>0</v>
      </c>
      <c r="F34" s="32" t="s">
        <v>91</v>
      </c>
      <c r="G34" s="32">
        <v>11</v>
      </c>
      <c r="H34" s="32">
        <v>3</v>
      </c>
      <c r="I34" s="43" t="s">
        <v>66</v>
      </c>
      <c r="J34" s="43">
        <v>21</v>
      </c>
      <c r="K34" s="43">
        <v>0</v>
      </c>
      <c r="L34" s="42">
        <v>97</v>
      </c>
      <c r="M34" s="42">
        <v>153.9</v>
      </c>
      <c r="N34" s="48">
        <v>1.586598</v>
      </c>
      <c r="O34" s="45">
        <f t="shared" si="2"/>
        <v>-27.673452965317459</v>
      </c>
    </row>
    <row r="35" spans="1:15" x14ac:dyDescent="0.25">
      <c r="A35" s="42" t="s">
        <v>2</v>
      </c>
      <c r="B35" s="43">
        <v>2012</v>
      </c>
      <c r="C35" s="44">
        <v>1</v>
      </c>
      <c r="D35" s="44" t="s">
        <v>90</v>
      </c>
      <c r="E35" s="43">
        <v>24.5</v>
      </c>
      <c r="F35" s="32" t="s">
        <v>91</v>
      </c>
      <c r="G35" s="32">
        <v>12</v>
      </c>
      <c r="H35" s="32">
        <v>1</v>
      </c>
      <c r="I35" s="43" t="s">
        <v>66</v>
      </c>
      <c r="J35" s="43">
        <v>21</v>
      </c>
      <c r="K35" s="43">
        <v>40</v>
      </c>
      <c r="L35" s="42">
        <v>34</v>
      </c>
      <c r="M35" s="42">
        <v>24.1</v>
      </c>
      <c r="N35" s="48">
        <v>0.70882350000000005</v>
      </c>
      <c r="O35" s="45">
        <f t="shared" si="2"/>
        <v>42.961012311901499</v>
      </c>
    </row>
    <row r="36" spans="1:15" x14ac:dyDescent="0.25">
      <c r="A36" s="42" t="s">
        <v>2</v>
      </c>
      <c r="B36" s="43">
        <v>2012</v>
      </c>
      <c r="C36" s="44">
        <v>1</v>
      </c>
      <c r="D36" s="44" t="s">
        <v>90</v>
      </c>
      <c r="E36" s="43">
        <v>24.5</v>
      </c>
      <c r="F36" s="32" t="s">
        <v>91</v>
      </c>
      <c r="G36" s="32">
        <v>12</v>
      </c>
      <c r="H36" s="32">
        <v>2</v>
      </c>
      <c r="I36" s="43" t="s">
        <v>66</v>
      </c>
      <c r="J36" s="43">
        <v>21</v>
      </c>
      <c r="K36" s="43">
        <v>45</v>
      </c>
      <c r="L36" s="42">
        <v>63</v>
      </c>
      <c r="M36" s="42">
        <v>41.5</v>
      </c>
      <c r="N36" s="48">
        <v>0.65873009999999999</v>
      </c>
      <c r="O36" s="45">
        <f t="shared" si="2"/>
        <v>46.992025428502451</v>
      </c>
    </row>
    <row r="37" spans="1:15" x14ac:dyDescent="0.25">
      <c r="A37" s="42" t="s">
        <v>2</v>
      </c>
      <c r="B37" s="43">
        <v>2012</v>
      </c>
      <c r="C37" s="44">
        <v>1</v>
      </c>
      <c r="D37" s="44" t="s">
        <v>90</v>
      </c>
      <c r="E37" s="43">
        <v>24.5</v>
      </c>
      <c r="F37" s="32" t="s">
        <v>91</v>
      </c>
      <c r="G37" s="32">
        <v>12</v>
      </c>
      <c r="H37" s="32">
        <v>3</v>
      </c>
      <c r="I37" s="43" t="s">
        <v>66</v>
      </c>
      <c r="J37" s="43">
        <v>21</v>
      </c>
      <c r="K37" s="43">
        <v>50</v>
      </c>
      <c r="L37" s="42">
        <v>125</v>
      </c>
      <c r="M37" s="42">
        <v>73.900000000000006</v>
      </c>
      <c r="N37" s="48">
        <v>0.59119999999999995</v>
      </c>
      <c r="O37" s="45">
        <f t="shared" si="2"/>
        <v>52.426168825943506</v>
      </c>
    </row>
    <row r="38" spans="1:15" x14ac:dyDescent="0.25">
      <c r="A38" s="42" t="s">
        <v>2</v>
      </c>
      <c r="B38" s="43">
        <v>2012</v>
      </c>
      <c r="C38" s="44">
        <v>2</v>
      </c>
      <c r="D38" s="44" t="s">
        <v>90</v>
      </c>
      <c r="E38" s="43">
        <v>49</v>
      </c>
      <c r="F38" s="32" t="s">
        <v>91</v>
      </c>
      <c r="G38" s="32">
        <v>13</v>
      </c>
      <c r="H38" s="32">
        <v>1</v>
      </c>
      <c r="I38" s="43" t="s">
        <v>66</v>
      </c>
      <c r="J38" s="43">
        <v>21</v>
      </c>
      <c r="K38" s="43">
        <v>75</v>
      </c>
      <c r="L38" s="42">
        <v>106</v>
      </c>
      <c r="M38" s="42">
        <v>27.5</v>
      </c>
      <c r="N38" s="48">
        <v>0.259434</v>
      </c>
      <c r="O38" s="45">
        <f t="shared" si="2"/>
        <v>79.123360424881312</v>
      </c>
    </row>
    <row r="39" spans="1:15" x14ac:dyDescent="0.25">
      <c r="A39" s="42" t="s">
        <v>2</v>
      </c>
      <c r="B39" s="43">
        <v>2012</v>
      </c>
      <c r="C39" s="44">
        <v>2</v>
      </c>
      <c r="D39" s="44" t="s">
        <v>90</v>
      </c>
      <c r="E39" s="43">
        <v>49</v>
      </c>
      <c r="F39" s="32" t="s">
        <v>91</v>
      </c>
      <c r="G39" s="32">
        <v>13</v>
      </c>
      <c r="H39" s="32">
        <v>2</v>
      </c>
      <c r="I39" s="43" t="s">
        <v>66</v>
      </c>
      <c r="J39" s="43">
        <v>21</v>
      </c>
      <c r="K39" s="43">
        <v>70</v>
      </c>
      <c r="L39" s="42">
        <v>120</v>
      </c>
      <c r="M39" s="42">
        <v>23.6</v>
      </c>
      <c r="N39" s="48">
        <v>0.1966667</v>
      </c>
      <c r="O39" s="45">
        <f t="shared" si="2"/>
        <v>84.174241570773319</v>
      </c>
    </row>
    <row r="40" spans="1:15" x14ac:dyDescent="0.25">
      <c r="A40" s="42" t="s">
        <v>2</v>
      </c>
      <c r="B40" s="43">
        <v>2012</v>
      </c>
      <c r="C40" s="44">
        <v>2</v>
      </c>
      <c r="D40" s="44" t="s">
        <v>90</v>
      </c>
      <c r="E40" s="43">
        <v>49</v>
      </c>
      <c r="F40" s="32" t="s">
        <v>91</v>
      </c>
      <c r="G40" s="32">
        <v>13</v>
      </c>
      <c r="H40" s="32">
        <v>3</v>
      </c>
      <c r="I40" s="43" t="s">
        <v>66</v>
      </c>
      <c r="J40" s="43">
        <v>21</v>
      </c>
      <c r="K40" s="43">
        <v>60</v>
      </c>
      <c r="L40" s="42" t="s">
        <v>96</v>
      </c>
      <c r="M40" s="42" t="s">
        <v>96</v>
      </c>
      <c r="N40" s="49" t="s">
        <v>97</v>
      </c>
      <c r="O40" s="45">
        <v>80</v>
      </c>
    </row>
    <row r="41" spans="1:15" x14ac:dyDescent="0.25">
      <c r="A41" s="42" t="s">
        <v>2</v>
      </c>
      <c r="B41" s="43">
        <v>2012</v>
      </c>
      <c r="C41" s="44">
        <v>4</v>
      </c>
      <c r="D41" s="44" t="s">
        <v>90</v>
      </c>
      <c r="E41" s="43">
        <v>98</v>
      </c>
      <c r="F41" s="32" t="s">
        <v>91</v>
      </c>
      <c r="G41" s="32">
        <v>14</v>
      </c>
      <c r="H41" s="32">
        <v>1</v>
      </c>
      <c r="I41" s="43" t="s">
        <v>66</v>
      </c>
      <c r="J41" s="43">
        <v>21</v>
      </c>
      <c r="K41" s="43">
        <v>85</v>
      </c>
      <c r="L41" s="42">
        <v>116</v>
      </c>
      <c r="M41" s="42">
        <v>27.1</v>
      </c>
      <c r="N41" s="48">
        <v>0.23362069999999999</v>
      </c>
      <c r="O41" s="45">
        <f t="shared" si="2"/>
        <v>81.200555242616886</v>
      </c>
    </row>
    <row r="42" spans="1:15" x14ac:dyDescent="0.25">
      <c r="A42" s="42" t="s">
        <v>2</v>
      </c>
      <c r="B42" s="43">
        <v>2012</v>
      </c>
      <c r="C42" s="44">
        <v>4</v>
      </c>
      <c r="D42" s="44" t="s">
        <v>90</v>
      </c>
      <c r="E42" s="43">
        <v>98</v>
      </c>
      <c r="F42" s="32" t="s">
        <v>91</v>
      </c>
      <c r="G42" s="32">
        <v>14</v>
      </c>
      <c r="H42" s="32">
        <v>2</v>
      </c>
      <c r="I42" s="43" t="s">
        <v>66</v>
      </c>
      <c r="J42" s="43">
        <v>21</v>
      </c>
      <c r="K42" s="43">
        <v>70</v>
      </c>
      <c r="L42" s="42">
        <v>93</v>
      </c>
      <c r="M42" s="42">
        <v>12.5</v>
      </c>
      <c r="N42" s="48">
        <v>0.13440859999999999</v>
      </c>
      <c r="O42" s="45">
        <f t="shared" si="2"/>
        <v>89.184147420938274</v>
      </c>
    </row>
    <row r="43" spans="1:15" x14ac:dyDescent="0.25">
      <c r="A43" s="42" t="s">
        <v>2</v>
      </c>
      <c r="B43" s="43">
        <v>2012</v>
      </c>
      <c r="C43" s="44">
        <v>4</v>
      </c>
      <c r="D43" s="44" t="s">
        <v>90</v>
      </c>
      <c r="E43" s="43">
        <v>98</v>
      </c>
      <c r="F43" s="32" t="s">
        <v>91</v>
      </c>
      <c r="G43" s="32">
        <v>14</v>
      </c>
      <c r="H43" s="32">
        <v>3</v>
      </c>
      <c r="I43" s="43" t="s">
        <v>66</v>
      </c>
      <c r="J43" s="43">
        <v>21</v>
      </c>
      <c r="K43" s="43">
        <v>80</v>
      </c>
      <c r="L43" s="42">
        <v>69</v>
      </c>
      <c r="M43" s="42">
        <v>11</v>
      </c>
      <c r="N43" s="48">
        <v>0.15942029999999999</v>
      </c>
      <c r="O43" s="45">
        <f t="shared" si="2"/>
        <v>87.17145731069445</v>
      </c>
    </row>
    <row r="44" spans="1:15" x14ac:dyDescent="0.25">
      <c r="A44" s="42" t="s">
        <v>2</v>
      </c>
      <c r="B44" s="43">
        <v>2012</v>
      </c>
      <c r="C44" s="44">
        <v>8</v>
      </c>
      <c r="D44" s="44" t="s">
        <v>90</v>
      </c>
      <c r="E44" s="43">
        <v>196</v>
      </c>
      <c r="F44" s="32" t="s">
        <v>91</v>
      </c>
      <c r="G44" s="32">
        <v>15</v>
      </c>
      <c r="H44" s="32">
        <v>1</v>
      </c>
      <c r="I44" s="43" t="s">
        <v>66</v>
      </c>
      <c r="J44" s="43">
        <v>21</v>
      </c>
      <c r="K44" s="43">
        <v>95</v>
      </c>
      <c r="L44" s="42">
        <v>124</v>
      </c>
      <c r="M44" s="42">
        <v>11</v>
      </c>
      <c r="N44" s="48">
        <v>8.8709670000000004E-2</v>
      </c>
      <c r="O44" s="45">
        <f t="shared" si="2"/>
        <v>92.861537780638926</v>
      </c>
    </row>
    <row r="45" spans="1:15" x14ac:dyDescent="0.25">
      <c r="A45" s="42" t="s">
        <v>2</v>
      </c>
      <c r="B45" s="43">
        <v>2012</v>
      </c>
      <c r="C45" s="44">
        <v>8</v>
      </c>
      <c r="D45" s="44" t="s">
        <v>90</v>
      </c>
      <c r="E45" s="43">
        <v>196</v>
      </c>
      <c r="F45" s="32" t="s">
        <v>91</v>
      </c>
      <c r="G45" s="32">
        <v>15</v>
      </c>
      <c r="H45" s="32">
        <v>2</v>
      </c>
      <c r="I45" s="43" t="s">
        <v>66</v>
      </c>
      <c r="J45" s="43">
        <v>21</v>
      </c>
      <c r="K45" s="43">
        <v>90</v>
      </c>
      <c r="L45" s="42">
        <v>96</v>
      </c>
      <c r="M45" s="42">
        <v>11.5</v>
      </c>
      <c r="N45" s="48">
        <v>0.1197917</v>
      </c>
      <c r="O45" s="45">
        <f t="shared" si="2"/>
        <v>90.360368552345705</v>
      </c>
    </row>
    <row r="46" spans="1:15" x14ac:dyDescent="0.25">
      <c r="A46" s="42" t="s">
        <v>2</v>
      </c>
      <c r="B46" s="43">
        <v>2012</v>
      </c>
      <c r="C46" s="44">
        <v>8</v>
      </c>
      <c r="D46" s="44" t="s">
        <v>90</v>
      </c>
      <c r="E46" s="43">
        <v>196</v>
      </c>
      <c r="F46" s="32" t="s">
        <v>91</v>
      </c>
      <c r="G46" s="32">
        <v>15</v>
      </c>
      <c r="H46" s="32">
        <v>3</v>
      </c>
      <c r="I46" s="43" t="s">
        <v>66</v>
      </c>
      <c r="J46" s="43">
        <v>21</v>
      </c>
      <c r="K46" s="43">
        <v>90</v>
      </c>
      <c r="L46" s="42">
        <v>113</v>
      </c>
      <c r="M46" s="42">
        <v>19.399999999999999</v>
      </c>
      <c r="N46" s="48">
        <v>0.17168140000000001</v>
      </c>
      <c r="O46" s="45">
        <f t="shared" si="2"/>
        <v>86.184807274482978</v>
      </c>
    </row>
    <row r="47" spans="1:15" x14ac:dyDescent="0.25">
      <c r="A47" s="34" t="s">
        <v>2</v>
      </c>
      <c r="B47" s="35">
        <v>2013</v>
      </c>
      <c r="C47" s="35">
        <v>0</v>
      </c>
      <c r="D47" s="35" t="s">
        <v>90</v>
      </c>
      <c r="E47" s="35">
        <v>0</v>
      </c>
      <c r="F47" s="35" t="s">
        <v>91</v>
      </c>
      <c r="G47" s="35">
        <v>1</v>
      </c>
      <c r="H47" s="35">
        <v>1</v>
      </c>
      <c r="I47" s="35" t="s">
        <v>92</v>
      </c>
      <c r="J47" s="35">
        <v>21</v>
      </c>
      <c r="K47" s="35">
        <v>0</v>
      </c>
      <c r="L47" s="50">
        <v>12</v>
      </c>
      <c r="M47" s="51">
        <v>28.5</v>
      </c>
      <c r="N47" s="52">
        <v>2.375</v>
      </c>
      <c r="O47" s="36">
        <f>((1.67-N47)/1.67)*100</f>
        <v>-42.215568862275454</v>
      </c>
    </row>
    <row r="48" spans="1:15" x14ac:dyDescent="0.25">
      <c r="A48" s="34" t="s">
        <v>2</v>
      </c>
      <c r="B48" s="35">
        <v>2013</v>
      </c>
      <c r="C48" s="35">
        <v>0</v>
      </c>
      <c r="D48" s="35" t="s">
        <v>90</v>
      </c>
      <c r="E48" s="35">
        <v>0</v>
      </c>
      <c r="F48" s="35" t="s">
        <v>91</v>
      </c>
      <c r="G48" s="35">
        <v>1</v>
      </c>
      <c r="H48" s="35">
        <v>2</v>
      </c>
      <c r="I48" s="35" t="s">
        <v>92</v>
      </c>
      <c r="J48" s="35">
        <v>21</v>
      </c>
      <c r="K48" s="35">
        <v>0</v>
      </c>
      <c r="L48" s="50">
        <v>38</v>
      </c>
      <c r="M48" s="51">
        <v>64.8</v>
      </c>
      <c r="N48" s="52">
        <v>1.7052631</v>
      </c>
      <c r="O48" s="36">
        <f t="shared" ref="O48:O61" si="3">((1.67-N48)/1.67)*100</f>
        <v>-2.1115628742515034</v>
      </c>
    </row>
    <row r="49" spans="1:15" x14ac:dyDescent="0.25">
      <c r="A49" s="34" t="s">
        <v>2</v>
      </c>
      <c r="B49" s="35">
        <v>2013</v>
      </c>
      <c r="C49" s="35">
        <v>0</v>
      </c>
      <c r="D49" s="35" t="s">
        <v>90</v>
      </c>
      <c r="E49" s="35">
        <v>0</v>
      </c>
      <c r="F49" s="35" t="s">
        <v>91</v>
      </c>
      <c r="G49" s="35">
        <v>1</v>
      </c>
      <c r="H49" s="35">
        <v>3</v>
      </c>
      <c r="I49" s="35" t="s">
        <v>92</v>
      </c>
      <c r="J49" s="35">
        <v>21</v>
      </c>
      <c r="K49" s="35">
        <v>0</v>
      </c>
      <c r="L49" s="50">
        <v>97</v>
      </c>
      <c r="M49" s="51">
        <v>90.5</v>
      </c>
      <c r="N49" s="52">
        <v>0.93298970000000003</v>
      </c>
      <c r="O49" s="36">
        <f t="shared" si="3"/>
        <v>44.132353293413168</v>
      </c>
    </row>
    <row r="50" spans="1:15" x14ac:dyDescent="0.25">
      <c r="A50" s="34" t="s">
        <v>2</v>
      </c>
      <c r="B50" s="35">
        <v>2013</v>
      </c>
      <c r="C50" s="35">
        <v>3</v>
      </c>
      <c r="D50" s="35" t="s">
        <v>90</v>
      </c>
      <c r="E50" s="35">
        <v>105</v>
      </c>
      <c r="F50" s="35" t="s">
        <v>91</v>
      </c>
      <c r="G50" s="35">
        <v>2</v>
      </c>
      <c r="H50" s="35">
        <v>1</v>
      </c>
      <c r="I50" s="35" t="s">
        <v>92</v>
      </c>
      <c r="J50" s="35">
        <v>21</v>
      </c>
      <c r="K50" s="35">
        <v>25</v>
      </c>
      <c r="L50" s="50">
        <v>18</v>
      </c>
      <c r="M50" s="51">
        <v>24.7</v>
      </c>
      <c r="N50" s="52">
        <v>1.3722221999999999</v>
      </c>
      <c r="O50" s="36">
        <f t="shared" si="3"/>
        <v>17.83100598802395</v>
      </c>
    </row>
    <row r="51" spans="1:15" x14ac:dyDescent="0.25">
      <c r="A51" s="34" t="s">
        <v>2</v>
      </c>
      <c r="B51" s="35">
        <v>2013</v>
      </c>
      <c r="C51" s="35">
        <v>3</v>
      </c>
      <c r="D51" s="35" t="s">
        <v>90</v>
      </c>
      <c r="E51" s="35">
        <v>105</v>
      </c>
      <c r="F51" s="35" t="s">
        <v>91</v>
      </c>
      <c r="G51" s="35">
        <v>2</v>
      </c>
      <c r="H51" s="35">
        <v>2</v>
      </c>
      <c r="I51" s="35" t="s">
        <v>92</v>
      </c>
      <c r="J51" s="35">
        <v>21</v>
      </c>
      <c r="K51" s="35">
        <v>25</v>
      </c>
      <c r="L51" s="50">
        <v>11</v>
      </c>
      <c r="M51" s="51">
        <v>11.5</v>
      </c>
      <c r="N51" s="52">
        <v>1.0454545</v>
      </c>
      <c r="O51" s="36">
        <f t="shared" si="3"/>
        <v>37.397934131736527</v>
      </c>
    </row>
    <row r="52" spans="1:15" x14ac:dyDescent="0.25">
      <c r="A52" s="34" t="s">
        <v>2</v>
      </c>
      <c r="B52" s="35">
        <v>2013</v>
      </c>
      <c r="C52" s="35">
        <v>3</v>
      </c>
      <c r="D52" s="35" t="s">
        <v>90</v>
      </c>
      <c r="E52" s="35">
        <v>105</v>
      </c>
      <c r="F52" s="35" t="s">
        <v>91</v>
      </c>
      <c r="G52" s="35">
        <v>2</v>
      </c>
      <c r="H52" s="35">
        <v>3</v>
      </c>
      <c r="I52" s="35" t="s">
        <v>92</v>
      </c>
      <c r="J52" s="35">
        <v>21</v>
      </c>
      <c r="K52" s="35">
        <v>10</v>
      </c>
      <c r="L52" s="50">
        <v>18</v>
      </c>
      <c r="M52" s="51">
        <v>56.2</v>
      </c>
      <c r="N52" s="52">
        <v>3.1222221999999999</v>
      </c>
      <c r="O52" s="36">
        <f t="shared" si="3"/>
        <v>-86.959413173652706</v>
      </c>
    </row>
    <row r="53" spans="1:15" x14ac:dyDescent="0.25">
      <c r="A53" s="34" t="s">
        <v>2</v>
      </c>
      <c r="B53" s="35">
        <v>2013</v>
      </c>
      <c r="C53" s="35">
        <v>6</v>
      </c>
      <c r="D53" s="35" t="s">
        <v>90</v>
      </c>
      <c r="E53" s="35">
        <v>210</v>
      </c>
      <c r="F53" s="35" t="s">
        <v>91</v>
      </c>
      <c r="G53" s="35">
        <v>3</v>
      </c>
      <c r="H53" s="35">
        <v>1</v>
      </c>
      <c r="I53" s="35" t="s">
        <v>92</v>
      </c>
      <c r="J53" s="35">
        <v>21</v>
      </c>
      <c r="K53" s="35">
        <v>50</v>
      </c>
      <c r="L53" s="50">
        <v>14</v>
      </c>
      <c r="M53" s="51">
        <v>29.9</v>
      </c>
      <c r="N53" s="52">
        <v>2.1357143000000001</v>
      </c>
      <c r="O53" s="36">
        <f t="shared" si="3"/>
        <v>-27.887083832335342</v>
      </c>
    </row>
    <row r="54" spans="1:15" x14ac:dyDescent="0.25">
      <c r="A54" s="34" t="s">
        <v>2</v>
      </c>
      <c r="B54" s="35">
        <v>2013</v>
      </c>
      <c r="C54" s="35">
        <v>6</v>
      </c>
      <c r="D54" s="35" t="s">
        <v>90</v>
      </c>
      <c r="E54" s="35">
        <v>210</v>
      </c>
      <c r="F54" s="35" t="s">
        <v>91</v>
      </c>
      <c r="G54" s="35">
        <v>3</v>
      </c>
      <c r="H54" s="35">
        <v>2</v>
      </c>
      <c r="I54" s="35" t="s">
        <v>92</v>
      </c>
      <c r="J54" s="35">
        <v>21</v>
      </c>
      <c r="K54" s="35">
        <v>50</v>
      </c>
      <c r="L54" s="50">
        <v>17</v>
      </c>
      <c r="M54" s="51">
        <v>26.3</v>
      </c>
      <c r="N54" s="52">
        <v>1.5470588000000001</v>
      </c>
      <c r="O54" s="36">
        <f t="shared" si="3"/>
        <v>7.3617485029940051</v>
      </c>
    </row>
    <row r="55" spans="1:15" x14ac:dyDescent="0.25">
      <c r="A55" s="34" t="s">
        <v>2</v>
      </c>
      <c r="B55" s="35">
        <v>2013</v>
      </c>
      <c r="C55" s="35">
        <v>6</v>
      </c>
      <c r="D55" s="35" t="s">
        <v>90</v>
      </c>
      <c r="E55" s="35">
        <v>210</v>
      </c>
      <c r="F55" s="35" t="s">
        <v>91</v>
      </c>
      <c r="G55" s="35">
        <v>3</v>
      </c>
      <c r="H55" s="35">
        <v>3</v>
      </c>
      <c r="I55" s="35" t="s">
        <v>92</v>
      </c>
      <c r="J55" s="35">
        <v>21</v>
      </c>
      <c r="K55" s="35">
        <v>40</v>
      </c>
      <c r="L55" s="50">
        <v>6</v>
      </c>
      <c r="M55" s="51">
        <v>18.7</v>
      </c>
      <c r="N55" s="52">
        <v>3.1166665999999998</v>
      </c>
      <c r="O55" s="36">
        <f t="shared" si="3"/>
        <v>-86.626742514970061</v>
      </c>
    </row>
    <row r="56" spans="1:15" x14ac:dyDescent="0.25">
      <c r="A56" s="34" t="s">
        <v>2</v>
      </c>
      <c r="B56" s="35">
        <v>2013</v>
      </c>
      <c r="C56" s="35">
        <v>12</v>
      </c>
      <c r="D56" s="35" t="s">
        <v>90</v>
      </c>
      <c r="E56" s="35">
        <v>420</v>
      </c>
      <c r="F56" s="35" t="s">
        <v>91</v>
      </c>
      <c r="G56" s="35">
        <v>4</v>
      </c>
      <c r="H56" s="35">
        <v>1</v>
      </c>
      <c r="I56" s="35" t="s">
        <v>92</v>
      </c>
      <c r="J56" s="35">
        <v>21</v>
      </c>
      <c r="K56" s="35">
        <v>60</v>
      </c>
      <c r="L56" s="50">
        <v>18</v>
      </c>
      <c r="M56" s="51">
        <v>9.6999999999999993</v>
      </c>
      <c r="N56" s="52">
        <v>0.53888886999999996</v>
      </c>
      <c r="O56" s="36">
        <f t="shared" si="3"/>
        <v>67.731205389221543</v>
      </c>
    </row>
    <row r="57" spans="1:15" x14ac:dyDescent="0.25">
      <c r="A57" s="34" t="s">
        <v>2</v>
      </c>
      <c r="B57" s="35">
        <v>2013</v>
      </c>
      <c r="C57" s="35">
        <v>12</v>
      </c>
      <c r="D57" s="35" t="s">
        <v>90</v>
      </c>
      <c r="E57" s="35">
        <v>420</v>
      </c>
      <c r="F57" s="35" t="s">
        <v>91</v>
      </c>
      <c r="G57" s="35">
        <v>4</v>
      </c>
      <c r="H57" s="35">
        <v>2</v>
      </c>
      <c r="I57" s="35" t="s">
        <v>92</v>
      </c>
      <c r="J57" s="35">
        <v>21</v>
      </c>
      <c r="K57" s="35">
        <v>50</v>
      </c>
      <c r="L57" s="50">
        <v>39</v>
      </c>
      <c r="M57" s="51">
        <v>28.1</v>
      </c>
      <c r="N57" s="52">
        <v>0.72051279999999995</v>
      </c>
      <c r="O57" s="36">
        <f t="shared" si="3"/>
        <v>56.855520958083837</v>
      </c>
    </row>
    <row r="58" spans="1:15" x14ac:dyDescent="0.25">
      <c r="A58" s="34" t="s">
        <v>2</v>
      </c>
      <c r="B58" s="35">
        <v>2013</v>
      </c>
      <c r="C58" s="35">
        <v>12</v>
      </c>
      <c r="D58" s="35" t="s">
        <v>90</v>
      </c>
      <c r="E58" s="35">
        <v>420</v>
      </c>
      <c r="F58" s="35" t="s">
        <v>91</v>
      </c>
      <c r="G58" s="35">
        <v>4</v>
      </c>
      <c r="H58" s="35">
        <v>3</v>
      </c>
      <c r="I58" s="35" t="s">
        <v>92</v>
      </c>
      <c r="J58" s="35">
        <v>21</v>
      </c>
      <c r="K58" s="35">
        <v>60</v>
      </c>
      <c r="L58" s="50">
        <v>41</v>
      </c>
      <c r="M58" s="51">
        <v>29</v>
      </c>
      <c r="N58" s="52">
        <v>0.70731705</v>
      </c>
      <c r="O58" s="36">
        <f t="shared" si="3"/>
        <v>57.645685628742513</v>
      </c>
    </row>
    <row r="59" spans="1:15" x14ac:dyDescent="0.25">
      <c r="A59" s="34" t="s">
        <v>2</v>
      </c>
      <c r="B59" s="35">
        <v>2013</v>
      </c>
      <c r="C59" s="35">
        <v>24</v>
      </c>
      <c r="D59" s="35" t="s">
        <v>90</v>
      </c>
      <c r="E59" s="35">
        <v>840</v>
      </c>
      <c r="F59" s="35" t="s">
        <v>91</v>
      </c>
      <c r="G59" s="35">
        <v>5</v>
      </c>
      <c r="H59" s="35">
        <v>1</v>
      </c>
      <c r="I59" s="35" t="s">
        <v>92</v>
      </c>
      <c r="J59" s="35">
        <v>21</v>
      </c>
      <c r="K59" s="35">
        <v>80</v>
      </c>
      <c r="L59" s="50">
        <v>14</v>
      </c>
      <c r="M59" s="51">
        <v>24.1</v>
      </c>
      <c r="N59" s="52">
        <v>1.7214285</v>
      </c>
      <c r="O59" s="36">
        <f t="shared" si="3"/>
        <v>-3.0795508982035988</v>
      </c>
    </row>
    <row r="60" spans="1:15" x14ac:dyDescent="0.25">
      <c r="A60" s="34" t="s">
        <v>2</v>
      </c>
      <c r="B60" s="35">
        <v>2013</v>
      </c>
      <c r="C60" s="35">
        <v>24</v>
      </c>
      <c r="D60" s="35" t="s">
        <v>90</v>
      </c>
      <c r="E60" s="35">
        <v>840</v>
      </c>
      <c r="F60" s="35" t="s">
        <v>91</v>
      </c>
      <c r="G60" s="35">
        <v>5</v>
      </c>
      <c r="H60" s="35">
        <v>2</v>
      </c>
      <c r="I60" s="35" t="s">
        <v>92</v>
      </c>
      <c r="J60" s="35">
        <v>21</v>
      </c>
      <c r="K60" s="35">
        <v>80</v>
      </c>
      <c r="L60" s="50">
        <v>21</v>
      </c>
      <c r="M60" s="51">
        <v>15.5</v>
      </c>
      <c r="N60" s="52">
        <v>0.73809519999999995</v>
      </c>
      <c r="O60" s="36">
        <f t="shared" si="3"/>
        <v>55.802682634730537</v>
      </c>
    </row>
    <row r="61" spans="1:15" x14ac:dyDescent="0.25">
      <c r="A61" s="34" t="s">
        <v>2</v>
      </c>
      <c r="B61" s="35">
        <v>2013</v>
      </c>
      <c r="C61" s="35">
        <v>24</v>
      </c>
      <c r="D61" s="35" t="s">
        <v>90</v>
      </c>
      <c r="E61" s="35">
        <v>840</v>
      </c>
      <c r="F61" s="35" t="s">
        <v>91</v>
      </c>
      <c r="G61" s="35">
        <v>5</v>
      </c>
      <c r="H61" s="35">
        <v>3</v>
      </c>
      <c r="I61" s="35" t="s">
        <v>92</v>
      </c>
      <c r="J61" s="35">
        <v>21</v>
      </c>
      <c r="K61" s="35">
        <v>80</v>
      </c>
      <c r="L61" s="50">
        <v>53</v>
      </c>
      <c r="M61" s="51">
        <v>13.8</v>
      </c>
      <c r="N61" s="52">
        <v>0.26037735000000001</v>
      </c>
      <c r="O61" s="36">
        <f t="shared" si="3"/>
        <v>84.408541916167664</v>
      </c>
    </row>
    <row r="62" spans="1:15" x14ac:dyDescent="0.25">
      <c r="A62" s="34" t="s">
        <v>2</v>
      </c>
      <c r="B62" s="35">
        <v>2013</v>
      </c>
      <c r="C62" s="35">
        <v>0</v>
      </c>
      <c r="D62" s="35" t="s">
        <v>90</v>
      </c>
      <c r="E62" s="32">
        <v>0</v>
      </c>
      <c r="F62" s="35" t="s">
        <v>91</v>
      </c>
      <c r="G62" s="35">
        <v>6</v>
      </c>
      <c r="H62" s="35">
        <v>1</v>
      </c>
      <c r="I62" s="35" t="s">
        <v>93</v>
      </c>
      <c r="J62" s="35">
        <v>21</v>
      </c>
      <c r="K62" s="35">
        <v>0</v>
      </c>
      <c r="L62" s="50">
        <v>74</v>
      </c>
      <c r="M62" s="51">
        <v>77.3</v>
      </c>
      <c r="N62" s="52">
        <v>1.0445945999999999</v>
      </c>
      <c r="O62" s="36">
        <f>((2.7288-N62)/2.7288)*100</f>
        <v>61.719635004397546</v>
      </c>
    </row>
    <row r="63" spans="1:15" x14ac:dyDescent="0.25">
      <c r="A63" s="34" t="s">
        <v>2</v>
      </c>
      <c r="B63" s="35">
        <v>2013</v>
      </c>
      <c r="C63" s="35">
        <v>0</v>
      </c>
      <c r="D63" s="35" t="s">
        <v>90</v>
      </c>
      <c r="E63" s="32">
        <v>0</v>
      </c>
      <c r="F63" s="35" t="s">
        <v>91</v>
      </c>
      <c r="G63" s="35">
        <v>6</v>
      </c>
      <c r="H63" s="35">
        <v>2</v>
      </c>
      <c r="I63" s="35" t="s">
        <v>93</v>
      </c>
      <c r="J63" s="35">
        <v>21</v>
      </c>
      <c r="K63" s="35">
        <v>0</v>
      </c>
      <c r="L63" s="50">
        <v>36</v>
      </c>
      <c r="M63" s="51">
        <v>76.2</v>
      </c>
      <c r="N63" s="52">
        <v>2.1166665999999998</v>
      </c>
      <c r="O63" s="36">
        <f t="shared" ref="O63:O76" si="4">((2.7288-N63)/2.7288)*100</f>
        <v>22.432329228965123</v>
      </c>
    </row>
    <row r="64" spans="1:15" x14ac:dyDescent="0.25">
      <c r="A64" s="34" t="s">
        <v>2</v>
      </c>
      <c r="B64" s="35">
        <v>2013</v>
      </c>
      <c r="C64" s="35">
        <v>0</v>
      </c>
      <c r="D64" s="35" t="s">
        <v>90</v>
      </c>
      <c r="E64" s="32">
        <v>0</v>
      </c>
      <c r="F64" s="35" t="s">
        <v>91</v>
      </c>
      <c r="G64" s="35">
        <v>6</v>
      </c>
      <c r="H64" s="35">
        <v>3</v>
      </c>
      <c r="I64" s="35" t="s">
        <v>93</v>
      </c>
      <c r="J64" s="35">
        <v>21</v>
      </c>
      <c r="K64" s="35">
        <v>0</v>
      </c>
      <c r="L64" s="50">
        <v>12</v>
      </c>
      <c r="M64" s="51">
        <v>60.3</v>
      </c>
      <c r="N64" s="52">
        <v>5.0250000000000004</v>
      </c>
      <c r="O64" s="36">
        <f t="shared" si="4"/>
        <v>-84.146877748460867</v>
      </c>
    </row>
    <row r="65" spans="1:15" x14ac:dyDescent="0.25">
      <c r="A65" s="34" t="s">
        <v>2</v>
      </c>
      <c r="B65" s="35">
        <v>2013</v>
      </c>
      <c r="C65" s="35">
        <v>3</v>
      </c>
      <c r="D65" s="35" t="s">
        <v>90</v>
      </c>
      <c r="E65" s="32">
        <v>92</v>
      </c>
      <c r="F65" s="35" t="s">
        <v>91</v>
      </c>
      <c r="G65" s="35">
        <v>7</v>
      </c>
      <c r="H65" s="35">
        <v>1</v>
      </c>
      <c r="I65" s="35" t="s">
        <v>93</v>
      </c>
      <c r="J65" s="35">
        <v>21</v>
      </c>
      <c r="K65" s="35">
        <v>50</v>
      </c>
      <c r="L65" s="50">
        <v>55</v>
      </c>
      <c r="M65" s="51">
        <v>25.9</v>
      </c>
      <c r="N65" s="52">
        <v>0.47090910000000002</v>
      </c>
      <c r="O65" s="36">
        <f t="shared" si="4"/>
        <v>82.742996921723829</v>
      </c>
    </row>
    <row r="66" spans="1:15" x14ac:dyDescent="0.25">
      <c r="A66" s="34" t="s">
        <v>2</v>
      </c>
      <c r="B66" s="35">
        <v>2013</v>
      </c>
      <c r="C66" s="35">
        <v>3</v>
      </c>
      <c r="D66" s="35" t="s">
        <v>90</v>
      </c>
      <c r="E66" s="32">
        <v>92</v>
      </c>
      <c r="F66" s="35" t="s">
        <v>91</v>
      </c>
      <c r="G66" s="35">
        <v>7</v>
      </c>
      <c r="H66" s="35">
        <v>2</v>
      </c>
      <c r="I66" s="35" t="s">
        <v>93</v>
      </c>
      <c r="J66" s="35">
        <v>21</v>
      </c>
      <c r="K66" s="35">
        <v>50</v>
      </c>
      <c r="L66" s="50">
        <v>33</v>
      </c>
      <c r="M66" s="51">
        <v>22.5</v>
      </c>
      <c r="N66" s="52">
        <v>0.68181820000000004</v>
      </c>
      <c r="O66" s="36">
        <f t="shared" si="4"/>
        <v>75.013991498094398</v>
      </c>
    </row>
    <row r="67" spans="1:15" x14ac:dyDescent="0.25">
      <c r="A67" s="34" t="s">
        <v>2</v>
      </c>
      <c r="B67" s="35">
        <v>2013</v>
      </c>
      <c r="C67" s="35">
        <v>3</v>
      </c>
      <c r="D67" s="35" t="s">
        <v>90</v>
      </c>
      <c r="E67" s="32">
        <v>92</v>
      </c>
      <c r="F67" s="35" t="s">
        <v>91</v>
      </c>
      <c r="G67" s="35">
        <v>7</v>
      </c>
      <c r="H67" s="35">
        <v>3</v>
      </c>
      <c r="I67" s="35" t="s">
        <v>93</v>
      </c>
      <c r="J67" s="35">
        <v>21</v>
      </c>
      <c r="K67" s="35">
        <v>50</v>
      </c>
      <c r="L67" s="50">
        <v>13</v>
      </c>
      <c r="M67" s="51">
        <v>20.8</v>
      </c>
      <c r="N67" s="52">
        <v>1.6</v>
      </c>
      <c r="O67" s="36">
        <f t="shared" si="4"/>
        <v>41.366168279097039</v>
      </c>
    </row>
    <row r="68" spans="1:15" x14ac:dyDescent="0.25">
      <c r="A68" s="34" t="s">
        <v>2</v>
      </c>
      <c r="B68" s="35">
        <v>2013</v>
      </c>
      <c r="C68" s="35">
        <v>6</v>
      </c>
      <c r="D68" s="35" t="s">
        <v>90</v>
      </c>
      <c r="E68" s="32">
        <v>184</v>
      </c>
      <c r="F68" s="35" t="s">
        <v>91</v>
      </c>
      <c r="G68" s="35">
        <v>8</v>
      </c>
      <c r="H68" s="35">
        <v>1</v>
      </c>
      <c r="I68" s="35" t="s">
        <v>93</v>
      </c>
      <c r="J68" s="35">
        <v>21</v>
      </c>
      <c r="K68" s="35">
        <v>75</v>
      </c>
      <c r="L68" s="50">
        <v>54</v>
      </c>
      <c r="M68" s="51">
        <v>6.9</v>
      </c>
      <c r="N68" s="52">
        <v>0.12777779</v>
      </c>
      <c r="O68" s="36">
        <f t="shared" si="4"/>
        <v>95.317436602169451</v>
      </c>
    </row>
    <row r="69" spans="1:15" x14ac:dyDescent="0.25">
      <c r="A69" s="34" t="s">
        <v>2</v>
      </c>
      <c r="B69" s="35">
        <v>2013</v>
      </c>
      <c r="C69" s="35">
        <v>6</v>
      </c>
      <c r="D69" s="35" t="s">
        <v>90</v>
      </c>
      <c r="E69" s="32">
        <v>184</v>
      </c>
      <c r="F69" s="35" t="s">
        <v>91</v>
      </c>
      <c r="G69" s="35">
        <v>8</v>
      </c>
      <c r="H69" s="35">
        <v>2</v>
      </c>
      <c r="I69" s="35" t="s">
        <v>93</v>
      </c>
      <c r="J69" s="35">
        <v>21</v>
      </c>
      <c r="K69" s="35">
        <v>85</v>
      </c>
      <c r="L69" s="50">
        <v>24</v>
      </c>
      <c r="M69" s="51">
        <v>3.1</v>
      </c>
      <c r="N69" s="52">
        <v>0.12916665999999999</v>
      </c>
      <c r="O69" s="36">
        <f t="shared" si="4"/>
        <v>95.266539871005563</v>
      </c>
    </row>
    <row r="70" spans="1:15" x14ac:dyDescent="0.25">
      <c r="A70" s="34" t="s">
        <v>2</v>
      </c>
      <c r="B70" s="35">
        <v>2013</v>
      </c>
      <c r="C70" s="35">
        <v>6</v>
      </c>
      <c r="D70" s="35" t="s">
        <v>90</v>
      </c>
      <c r="E70" s="32">
        <v>184</v>
      </c>
      <c r="F70" s="35" t="s">
        <v>91</v>
      </c>
      <c r="G70" s="35">
        <v>8</v>
      </c>
      <c r="H70" s="35">
        <v>3</v>
      </c>
      <c r="I70" s="35" t="s">
        <v>93</v>
      </c>
      <c r="J70" s="35">
        <v>21</v>
      </c>
      <c r="K70" s="35">
        <v>85</v>
      </c>
      <c r="L70" s="50">
        <v>14</v>
      </c>
      <c r="M70" s="51">
        <v>12.1</v>
      </c>
      <c r="N70" s="52">
        <v>0.86428570000000005</v>
      </c>
      <c r="O70" s="36">
        <f t="shared" si="4"/>
        <v>68.327261067135737</v>
      </c>
    </row>
    <row r="71" spans="1:15" x14ac:dyDescent="0.25">
      <c r="A71" s="34" t="s">
        <v>2</v>
      </c>
      <c r="B71" s="35">
        <v>2013</v>
      </c>
      <c r="C71" s="35">
        <v>12</v>
      </c>
      <c r="D71" s="35" t="s">
        <v>90</v>
      </c>
      <c r="E71" s="32">
        <v>368</v>
      </c>
      <c r="F71" s="35" t="s">
        <v>91</v>
      </c>
      <c r="G71" s="35">
        <v>9</v>
      </c>
      <c r="H71" s="35">
        <v>1</v>
      </c>
      <c r="I71" s="35" t="s">
        <v>93</v>
      </c>
      <c r="J71" s="35">
        <v>21</v>
      </c>
      <c r="K71" s="35">
        <v>75</v>
      </c>
      <c r="L71" s="50">
        <v>21</v>
      </c>
      <c r="M71" s="51">
        <v>6.4</v>
      </c>
      <c r="N71" s="52">
        <v>0.30476192000000002</v>
      </c>
      <c r="O71" s="36">
        <f t="shared" si="4"/>
        <v>88.831650542362937</v>
      </c>
    </row>
    <row r="72" spans="1:15" x14ac:dyDescent="0.25">
      <c r="A72" s="34" t="s">
        <v>2</v>
      </c>
      <c r="B72" s="35">
        <v>2013</v>
      </c>
      <c r="C72" s="35">
        <v>12</v>
      </c>
      <c r="D72" s="35" t="s">
        <v>90</v>
      </c>
      <c r="E72" s="32">
        <v>368</v>
      </c>
      <c r="F72" s="35" t="s">
        <v>91</v>
      </c>
      <c r="G72" s="35">
        <v>9</v>
      </c>
      <c r="H72" s="35">
        <v>2</v>
      </c>
      <c r="I72" s="35" t="s">
        <v>93</v>
      </c>
      <c r="J72" s="35">
        <v>21</v>
      </c>
      <c r="K72" s="35">
        <v>85</v>
      </c>
      <c r="L72" s="50">
        <v>45</v>
      </c>
      <c r="M72" s="51">
        <v>5.4</v>
      </c>
      <c r="N72" s="52">
        <v>0.12</v>
      </c>
      <c r="O72" s="36">
        <f t="shared" si="4"/>
        <v>95.602462620932272</v>
      </c>
    </row>
    <row r="73" spans="1:15" x14ac:dyDescent="0.25">
      <c r="A73" s="34" t="s">
        <v>2</v>
      </c>
      <c r="B73" s="35">
        <v>2013</v>
      </c>
      <c r="C73" s="35">
        <v>12</v>
      </c>
      <c r="D73" s="35" t="s">
        <v>90</v>
      </c>
      <c r="E73" s="32">
        <v>368</v>
      </c>
      <c r="F73" s="35" t="s">
        <v>91</v>
      </c>
      <c r="G73" s="35">
        <v>9</v>
      </c>
      <c r="H73" s="35">
        <v>3</v>
      </c>
      <c r="I73" s="35" t="s">
        <v>93</v>
      </c>
      <c r="J73" s="35">
        <v>21</v>
      </c>
      <c r="K73" s="35">
        <v>92</v>
      </c>
      <c r="L73" s="50">
        <v>19</v>
      </c>
      <c r="M73" s="51">
        <v>4.2</v>
      </c>
      <c r="N73" s="52">
        <v>0.22105263</v>
      </c>
      <c r="O73" s="36">
        <f t="shared" si="4"/>
        <v>91.899273306948118</v>
      </c>
    </row>
    <row r="74" spans="1:15" x14ac:dyDescent="0.25">
      <c r="A74" s="34" t="s">
        <v>2</v>
      </c>
      <c r="B74" s="35">
        <v>2013</v>
      </c>
      <c r="C74" s="35">
        <v>24</v>
      </c>
      <c r="D74" s="35" t="s">
        <v>90</v>
      </c>
      <c r="E74" s="32">
        <v>736</v>
      </c>
      <c r="F74" s="35" t="s">
        <v>91</v>
      </c>
      <c r="G74" s="35">
        <v>10</v>
      </c>
      <c r="H74" s="35">
        <v>1</v>
      </c>
      <c r="I74" s="35" t="s">
        <v>93</v>
      </c>
      <c r="J74" s="35">
        <v>21</v>
      </c>
      <c r="K74" s="35">
        <v>95</v>
      </c>
      <c r="L74" s="50">
        <v>12</v>
      </c>
      <c r="M74" s="51">
        <v>1.2</v>
      </c>
      <c r="N74" s="52">
        <v>0.1</v>
      </c>
      <c r="O74" s="36">
        <f t="shared" si="4"/>
        <v>96.335385517443555</v>
      </c>
    </row>
    <row r="75" spans="1:15" x14ac:dyDescent="0.25">
      <c r="A75" s="34" t="s">
        <v>2</v>
      </c>
      <c r="B75" s="35">
        <v>2013</v>
      </c>
      <c r="C75" s="35">
        <v>24</v>
      </c>
      <c r="D75" s="35" t="s">
        <v>90</v>
      </c>
      <c r="E75" s="32">
        <v>736</v>
      </c>
      <c r="F75" s="35" t="s">
        <v>91</v>
      </c>
      <c r="G75" s="35">
        <v>10</v>
      </c>
      <c r="H75" s="35">
        <v>2</v>
      </c>
      <c r="I75" s="35" t="s">
        <v>93</v>
      </c>
      <c r="J75" s="35">
        <v>21</v>
      </c>
      <c r="K75" s="35">
        <v>99</v>
      </c>
      <c r="L75" s="50">
        <v>0</v>
      </c>
      <c r="M75" s="51">
        <v>0</v>
      </c>
      <c r="N75" s="52">
        <v>0</v>
      </c>
      <c r="O75" s="36">
        <f t="shared" si="4"/>
        <v>100</v>
      </c>
    </row>
    <row r="76" spans="1:15" x14ac:dyDescent="0.25">
      <c r="A76" s="34" t="s">
        <v>2</v>
      </c>
      <c r="B76" s="35">
        <v>2013</v>
      </c>
      <c r="C76" s="35">
        <v>24</v>
      </c>
      <c r="D76" s="35" t="s">
        <v>90</v>
      </c>
      <c r="E76" s="32">
        <v>736</v>
      </c>
      <c r="F76" s="35" t="s">
        <v>91</v>
      </c>
      <c r="G76" s="35">
        <v>10</v>
      </c>
      <c r="H76" s="35">
        <v>3</v>
      </c>
      <c r="I76" s="35" t="s">
        <v>93</v>
      </c>
      <c r="J76" s="35">
        <v>21</v>
      </c>
      <c r="K76" s="35">
        <v>98</v>
      </c>
      <c r="L76" s="50">
        <v>2</v>
      </c>
      <c r="M76" s="51">
        <v>0.1</v>
      </c>
      <c r="N76" s="52">
        <v>0.05</v>
      </c>
      <c r="O76" s="36">
        <f t="shared" si="4"/>
        <v>98.167692758721785</v>
      </c>
    </row>
    <row r="77" spans="1:15" x14ac:dyDescent="0.25">
      <c r="A77" s="34" t="s">
        <v>2</v>
      </c>
      <c r="B77" s="35">
        <v>2013</v>
      </c>
      <c r="C77" s="35">
        <v>0</v>
      </c>
      <c r="D77" s="35" t="s">
        <v>90</v>
      </c>
      <c r="E77" s="35">
        <v>0</v>
      </c>
      <c r="F77" s="35" t="s">
        <v>91</v>
      </c>
      <c r="G77" s="35">
        <v>11</v>
      </c>
      <c r="H77" s="35">
        <v>1</v>
      </c>
      <c r="I77" s="35" t="s">
        <v>66</v>
      </c>
      <c r="J77" s="35">
        <v>21</v>
      </c>
      <c r="K77" s="35">
        <v>0</v>
      </c>
      <c r="L77" s="50">
        <v>13</v>
      </c>
      <c r="M77" s="51">
        <v>19</v>
      </c>
      <c r="N77" s="52">
        <v>1.4615384</v>
      </c>
      <c r="O77" s="36">
        <f>((3.1829-N77)/3.1829)*100</f>
        <v>54.081548273586975</v>
      </c>
    </row>
    <row r="78" spans="1:15" x14ac:dyDescent="0.25">
      <c r="A78" s="34" t="s">
        <v>2</v>
      </c>
      <c r="B78" s="35">
        <v>2013</v>
      </c>
      <c r="C78" s="35">
        <v>0</v>
      </c>
      <c r="D78" s="35" t="s">
        <v>90</v>
      </c>
      <c r="E78" s="35">
        <v>0</v>
      </c>
      <c r="F78" s="35" t="s">
        <v>91</v>
      </c>
      <c r="G78" s="35">
        <v>11</v>
      </c>
      <c r="H78" s="35">
        <v>2</v>
      </c>
      <c r="I78" s="35" t="s">
        <v>66</v>
      </c>
      <c r="J78" s="35">
        <v>21</v>
      </c>
      <c r="K78" s="35">
        <v>0</v>
      </c>
      <c r="L78" s="50">
        <v>13</v>
      </c>
      <c r="M78" s="51">
        <v>49.4</v>
      </c>
      <c r="N78" s="52">
        <v>3.8</v>
      </c>
      <c r="O78" s="36">
        <f>((2.8846-N78)/2.8846)*100</f>
        <v>-31.734035914858218</v>
      </c>
    </row>
    <row r="79" spans="1:15" x14ac:dyDescent="0.25">
      <c r="A79" s="34" t="s">
        <v>2</v>
      </c>
      <c r="B79" s="35">
        <v>2013</v>
      </c>
      <c r="C79" s="35">
        <v>0</v>
      </c>
      <c r="D79" s="35" t="s">
        <v>90</v>
      </c>
      <c r="E79" s="35">
        <v>0</v>
      </c>
      <c r="F79" s="35" t="s">
        <v>91</v>
      </c>
      <c r="G79" s="35">
        <v>11</v>
      </c>
      <c r="H79" s="35">
        <v>3</v>
      </c>
      <c r="I79" s="35" t="s">
        <v>66</v>
      </c>
      <c r="J79" s="35">
        <v>21</v>
      </c>
      <c r="K79" s="35">
        <v>0</v>
      </c>
      <c r="L79" s="50">
        <v>31</v>
      </c>
      <c r="M79" s="51">
        <v>132.9</v>
      </c>
      <c r="N79" s="52">
        <v>4.2870970000000002</v>
      </c>
      <c r="O79" s="36">
        <f t="shared" ref="O79:O91" si="5">((2.8846-N79)/2.8846)*100</f>
        <v>-48.62015530749499</v>
      </c>
    </row>
    <row r="80" spans="1:15" x14ac:dyDescent="0.25">
      <c r="A80" s="34" t="s">
        <v>2</v>
      </c>
      <c r="B80" s="35">
        <v>2013</v>
      </c>
      <c r="C80" s="35">
        <v>1</v>
      </c>
      <c r="D80" s="35" t="s">
        <v>90</v>
      </c>
      <c r="E80" s="35">
        <v>24.5</v>
      </c>
      <c r="F80" s="35" t="s">
        <v>91</v>
      </c>
      <c r="G80" s="35">
        <v>12</v>
      </c>
      <c r="H80" s="35">
        <v>1</v>
      </c>
      <c r="I80" s="35" t="s">
        <v>66</v>
      </c>
      <c r="J80" s="35">
        <v>21</v>
      </c>
      <c r="K80" s="35">
        <v>85</v>
      </c>
      <c r="L80" s="50">
        <v>9</v>
      </c>
      <c r="M80" s="51">
        <v>5.0999999999999996</v>
      </c>
      <c r="N80" s="52">
        <v>0.56666665999999999</v>
      </c>
      <c r="O80" s="36">
        <f t="shared" si="5"/>
        <v>80.355451015738737</v>
      </c>
    </row>
    <row r="81" spans="1:15" x14ac:dyDescent="0.25">
      <c r="A81" s="34" t="s">
        <v>2</v>
      </c>
      <c r="B81" s="35">
        <v>2013</v>
      </c>
      <c r="C81" s="35">
        <v>1</v>
      </c>
      <c r="D81" s="35" t="s">
        <v>90</v>
      </c>
      <c r="E81" s="35">
        <v>24.5</v>
      </c>
      <c r="F81" s="35" t="s">
        <v>91</v>
      </c>
      <c r="G81" s="35">
        <v>12</v>
      </c>
      <c r="H81" s="35">
        <v>2</v>
      </c>
      <c r="I81" s="35" t="s">
        <v>66</v>
      </c>
      <c r="J81" s="35">
        <v>21</v>
      </c>
      <c r="K81" s="35">
        <v>85</v>
      </c>
      <c r="L81" s="50">
        <v>25</v>
      </c>
      <c r="M81" s="51">
        <v>12</v>
      </c>
      <c r="N81" s="52">
        <v>0.48</v>
      </c>
      <c r="O81" s="36">
        <f t="shared" si="5"/>
        <v>83.359911252860016</v>
      </c>
    </row>
    <row r="82" spans="1:15" x14ac:dyDescent="0.25">
      <c r="A82" s="34" t="s">
        <v>2</v>
      </c>
      <c r="B82" s="35">
        <v>2013</v>
      </c>
      <c r="C82" s="35">
        <v>1</v>
      </c>
      <c r="D82" s="35" t="s">
        <v>90</v>
      </c>
      <c r="E82" s="35">
        <v>24.5</v>
      </c>
      <c r="F82" s="35" t="s">
        <v>91</v>
      </c>
      <c r="G82" s="35">
        <v>12</v>
      </c>
      <c r="H82" s="35">
        <v>3</v>
      </c>
      <c r="I82" s="35" t="s">
        <v>66</v>
      </c>
      <c r="J82" s="35">
        <v>21</v>
      </c>
      <c r="K82" s="35">
        <v>75</v>
      </c>
      <c r="L82" s="50">
        <v>13</v>
      </c>
      <c r="M82" s="51">
        <v>13.6</v>
      </c>
      <c r="N82" s="52">
        <v>1.0461539</v>
      </c>
      <c r="O82" s="36">
        <f t="shared" si="5"/>
        <v>63.733138043402896</v>
      </c>
    </row>
    <row r="83" spans="1:15" x14ac:dyDescent="0.25">
      <c r="A83" s="34" t="s">
        <v>2</v>
      </c>
      <c r="B83" s="35">
        <v>2013</v>
      </c>
      <c r="C83" s="35">
        <v>2</v>
      </c>
      <c r="D83" s="35" t="s">
        <v>90</v>
      </c>
      <c r="E83" s="35">
        <v>49</v>
      </c>
      <c r="F83" s="35" t="s">
        <v>91</v>
      </c>
      <c r="G83" s="35">
        <v>13</v>
      </c>
      <c r="H83" s="35">
        <v>1</v>
      </c>
      <c r="I83" s="35" t="s">
        <v>66</v>
      </c>
      <c r="J83" s="35">
        <v>21</v>
      </c>
      <c r="K83" s="35">
        <v>85</v>
      </c>
      <c r="L83" s="50">
        <v>10</v>
      </c>
      <c r="M83" s="51">
        <v>8</v>
      </c>
      <c r="N83" s="52">
        <v>0.8</v>
      </c>
      <c r="O83" s="36">
        <f t="shared" si="5"/>
        <v>72.266518754766693</v>
      </c>
    </row>
    <row r="84" spans="1:15" x14ac:dyDescent="0.25">
      <c r="A84" s="34" t="s">
        <v>2</v>
      </c>
      <c r="B84" s="35">
        <v>2013</v>
      </c>
      <c r="C84" s="35">
        <v>2</v>
      </c>
      <c r="D84" s="35" t="s">
        <v>90</v>
      </c>
      <c r="E84" s="35">
        <v>49</v>
      </c>
      <c r="F84" s="35" t="s">
        <v>91</v>
      </c>
      <c r="G84" s="35">
        <v>13</v>
      </c>
      <c r="H84" s="35">
        <v>2</v>
      </c>
      <c r="I84" s="35" t="s">
        <v>66</v>
      </c>
      <c r="J84" s="35">
        <v>21</v>
      </c>
      <c r="K84" s="35">
        <v>90</v>
      </c>
      <c r="L84" s="50">
        <v>14</v>
      </c>
      <c r="M84" s="51">
        <v>6.2</v>
      </c>
      <c r="N84" s="52">
        <v>0.44285714999999998</v>
      </c>
      <c r="O84" s="36">
        <f t="shared" si="5"/>
        <v>84.647536920196913</v>
      </c>
    </row>
    <row r="85" spans="1:15" x14ac:dyDescent="0.25">
      <c r="A85" s="34" t="s">
        <v>2</v>
      </c>
      <c r="B85" s="35">
        <v>2013</v>
      </c>
      <c r="C85" s="35">
        <v>2</v>
      </c>
      <c r="D85" s="35" t="s">
        <v>90</v>
      </c>
      <c r="E85" s="35">
        <v>49</v>
      </c>
      <c r="F85" s="35" t="s">
        <v>91</v>
      </c>
      <c r="G85" s="35">
        <v>13</v>
      </c>
      <c r="H85" s="35">
        <v>3</v>
      </c>
      <c r="I85" s="35" t="s">
        <v>66</v>
      </c>
      <c r="J85" s="35">
        <v>21</v>
      </c>
      <c r="K85" s="35">
        <v>90</v>
      </c>
      <c r="L85" s="50">
        <v>26</v>
      </c>
      <c r="M85" s="51">
        <v>3.5</v>
      </c>
      <c r="N85" s="52">
        <v>0.13461539</v>
      </c>
      <c r="O85" s="36">
        <f t="shared" si="5"/>
        <v>95.333308257644049</v>
      </c>
    </row>
    <row r="86" spans="1:15" x14ac:dyDescent="0.25">
      <c r="A86" s="34" t="s">
        <v>2</v>
      </c>
      <c r="B86" s="35">
        <v>2013</v>
      </c>
      <c r="C86" s="35">
        <v>4</v>
      </c>
      <c r="D86" s="35" t="s">
        <v>90</v>
      </c>
      <c r="E86" s="35">
        <v>98</v>
      </c>
      <c r="F86" s="35" t="s">
        <v>91</v>
      </c>
      <c r="G86" s="35">
        <v>14</v>
      </c>
      <c r="H86" s="35">
        <v>1</v>
      </c>
      <c r="I86" s="35" t="s">
        <v>66</v>
      </c>
      <c r="J86" s="35">
        <v>21</v>
      </c>
      <c r="K86" s="35">
        <v>95</v>
      </c>
      <c r="L86" s="50">
        <v>15</v>
      </c>
      <c r="M86" s="51">
        <v>2.1</v>
      </c>
      <c r="N86" s="52">
        <v>0.14000000000000001</v>
      </c>
      <c r="O86" s="36">
        <f t="shared" si="5"/>
        <v>95.146640782084162</v>
      </c>
    </row>
    <row r="87" spans="1:15" x14ac:dyDescent="0.25">
      <c r="A87" s="34" t="s">
        <v>2</v>
      </c>
      <c r="B87" s="35">
        <v>2013</v>
      </c>
      <c r="C87" s="35">
        <v>4</v>
      </c>
      <c r="D87" s="35" t="s">
        <v>90</v>
      </c>
      <c r="E87" s="35">
        <v>98</v>
      </c>
      <c r="F87" s="35" t="s">
        <v>91</v>
      </c>
      <c r="G87" s="35">
        <v>14</v>
      </c>
      <c r="H87" s="35">
        <v>2</v>
      </c>
      <c r="I87" s="35" t="s">
        <v>66</v>
      </c>
      <c r="J87" s="35">
        <v>21</v>
      </c>
      <c r="K87" s="35">
        <v>95</v>
      </c>
      <c r="L87" s="50">
        <v>52</v>
      </c>
      <c r="M87" s="51">
        <v>11.4</v>
      </c>
      <c r="N87" s="52">
        <v>0.21923076999999999</v>
      </c>
      <c r="O87" s="36">
        <f t="shared" si="5"/>
        <v>92.399959439783686</v>
      </c>
    </row>
    <row r="88" spans="1:15" x14ac:dyDescent="0.25">
      <c r="A88" s="34" t="s">
        <v>2</v>
      </c>
      <c r="B88" s="35">
        <v>2013</v>
      </c>
      <c r="C88" s="35">
        <v>4</v>
      </c>
      <c r="D88" s="35" t="s">
        <v>90</v>
      </c>
      <c r="E88" s="35">
        <v>98</v>
      </c>
      <c r="F88" s="35" t="s">
        <v>91</v>
      </c>
      <c r="G88" s="35">
        <v>14</v>
      </c>
      <c r="H88" s="35">
        <v>3</v>
      </c>
      <c r="I88" s="35" t="s">
        <v>66</v>
      </c>
      <c r="J88" s="35">
        <v>21</v>
      </c>
      <c r="K88" s="35">
        <v>92</v>
      </c>
      <c r="L88" s="50">
        <v>2</v>
      </c>
      <c r="M88" s="51">
        <v>1.9</v>
      </c>
      <c r="N88" s="52">
        <v>0.95</v>
      </c>
      <c r="O88" s="36">
        <f t="shared" si="5"/>
        <v>67.066491021285444</v>
      </c>
    </row>
    <row r="89" spans="1:15" x14ac:dyDescent="0.25">
      <c r="A89" s="34" t="s">
        <v>2</v>
      </c>
      <c r="B89" s="35">
        <v>2013</v>
      </c>
      <c r="C89" s="35">
        <v>8</v>
      </c>
      <c r="D89" s="35" t="s">
        <v>90</v>
      </c>
      <c r="E89" s="35">
        <v>196</v>
      </c>
      <c r="F89" s="35" t="s">
        <v>91</v>
      </c>
      <c r="G89" s="35">
        <v>15</v>
      </c>
      <c r="H89" s="35">
        <v>1</v>
      </c>
      <c r="I89" s="35" t="s">
        <v>66</v>
      </c>
      <c r="J89" s="35">
        <v>21</v>
      </c>
      <c r="K89" s="35">
        <v>99</v>
      </c>
      <c r="L89" s="50">
        <v>8</v>
      </c>
      <c r="M89" s="51">
        <v>1</v>
      </c>
      <c r="N89" s="52">
        <v>0.125</v>
      </c>
      <c r="O89" s="36">
        <f t="shared" si="5"/>
        <v>95.666643555432302</v>
      </c>
    </row>
    <row r="90" spans="1:15" x14ac:dyDescent="0.25">
      <c r="A90" s="34" t="s">
        <v>2</v>
      </c>
      <c r="B90" s="35">
        <v>2013</v>
      </c>
      <c r="C90" s="35">
        <v>8</v>
      </c>
      <c r="D90" s="35" t="s">
        <v>90</v>
      </c>
      <c r="E90" s="35">
        <v>196</v>
      </c>
      <c r="F90" s="35" t="s">
        <v>91</v>
      </c>
      <c r="G90" s="35">
        <v>15</v>
      </c>
      <c r="H90" s="35">
        <v>2</v>
      </c>
      <c r="I90" s="35" t="s">
        <v>66</v>
      </c>
      <c r="J90" s="35">
        <v>21</v>
      </c>
      <c r="K90" s="35">
        <v>99</v>
      </c>
      <c r="L90" s="50">
        <v>14</v>
      </c>
      <c r="M90" s="51">
        <v>5.6</v>
      </c>
      <c r="N90" s="52">
        <v>0.4</v>
      </c>
      <c r="O90" s="36">
        <f t="shared" si="5"/>
        <v>86.133259377383354</v>
      </c>
    </row>
    <row r="91" spans="1:15" x14ac:dyDescent="0.25">
      <c r="A91" s="34" t="s">
        <v>2</v>
      </c>
      <c r="B91" s="35">
        <v>2013</v>
      </c>
      <c r="C91" s="35">
        <v>8</v>
      </c>
      <c r="D91" s="35" t="s">
        <v>90</v>
      </c>
      <c r="E91" s="35">
        <v>196</v>
      </c>
      <c r="F91" s="35" t="s">
        <v>91</v>
      </c>
      <c r="G91" s="35">
        <v>15</v>
      </c>
      <c r="H91" s="35">
        <v>3</v>
      </c>
      <c r="I91" s="35" t="s">
        <v>66</v>
      </c>
      <c r="J91" s="35">
        <v>21</v>
      </c>
      <c r="K91" s="35">
        <v>97</v>
      </c>
      <c r="L91" s="50">
        <v>6</v>
      </c>
      <c r="M91" s="51">
        <v>0.3</v>
      </c>
      <c r="N91" s="52">
        <v>0.05</v>
      </c>
      <c r="O91" s="36">
        <f t="shared" si="5"/>
        <v>98.266657422172926</v>
      </c>
    </row>
    <row r="92" spans="1:15" x14ac:dyDescent="0.25">
      <c r="A92" s="22" t="s">
        <v>2</v>
      </c>
      <c r="B92" s="23">
        <v>2014</v>
      </c>
      <c r="C92" s="24">
        <v>0</v>
      </c>
      <c r="D92" s="24" t="s">
        <v>90</v>
      </c>
      <c r="E92" s="25">
        <v>0</v>
      </c>
      <c r="F92" s="23" t="s">
        <v>91</v>
      </c>
      <c r="G92" s="23">
        <v>1</v>
      </c>
      <c r="H92" s="24">
        <v>1</v>
      </c>
      <c r="I92" s="23" t="s">
        <v>92</v>
      </c>
      <c r="J92" s="23">
        <v>21</v>
      </c>
      <c r="K92" s="23">
        <v>0</v>
      </c>
      <c r="L92" s="22">
        <v>64</v>
      </c>
      <c r="M92" s="46">
        <v>42.6</v>
      </c>
      <c r="N92" s="47">
        <f t="shared" ref="N92:N106" si="6">M92/L92</f>
        <v>0.66562500000000002</v>
      </c>
      <c r="O92" s="26">
        <f>((0.99-N92)/0.99)*100</f>
        <v>32.765151515151516</v>
      </c>
    </row>
    <row r="93" spans="1:15" x14ac:dyDescent="0.25">
      <c r="A93" s="22" t="s">
        <v>2</v>
      </c>
      <c r="B93" s="23">
        <v>2014</v>
      </c>
      <c r="C93" s="24">
        <v>0</v>
      </c>
      <c r="D93" s="24" t="s">
        <v>90</v>
      </c>
      <c r="E93" s="25">
        <v>0</v>
      </c>
      <c r="F93" s="23" t="s">
        <v>91</v>
      </c>
      <c r="G93" s="23">
        <v>1</v>
      </c>
      <c r="H93" s="24">
        <v>2</v>
      </c>
      <c r="I93" s="23" t="s">
        <v>92</v>
      </c>
      <c r="J93" s="23">
        <v>21</v>
      </c>
      <c r="K93" s="23">
        <v>0</v>
      </c>
      <c r="L93" s="22">
        <v>39</v>
      </c>
      <c r="M93" s="46">
        <v>44.2</v>
      </c>
      <c r="N93" s="47">
        <f t="shared" si="6"/>
        <v>1.1333333333333333</v>
      </c>
      <c r="O93" s="26">
        <f t="shared" ref="O93:O106" si="7">((0.99-N93)/0.99)*100</f>
        <v>-14.478114478114476</v>
      </c>
    </row>
    <row r="94" spans="1:15" x14ac:dyDescent="0.25">
      <c r="A94" s="22" t="s">
        <v>2</v>
      </c>
      <c r="B94" s="23">
        <v>2014</v>
      </c>
      <c r="C94" s="24">
        <v>0</v>
      </c>
      <c r="D94" s="24" t="s">
        <v>90</v>
      </c>
      <c r="E94" s="25">
        <v>0</v>
      </c>
      <c r="F94" s="23" t="s">
        <v>91</v>
      </c>
      <c r="G94" s="23">
        <v>1</v>
      </c>
      <c r="H94" s="24">
        <v>3</v>
      </c>
      <c r="I94" s="23" t="s">
        <v>92</v>
      </c>
      <c r="J94" s="23">
        <v>21</v>
      </c>
      <c r="K94" s="23">
        <v>0</v>
      </c>
      <c r="L94" s="22">
        <v>41</v>
      </c>
      <c r="M94" s="46">
        <v>48.6</v>
      </c>
      <c r="N94" s="47">
        <f t="shared" si="6"/>
        <v>1.1853658536585365</v>
      </c>
      <c r="O94" s="26">
        <f t="shared" si="7"/>
        <v>-19.733924611973389</v>
      </c>
    </row>
    <row r="95" spans="1:15" x14ac:dyDescent="0.25">
      <c r="A95" s="22" t="s">
        <v>2</v>
      </c>
      <c r="B95" s="23">
        <v>2014</v>
      </c>
      <c r="C95" s="24">
        <v>3</v>
      </c>
      <c r="D95" s="24" t="s">
        <v>90</v>
      </c>
      <c r="E95" s="25">
        <v>105</v>
      </c>
      <c r="F95" s="23" t="s">
        <v>91</v>
      </c>
      <c r="G95" s="23">
        <v>2</v>
      </c>
      <c r="H95" s="24">
        <v>1</v>
      </c>
      <c r="I95" s="23" t="s">
        <v>92</v>
      </c>
      <c r="J95" s="23">
        <v>21</v>
      </c>
      <c r="K95" s="23">
        <v>10</v>
      </c>
      <c r="L95" s="22">
        <v>40</v>
      </c>
      <c r="M95" s="46">
        <v>9.4</v>
      </c>
      <c r="N95" s="47">
        <f t="shared" si="6"/>
        <v>0.23500000000000001</v>
      </c>
      <c r="O95" s="26">
        <f t="shared" si="7"/>
        <v>76.26262626262627</v>
      </c>
    </row>
    <row r="96" spans="1:15" x14ac:dyDescent="0.25">
      <c r="A96" s="22" t="s">
        <v>2</v>
      </c>
      <c r="B96" s="23">
        <v>2014</v>
      </c>
      <c r="C96" s="24">
        <v>3</v>
      </c>
      <c r="D96" s="24" t="s">
        <v>90</v>
      </c>
      <c r="E96" s="25">
        <v>105</v>
      </c>
      <c r="F96" s="23" t="s">
        <v>91</v>
      </c>
      <c r="G96" s="23">
        <v>2</v>
      </c>
      <c r="H96" s="24">
        <v>2</v>
      </c>
      <c r="I96" s="23" t="s">
        <v>92</v>
      </c>
      <c r="J96" s="23">
        <v>21</v>
      </c>
      <c r="K96" s="23">
        <v>15</v>
      </c>
      <c r="L96" s="22">
        <v>37</v>
      </c>
      <c r="M96" s="46">
        <v>19.100000000000001</v>
      </c>
      <c r="N96" s="47">
        <f t="shared" si="6"/>
        <v>0.51621621621621627</v>
      </c>
      <c r="O96" s="26">
        <f t="shared" si="7"/>
        <v>47.856947856947855</v>
      </c>
    </row>
    <row r="97" spans="1:15" x14ac:dyDescent="0.25">
      <c r="A97" s="22" t="s">
        <v>2</v>
      </c>
      <c r="B97" s="23">
        <v>2014</v>
      </c>
      <c r="C97" s="24">
        <v>3</v>
      </c>
      <c r="D97" s="24" t="s">
        <v>90</v>
      </c>
      <c r="E97" s="25">
        <v>105</v>
      </c>
      <c r="F97" s="23" t="s">
        <v>91</v>
      </c>
      <c r="G97" s="23">
        <v>2</v>
      </c>
      <c r="H97" s="24">
        <v>3</v>
      </c>
      <c r="I97" s="23" t="s">
        <v>92</v>
      </c>
      <c r="J97" s="23">
        <v>21</v>
      </c>
      <c r="K97" s="23">
        <v>20</v>
      </c>
      <c r="L97" s="22">
        <v>34</v>
      </c>
      <c r="M97" s="46">
        <v>22.4</v>
      </c>
      <c r="N97" s="47">
        <f t="shared" si="6"/>
        <v>0.6588235294117647</v>
      </c>
      <c r="O97" s="26">
        <f t="shared" si="7"/>
        <v>33.452168746286389</v>
      </c>
    </row>
    <row r="98" spans="1:15" x14ac:dyDescent="0.25">
      <c r="A98" s="22" t="s">
        <v>2</v>
      </c>
      <c r="B98" s="23">
        <v>2014</v>
      </c>
      <c r="C98" s="24">
        <v>6</v>
      </c>
      <c r="D98" s="24" t="s">
        <v>90</v>
      </c>
      <c r="E98" s="25">
        <v>210</v>
      </c>
      <c r="F98" s="23" t="s">
        <v>91</v>
      </c>
      <c r="G98" s="23">
        <v>3</v>
      </c>
      <c r="H98" s="24">
        <v>1</v>
      </c>
      <c r="I98" s="23" t="s">
        <v>92</v>
      </c>
      <c r="J98" s="23">
        <v>21</v>
      </c>
      <c r="K98" s="23">
        <v>40</v>
      </c>
      <c r="L98" s="22">
        <v>11</v>
      </c>
      <c r="M98" s="46">
        <v>2.4</v>
      </c>
      <c r="N98" s="47">
        <f t="shared" si="6"/>
        <v>0.21818181818181817</v>
      </c>
      <c r="O98" s="26">
        <f t="shared" si="7"/>
        <v>77.96143250688705</v>
      </c>
    </row>
    <row r="99" spans="1:15" x14ac:dyDescent="0.25">
      <c r="A99" s="22" t="s">
        <v>2</v>
      </c>
      <c r="B99" s="23">
        <v>2014</v>
      </c>
      <c r="C99" s="24">
        <v>6</v>
      </c>
      <c r="D99" s="24" t="s">
        <v>90</v>
      </c>
      <c r="E99" s="25">
        <v>210</v>
      </c>
      <c r="F99" s="23" t="s">
        <v>91</v>
      </c>
      <c r="G99" s="23">
        <v>3</v>
      </c>
      <c r="H99" s="24">
        <v>2</v>
      </c>
      <c r="I99" s="23" t="s">
        <v>92</v>
      </c>
      <c r="J99" s="23">
        <v>21</v>
      </c>
      <c r="K99" s="23">
        <v>20</v>
      </c>
      <c r="L99" s="22">
        <v>13</v>
      </c>
      <c r="M99" s="46">
        <v>2.7</v>
      </c>
      <c r="N99" s="47">
        <f t="shared" si="6"/>
        <v>0.2076923076923077</v>
      </c>
      <c r="O99" s="26">
        <f t="shared" si="7"/>
        <v>79.020979020979027</v>
      </c>
    </row>
    <row r="100" spans="1:15" x14ac:dyDescent="0.25">
      <c r="A100" s="22" t="s">
        <v>2</v>
      </c>
      <c r="B100" s="23">
        <v>2014</v>
      </c>
      <c r="C100" s="24">
        <v>6</v>
      </c>
      <c r="D100" s="24" t="s">
        <v>90</v>
      </c>
      <c r="E100" s="25">
        <v>210</v>
      </c>
      <c r="F100" s="23" t="s">
        <v>91</v>
      </c>
      <c r="G100" s="23">
        <v>3</v>
      </c>
      <c r="H100" s="24">
        <v>3</v>
      </c>
      <c r="I100" s="23" t="s">
        <v>92</v>
      </c>
      <c r="J100" s="23">
        <v>21</v>
      </c>
      <c r="K100" s="23">
        <v>50</v>
      </c>
      <c r="L100" s="22">
        <v>13</v>
      </c>
      <c r="M100" s="46">
        <v>3.9</v>
      </c>
      <c r="N100" s="47">
        <f t="shared" si="6"/>
        <v>0.3</v>
      </c>
      <c r="O100" s="26">
        <f t="shared" si="7"/>
        <v>69.696969696969688</v>
      </c>
    </row>
    <row r="101" spans="1:15" x14ac:dyDescent="0.25">
      <c r="A101" s="22" t="s">
        <v>2</v>
      </c>
      <c r="B101" s="23">
        <v>2014</v>
      </c>
      <c r="C101" s="24">
        <v>12</v>
      </c>
      <c r="D101" s="24" t="s">
        <v>90</v>
      </c>
      <c r="E101" s="25">
        <v>420</v>
      </c>
      <c r="F101" s="23" t="s">
        <v>91</v>
      </c>
      <c r="G101" s="23">
        <v>4</v>
      </c>
      <c r="H101" s="24">
        <v>1</v>
      </c>
      <c r="I101" s="23" t="s">
        <v>92</v>
      </c>
      <c r="J101" s="23">
        <v>21</v>
      </c>
      <c r="K101" s="23">
        <v>50</v>
      </c>
      <c r="L101" s="22">
        <v>13</v>
      </c>
      <c r="M101" s="46">
        <v>2.7</v>
      </c>
      <c r="N101" s="47">
        <f t="shared" si="6"/>
        <v>0.2076923076923077</v>
      </c>
      <c r="O101" s="26">
        <f t="shared" si="7"/>
        <v>79.020979020979027</v>
      </c>
    </row>
    <row r="102" spans="1:15" x14ac:dyDescent="0.25">
      <c r="A102" s="22" t="s">
        <v>2</v>
      </c>
      <c r="B102" s="23">
        <v>2014</v>
      </c>
      <c r="C102" s="24">
        <v>12</v>
      </c>
      <c r="D102" s="24" t="s">
        <v>90</v>
      </c>
      <c r="E102" s="25">
        <v>420</v>
      </c>
      <c r="F102" s="23" t="s">
        <v>91</v>
      </c>
      <c r="G102" s="23">
        <v>4</v>
      </c>
      <c r="H102" s="24">
        <v>2</v>
      </c>
      <c r="I102" s="23" t="s">
        <v>92</v>
      </c>
      <c r="J102" s="23">
        <v>21</v>
      </c>
      <c r="K102" s="23">
        <v>50</v>
      </c>
      <c r="L102" s="22">
        <v>17</v>
      </c>
      <c r="M102" s="46">
        <v>2</v>
      </c>
      <c r="N102" s="47">
        <f t="shared" si="6"/>
        <v>0.11764705882352941</v>
      </c>
      <c r="O102" s="26">
        <f t="shared" si="7"/>
        <v>88.116458704693997</v>
      </c>
    </row>
    <row r="103" spans="1:15" x14ac:dyDescent="0.25">
      <c r="A103" s="22" t="s">
        <v>2</v>
      </c>
      <c r="B103" s="23">
        <v>2014</v>
      </c>
      <c r="C103" s="24">
        <v>12</v>
      </c>
      <c r="D103" s="24" t="s">
        <v>90</v>
      </c>
      <c r="E103" s="25">
        <v>420</v>
      </c>
      <c r="F103" s="23" t="s">
        <v>91</v>
      </c>
      <c r="G103" s="23">
        <v>4</v>
      </c>
      <c r="H103" s="24">
        <v>3</v>
      </c>
      <c r="I103" s="23" t="s">
        <v>92</v>
      </c>
      <c r="J103" s="23">
        <v>21</v>
      </c>
      <c r="K103" s="23">
        <v>25</v>
      </c>
      <c r="L103" s="22">
        <v>43</v>
      </c>
      <c r="M103" s="46">
        <v>8.1999999999999993</v>
      </c>
      <c r="N103" s="47">
        <f t="shared" si="6"/>
        <v>0.19069767441860463</v>
      </c>
      <c r="O103" s="26">
        <f t="shared" si="7"/>
        <v>80.737608644585393</v>
      </c>
    </row>
    <row r="104" spans="1:15" x14ac:dyDescent="0.25">
      <c r="A104" s="22" t="s">
        <v>2</v>
      </c>
      <c r="B104" s="23">
        <v>2014</v>
      </c>
      <c r="C104" s="24">
        <v>24</v>
      </c>
      <c r="D104" s="24" t="s">
        <v>90</v>
      </c>
      <c r="E104" s="25">
        <v>840</v>
      </c>
      <c r="F104" s="23" t="s">
        <v>91</v>
      </c>
      <c r="G104" s="23">
        <v>5</v>
      </c>
      <c r="H104" s="24">
        <v>1</v>
      </c>
      <c r="I104" s="23" t="s">
        <v>92</v>
      </c>
      <c r="J104" s="23">
        <v>21</v>
      </c>
      <c r="K104" s="23">
        <v>50</v>
      </c>
      <c r="L104" s="22">
        <v>23</v>
      </c>
      <c r="M104" s="46">
        <v>5</v>
      </c>
      <c r="N104" s="47">
        <f t="shared" si="6"/>
        <v>0.21739130434782608</v>
      </c>
      <c r="O104" s="26">
        <f t="shared" si="7"/>
        <v>78.041282389108474</v>
      </c>
    </row>
    <row r="105" spans="1:15" x14ac:dyDescent="0.25">
      <c r="A105" s="22" t="s">
        <v>2</v>
      </c>
      <c r="B105" s="23">
        <v>2014</v>
      </c>
      <c r="C105" s="24">
        <v>24</v>
      </c>
      <c r="D105" s="24" t="s">
        <v>90</v>
      </c>
      <c r="E105" s="25">
        <v>840</v>
      </c>
      <c r="F105" s="23" t="s">
        <v>91</v>
      </c>
      <c r="G105" s="23">
        <v>5</v>
      </c>
      <c r="H105" s="24">
        <v>2</v>
      </c>
      <c r="I105" s="23" t="s">
        <v>92</v>
      </c>
      <c r="J105" s="23">
        <v>21</v>
      </c>
      <c r="K105" s="23">
        <v>50</v>
      </c>
      <c r="L105" s="22">
        <v>15</v>
      </c>
      <c r="M105" s="46">
        <v>3</v>
      </c>
      <c r="N105" s="47">
        <f t="shared" si="6"/>
        <v>0.2</v>
      </c>
      <c r="O105" s="26">
        <f t="shared" si="7"/>
        <v>79.797979797979806</v>
      </c>
    </row>
    <row r="106" spans="1:15" x14ac:dyDescent="0.25">
      <c r="A106" s="22" t="s">
        <v>2</v>
      </c>
      <c r="B106" s="23">
        <v>2014</v>
      </c>
      <c r="C106" s="24">
        <v>24</v>
      </c>
      <c r="D106" s="24" t="s">
        <v>90</v>
      </c>
      <c r="E106" s="25">
        <v>840</v>
      </c>
      <c r="F106" s="23" t="s">
        <v>91</v>
      </c>
      <c r="G106" s="23">
        <v>5</v>
      </c>
      <c r="H106" s="24">
        <v>3</v>
      </c>
      <c r="I106" s="23" t="s">
        <v>92</v>
      </c>
      <c r="J106" s="23">
        <v>21</v>
      </c>
      <c r="K106" s="23">
        <v>90</v>
      </c>
      <c r="L106" s="22">
        <v>2</v>
      </c>
      <c r="M106" s="46">
        <v>0.5</v>
      </c>
      <c r="N106" s="47">
        <f t="shared" si="6"/>
        <v>0.25</v>
      </c>
      <c r="O106" s="26">
        <f t="shared" si="7"/>
        <v>74.747474747474755</v>
      </c>
    </row>
    <row r="107" spans="1:15" x14ac:dyDescent="0.25">
      <c r="A107" s="22" t="s">
        <v>2</v>
      </c>
      <c r="B107" s="23">
        <v>2014</v>
      </c>
      <c r="C107" s="24">
        <v>0</v>
      </c>
      <c r="D107" s="24" t="s">
        <v>90</v>
      </c>
      <c r="E107" s="32">
        <v>0</v>
      </c>
      <c r="F107" s="23" t="s">
        <v>91</v>
      </c>
      <c r="G107" s="23">
        <v>6</v>
      </c>
      <c r="H107" s="24">
        <v>1</v>
      </c>
      <c r="I107" s="23" t="s">
        <v>93</v>
      </c>
      <c r="J107" s="23">
        <v>21</v>
      </c>
      <c r="K107" s="23">
        <v>0</v>
      </c>
      <c r="L107" s="46">
        <v>87</v>
      </c>
      <c r="M107" s="46">
        <v>91.2</v>
      </c>
      <c r="N107" s="47">
        <f>L107/M107</f>
        <v>0.95394736842105265</v>
      </c>
      <c r="O107" s="26">
        <f>((0.94-N107)/0.94)*100</f>
        <v>-1.4837625979843307</v>
      </c>
    </row>
    <row r="108" spans="1:15" x14ac:dyDescent="0.25">
      <c r="A108" s="22" t="s">
        <v>2</v>
      </c>
      <c r="B108" s="23">
        <v>2014</v>
      </c>
      <c r="C108" s="24">
        <v>0</v>
      </c>
      <c r="D108" s="24" t="s">
        <v>90</v>
      </c>
      <c r="E108" s="32">
        <v>0</v>
      </c>
      <c r="F108" s="23" t="s">
        <v>91</v>
      </c>
      <c r="G108" s="23">
        <v>6</v>
      </c>
      <c r="H108" s="24">
        <v>2</v>
      </c>
      <c r="I108" s="23" t="s">
        <v>93</v>
      </c>
      <c r="J108" s="23">
        <v>21</v>
      </c>
      <c r="K108" s="23">
        <v>0</v>
      </c>
      <c r="L108" s="46">
        <v>43</v>
      </c>
      <c r="M108" s="46">
        <v>39.200000000000003</v>
      </c>
      <c r="N108" s="47">
        <f t="shared" ref="N108:N130" si="8">M108/L108</f>
        <v>0.91162790697674423</v>
      </c>
      <c r="O108" s="26">
        <f>((0.94-N108)/0.94)*100</f>
        <v>3.0183077684314594</v>
      </c>
    </row>
    <row r="109" spans="1:15" x14ac:dyDescent="0.25">
      <c r="A109" s="22" t="s">
        <v>2</v>
      </c>
      <c r="B109" s="23">
        <v>2014</v>
      </c>
      <c r="C109" s="24">
        <v>0</v>
      </c>
      <c r="D109" s="24" t="s">
        <v>90</v>
      </c>
      <c r="E109" s="32">
        <v>0</v>
      </c>
      <c r="F109" s="23" t="s">
        <v>91</v>
      </c>
      <c r="G109" s="23">
        <v>6</v>
      </c>
      <c r="H109" s="24">
        <v>3</v>
      </c>
      <c r="I109" s="23" t="s">
        <v>93</v>
      </c>
      <c r="J109" s="23">
        <v>21</v>
      </c>
      <c r="K109" s="23">
        <v>0</v>
      </c>
      <c r="L109" s="46">
        <v>30</v>
      </c>
      <c r="M109" s="46">
        <v>28.2</v>
      </c>
      <c r="N109" s="47">
        <f t="shared" si="8"/>
        <v>0.94</v>
      </c>
      <c r="O109" s="26">
        <f t="shared" ref="O109:O121" si="9">((0.94-N109)/0.94)*100</f>
        <v>0</v>
      </c>
    </row>
    <row r="110" spans="1:15" x14ac:dyDescent="0.25">
      <c r="A110" s="22" t="s">
        <v>2</v>
      </c>
      <c r="B110" s="23">
        <v>2014</v>
      </c>
      <c r="C110" s="24">
        <v>3</v>
      </c>
      <c r="D110" s="24" t="s">
        <v>90</v>
      </c>
      <c r="E110" s="32">
        <v>92</v>
      </c>
      <c r="F110" s="23" t="s">
        <v>91</v>
      </c>
      <c r="G110" s="23">
        <v>7</v>
      </c>
      <c r="H110" s="24">
        <v>1</v>
      </c>
      <c r="I110" s="23" t="s">
        <v>93</v>
      </c>
      <c r="J110" s="23">
        <v>21</v>
      </c>
      <c r="K110" s="23">
        <v>35</v>
      </c>
      <c r="L110" s="46">
        <v>11</v>
      </c>
      <c r="M110" s="46">
        <v>2.4</v>
      </c>
      <c r="N110" s="47">
        <f t="shared" si="8"/>
        <v>0.21818181818181817</v>
      </c>
      <c r="O110" s="26">
        <f t="shared" si="9"/>
        <v>76.789168278529985</v>
      </c>
    </row>
    <row r="111" spans="1:15" x14ac:dyDescent="0.25">
      <c r="A111" s="22" t="s">
        <v>2</v>
      </c>
      <c r="B111" s="23">
        <v>2014</v>
      </c>
      <c r="C111" s="23">
        <v>3</v>
      </c>
      <c r="D111" s="24" t="s">
        <v>90</v>
      </c>
      <c r="E111" s="32">
        <v>92</v>
      </c>
      <c r="F111" s="23" t="s">
        <v>91</v>
      </c>
      <c r="G111" s="23">
        <v>7</v>
      </c>
      <c r="H111" s="23">
        <v>2</v>
      </c>
      <c r="I111" s="23" t="s">
        <v>93</v>
      </c>
      <c r="J111" s="23">
        <v>21</v>
      </c>
      <c r="K111" s="23">
        <v>25</v>
      </c>
      <c r="L111" s="46">
        <v>34</v>
      </c>
      <c r="M111" s="46">
        <v>3.2</v>
      </c>
      <c r="N111" s="47">
        <f t="shared" si="8"/>
        <v>9.4117647058823528E-2</v>
      </c>
      <c r="O111" s="26">
        <f t="shared" si="9"/>
        <v>89.987484355444309</v>
      </c>
    </row>
    <row r="112" spans="1:15" x14ac:dyDescent="0.25">
      <c r="A112" s="22" t="s">
        <v>2</v>
      </c>
      <c r="B112" s="23">
        <v>2014</v>
      </c>
      <c r="C112" s="23">
        <v>3</v>
      </c>
      <c r="D112" s="24" t="s">
        <v>90</v>
      </c>
      <c r="E112" s="32">
        <v>92</v>
      </c>
      <c r="F112" s="23" t="s">
        <v>91</v>
      </c>
      <c r="G112" s="23">
        <v>7</v>
      </c>
      <c r="H112" s="23">
        <v>3</v>
      </c>
      <c r="I112" s="23" t="s">
        <v>93</v>
      </c>
      <c r="J112" s="23">
        <v>21</v>
      </c>
      <c r="K112" s="23">
        <v>50</v>
      </c>
      <c r="L112" s="46">
        <v>14</v>
      </c>
      <c r="M112" s="46">
        <v>5.2</v>
      </c>
      <c r="N112" s="47">
        <f t="shared" si="8"/>
        <v>0.37142857142857144</v>
      </c>
      <c r="O112" s="26">
        <f t="shared" si="9"/>
        <v>60.486322188449847</v>
      </c>
    </row>
    <row r="113" spans="1:15" x14ac:dyDescent="0.25">
      <c r="A113" s="22" t="s">
        <v>2</v>
      </c>
      <c r="B113" s="23">
        <v>2014</v>
      </c>
      <c r="C113" s="23">
        <v>6</v>
      </c>
      <c r="D113" s="24" t="s">
        <v>90</v>
      </c>
      <c r="E113" s="32">
        <v>184</v>
      </c>
      <c r="F113" s="23" t="s">
        <v>91</v>
      </c>
      <c r="G113" s="23">
        <v>8</v>
      </c>
      <c r="H113" s="23">
        <v>1</v>
      </c>
      <c r="I113" s="23" t="s">
        <v>93</v>
      </c>
      <c r="J113" s="23">
        <v>21</v>
      </c>
      <c r="K113" s="23">
        <v>55</v>
      </c>
      <c r="L113" s="46">
        <v>20</v>
      </c>
      <c r="M113" s="46">
        <v>3.3</v>
      </c>
      <c r="N113" s="47">
        <f t="shared" si="8"/>
        <v>0.16499999999999998</v>
      </c>
      <c r="O113" s="26">
        <f t="shared" si="9"/>
        <v>82.446808510638292</v>
      </c>
    </row>
    <row r="114" spans="1:15" x14ac:dyDescent="0.25">
      <c r="A114" s="22" t="s">
        <v>2</v>
      </c>
      <c r="B114" s="23">
        <v>2014</v>
      </c>
      <c r="C114" s="23">
        <v>6</v>
      </c>
      <c r="D114" s="24" t="s">
        <v>90</v>
      </c>
      <c r="E114" s="32">
        <v>184</v>
      </c>
      <c r="F114" s="23" t="s">
        <v>91</v>
      </c>
      <c r="G114" s="23">
        <v>8</v>
      </c>
      <c r="H114" s="23">
        <v>2</v>
      </c>
      <c r="I114" s="23" t="s">
        <v>93</v>
      </c>
      <c r="J114" s="23">
        <v>21</v>
      </c>
      <c r="K114" s="23">
        <v>65</v>
      </c>
      <c r="L114" s="46">
        <v>10</v>
      </c>
      <c r="M114" s="46">
        <v>1.9</v>
      </c>
      <c r="N114" s="47">
        <f t="shared" si="8"/>
        <v>0.19</v>
      </c>
      <c r="O114" s="26">
        <f t="shared" si="9"/>
        <v>79.787234042553195</v>
      </c>
    </row>
    <row r="115" spans="1:15" x14ac:dyDescent="0.25">
      <c r="A115" s="22" t="s">
        <v>2</v>
      </c>
      <c r="B115" s="23">
        <v>2014</v>
      </c>
      <c r="C115" s="23">
        <v>6</v>
      </c>
      <c r="D115" s="24" t="s">
        <v>90</v>
      </c>
      <c r="E115" s="32">
        <v>184</v>
      </c>
      <c r="F115" s="23" t="s">
        <v>91</v>
      </c>
      <c r="G115" s="23">
        <v>8</v>
      </c>
      <c r="H115" s="23">
        <v>3</v>
      </c>
      <c r="I115" s="23" t="s">
        <v>93</v>
      </c>
      <c r="J115" s="23">
        <v>21</v>
      </c>
      <c r="K115" s="23">
        <v>50</v>
      </c>
      <c r="L115" s="46">
        <v>24</v>
      </c>
      <c r="M115" s="46">
        <v>4.4000000000000004</v>
      </c>
      <c r="N115" s="47">
        <f t="shared" si="8"/>
        <v>0.18333333333333335</v>
      </c>
      <c r="O115" s="26">
        <f t="shared" si="9"/>
        <v>80.496453900709213</v>
      </c>
    </row>
    <row r="116" spans="1:15" x14ac:dyDescent="0.25">
      <c r="A116" s="22" t="s">
        <v>2</v>
      </c>
      <c r="B116" s="23">
        <v>2014</v>
      </c>
      <c r="C116" s="23">
        <v>12</v>
      </c>
      <c r="D116" s="24" t="s">
        <v>90</v>
      </c>
      <c r="E116" s="32">
        <v>368</v>
      </c>
      <c r="F116" s="23" t="s">
        <v>91</v>
      </c>
      <c r="G116" s="23">
        <v>9</v>
      </c>
      <c r="H116" s="23">
        <v>1</v>
      </c>
      <c r="I116" s="23" t="s">
        <v>93</v>
      </c>
      <c r="J116" s="23">
        <v>21</v>
      </c>
      <c r="K116" s="23">
        <v>85</v>
      </c>
      <c r="L116" s="46">
        <v>2</v>
      </c>
      <c r="M116" s="46">
        <v>2.5000000000000001E-2</v>
      </c>
      <c r="N116" s="47">
        <f t="shared" si="8"/>
        <v>1.2500000000000001E-2</v>
      </c>
      <c r="O116" s="26">
        <f t="shared" si="9"/>
        <v>98.670212765957459</v>
      </c>
    </row>
    <row r="117" spans="1:15" x14ac:dyDescent="0.25">
      <c r="A117" s="22" t="s">
        <v>2</v>
      </c>
      <c r="B117" s="23">
        <v>2014</v>
      </c>
      <c r="C117" s="23">
        <v>12</v>
      </c>
      <c r="D117" s="24" t="s">
        <v>90</v>
      </c>
      <c r="E117" s="32">
        <v>368</v>
      </c>
      <c r="F117" s="23" t="s">
        <v>91</v>
      </c>
      <c r="G117" s="23">
        <v>9</v>
      </c>
      <c r="H117" s="23">
        <v>2</v>
      </c>
      <c r="I117" s="23" t="s">
        <v>93</v>
      </c>
      <c r="J117" s="23">
        <v>21</v>
      </c>
      <c r="K117" s="23">
        <v>80</v>
      </c>
      <c r="L117" s="46">
        <v>11</v>
      </c>
      <c r="M117" s="46">
        <v>1.2</v>
      </c>
      <c r="N117" s="47">
        <f t="shared" si="8"/>
        <v>0.10909090909090909</v>
      </c>
      <c r="O117" s="26">
        <f t="shared" si="9"/>
        <v>88.394584139264992</v>
      </c>
    </row>
    <row r="118" spans="1:15" x14ac:dyDescent="0.25">
      <c r="A118" s="22" t="s">
        <v>2</v>
      </c>
      <c r="B118" s="23">
        <v>2014</v>
      </c>
      <c r="C118" s="23">
        <v>12</v>
      </c>
      <c r="D118" s="24" t="s">
        <v>90</v>
      </c>
      <c r="E118" s="32">
        <v>368</v>
      </c>
      <c r="F118" s="23" t="s">
        <v>91</v>
      </c>
      <c r="G118" s="23">
        <v>9</v>
      </c>
      <c r="H118" s="23">
        <v>3</v>
      </c>
      <c r="I118" s="23" t="s">
        <v>93</v>
      </c>
      <c r="J118" s="23">
        <v>21</v>
      </c>
      <c r="K118" s="23">
        <v>75</v>
      </c>
      <c r="L118" s="46">
        <v>12</v>
      </c>
      <c r="M118" s="46">
        <v>1.2</v>
      </c>
      <c r="N118" s="47">
        <f t="shared" si="8"/>
        <v>9.9999999999999992E-2</v>
      </c>
      <c r="O118" s="26">
        <f t="shared" si="9"/>
        <v>89.361702127659584</v>
      </c>
    </row>
    <row r="119" spans="1:15" x14ac:dyDescent="0.25">
      <c r="A119" s="22" t="s">
        <v>2</v>
      </c>
      <c r="B119" s="23">
        <v>2014</v>
      </c>
      <c r="C119" s="23">
        <v>24</v>
      </c>
      <c r="D119" s="24" t="s">
        <v>90</v>
      </c>
      <c r="E119" s="32">
        <v>736</v>
      </c>
      <c r="F119" s="23" t="s">
        <v>91</v>
      </c>
      <c r="G119" s="23">
        <v>10</v>
      </c>
      <c r="H119" s="23">
        <v>1</v>
      </c>
      <c r="I119" s="23" t="s">
        <v>93</v>
      </c>
      <c r="J119" s="23">
        <v>21</v>
      </c>
      <c r="K119" s="23">
        <v>90</v>
      </c>
      <c r="L119" s="46">
        <v>1</v>
      </c>
      <c r="M119" s="46">
        <v>0.125</v>
      </c>
      <c r="N119" s="47">
        <f t="shared" si="8"/>
        <v>0.125</v>
      </c>
      <c r="O119" s="26">
        <f t="shared" si="9"/>
        <v>86.702127659574472</v>
      </c>
    </row>
    <row r="120" spans="1:15" x14ac:dyDescent="0.25">
      <c r="A120" s="22" t="s">
        <v>2</v>
      </c>
      <c r="B120" s="23">
        <v>2014</v>
      </c>
      <c r="C120" s="23">
        <v>24</v>
      </c>
      <c r="D120" s="24" t="s">
        <v>90</v>
      </c>
      <c r="E120" s="32">
        <v>736</v>
      </c>
      <c r="F120" s="23" t="s">
        <v>91</v>
      </c>
      <c r="G120" s="23">
        <v>10</v>
      </c>
      <c r="H120" s="23">
        <v>2</v>
      </c>
      <c r="I120" s="23" t="s">
        <v>93</v>
      </c>
      <c r="J120" s="23">
        <v>21</v>
      </c>
      <c r="K120" s="23">
        <v>85</v>
      </c>
      <c r="L120" s="46">
        <v>1</v>
      </c>
      <c r="M120" s="46">
        <v>2.5000000000000001E-3</v>
      </c>
      <c r="N120" s="47">
        <f t="shared" si="8"/>
        <v>2.5000000000000001E-3</v>
      </c>
      <c r="O120" s="26">
        <f t="shared" si="9"/>
        <v>99.7340425531915</v>
      </c>
    </row>
    <row r="121" spans="1:15" x14ac:dyDescent="0.25">
      <c r="A121" s="22" t="s">
        <v>2</v>
      </c>
      <c r="B121" s="23">
        <v>2014</v>
      </c>
      <c r="C121" s="23">
        <v>24</v>
      </c>
      <c r="D121" s="24" t="s">
        <v>90</v>
      </c>
      <c r="E121" s="32">
        <v>736</v>
      </c>
      <c r="F121" s="23" t="s">
        <v>91</v>
      </c>
      <c r="G121" s="23">
        <v>10</v>
      </c>
      <c r="H121" s="23">
        <v>3</v>
      </c>
      <c r="I121" s="23" t="s">
        <v>93</v>
      </c>
      <c r="J121" s="23">
        <v>21</v>
      </c>
      <c r="K121" s="23">
        <v>85</v>
      </c>
      <c r="L121" s="46">
        <v>7</v>
      </c>
      <c r="M121" s="46">
        <v>1</v>
      </c>
      <c r="N121" s="47">
        <f t="shared" si="8"/>
        <v>0.14285714285714285</v>
      </c>
      <c r="O121" s="26">
        <f t="shared" si="9"/>
        <v>84.80243161094225</v>
      </c>
    </row>
    <row r="122" spans="1:15" x14ac:dyDescent="0.25">
      <c r="A122" s="22" t="s">
        <v>2</v>
      </c>
      <c r="B122" s="23">
        <v>2014</v>
      </c>
      <c r="C122" s="23">
        <v>0</v>
      </c>
      <c r="D122" s="24" t="s">
        <v>90</v>
      </c>
      <c r="E122" s="23">
        <v>0</v>
      </c>
      <c r="F122" s="23" t="s">
        <v>91</v>
      </c>
      <c r="G122" s="23">
        <v>11</v>
      </c>
      <c r="H122" s="23">
        <v>1</v>
      </c>
      <c r="I122" s="23" t="s">
        <v>66</v>
      </c>
      <c r="J122" s="23">
        <v>21</v>
      </c>
      <c r="K122" s="23">
        <v>0</v>
      </c>
      <c r="L122" s="46">
        <v>58</v>
      </c>
      <c r="M122" s="46">
        <v>36.299999999999997</v>
      </c>
      <c r="N122" s="47">
        <f t="shared" si="8"/>
        <v>0.62586206896551722</v>
      </c>
      <c r="O122" s="26">
        <f>(0.91-N122)/0.91*100</f>
        <v>31.223948465327783</v>
      </c>
    </row>
    <row r="123" spans="1:15" x14ac:dyDescent="0.25">
      <c r="A123" s="22" t="s">
        <v>2</v>
      </c>
      <c r="B123" s="23">
        <v>2014</v>
      </c>
      <c r="C123" s="23">
        <v>0</v>
      </c>
      <c r="D123" s="24" t="s">
        <v>90</v>
      </c>
      <c r="E123" s="23">
        <v>0</v>
      </c>
      <c r="F123" s="23" t="s">
        <v>91</v>
      </c>
      <c r="G123" s="23">
        <v>11</v>
      </c>
      <c r="H123" s="23">
        <v>2</v>
      </c>
      <c r="I123" s="23" t="s">
        <v>66</v>
      </c>
      <c r="J123" s="23">
        <v>21</v>
      </c>
      <c r="K123" s="23">
        <v>0</v>
      </c>
      <c r="L123" s="46">
        <v>29</v>
      </c>
      <c r="M123" s="46">
        <v>36.799999999999997</v>
      </c>
      <c r="N123" s="47">
        <f t="shared" si="8"/>
        <v>1.2689655172413792</v>
      </c>
      <c r="O123" s="26">
        <f>(0.91-N123)/0.91*100</f>
        <v>-39.446760136415286</v>
      </c>
    </row>
    <row r="124" spans="1:15" x14ac:dyDescent="0.25">
      <c r="A124" s="22" t="s">
        <v>2</v>
      </c>
      <c r="B124" s="23">
        <v>2014</v>
      </c>
      <c r="C124" s="23">
        <v>0</v>
      </c>
      <c r="D124" s="24" t="s">
        <v>90</v>
      </c>
      <c r="E124" s="23">
        <v>0</v>
      </c>
      <c r="F124" s="23" t="s">
        <v>91</v>
      </c>
      <c r="G124" s="23">
        <v>11</v>
      </c>
      <c r="H124" s="23">
        <v>3</v>
      </c>
      <c r="I124" s="23" t="s">
        <v>66</v>
      </c>
      <c r="J124" s="23">
        <v>21</v>
      </c>
      <c r="K124" s="23">
        <v>0</v>
      </c>
      <c r="L124" s="46">
        <v>47</v>
      </c>
      <c r="M124" s="46">
        <v>38.6</v>
      </c>
      <c r="N124" s="47">
        <f t="shared" si="8"/>
        <v>0.82127659574468093</v>
      </c>
      <c r="O124" s="26">
        <f>(0.91-N124)/0.91*100</f>
        <v>9.7498246434416593</v>
      </c>
    </row>
    <row r="125" spans="1:15" x14ac:dyDescent="0.25">
      <c r="A125" s="22" t="s">
        <v>2</v>
      </c>
      <c r="B125" s="23">
        <v>2014</v>
      </c>
      <c r="C125" s="23">
        <v>1</v>
      </c>
      <c r="D125" s="24" t="s">
        <v>90</v>
      </c>
      <c r="E125" s="23">
        <v>24.5</v>
      </c>
      <c r="F125" s="23" t="s">
        <v>91</v>
      </c>
      <c r="G125" s="23">
        <v>12</v>
      </c>
      <c r="H125" s="23">
        <v>1</v>
      </c>
      <c r="I125" s="23" t="s">
        <v>66</v>
      </c>
      <c r="J125" s="23">
        <v>21</v>
      </c>
      <c r="K125" s="23">
        <v>90</v>
      </c>
      <c r="L125" s="46">
        <v>5</v>
      </c>
      <c r="M125" s="46">
        <v>1.1000000000000001</v>
      </c>
      <c r="N125" s="47">
        <f t="shared" si="8"/>
        <v>0.22000000000000003</v>
      </c>
      <c r="O125" s="26">
        <f t="shared" ref="O125:O136" si="10">(0.91-N125)/0.91*100</f>
        <v>75.824175824175825</v>
      </c>
    </row>
    <row r="126" spans="1:15" x14ac:dyDescent="0.25">
      <c r="A126" s="22" t="s">
        <v>2</v>
      </c>
      <c r="B126" s="23">
        <v>2014</v>
      </c>
      <c r="C126" s="23">
        <v>1</v>
      </c>
      <c r="D126" s="24" t="s">
        <v>90</v>
      </c>
      <c r="E126" s="23">
        <v>24.5</v>
      </c>
      <c r="F126" s="23" t="s">
        <v>91</v>
      </c>
      <c r="G126" s="23">
        <v>12</v>
      </c>
      <c r="H126" s="23">
        <v>2</v>
      </c>
      <c r="I126" s="23" t="s">
        <v>66</v>
      </c>
      <c r="J126" s="23">
        <v>21</v>
      </c>
      <c r="K126" s="23">
        <v>80</v>
      </c>
      <c r="L126" s="46">
        <v>5</v>
      </c>
      <c r="M126" s="46">
        <v>1.4</v>
      </c>
      <c r="N126" s="47">
        <f t="shared" si="8"/>
        <v>0.27999999999999997</v>
      </c>
      <c r="O126" s="26">
        <f t="shared" si="10"/>
        <v>69.230769230769241</v>
      </c>
    </row>
    <row r="127" spans="1:15" x14ac:dyDescent="0.25">
      <c r="A127" s="22" t="s">
        <v>2</v>
      </c>
      <c r="B127" s="23">
        <v>2014</v>
      </c>
      <c r="C127" s="23">
        <v>1</v>
      </c>
      <c r="D127" s="24" t="s">
        <v>90</v>
      </c>
      <c r="E127" s="23">
        <v>24.5</v>
      </c>
      <c r="F127" s="23" t="s">
        <v>91</v>
      </c>
      <c r="G127" s="23">
        <v>12</v>
      </c>
      <c r="H127" s="23">
        <v>3</v>
      </c>
      <c r="I127" s="23" t="s">
        <v>66</v>
      </c>
      <c r="J127" s="23">
        <v>21</v>
      </c>
      <c r="K127" s="23">
        <v>70</v>
      </c>
      <c r="L127" s="46">
        <v>8</v>
      </c>
      <c r="M127" s="46">
        <v>1</v>
      </c>
      <c r="N127" s="47">
        <f t="shared" si="8"/>
        <v>0.125</v>
      </c>
      <c r="O127" s="26">
        <f t="shared" si="10"/>
        <v>86.263736263736263</v>
      </c>
    </row>
    <row r="128" spans="1:15" x14ac:dyDescent="0.25">
      <c r="A128" s="22" t="s">
        <v>2</v>
      </c>
      <c r="B128" s="23">
        <v>2014</v>
      </c>
      <c r="C128" s="23">
        <v>2</v>
      </c>
      <c r="D128" s="24" t="s">
        <v>90</v>
      </c>
      <c r="E128" s="23">
        <v>49</v>
      </c>
      <c r="F128" s="23" t="s">
        <v>91</v>
      </c>
      <c r="G128" s="23">
        <v>13</v>
      </c>
      <c r="H128" s="23">
        <v>1</v>
      </c>
      <c r="I128" s="23" t="s">
        <v>66</v>
      </c>
      <c r="J128" s="23">
        <v>21</v>
      </c>
      <c r="K128" s="23">
        <v>95</v>
      </c>
      <c r="L128" s="46">
        <v>1</v>
      </c>
      <c r="M128" s="46">
        <v>0.2</v>
      </c>
      <c r="N128" s="47">
        <f t="shared" si="8"/>
        <v>0.2</v>
      </c>
      <c r="O128" s="26">
        <f t="shared" si="10"/>
        <v>78.021978021978015</v>
      </c>
    </row>
    <row r="129" spans="1:15" x14ac:dyDescent="0.25">
      <c r="A129" s="22" t="s">
        <v>2</v>
      </c>
      <c r="B129" s="23">
        <v>2014</v>
      </c>
      <c r="C129" s="23">
        <v>2</v>
      </c>
      <c r="D129" s="24" t="s">
        <v>90</v>
      </c>
      <c r="E129" s="23">
        <v>49</v>
      </c>
      <c r="F129" s="23" t="s">
        <v>91</v>
      </c>
      <c r="G129" s="23">
        <v>13</v>
      </c>
      <c r="H129" s="23">
        <v>2</v>
      </c>
      <c r="I129" s="23" t="s">
        <v>66</v>
      </c>
      <c r="J129" s="23">
        <v>21</v>
      </c>
      <c r="K129" s="23">
        <v>85</v>
      </c>
      <c r="L129" s="46">
        <v>7</v>
      </c>
      <c r="M129" s="46">
        <v>0.8</v>
      </c>
      <c r="N129" s="47">
        <f t="shared" si="8"/>
        <v>0.1142857142857143</v>
      </c>
      <c r="O129" s="26">
        <f t="shared" si="10"/>
        <v>87.441130298273151</v>
      </c>
    </row>
    <row r="130" spans="1:15" x14ac:dyDescent="0.25">
      <c r="A130" s="22" t="s">
        <v>2</v>
      </c>
      <c r="B130" s="23">
        <v>2014</v>
      </c>
      <c r="C130" s="23">
        <v>2</v>
      </c>
      <c r="D130" s="24" t="s">
        <v>90</v>
      </c>
      <c r="E130" s="23">
        <v>49</v>
      </c>
      <c r="F130" s="23" t="s">
        <v>91</v>
      </c>
      <c r="G130" s="23">
        <v>13</v>
      </c>
      <c r="H130" s="23">
        <v>3</v>
      </c>
      <c r="I130" s="23" t="s">
        <v>66</v>
      </c>
      <c r="J130" s="23">
        <v>21</v>
      </c>
      <c r="K130" s="23">
        <v>85</v>
      </c>
      <c r="L130" s="46">
        <v>4</v>
      </c>
      <c r="M130" s="46">
        <v>0.5</v>
      </c>
      <c r="N130" s="47">
        <f t="shared" si="8"/>
        <v>0.125</v>
      </c>
      <c r="O130" s="26">
        <f t="shared" si="10"/>
        <v>86.263736263736263</v>
      </c>
    </row>
    <row r="131" spans="1:15" x14ac:dyDescent="0.25">
      <c r="A131" s="22" t="s">
        <v>2</v>
      </c>
      <c r="B131" s="23">
        <v>2014</v>
      </c>
      <c r="C131" s="23">
        <v>4</v>
      </c>
      <c r="D131" s="24" t="s">
        <v>90</v>
      </c>
      <c r="E131" s="23">
        <v>98</v>
      </c>
      <c r="F131" s="23" t="s">
        <v>91</v>
      </c>
      <c r="G131" s="23">
        <v>14</v>
      </c>
      <c r="H131" s="23">
        <v>1</v>
      </c>
      <c r="I131" s="23" t="s">
        <v>66</v>
      </c>
      <c r="J131" s="23">
        <v>21</v>
      </c>
      <c r="K131" s="23">
        <v>95</v>
      </c>
      <c r="L131" s="46">
        <v>0</v>
      </c>
      <c r="M131" s="46">
        <v>0</v>
      </c>
      <c r="N131" s="47">
        <v>0</v>
      </c>
      <c r="O131" s="26">
        <f t="shared" si="10"/>
        <v>100</v>
      </c>
    </row>
    <row r="132" spans="1:15" x14ac:dyDescent="0.25">
      <c r="A132" s="22" t="s">
        <v>2</v>
      </c>
      <c r="B132" s="23">
        <v>2014</v>
      </c>
      <c r="C132" s="23">
        <v>4</v>
      </c>
      <c r="D132" s="24" t="s">
        <v>90</v>
      </c>
      <c r="E132" s="23">
        <v>98</v>
      </c>
      <c r="F132" s="23" t="s">
        <v>91</v>
      </c>
      <c r="G132" s="23">
        <v>14</v>
      </c>
      <c r="H132" s="23">
        <v>2</v>
      </c>
      <c r="I132" s="23" t="s">
        <v>66</v>
      </c>
      <c r="J132" s="23">
        <v>21</v>
      </c>
      <c r="K132" s="23">
        <v>85</v>
      </c>
      <c r="L132" s="46">
        <v>26</v>
      </c>
      <c r="M132" s="46">
        <v>2.6</v>
      </c>
      <c r="N132" s="47">
        <f>M132/L132</f>
        <v>0.1</v>
      </c>
      <c r="O132" s="26">
        <f t="shared" si="10"/>
        <v>89.010989010989022</v>
      </c>
    </row>
    <row r="133" spans="1:15" x14ac:dyDescent="0.25">
      <c r="A133" s="22" t="s">
        <v>2</v>
      </c>
      <c r="B133" s="23">
        <v>2014</v>
      </c>
      <c r="C133" s="23">
        <v>4</v>
      </c>
      <c r="D133" s="24" t="s">
        <v>90</v>
      </c>
      <c r="E133" s="23">
        <v>98</v>
      </c>
      <c r="F133" s="23" t="s">
        <v>91</v>
      </c>
      <c r="G133" s="23">
        <v>14</v>
      </c>
      <c r="H133" s="23">
        <v>3</v>
      </c>
      <c r="I133" s="23" t="s">
        <v>66</v>
      </c>
      <c r="J133" s="23">
        <v>21</v>
      </c>
      <c r="K133" s="23">
        <v>90</v>
      </c>
      <c r="L133" s="46">
        <v>9</v>
      </c>
      <c r="M133" s="46">
        <v>1.3</v>
      </c>
      <c r="N133" s="47">
        <f>M133/L133</f>
        <v>0.14444444444444446</v>
      </c>
      <c r="O133" s="26">
        <f t="shared" si="10"/>
        <v>84.126984126984127</v>
      </c>
    </row>
    <row r="134" spans="1:15" x14ac:dyDescent="0.25">
      <c r="A134" s="22" t="s">
        <v>2</v>
      </c>
      <c r="B134" s="23">
        <v>2014</v>
      </c>
      <c r="C134" s="23">
        <v>8</v>
      </c>
      <c r="D134" s="24" t="s">
        <v>90</v>
      </c>
      <c r="E134" s="23">
        <v>196</v>
      </c>
      <c r="F134" s="23" t="s">
        <v>91</v>
      </c>
      <c r="G134" s="23">
        <v>15</v>
      </c>
      <c r="H134" s="23">
        <v>1</v>
      </c>
      <c r="I134" s="23" t="s">
        <v>66</v>
      </c>
      <c r="J134" s="23">
        <v>21</v>
      </c>
      <c r="K134" s="23">
        <v>100</v>
      </c>
      <c r="L134" s="46">
        <v>0</v>
      </c>
      <c r="M134" s="46">
        <v>0</v>
      </c>
      <c r="N134" s="47">
        <v>0</v>
      </c>
      <c r="O134" s="26">
        <f t="shared" si="10"/>
        <v>100</v>
      </c>
    </row>
    <row r="135" spans="1:15" x14ac:dyDescent="0.25">
      <c r="A135" s="22" t="s">
        <v>2</v>
      </c>
      <c r="B135" s="23">
        <v>2014</v>
      </c>
      <c r="C135" s="23">
        <v>8</v>
      </c>
      <c r="D135" s="24" t="s">
        <v>90</v>
      </c>
      <c r="E135" s="23">
        <v>196</v>
      </c>
      <c r="F135" s="23" t="s">
        <v>91</v>
      </c>
      <c r="G135" s="23">
        <v>15</v>
      </c>
      <c r="H135" s="23">
        <v>2</v>
      </c>
      <c r="I135" s="23" t="s">
        <v>66</v>
      </c>
      <c r="J135" s="23">
        <v>21</v>
      </c>
      <c r="K135" s="23">
        <v>100</v>
      </c>
      <c r="L135" s="46">
        <v>0</v>
      </c>
      <c r="M135" s="46">
        <v>0</v>
      </c>
      <c r="N135" s="47">
        <v>0</v>
      </c>
      <c r="O135" s="26">
        <f t="shared" si="10"/>
        <v>100</v>
      </c>
    </row>
    <row r="136" spans="1:15" x14ac:dyDescent="0.25">
      <c r="A136" s="22" t="s">
        <v>2</v>
      </c>
      <c r="B136" s="23">
        <v>2014</v>
      </c>
      <c r="C136" s="23">
        <v>8</v>
      </c>
      <c r="D136" s="24" t="s">
        <v>90</v>
      </c>
      <c r="E136" s="23">
        <v>196</v>
      </c>
      <c r="F136" s="23" t="s">
        <v>91</v>
      </c>
      <c r="G136" s="23">
        <v>15</v>
      </c>
      <c r="H136" s="23">
        <v>3</v>
      </c>
      <c r="I136" s="23" t="s">
        <v>66</v>
      </c>
      <c r="J136" s="23">
        <v>21</v>
      </c>
      <c r="K136" s="23">
        <v>85</v>
      </c>
      <c r="L136" s="46">
        <v>0</v>
      </c>
      <c r="M136" s="46">
        <v>0</v>
      </c>
      <c r="N136" s="47">
        <v>0</v>
      </c>
      <c r="O136" s="26">
        <f t="shared" si="10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Extension</vt:lpstr>
      <vt:lpstr>Dose response 3in</vt:lpstr>
      <vt:lpstr>Dose response 6in</vt:lpstr>
    </vt:vector>
  </TitlesOfParts>
  <Company>University of Nebraska - Lincoln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Mawwell Oliveira</dc:creator>
  <cp:lastModifiedBy>MO_PC</cp:lastModifiedBy>
  <dcterms:created xsi:type="dcterms:W3CDTF">2015-02-11T14:12:41Z</dcterms:created>
  <dcterms:modified xsi:type="dcterms:W3CDTF">2015-05-18T18:17:17Z</dcterms:modified>
</cp:coreProperties>
</file>