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- Data drive\"/>
    </mc:Choice>
  </mc:AlternateContent>
  <xr:revisionPtr revIDLastSave="0" documentId="13_ncr:1_{D62BB783-EB17-4AFC-9E8E-9A4DC193AF90}" xr6:coauthVersionLast="47" xr6:coauthVersionMax="47" xr10:uidLastSave="{00000000-0000-0000-0000-000000000000}"/>
  <bookViews>
    <workbookView xWindow="-108" yWindow="-108" windowWidth="23256" windowHeight="12576" activeTab="1" xr2:uid="{E547486C-9807-456F-B081-F73863196C2D}"/>
  </bookViews>
  <sheets>
    <sheet name="Thread Metrics" sheetId="1" r:id="rId1"/>
    <sheet name="Resources" sheetId="2" r:id="rId2"/>
    <sheet name="AES cyle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2" i="2" l="1"/>
  <c r="N112" i="2"/>
  <c r="M112" i="2"/>
  <c r="L112" i="2"/>
  <c r="K112" i="2"/>
  <c r="J112" i="2"/>
  <c r="I112" i="2"/>
  <c r="H112" i="2"/>
  <c r="G112" i="2"/>
  <c r="F112" i="2"/>
  <c r="E112" i="2"/>
  <c r="D112" i="2"/>
  <c r="P59" i="1"/>
  <c r="Q59" i="1"/>
  <c r="R59" i="1"/>
  <c r="S59" i="1"/>
  <c r="T59" i="1"/>
  <c r="U59" i="1"/>
  <c r="V59" i="1"/>
  <c r="O59" i="1"/>
  <c r="P58" i="1"/>
  <c r="Q58" i="1"/>
  <c r="R58" i="1"/>
  <c r="S58" i="1"/>
  <c r="T58" i="1"/>
  <c r="U58" i="1"/>
  <c r="V58" i="1"/>
  <c r="O58" i="1"/>
  <c r="P57" i="1"/>
  <c r="Q57" i="1"/>
  <c r="R57" i="1"/>
  <c r="S57" i="1"/>
  <c r="T57" i="1"/>
  <c r="U57" i="1"/>
  <c r="V57" i="1"/>
  <c r="O57" i="1"/>
  <c r="P56" i="1"/>
  <c r="Q56" i="1"/>
  <c r="R56" i="1"/>
  <c r="S56" i="1"/>
  <c r="T56" i="1"/>
  <c r="U56" i="1"/>
  <c r="V56" i="1"/>
  <c r="O56" i="1"/>
  <c r="G110" i="2"/>
  <c r="G111" i="2" s="1"/>
  <c r="O111" i="2"/>
  <c r="N111" i="2"/>
  <c r="M111" i="2"/>
  <c r="L111" i="2"/>
  <c r="K111" i="2"/>
  <c r="J111" i="2"/>
  <c r="I111" i="2"/>
  <c r="H111" i="2"/>
  <c r="F111" i="2"/>
  <c r="E111" i="2"/>
  <c r="F110" i="2"/>
  <c r="E110" i="2"/>
  <c r="O109" i="2"/>
  <c r="N109" i="2"/>
  <c r="M109" i="2"/>
  <c r="L109" i="2"/>
  <c r="K109" i="2"/>
  <c r="J109" i="2"/>
  <c r="I109" i="2"/>
  <c r="H109" i="2"/>
  <c r="G109" i="2"/>
  <c r="F109" i="2"/>
  <c r="E109" i="2"/>
  <c r="O105" i="2"/>
  <c r="N105" i="2"/>
  <c r="M105" i="2"/>
  <c r="L105" i="2"/>
  <c r="K105" i="2"/>
  <c r="J105" i="2"/>
  <c r="I105" i="2"/>
  <c r="H105" i="2"/>
  <c r="G105" i="2"/>
  <c r="F105" i="2"/>
  <c r="E105" i="2"/>
  <c r="O107" i="2"/>
  <c r="N107" i="2"/>
  <c r="M107" i="2"/>
  <c r="L107" i="2"/>
  <c r="K107" i="2"/>
  <c r="J107" i="2"/>
  <c r="I107" i="2"/>
  <c r="H107" i="2"/>
  <c r="G107" i="2"/>
  <c r="F107" i="2"/>
  <c r="E107" i="2"/>
  <c r="H110" i="2"/>
  <c r="I110" i="2"/>
  <c r="J110" i="2"/>
  <c r="K110" i="2"/>
  <c r="L110" i="2"/>
  <c r="M110" i="2"/>
  <c r="N110" i="2"/>
  <c r="O110" i="2"/>
  <c r="D110" i="2"/>
  <c r="H48" i="2"/>
  <c r="AG33" i="3"/>
  <c r="AH33" i="3"/>
  <c r="AF33" i="3"/>
  <c r="AG32" i="3"/>
  <c r="AH32" i="3"/>
  <c r="AF32" i="3"/>
  <c r="AG31" i="3"/>
  <c r="AH31" i="3"/>
  <c r="AF31" i="3"/>
  <c r="W41" i="3"/>
  <c r="AK43" i="3"/>
  <c r="AK42" i="3"/>
  <c r="AK41" i="3"/>
  <c r="W43" i="3"/>
  <c r="W42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W17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W16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W15" i="3"/>
  <c r="B79" i="2"/>
  <c r="E89" i="2" s="1"/>
  <c r="C79" i="2"/>
  <c r="D79" i="2"/>
  <c r="E79" i="2"/>
  <c r="F79" i="2"/>
  <c r="G79" i="2"/>
  <c r="H79" i="2"/>
  <c r="H89" i="2" s="1"/>
  <c r="I79" i="2"/>
  <c r="J79" i="2"/>
  <c r="K79" i="2"/>
  <c r="L79" i="2"/>
  <c r="M79" i="2"/>
  <c r="F41" i="2"/>
  <c r="D83" i="2"/>
  <c r="M85" i="2"/>
  <c r="M87" i="2"/>
  <c r="M83" i="2"/>
  <c r="L85" i="2"/>
  <c r="L87" i="2"/>
  <c r="L83" i="2"/>
  <c r="K85" i="2"/>
  <c r="K87" i="2"/>
  <c r="K83" i="2"/>
  <c r="J83" i="2"/>
  <c r="J85" i="2"/>
  <c r="J87" i="2"/>
  <c r="I85" i="2"/>
  <c r="I87" i="2"/>
  <c r="I83" i="2"/>
  <c r="H85" i="2"/>
  <c r="H87" i="2"/>
  <c r="H83" i="2"/>
  <c r="G85" i="2"/>
  <c r="G87" i="2"/>
  <c r="G83" i="2"/>
  <c r="F85" i="2"/>
  <c r="F87" i="2"/>
  <c r="F83" i="2"/>
  <c r="E85" i="2"/>
  <c r="E87" i="2"/>
  <c r="E83" i="2"/>
  <c r="D87" i="2"/>
  <c r="D85" i="2"/>
  <c r="C87" i="2"/>
  <c r="C85" i="2"/>
  <c r="C83" i="2"/>
  <c r="B41" i="2"/>
  <c r="B44" i="2"/>
  <c r="M49" i="2" s="1"/>
  <c r="B42" i="2"/>
  <c r="N47" i="2" s="1"/>
  <c r="L44" i="2"/>
  <c r="C41" i="2"/>
  <c r="H43" i="2"/>
  <c r="E41" i="2"/>
  <c r="E42" i="2"/>
  <c r="E43" i="2"/>
  <c r="E44" i="2"/>
  <c r="AV6" i="1"/>
  <c r="AV5" i="1"/>
  <c r="AT5" i="1"/>
  <c r="AS5" i="1"/>
  <c r="AO5" i="1"/>
  <c r="AN5" i="1"/>
  <c r="AI5" i="1"/>
  <c r="AB5" i="1"/>
  <c r="AA6" i="1"/>
  <c r="T6" i="1"/>
  <c r="G6" i="1"/>
  <c r="BD7" i="1"/>
  <c r="BC7" i="1"/>
  <c r="BB7" i="1"/>
  <c r="BD6" i="1"/>
  <c r="BC6" i="1"/>
  <c r="BB6" i="1"/>
  <c r="AW7" i="1"/>
  <c r="AV7" i="1"/>
  <c r="AU7" i="1"/>
  <c r="AW6" i="1"/>
  <c r="AU6" i="1"/>
  <c r="AP7" i="1"/>
  <c r="AO7" i="1"/>
  <c r="AN7" i="1"/>
  <c r="AP6" i="1"/>
  <c r="AO6" i="1"/>
  <c r="AN6" i="1"/>
  <c r="AI7" i="1"/>
  <c r="AH7" i="1"/>
  <c r="AG7" i="1"/>
  <c r="AI6" i="1"/>
  <c r="AH6" i="1"/>
  <c r="AG6" i="1"/>
  <c r="AB7" i="1"/>
  <c r="AA7" i="1"/>
  <c r="Z7" i="1"/>
  <c r="AB6" i="1"/>
  <c r="Z6" i="1"/>
  <c r="U7" i="1"/>
  <c r="T7" i="1"/>
  <c r="S7" i="1"/>
  <c r="U6" i="1"/>
  <c r="S6" i="1"/>
  <c r="G7" i="1"/>
  <c r="F7" i="1"/>
  <c r="E7" i="1"/>
  <c r="F6" i="1"/>
  <c r="E6" i="1"/>
  <c r="N7" i="1"/>
  <c r="M7" i="1"/>
  <c r="L7" i="1"/>
  <c r="N6" i="1"/>
  <c r="M6" i="1"/>
  <c r="L6" i="1"/>
  <c r="K5" i="1"/>
  <c r="E5" i="1"/>
  <c r="F5" i="1"/>
  <c r="G5" i="1"/>
  <c r="I5" i="1"/>
  <c r="J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D5" i="1"/>
  <c r="AE5" i="1"/>
  <c r="AF5" i="1"/>
  <c r="AG5" i="1"/>
  <c r="AH5" i="1"/>
  <c r="AK5" i="1"/>
  <c r="AL5" i="1"/>
  <c r="AM5" i="1"/>
  <c r="AP5" i="1"/>
  <c r="AR5" i="1"/>
  <c r="AU5" i="1"/>
  <c r="AW5" i="1"/>
  <c r="AY5" i="1"/>
  <c r="AZ5" i="1"/>
  <c r="BA5" i="1"/>
  <c r="BB5" i="1"/>
  <c r="BC5" i="1"/>
  <c r="BD5" i="1"/>
  <c r="D5" i="1"/>
  <c r="L46" i="2"/>
  <c r="I44" i="2"/>
  <c r="D44" i="2"/>
  <c r="D42" i="2"/>
  <c r="C42" i="2"/>
  <c r="C47" i="2" s="1"/>
  <c r="N44" i="2"/>
  <c r="M44" i="2"/>
  <c r="C44" i="2"/>
  <c r="F44" i="2"/>
  <c r="G44" i="2"/>
  <c r="H44" i="2"/>
  <c r="J44" i="2"/>
  <c r="K44" i="2"/>
  <c r="N43" i="2"/>
  <c r="M43" i="2"/>
  <c r="L43" i="2"/>
  <c r="C43" i="2"/>
  <c r="D43" i="2"/>
  <c r="F43" i="2"/>
  <c r="G43" i="2"/>
  <c r="I43" i="2"/>
  <c r="J43" i="2"/>
  <c r="K43" i="2"/>
  <c r="B43" i="2"/>
  <c r="F42" i="2"/>
  <c r="G42" i="2"/>
  <c r="H42" i="2"/>
  <c r="I42" i="2"/>
  <c r="I47" i="2" s="1"/>
  <c r="J42" i="2"/>
  <c r="K42" i="2"/>
  <c r="K41" i="2"/>
  <c r="J41" i="2"/>
  <c r="I41" i="2"/>
  <c r="I46" i="2" s="1"/>
  <c r="H41" i="2"/>
  <c r="G41" i="2"/>
  <c r="D41" i="2"/>
  <c r="J89" i="2" l="1"/>
  <c r="M89" i="2"/>
  <c r="F89" i="2"/>
  <c r="I89" i="2"/>
  <c r="K89" i="2"/>
  <c r="G89" i="2"/>
  <c r="L89" i="2"/>
  <c r="C89" i="2"/>
  <c r="D89" i="2"/>
  <c r="E48" i="2"/>
  <c r="M46" i="2"/>
  <c r="H46" i="2"/>
  <c r="L47" i="2"/>
  <c r="K47" i="2"/>
  <c r="G47" i="2"/>
  <c r="M47" i="2"/>
  <c r="E46" i="2"/>
  <c r="K46" i="2"/>
  <c r="E47" i="2"/>
  <c r="J47" i="2"/>
  <c r="F47" i="2"/>
  <c r="H47" i="2"/>
  <c r="D47" i="2"/>
  <c r="J46" i="2"/>
  <c r="N46" i="2"/>
  <c r="C46" i="2"/>
  <c r="D46" i="2"/>
  <c r="F46" i="2"/>
  <c r="G46" i="2"/>
  <c r="K48" i="2"/>
  <c r="G48" i="2"/>
  <c r="L48" i="2"/>
  <c r="K49" i="2"/>
  <c r="F49" i="2"/>
  <c r="N49" i="2"/>
  <c r="I49" i="2"/>
  <c r="E49" i="2"/>
  <c r="J48" i="2"/>
  <c r="F48" i="2"/>
  <c r="M48" i="2"/>
  <c r="J49" i="2"/>
  <c r="C49" i="2"/>
  <c r="C48" i="2"/>
  <c r="I48" i="2"/>
  <c r="D48" i="2"/>
  <c r="N48" i="2"/>
  <c r="H49" i="2"/>
  <c r="L49" i="2"/>
  <c r="G49" i="2"/>
  <c r="D49" i="2"/>
</calcChain>
</file>

<file path=xl/sharedStrings.xml><?xml version="1.0" encoding="utf-8"?>
<sst xmlns="http://schemas.openxmlformats.org/spreadsheetml/2006/main" count="1266" uniqueCount="556">
  <si>
    <t>1-Basic Processing Test</t>
  </si>
  <si>
    <t>BASE TEST (no communication)</t>
  </si>
  <si>
    <t>Echo (no encryption)</t>
  </si>
  <si>
    <t>Software encryption</t>
  </si>
  <si>
    <t>Encrypt em ROCC MEM</t>
  </si>
  <si>
    <t>Encrypt em ROCC</t>
  </si>
  <si>
    <t>Encrypt em MMIO</t>
  </si>
  <si>
    <t>media Counter</t>
  </si>
  <si>
    <t>Total packets received
(Max enviados = 1000)</t>
  </si>
  <si>
    <t>0,00</t>
  </si>
  <si>
    <t xml:space="preserve">2-Cooperative Scheduling Test        </t>
  </si>
  <si>
    <t>Software encryption (90ms)</t>
  </si>
  <si>
    <t>3-Preemptive Scheduling Test</t>
  </si>
  <si>
    <t>4-Interrupt Processing Test</t>
  </si>
  <si>
    <t>5-Interrupt Preemption Processing Test</t>
  </si>
  <si>
    <t>6-Message Processing Test</t>
  </si>
  <si>
    <t>7-Synchronization Processing Test</t>
  </si>
  <si>
    <t>8-RTOS Memory allocation</t>
  </si>
  <si>
    <t>660,00</t>
  </si>
  <si>
    <t xml:space="preserve"> Counter performance (Comp. S.V.)</t>
  </si>
  <si>
    <t xml:space="preserve"> packets performance (Comp. S.V.)</t>
  </si>
  <si>
    <t>Versão</t>
  </si>
  <si>
    <t>ROCC - 9 Rounds</t>
  </si>
  <si>
    <t>ROCC - 2 Rounds (128 register)</t>
  </si>
  <si>
    <t>ROCC - 1 Round (512 Register)</t>
  </si>
  <si>
    <t>BUFG</t>
  </si>
  <si>
    <t>CARRY4</t>
  </si>
  <si>
    <t>DSP48E1</t>
  </si>
  <si>
    <t>LUT1</t>
  </si>
  <si>
    <t>LUT2</t>
  </si>
  <si>
    <t>LUT3</t>
  </si>
  <si>
    <t>LUT4</t>
  </si>
  <si>
    <t>LUT5</t>
  </si>
  <si>
    <t>LUT6</t>
  </si>
  <si>
    <t>MMCME2_ADV</t>
  </si>
  <si>
    <t>MUXF7</t>
  </si>
  <si>
    <t>MUXF8</t>
  </si>
  <si>
    <t>PULLUP</t>
  </si>
  <si>
    <t>RAM128X1D</t>
  </si>
  <si>
    <t>RAM16X1D</t>
  </si>
  <si>
    <t>RAM32M</t>
  </si>
  <si>
    <t>RAM64M</t>
  </si>
  <si>
    <t>RAM64X1D</t>
  </si>
  <si>
    <t>RAMB18E1</t>
  </si>
  <si>
    <t>RAMB36E1</t>
  </si>
  <si>
    <t>SRL16</t>
  </si>
  <si>
    <t>SRL16E</t>
  </si>
  <si>
    <t>FDCE</t>
  </si>
  <si>
    <t>FDPE</t>
  </si>
  <si>
    <t>FDR</t>
  </si>
  <si>
    <t>FDRE</t>
  </si>
  <si>
    <t>FDSE</t>
  </si>
  <si>
    <t>LDP</t>
  </si>
  <si>
    <t>IBUF</t>
  </si>
  <si>
    <t>IBUFG</t>
  </si>
  <si>
    <t>IOBUF</t>
  </si>
  <si>
    <t>Gastos de recursos</t>
  </si>
  <si>
    <r>
      <t xml:space="preserve">only </t>
    </r>
    <r>
      <rPr>
        <b/>
        <sz val="12"/>
        <color rgb="FFFF0000"/>
        <rFont val="Arial"/>
        <family val="2"/>
      </rPr>
      <t>20800</t>
    </r>
    <r>
      <rPr>
        <sz val="12"/>
        <color rgb="FF000000"/>
        <rFont val="Arial"/>
        <family val="2"/>
      </rPr>
      <t xml:space="preserve"> compatible cell types are available in the target device</t>
    </r>
  </si>
  <si>
    <t>Total</t>
  </si>
  <si>
    <t>Total LUT</t>
  </si>
  <si>
    <t>Aumento em comparação com o ROCKET CORE sem AES</t>
  </si>
  <si>
    <t>EXTRA</t>
  </si>
  <si>
    <t>ROCC unrolling- 2 Rounds (128)</t>
  </si>
  <si>
    <t>ROCC unrolling- 9 Rounds (128)</t>
  </si>
  <si>
    <t>RoCC REG</t>
  </si>
  <si>
    <t>RoCC Mem</t>
  </si>
  <si>
    <t>MMIO</t>
  </si>
  <si>
    <t>Total Cell count</t>
  </si>
  <si>
    <t>Total MUX</t>
  </si>
  <si>
    <t>Total FlipFlops</t>
  </si>
  <si>
    <t>.</t>
  </si>
  <si>
    <t>AES-128</t>
  </si>
  <si>
    <t>AES-192</t>
  </si>
  <si>
    <t>AES-256</t>
  </si>
  <si>
    <t>LUTs</t>
  </si>
  <si>
    <t>Muxes</t>
  </si>
  <si>
    <t>FlipFlops</t>
  </si>
  <si>
    <t>Version</t>
  </si>
  <si>
    <t>Basic</t>
  </si>
  <si>
    <t>Processing</t>
  </si>
  <si>
    <t>Cooperative</t>
  </si>
  <si>
    <t>Scheduling</t>
  </si>
  <si>
    <t>Preemptive</t>
  </si>
  <si>
    <t>Interrupt</t>
  </si>
  <si>
    <t>Message</t>
  </si>
  <si>
    <t>Synchronization</t>
  </si>
  <si>
    <t>RTOS</t>
  </si>
  <si>
    <t>Memory</t>
  </si>
  <si>
    <t>Allocation</t>
  </si>
  <si>
    <t>SW</t>
  </si>
  <si>
    <t>Msg/s</t>
  </si>
  <si>
    <t>Counter</t>
  </si>
  <si>
    <t>%</t>
  </si>
  <si>
    <t>-</t>
  </si>
  <si>
    <t>HWwith</t>
  </si>
  <si>
    <t>ROCC MEM</t>
  </si>
  <si>
    <t>HW with</t>
  </si>
  <si>
    <t>ROCC</t>
  </si>
  <si>
    <t>Unrolling AES-128</t>
  </si>
  <si>
    <t>Rocket</t>
  </si>
  <si>
    <t>Core</t>
  </si>
  <si>
    <t>ROCC REG</t>
  </si>
  <si>
    <t>(2 Rounds)</t>
  </si>
  <si>
    <t>(9 Rounds)</t>
  </si>
  <si>
    <t>Flip-Flops</t>
  </si>
  <si>
    <t>AES 
CHAVE 128 bits</t>
  </si>
  <si>
    <t>MENSAGEM 
16 BYTES
(128 bits)</t>
  </si>
  <si>
    <t>aes_init()</t>
  </si>
  <si>
    <t>aes_encrypt()</t>
  </si>
  <si>
    <t>aes_decrypt()</t>
  </si>
  <si>
    <t>Total 
(init+enc+dec)</t>
  </si>
  <si>
    <t>desvio padrão 
(sem 1º valor)</t>
  </si>
  <si>
    <t>média ciclos (sem 1º valor)</t>
  </si>
  <si>
    <t>Comparação com Software</t>
  </si>
  <si>
    <t>34,00</t>
  </si>
  <si>
    <t>5,38 vezes mais rapido</t>
  </si>
  <si>
    <t>20,00</t>
  </si>
  <si>
    <t>5961,48 vezes mais rapido</t>
  </si>
  <si>
    <t>25,00</t>
  </si>
  <si>
    <t>11211,15 vezes mais rapido</t>
  </si>
  <si>
    <t>79,00</t>
  </si>
  <si>
    <t>5059,39 vezes mais rapido</t>
  </si>
  <si>
    <t>66,00</t>
  </si>
  <si>
    <t>1806,51 vezes mais rapido</t>
  </si>
  <si>
    <t>4246,65 vezes mais rapido</t>
  </si>
  <si>
    <t>166,00</t>
  </si>
  <si>
    <t>2407,78 vezes mais rapido</t>
  </si>
  <si>
    <t>83,00</t>
  </si>
  <si>
    <t>2,2 vezes mais rapido</t>
  </si>
  <si>
    <t>189,00</t>
  </si>
  <si>
    <t>630,84 vezes mais rapido</t>
  </si>
  <si>
    <t>0,23</t>
  </si>
  <si>
    <t>190,01</t>
  </si>
  <si>
    <t>1475,06 vezes mais rapido</t>
  </si>
  <si>
    <t>462,01</t>
  </si>
  <si>
    <t>865,11 vezes mais rapido</t>
  </si>
  <si>
    <t>Software</t>
  </si>
  <si>
    <t>0,13</t>
  </si>
  <si>
    <t>183,00</t>
  </si>
  <si>
    <t>620,57</t>
  </si>
  <si>
    <t>119 229,68</t>
  </si>
  <si>
    <t>1 100,60</t>
  </si>
  <si>
    <t>280 278,80</t>
  </si>
  <si>
    <t>399 691,48</t>
  </si>
  <si>
    <t>MENSAGEM 
32 BYTES
(256 bits)</t>
  </si>
  <si>
    <t>35,00</t>
  </si>
  <si>
    <t>3,37 vezes mais rapido</t>
  </si>
  <si>
    <t>38,00</t>
  </si>
  <si>
    <t>6274,85 vezes mais rapido</t>
  </si>
  <si>
    <t>53,00</t>
  </si>
  <si>
    <t>10575,51 vezes mais rapido</t>
  </si>
  <si>
    <t>126,00</t>
  </si>
  <si>
    <t>6341,78 vezes mais rapido</t>
  </si>
  <si>
    <t>1892,42 vezes mais rapido</t>
  </si>
  <si>
    <t>4448,43 vezes mais rapido</t>
  </si>
  <si>
    <t>287,00</t>
  </si>
  <si>
    <t>2784,2 vezes mais rapido</t>
  </si>
  <si>
    <t>84,00</t>
  </si>
  <si>
    <t>1,4 vezes mais rapido</t>
  </si>
  <si>
    <t>0,09</t>
  </si>
  <si>
    <t>367,00</t>
  </si>
  <si>
    <t>649,71 vezes mais rapido</t>
  </si>
  <si>
    <t>20,97</t>
  </si>
  <si>
    <t>356,83</t>
  </si>
  <si>
    <t>1570,79 vezes mais rapido</t>
  </si>
  <si>
    <t>807,83</t>
  </si>
  <si>
    <t>989,15 vezes mais rapido</t>
  </si>
  <si>
    <t>118,00</t>
  </si>
  <si>
    <t>886,43</t>
  </si>
  <si>
    <t>238 444,47</t>
  </si>
  <si>
    <t>1 571,44</t>
  </si>
  <si>
    <t>560 502,19</t>
  </si>
  <si>
    <t>799 064,65</t>
  </si>
  <si>
    <t>MENSAGEM 
48 BYTES
(384 bits)</t>
  </si>
  <si>
    <t>3,88 vezes mais rapido</t>
  </si>
  <si>
    <t>77,00</t>
  </si>
  <si>
    <t>4645,69 vezes mais rapido</t>
  </si>
  <si>
    <t>102,00</t>
  </si>
  <si>
    <t>8247,18 vezes mais rapido</t>
  </si>
  <si>
    <t>213,00</t>
  </si>
  <si>
    <t>5629,4 vezes mais rapido</t>
  </si>
  <si>
    <t>188,00</t>
  </si>
  <si>
    <t>1902,76 vezes mais rapido</t>
  </si>
  <si>
    <t>4474,53 vezes mais rapido</t>
  </si>
  <si>
    <t>410,00</t>
  </si>
  <si>
    <t>2924,54 vezes mais rapido</t>
  </si>
  <si>
    <t>1,59 vezes mais rapido</t>
  </si>
  <si>
    <t>554,00</t>
  </si>
  <si>
    <t>645,7 vezes mais rapido</t>
  </si>
  <si>
    <t>27,50</t>
  </si>
  <si>
    <t>527,26</t>
  </si>
  <si>
    <t>1595,46 vezes mais rapido</t>
  </si>
  <si>
    <t>1 164,26</t>
  </si>
  <si>
    <t>1029,89 vezes mais rapido</t>
  </si>
  <si>
    <t>132,00</t>
  </si>
  <si>
    <t>757,35</t>
  </si>
  <si>
    <t>357 718,16</t>
  </si>
  <si>
    <t>1 971,84</t>
  </si>
  <si>
    <t>841 212,44</t>
  </si>
  <si>
    <t>1 199 062,60</t>
  </si>
  <si>
    <t>MENSAGEM 
64 BYTES
(512 bits)</t>
  </si>
  <si>
    <t>121,00</t>
  </si>
  <si>
    <t>3940,83 vezes mais rapido</t>
  </si>
  <si>
    <t>134,00</t>
  </si>
  <si>
    <t>8364,94 vezes mais rapido</t>
  </si>
  <si>
    <t>290,00</t>
  </si>
  <si>
    <t>5509,86 vezes mais rapido</t>
  </si>
  <si>
    <t>251,00</t>
  </si>
  <si>
    <t>1899,76 vezes mais rapido</t>
  </si>
  <si>
    <t>250,00</t>
  </si>
  <si>
    <t>4483,61 vezes mais rapido</t>
  </si>
  <si>
    <t>536,00</t>
  </si>
  <si>
    <t>2981,08 vezes mais rapido</t>
  </si>
  <si>
    <t>1,50</t>
  </si>
  <si>
    <t>741,50</t>
  </si>
  <si>
    <t>643,08 vezes mais rapido</t>
  </si>
  <si>
    <t>31,98</t>
  </si>
  <si>
    <t>704,86</t>
  </si>
  <si>
    <t>1590,25 vezes mais rapido</t>
  </si>
  <si>
    <t>1 530,36</t>
  </si>
  <si>
    <t>1044,11 vezes mais rapido</t>
  </si>
  <si>
    <t>1 024,43</t>
  </si>
  <si>
    <t>476 840,64</t>
  </si>
  <si>
    <t>1 542,69</t>
  </si>
  <si>
    <t>1 120 902,06</t>
  </si>
  <si>
    <t>1 597 860,71</t>
  </si>
  <si>
    <t>MENSAGEM 
80 BYTES
(640 bits)</t>
  </si>
  <si>
    <t>165,00</t>
  </si>
  <si>
    <t>3613,38 vezes mais rapido</t>
  </si>
  <si>
    <t>178,00</t>
  </si>
  <si>
    <t>7874,97 vezes mais rapido</t>
  </si>
  <si>
    <t>377,00</t>
  </si>
  <si>
    <t>5299,96 vezes mais rapido</t>
  </si>
  <si>
    <t>314,00</t>
  </si>
  <si>
    <t>1898,75 vezes mais rapido</t>
  </si>
  <si>
    <t>312,00</t>
  </si>
  <si>
    <t>4492,77 vezes mais rapido</t>
  </si>
  <si>
    <t>3027,4 vezes mais rapido</t>
  </si>
  <si>
    <t>922,40</t>
  </si>
  <si>
    <t>646,37 vezes mais rapido</t>
  </si>
  <si>
    <t>38,89</t>
  </si>
  <si>
    <t>880,36</t>
  </si>
  <si>
    <t>1592,24 vezes mais rapido</t>
  </si>
  <si>
    <t>1 885,76</t>
  </si>
  <si>
    <t>1059,57 vezes mais rapido</t>
  </si>
  <si>
    <t>1 355,42</t>
  </si>
  <si>
    <t>596 208,35</t>
  </si>
  <si>
    <t>2 213,72</t>
  </si>
  <si>
    <t>1 401 744,10</t>
  </si>
  <si>
    <t>1 998 084,45</t>
  </si>
  <si>
    <t>AES 
CHAVE 192bits</t>
  </si>
  <si>
    <t>5,03 vezes mais rapido</t>
  </si>
  <si>
    <t>6580,09 vezes mais rapido</t>
  </si>
  <si>
    <t>16448,68 vezes mais rapido</t>
  </si>
  <si>
    <t>78,00</t>
  </si>
  <si>
    <t>5907,26 vezes mais rapido</t>
  </si>
  <si>
    <t>0,03</t>
  </si>
  <si>
    <t>40,00</t>
  </si>
  <si>
    <t>4,78 vezes mais rapido</t>
  </si>
  <si>
    <t>68,00</t>
  </si>
  <si>
    <t>1935,32 vezes mais rapido</t>
  </si>
  <si>
    <t>4837,85 vezes mais rapido</t>
  </si>
  <si>
    <t>176,00</t>
  </si>
  <si>
    <t>2618,01 vezes mais rapido</t>
  </si>
  <si>
    <t>116,00</t>
  </si>
  <si>
    <t>1,65 vezes mais rapido</t>
  </si>
  <si>
    <t>696,31 vezes mais rapido</t>
  </si>
  <si>
    <t>1749,83 vezes mais rapido</t>
  </si>
  <si>
    <t>493,00</t>
  </si>
  <si>
    <t>934,61 vezes mais rapido</t>
  </si>
  <si>
    <t>191,00</t>
  </si>
  <si>
    <t>701,46</t>
  </si>
  <si>
    <t>131 601,75</t>
  </si>
  <si>
    <t>1 520,36</t>
  </si>
  <si>
    <t>328 973,66</t>
  </si>
  <si>
    <t>460 766,41</t>
  </si>
  <si>
    <t>39,00</t>
  </si>
  <si>
    <t>4,18 vezes mais rapido</t>
  </si>
  <si>
    <t>6934,13 vezes mais rapido</t>
  </si>
  <si>
    <t>60,00</t>
  </si>
  <si>
    <t>10955,53 vezes mais rapido</t>
  </si>
  <si>
    <t>137,00</t>
  </si>
  <si>
    <t>6722,57 vezes mais rapido</t>
  </si>
  <si>
    <t>130,00</t>
  </si>
  <si>
    <t>2026,9 vezes mais rapido</t>
  </si>
  <si>
    <t>5056,4 vezes mais rapido</t>
  </si>
  <si>
    <t>299,00</t>
  </si>
  <si>
    <t>3080,24 vezes mais rapido</t>
  </si>
  <si>
    <t>113,00</t>
  </si>
  <si>
    <t>1,44 vezes mais rapido</t>
  </si>
  <si>
    <t>373,00</t>
  </si>
  <si>
    <t>706,43 vezes mais rapido</t>
  </si>
  <si>
    <t>21,50</t>
  </si>
  <si>
    <t>360,60</t>
  </si>
  <si>
    <t>1822,9 vezes mais rapido</t>
  </si>
  <si>
    <t>846,60</t>
  </si>
  <si>
    <t>1087,87 vezes mais rapido</t>
  </si>
  <si>
    <t>163,00</t>
  </si>
  <si>
    <t>763,09</t>
  </si>
  <si>
    <t>263 496,80</t>
  </si>
  <si>
    <t>1 415,02</t>
  </si>
  <si>
    <t>657 331,94</t>
  </si>
  <si>
    <t>920 991,74</t>
  </si>
  <si>
    <t>4,95 vezes mais rapido</t>
  </si>
  <si>
    <t>81,00</t>
  </si>
  <si>
    <t>4872,94 vezes mais rapido</t>
  </si>
  <si>
    <t>101,00</t>
  </si>
  <si>
    <t>9768,01 vezes mais rapido</t>
  </si>
  <si>
    <t>220,00</t>
  </si>
  <si>
    <t>6279,39 vezes mais rapido</t>
  </si>
  <si>
    <t>38,01</t>
  </si>
  <si>
    <t>194,00</t>
  </si>
  <si>
    <t>2034,58 vezes mais rapido</t>
  </si>
  <si>
    <t>5085,41 vezes mais rapido</t>
  </si>
  <si>
    <t>426,01</t>
  </si>
  <si>
    <t>3242,83 vezes mais rapido</t>
  </si>
  <si>
    <t>112,00</t>
  </si>
  <si>
    <t>1,68 vezes mais rapido</t>
  </si>
  <si>
    <t>557,00</t>
  </si>
  <si>
    <t>708,63 vezes mais rapido</t>
  </si>
  <si>
    <t>552,00</t>
  </si>
  <si>
    <t>1787,26 vezes mais rapido</t>
  </si>
  <si>
    <t>1 221,00</t>
  </si>
  <si>
    <t>1131,42 vezes mais rapido</t>
  </si>
  <si>
    <t>1 103,64</t>
  </si>
  <si>
    <t>394 708,08</t>
  </si>
  <si>
    <t>1 118,59</t>
  </si>
  <si>
    <t>986 569,11</t>
  </si>
  <si>
    <t>1 381 465,19</t>
  </si>
  <si>
    <t>4182,24 vezes mais rapido</t>
  </si>
  <si>
    <t>156,00</t>
  </si>
  <si>
    <t>8425,35 vezes mais rapido</t>
  </si>
  <si>
    <t>321,00</t>
  </si>
  <si>
    <t>5736,7 vezes mais rapido</t>
  </si>
  <si>
    <t>259,00</t>
  </si>
  <si>
    <t>2034,6 vezes mais rapido</t>
  </si>
  <si>
    <t>258,50</t>
  </si>
  <si>
    <t>5084,54 vezes mais rapido</t>
  </si>
  <si>
    <t>556,50</t>
  </si>
  <si>
    <t>3309,04 vezes mais rapido</t>
  </si>
  <si>
    <t>748,99</t>
  </si>
  <si>
    <t>703,56 vezes mais rapido</t>
  </si>
  <si>
    <t>35,23</t>
  </si>
  <si>
    <t>708,49</t>
  </si>
  <si>
    <t>1855,14 vezes mais rapido</t>
  </si>
  <si>
    <t>1 570,49</t>
  </si>
  <si>
    <t>1172,55 vezes mais rapido</t>
  </si>
  <si>
    <t>1 090,34</t>
  </si>
  <si>
    <t>526 962,52</t>
  </si>
  <si>
    <t>1 657,43</t>
  </si>
  <si>
    <t>1 314 354,26</t>
  </si>
  <si>
    <t>1 841 479,78</t>
  </si>
  <si>
    <t>3971,89 vezes mais rapido</t>
  </si>
  <si>
    <t>204,00</t>
  </si>
  <si>
    <t>8060,22 vezes mais rapido</t>
  </si>
  <si>
    <t>408,00</t>
  </si>
  <si>
    <t>5646,59 vezes mais rapido</t>
  </si>
  <si>
    <t>324,00</t>
  </si>
  <si>
    <t>2034,98 vezes mais rapido</t>
  </si>
  <si>
    <t>323,00</t>
  </si>
  <si>
    <t>5090,66 vezes mais rapido</t>
  </si>
  <si>
    <t>685,00</t>
  </si>
  <si>
    <t>3363,22 vezes mais rapido</t>
  </si>
  <si>
    <t>0,79</t>
  </si>
  <si>
    <t>921,09</t>
  </si>
  <si>
    <t>715,82 vezes mais rapido</t>
  </si>
  <si>
    <t>53,81</t>
  </si>
  <si>
    <t>890,12</t>
  </si>
  <si>
    <t>1847,27 vezes mais rapido</t>
  </si>
  <si>
    <t>1 923,21</t>
  </si>
  <si>
    <t>1197,9 vezes mais rapido</t>
  </si>
  <si>
    <t>1 606,13</t>
  </si>
  <si>
    <t>659 334,42</t>
  </si>
  <si>
    <t>2 110,66</t>
  </si>
  <si>
    <t>1 644 284,27</t>
  </si>
  <si>
    <t>2 303 806,69</t>
  </si>
  <si>
    <t>AES 
CHAVE 256bits</t>
  </si>
  <si>
    <t>média ciclos</t>
  </si>
  <si>
    <t>45,00</t>
  </si>
  <si>
    <t>5,42 vezes mais rapido</t>
  </si>
  <si>
    <t>8041,65 vezes mais rapido</t>
  </si>
  <si>
    <t>19680,61 vezes mais rapido</t>
  </si>
  <si>
    <t>85,00</t>
  </si>
  <si>
    <t>6525,76 vezes mais rapido</t>
  </si>
  <si>
    <t>43,00</t>
  </si>
  <si>
    <t>5,67 vezes mais rapido</t>
  </si>
  <si>
    <t>2365,19 vezes mais rapido</t>
  </si>
  <si>
    <t>5788,41 vezes mais rapido</t>
  </si>
  <si>
    <t>179,00</t>
  </si>
  <si>
    <t>3098,82 vezes mais rapido</t>
  </si>
  <si>
    <t>142,00</t>
  </si>
  <si>
    <t>1,72 vezes mais rapido</t>
  </si>
  <si>
    <t>842,06 vezes mais rapido</t>
  </si>
  <si>
    <t>186,00</t>
  </si>
  <si>
    <t>2116,16 vezes mais rapido</t>
  </si>
  <si>
    <t>519,00</t>
  </si>
  <si>
    <t>1068,77 vezes mais rapido</t>
  </si>
  <si>
    <t>0,27</t>
  </si>
  <si>
    <t>244,01</t>
  </si>
  <si>
    <t>659,11</t>
  </si>
  <si>
    <t>160 833,05</t>
  </si>
  <si>
    <t>961,62</t>
  </si>
  <si>
    <t>393 612,19</t>
  </si>
  <si>
    <t>554 689,25</t>
  </si>
  <si>
    <t>4,9 vezes mais rapido</t>
  </si>
  <si>
    <t>8466,93 vezes mais rapido</t>
  </si>
  <si>
    <t>18317,12 vezes mais rapido</t>
  </si>
  <si>
    <t>8806,35 vezes mais rapido</t>
  </si>
  <si>
    <t>42,00</t>
  </si>
  <si>
    <t>5,25 vezes mais rapido</t>
  </si>
  <si>
    <t>2401,07 vezes mais rapido</t>
  </si>
  <si>
    <t>5877,88 vezes mais rapido</t>
  </si>
  <si>
    <t>310,00</t>
  </si>
  <si>
    <t>3579,35 vezes mais rapido</t>
  </si>
  <si>
    <t>1,01</t>
  </si>
  <si>
    <t>140,00</t>
  </si>
  <si>
    <t>1,58 vezes mais rapido</t>
  </si>
  <si>
    <t>6,99</t>
  </si>
  <si>
    <t>384,98</t>
  </si>
  <si>
    <t>835,74 vezes mais rapido</t>
  </si>
  <si>
    <t>0,56</t>
  </si>
  <si>
    <t>377,03</t>
  </si>
  <si>
    <t>2089,03 vezes mais rapido</t>
  </si>
  <si>
    <t>902,02</t>
  </si>
  <si>
    <t>1230,13 vezes mais rapido</t>
  </si>
  <si>
    <t>1,51</t>
  </si>
  <si>
    <t>220,50</t>
  </si>
  <si>
    <t>1 032,30</t>
  </si>
  <si>
    <t>321 743,33</t>
  </si>
  <si>
    <t>1 030,87</t>
  </si>
  <si>
    <t>787 636,08</t>
  </si>
  <si>
    <t>1 109 599,91</t>
  </si>
  <si>
    <t>5,56 vezes mais rapido</t>
  </si>
  <si>
    <t>6265,49 vezes mais rapido</t>
  </si>
  <si>
    <t>133,00</t>
  </si>
  <si>
    <t>8878,18 vezes mais rapido</t>
  </si>
  <si>
    <t>255,00</t>
  </si>
  <si>
    <t>6523,49 vezes mais rapido</t>
  </si>
  <si>
    <t>5,95 vezes mais rapido</t>
  </si>
  <si>
    <t>200,00</t>
  </si>
  <si>
    <t>2412,21 vezes mais rapido</t>
  </si>
  <si>
    <t>5903,99 vezes mais rapido</t>
  </si>
  <si>
    <t>442,00</t>
  </si>
  <si>
    <t>3763,55 vezes mais rapido</t>
  </si>
  <si>
    <t>139,00</t>
  </si>
  <si>
    <t>1,8 vezes mais rapido</t>
  </si>
  <si>
    <t>554,05</t>
  </si>
  <si>
    <t>870,76 vezes mais rapido</t>
  </si>
  <si>
    <t>0,92</t>
  </si>
  <si>
    <t>551,07</t>
  </si>
  <si>
    <t>2142,73 vezes mais rapido</t>
  </si>
  <si>
    <t>1 244,12</t>
  </si>
  <si>
    <t>1337,08 vezes mais rapido</t>
  </si>
  <si>
    <t>1 121,20</t>
  </si>
  <si>
    <t>482 442,55</t>
  </si>
  <si>
    <t>1 842,77</t>
  </si>
  <si>
    <t>1 180 797,70</t>
  </si>
  <si>
    <t>1 663 490,25</t>
  </si>
  <si>
    <t>46,00</t>
  </si>
  <si>
    <t>4,67 vezes mais rapido</t>
  </si>
  <si>
    <t>125,00</t>
  </si>
  <si>
    <t>5147,24 vezes mais rapido</t>
  </si>
  <si>
    <t>173,00</t>
  </si>
  <si>
    <t>9105,6 vezes mais rapido</t>
  </si>
  <si>
    <t>344,00</t>
  </si>
  <si>
    <t>6450,26 vezes mais rapido</t>
  </si>
  <si>
    <t>44,00</t>
  </si>
  <si>
    <t>4,89 vezes mais rapido</t>
  </si>
  <si>
    <t>267,00</t>
  </si>
  <si>
    <t>2409,76 vezes mais rapido</t>
  </si>
  <si>
    <t>266,00</t>
  </si>
  <si>
    <t>5922,06 vezes mais rapido</t>
  </si>
  <si>
    <t>577,00</t>
  </si>
  <si>
    <t>3845,56 vezes mais rapido</t>
  </si>
  <si>
    <t>1,54 vezes mais rapido</t>
  </si>
  <si>
    <t>745,00</t>
  </si>
  <si>
    <t>863,63 vezes mais rapido</t>
  </si>
  <si>
    <t>732,00</t>
  </si>
  <si>
    <t>2152 vezes mais rapido</t>
  </si>
  <si>
    <t>1 617,00</t>
  </si>
  <si>
    <t>1372,22 vezes mais rapido</t>
  </si>
  <si>
    <t>0,22</t>
  </si>
  <si>
    <t>215,01</t>
  </si>
  <si>
    <t>1 122,74</t>
  </si>
  <si>
    <t>643 405,41</t>
  </si>
  <si>
    <t>1 876,86</t>
  </si>
  <si>
    <t>1 575 268,48</t>
  </si>
  <si>
    <t>2 218 888,90</t>
  </si>
  <si>
    <t>168,00</t>
  </si>
  <si>
    <t>4787,4 vezes mais rapido</t>
  </si>
  <si>
    <t>226,00</t>
  </si>
  <si>
    <t>8712,7 vezes mais rapido</t>
  </si>
  <si>
    <t>439,00</t>
  </si>
  <si>
    <t>6317,94 vezes mais rapido</t>
  </si>
  <si>
    <t>334,00</t>
  </si>
  <si>
    <t>2408,03 vezes mais rapido</t>
  </si>
  <si>
    <t>332,00</t>
  </si>
  <si>
    <t>5930,94 vezes mais rapido</t>
  </si>
  <si>
    <t>708,00</t>
  </si>
  <si>
    <t>3917,48 vezes mais rapido</t>
  </si>
  <si>
    <t>1,57 vezes mais rapido</t>
  </si>
  <si>
    <t>3,12</t>
  </si>
  <si>
    <t>1 013,14</t>
  </si>
  <si>
    <t>793,85 vezes mais rapido</t>
  </si>
  <si>
    <t>3,99</t>
  </si>
  <si>
    <t>950,35</t>
  </si>
  <si>
    <t>2071,95 vezes mais rapido</t>
  </si>
  <si>
    <t>2 103,49</t>
  </si>
  <si>
    <t>1318,56 vezes mais rapido</t>
  </si>
  <si>
    <t>1 420,42</t>
  </si>
  <si>
    <t>804 282,58</t>
  </si>
  <si>
    <t>2 277,07</t>
  </si>
  <si>
    <t>1 969 071,06</t>
  </si>
  <si>
    <t>2 773 574,14</t>
  </si>
  <si>
    <t>AES-128  </t>
  </si>
  <si>
    <t>AES-192  </t>
  </si>
  <si>
    <t>AES-256  </t>
  </si>
  <si>
    <t>Size of message</t>
  </si>
  <si>
    <t>16 Bytes</t>
  </si>
  <si>
    <t>32 Bytes</t>
  </si>
  <si>
    <t>48 Bytes</t>
  </si>
  <si>
    <t>64Bytes</t>
  </si>
  <si>
    <t>80 Bytes</t>
  </si>
  <si>
    <t>Clock</t>
  </si>
  <si>
    <t>cyles</t>
  </si>
  <si>
    <t>ROCC Reg</t>
  </si>
  <si>
    <t>Improvement</t>
  </si>
  <si>
    <t>AES_INIT()</t>
  </si>
  <si>
    <t>AES-128 AES-192 AES-256</t>
  </si>
  <si>
    <t>Size of message 16 Bytes 32 Bytes 48 Bytes 64Bytes 80 Bytes 16 Bytes 32 Bytes 48 Bytes 64Bytes 80 Bytes 16 Bytes 32 Bytes 48 Bytes 64Bytes 80 Bytes</t>
  </si>
  <si>
    <t>RoCC Mem 34 35 34 35 34 39 39 38 39 38 45 45 45 46 45</t>
  </si>
  <si>
    <t>ROCC Reg 34 35 34 35 34 39 39 38,01 39 38 43 42 42 44 42</t>
  </si>
  <si>
    <t>MMIO 83 84 83 84 83 113 113 112 113 112 142 140 139 140 140</t>
  </si>
  <si>
    <t>Software 183 118 132 118 132 163 163 188 163 188 244,01 220,50 250 215,01 220,50</t>
  </si>
  <si>
    <t>RoCC Mem x5,4 x3,4 x3,9 x3,4 x3,9 x5 x4,2 x4,9 x4,2 x4,9 x5,4 x4,9 x5,6 x4,7 x4,9</t>
  </si>
  <si>
    <t>ROCC Reg x5,4 x3,4 x3,9 x3,4 x3,9 x4,8 x4,2 x4,9 x4,2 x4,9 x5,7 x5,3 x6 x4,9 x5,2Improvement</t>
  </si>
  <si>
    <t>MMIO x2,2 x1,4 x1,6 x1,4 x1,6 x1,6 x1,4 x1,7 x1,4 x1,7 x1,7 x1,6 x1,8 x1,5 x1,6</t>
  </si>
  <si>
    <t>HACC-V 128</t>
  </si>
  <si>
    <t>HACC-V 192</t>
  </si>
  <si>
    <t>HACC-V 256</t>
  </si>
  <si>
    <t>Rocket Core</t>
  </si>
  <si>
    <t xml:space="preserve">Clock </t>
  </si>
  <si>
    <t>Cycles</t>
  </si>
  <si>
    <t>Standard</t>
  </si>
  <si>
    <t>Deviation</t>
  </si>
  <si>
    <t>A</t>
  </si>
  <si>
    <t>B</t>
  </si>
  <si>
    <t>C</t>
  </si>
  <si>
    <t>D</t>
  </si>
  <si>
    <t>E</t>
  </si>
  <si>
    <t>Baseline</t>
  </si>
  <si>
    <t xml:space="preserve">Echo </t>
  </si>
  <si>
    <t>Echo + SW</t>
  </si>
  <si>
    <t>Echo + RoCC Mem</t>
  </si>
  <si>
    <t>Echo + RoCC</t>
  </si>
  <si>
    <t>Echo + MMIO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</si>
</sst>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0000"/>
    <numFmt numFmtId="167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&quot;Droid Sans Mono&quot;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rgb="FFFFFFFF"/>
      <name val="&quot;Droid Sans Mono&quot;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0"/>
      <color rgb="FF666666"/>
      <name val="Arial"/>
      <family val="2"/>
    </font>
    <font>
      <b/>
      <sz val="2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6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1E1E1E"/>
        <bgColor rgb="FF1E1E1E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1E1E1E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4" fontId="3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/>
    </xf>
    <xf numFmtId="4" fontId="5" fillId="3" borderId="0" xfId="0" applyNumberFormat="1" applyFont="1" applyFill="1" applyAlignment="1">
      <alignment horizontal="center" vertical="center" wrapText="1"/>
    </xf>
    <xf numFmtId="4" fontId="5" fillId="4" borderId="0" xfId="0" applyNumberFormat="1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 vertical="center" wrapText="1"/>
    </xf>
    <xf numFmtId="4" fontId="5" fillId="6" borderId="0" xfId="0" applyNumberFormat="1" applyFont="1" applyFill="1" applyAlignment="1">
      <alignment horizontal="center" vertical="center" wrapText="1"/>
    </xf>
    <xf numFmtId="4" fontId="5" fillId="7" borderId="0" xfId="0" applyNumberFormat="1" applyFont="1" applyFill="1" applyAlignment="1">
      <alignment horizontal="center" vertical="center" wrapText="1"/>
    </xf>
    <xf numFmtId="4" fontId="5" fillId="8" borderId="0" xfId="0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wrapText="1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wrapText="1"/>
    </xf>
    <xf numFmtId="2" fontId="0" fillId="0" borderId="0" xfId="0" applyNumberFormat="1"/>
    <xf numFmtId="165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10" fillId="18" borderId="6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10" fillId="22" borderId="6" xfId="0" applyFont="1" applyFill="1" applyBorder="1" applyAlignment="1">
      <alignment horizontal="center" vertical="center" wrapText="1"/>
    </xf>
    <xf numFmtId="0" fontId="8" fillId="23" borderId="1" xfId="0" applyFont="1" applyFill="1" applyBorder="1" applyAlignment="1">
      <alignment horizontal="center" vertical="center" wrapText="1"/>
    </xf>
    <xf numFmtId="0" fontId="10" fillId="24" borderId="6" xfId="0" applyFont="1" applyFill="1" applyBorder="1" applyAlignment="1">
      <alignment horizontal="center" vertical="center" wrapText="1"/>
    </xf>
    <xf numFmtId="0" fontId="8" fillId="21" borderId="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2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10" fillId="25" borderId="1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26" borderId="1" xfId="0" applyFont="1" applyFill="1" applyBorder="1" applyAlignment="1">
      <alignment horizontal="center" vertical="center" wrapText="1"/>
    </xf>
    <xf numFmtId="0" fontId="10" fillId="27" borderId="1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/>
    </xf>
    <xf numFmtId="0" fontId="7" fillId="11" borderId="0" xfId="0" applyFont="1" applyFill="1" applyBorder="1" applyAlignment="1">
      <alignment horizontal="center" vertical="center" wrapText="1"/>
    </xf>
    <xf numFmtId="2" fontId="7" fillId="11" borderId="0" xfId="0" applyNumberFormat="1" applyFont="1" applyFill="1" applyBorder="1" applyAlignment="1">
      <alignment horizontal="center" vertical="center" wrapText="1"/>
    </xf>
    <xf numFmtId="2" fontId="7" fillId="11" borderId="0" xfId="0" applyNumberFormat="1" applyFont="1" applyFill="1" applyBorder="1" applyAlignment="1">
      <alignment wrapText="1"/>
    </xf>
    <xf numFmtId="9" fontId="0" fillId="0" borderId="0" xfId="1" applyFont="1" applyAlignment="1">
      <alignment horizontal="center" vertical="center"/>
    </xf>
    <xf numFmtId="0" fontId="0" fillId="28" borderId="0" xfId="0" applyFill="1" applyAlignment="1">
      <alignment horizontal="center" vertical="center" wrapText="1"/>
    </xf>
    <xf numFmtId="0" fontId="2" fillId="28" borderId="0" xfId="0" applyFont="1" applyFill="1" applyAlignment="1">
      <alignment horizontal="center" vertical="center" wrapText="1"/>
    </xf>
    <xf numFmtId="165" fontId="8" fillId="31" borderId="1" xfId="0" applyNumberFormat="1" applyFont="1" applyFill="1" applyBorder="1" applyAlignment="1">
      <alignment vertical="center" wrapText="1"/>
    </xf>
    <xf numFmtId="165" fontId="10" fillId="32" borderId="1" xfId="0" applyNumberFormat="1" applyFont="1" applyFill="1" applyBorder="1" applyAlignment="1">
      <alignment horizontal="center" vertical="center" wrapText="1"/>
    </xf>
    <xf numFmtId="165" fontId="8" fillId="32" borderId="1" xfId="0" applyNumberFormat="1" applyFont="1" applyFill="1" applyBorder="1" applyAlignment="1">
      <alignment vertical="center" wrapText="1"/>
    </xf>
    <xf numFmtId="165" fontId="8" fillId="28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8" fillId="13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vertical="center" wrapText="1"/>
    </xf>
    <xf numFmtId="165" fontId="8" fillId="0" borderId="1" xfId="0" applyNumberFormat="1" applyFont="1" applyBorder="1" applyAlignment="1">
      <alignment wrapText="1"/>
    </xf>
    <xf numFmtId="165" fontId="8" fillId="35" borderId="1" xfId="0" applyNumberFormat="1" applyFont="1" applyFill="1" applyBorder="1" applyAlignment="1">
      <alignment vertical="center" wrapText="1"/>
    </xf>
    <xf numFmtId="165" fontId="10" fillId="35" borderId="1" xfId="0" applyNumberFormat="1" applyFont="1" applyFill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8" fillId="12" borderId="1" xfId="0" applyNumberFormat="1" applyFont="1" applyFill="1" applyBorder="1" applyAlignment="1">
      <alignment vertical="center" wrapText="1"/>
    </xf>
    <xf numFmtId="165" fontId="10" fillId="12" borderId="1" xfId="0" applyNumberFormat="1" applyFont="1" applyFill="1" applyBorder="1" applyAlignment="1">
      <alignment horizontal="center" vertical="center" wrapText="1"/>
    </xf>
    <xf numFmtId="1" fontId="8" fillId="28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8" fillId="13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8" fillId="0" borderId="1" xfId="0" applyFont="1" applyBorder="1" applyAlignment="1">
      <alignment horizontal="right" wrapText="1"/>
    </xf>
    <xf numFmtId="0" fontId="8" fillId="0" borderId="0" xfId="0" applyFont="1"/>
    <xf numFmtId="0" fontId="8" fillId="38" borderId="1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10" fillId="2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9" borderId="0" xfId="0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0" fillId="0" borderId="0" xfId="0"/>
    <xf numFmtId="9" fontId="0" fillId="0" borderId="0" xfId="1" applyFont="1"/>
    <xf numFmtId="167" fontId="0" fillId="0" borderId="0" xfId="1" applyNumberFormat="1" applyFont="1"/>
    <xf numFmtId="0" fontId="0" fillId="28" borderId="0" xfId="0" applyFill="1" applyAlignment="1">
      <alignment vertical="center" wrapText="1"/>
    </xf>
    <xf numFmtId="165" fontId="0" fillId="0" borderId="13" xfId="0" applyNumberFormat="1" applyBorder="1"/>
    <xf numFmtId="0" fontId="0" fillId="28" borderId="13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center" vertical="center" wrapText="1"/>
    </xf>
    <xf numFmtId="167" fontId="0" fillId="28" borderId="13" xfId="1" applyNumberFormat="1" applyFont="1" applyFill="1" applyBorder="1" applyAlignment="1">
      <alignment horizontal="center" vertical="center" wrapText="1"/>
    </xf>
    <xf numFmtId="2" fontId="0" fillId="28" borderId="0" xfId="0" applyNumberFormat="1" applyFill="1" applyAlignment="1">
      <alignment horizontal="center" vertical="center" wrapText="1"/>
    </xf>
    <xf numFmtId="167" fontId="0" fillId="27" borderId="13" xfId="1" applyNumberFormat="1" applyFont="1" applyFill="1" applyBorder="1" applyAlignment="1">
      <alignment horizontal="center" vertical="center" wrapText="1"/>
    </xf>
    <xf numFmtId="167" fontId="0" fillId="40" borderId="13" xfId="1" applyNumberFormat="1" applyFont="1" applyFill="1" applyBorder="1" applyAlignment="1">
      <alignment horizontal="center" vertical="center" wrapText="1"/>
    </xf>
    <xf numFmtId="0" fontId="0" fillId="27" borderId="13" xfId="0" applyFill="1" applyBorder="1" applyAlignment="1">
      <alignment horizontal="center" vertical="center" wrapText="1"/>
    </xf>
    <xf numFmtId="0" fontId="0" fillId="28" borderId="10" xfId="0" applyFill="1" applyBorder="1" applyAlignment="1">
      <alignment vertical="center" wrapText="1"/>
    </xf>
    <xf numFmtId="0" fontId="0" fillId="28" borderId="14" xfId="0" applyFill="1" applyBorder="1" applyAlignment="1">
      <alignment vertical="center" wrapText="1"/>
    </xf>
    <xf numFmtId="0" fontId="0" fillId="28" borderId="1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167" fontId="0" fillId="0" borderId="15" xfId="0" applyNumberFormat="1" applyBorder="1" applyAlignment="1">
      <alignment vertical="center" wrapText="1"/>
    </xf>
    <xf numFmtId="0" fontId="0" fillId="0" borderId="0" xfId="0" applyNumberFormat="1"/>
    <xf numFmtId="1" fontId="0" fillId="0" borderId="0" xfId="1" applyNumberFormat="1" applyFont="1" applyAlignment="1">
      <alignment vertical="center" wrapText="1"/>
    </xf>
    <xf numFmtId="1" fontId="0" fillId="0" borderId="10" xfId="1" applyNumberFormat="1" applyFont="1" applyBorder="1" applyAlignment="1">
      <alignment vertical="center" wrapText="1"/>
    </xf>
    <xf numFmtId="1" fontId="0" fillId="0" borderId="15" xfId="1" applyNumberFormat="1" applyFont="1" applyBorder="1" applyAlignment="1">
      <alignment vertical="center" wrapText="1"/>
    </xf>
    <xf numFmtId="1" fontId="0" fillId="0" borderId="14" xfId="1" applyNumberFormat="1" applyFon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15" xfId="0" applyNumberFormat="1" applyBorder="1" applyAlignment="1">
      <alignment vertical="center" wrapText="1"/>
    </xf>
    <xf numFmtId="1" fontId="0" fillId="0" borderId="10" xfId="0" applyNumberFormat="1" applyBorder="1" applyAlignment="1">
      <alignment vertical="center" wrapText="1"/>
    </xf>
    <xf numFmtId="1" fontId="0" fillId="0" borderId="14" xfId="0" applyNumberFormat="1" applyBorder="1" applyAlignment="1">
      <alignment vertical="center" wrapText="1"/>
    </xf>
    <xf numFmtId="167" fontId="0" fillId="0" borderId="0" xfId="0" applyNumberFormat="1"/>
    <xf numFmtId="4" fontId="4" fillId="2" borderId="0" xfId="0" applyNumberFormat="1" applyFont="1" applyFill="1" applyAlignment="1">
      <alignment horizontal="center" vertical="center" wrapText="1"/>
    </xf>
    <xf numFmtId="0" fontId="0" fillId="0" borderId="0" xfId="0"/>
    <xf numFmtId="4" fontId="9" fillId="2" borderId="0" xfId="0" applyNumberFormat="1" applyFont="1" applyFill="1" applyAlignment="1">
      <alignment horizontal="center" vertical="center" wrapText="1"/>
    </xf>
    <xf numFmtId="0" fontId="2" fillId="28" borderId="0" xfId="0" applyFont="1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9" fontId="0" fillId="28" borderId="0" xfId="0" applyNumberForma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20" borderId="0" xfId="0" applyFill="1" applyAlignment="1">
      <alignment horizontal="center"/>
    </xf>
    <xf numFmtId="0" fontId="8" fillId="13" borderId="2" xfId="0" applyFont="1" applyFill="1" applyBorder="1" applyAlignment="1">
      <alignment horizontal="center" wrapText="1"/>
    </xf>
    <xf numFmtId="0" fontId="8" fillId="13" borderId="3" xfId="0" applyFont="1" applyFill="1" applyBorder="1" applyAlignment="1">
      <alignment horizontal="center" wrapText="1"/>
    </xf>
    <xf numFmtId="0" fontId="8" fillId="13" borderId="4" xfId="0" applyFont="1" applyFill="1" applyBorder="1" applyAlignment="1">
      <alignment horizontal="center" wrapText="1"/>
    </xf>
    <xf numFmtId="0" fontId="0" fillId="15" borderId="5" xfId="0" applyFill="1" applyBorder="1" applyAlignment="1">
      <alignment horizontal="center"/>
    </xf>
    <xf numFmtId="0" fontId="2" fillId="28" borderId="0" xfId="0" applyFont="1" applyFill="1" applyAlignment="1">
      <alignment horizontal="center" vertical="top" wrapText="1"/>
    </xf>
    <xf numFmtId="0" fontId="0" fillId="19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28" borderId="0" xfId="0" applyFill="1" applyAlignment="1">
      <alignment horizontal="left" vertical="top" wrapText="1"/>
    </xf>
    <xf numFmtId="0" fontId="0" fillId="28" borderId="0" xfId="0" applyFill="1" applyAlignment="1">
      <alignment horizontal="center" vertical="top" wrapText="1"/>
    </xf>
    <xf numFmtId="0" fontId="2" fillId="0" borderId="1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8" fillId="32" borderId="2" xfId="0" applyNumberFormat="1" applyFont="1" applyFill="1" applyBorder="1" applyAlignment="1">
      <alignment vertical="center" wrapText="1"/>
    </xf>
    <xf numFmtId="165" fontId="8" fillId="32" borderId="4" xfId="0" applyNumberFormat="1" applyFont="1" applyFill="1" applyBorder="1" applyAlignment="1">
      <alignment vertical="center" wrapText="1"/>
    </xf>
    <xf numFmtId="165" fontId="15" fillId="30" borderId="9" xfId="0" applyNumberFormat="1" applyFont="1" applyFill="1" applyBorder="1" applyAlignment="1">
      <alignment horizontal="center" vertical="center" wrapText="1"/>
    </xf>
    <xf numFmtId="165" fontId="15" fillId="30" borderId="7" xfId="0" applyNumberFormat="1" applyFont="1" applyFill="1" applyBorder="1" applyAlignment="1">
      <alignment horizontal="center" vertical="center" wrapText="1"/>
    </xf>
    <xf numFmtId="165" fontId="15" fillId="30" borderId="8" xfId="0" applyNumberFormat="1" applyFont="1" applyFill="1" applyBorder="1" applyAlignment="1">
      <alignment horizontal="center" vertical="center" wrapText="1"/>
    </xf>
    <xf numFmtId="165" fontId="10" fillId="32" borderId="2" xfId="0" applyNumberFormat="1" applyFont="1" applyFill="1" applyBorder="1" applyAlignment="1">
      <alignment horizontal="center" vertical="center" wrapText="1"/>
    </xf>
    <xf numFmtId="165" fontId="10" fillId="32" borderId="3" xfId="0" applyNumberFormat="1" applyFont="1" applyFill="1" applyBorder="1" applyAlignment="1">
      <alignment horizontal="center" vertical="center" wrapText="1"/>
    </xf>
    <xf numFmtId="165" fontId="10" fillId="32" borderId="4" xfId="0" applyNumberFormat="1" applyFont="1" applyFill="1" applyBorder="1" applyAlignment="1">
      <alignment horizontal="center" vertical="center" wrapText="1"/>
    </xf>
    <xf numFmtId="165" fontId="8" fillId="32" borderId="3" xfId="0" applyNumberFormat="1" applyFont="1" applyFill="1" applyBorder="1" applyAlignment="1">
      <alignment vertical="center" wrapText="1"/>
    </xf>
    <xf numFmtId="165" fontId="14" fillId="29" borderId="9" xfId="0" applyNumberFormat="1" applyFont="1" applyFill="1" applyBorder="1" applyAlignment="1">
      <alignment horizontal="center" vertical="center" wrapText="1"/>
    </xf>
    <xf numFmtId="165" fontId="14" fillId="29" borderId="7" xfId="0" applyNumberFormat="1" applyFont="1" applyFill="1" applyBorder="1" applyAlignment="1">
      <alignment horizontal="center" vertical="center" wrapText="1"/>
    </xf>
    <xf numFmtId="165" fontId="14" fillId="29" borderId="8" xfId="0" applyNumberFormat="1" applyFont="1" applyFill="1" applyBorder="1" applyAlignment="1">
      <alignment horizontal="center" vertical="center" wrapText="1"/>
    </xf>
    <xf numFmtId="165" fontId="8" fillId="35" borderId="2" xfId="0" applyNumberFormat="1" applyFont="1" applyFill="1" applyBorder="1" applyAlignment="1">
      <alignment vertical="center" wrapText="1"/>
    </xf>
    <xf numFmtId="165" fontId="8" fillId="35" borderId="4" xfId="0" applyNumberFormat="1" applyFont="1" applyFill="1" applyBorder="1" applyAlignment="1">
      <alignment vertical="center" wrapText="1"/>
    </xf>
    <xf numFmtId="165" fontId="15" fillId="34" borderId="9" xfId="0" applyNumberFormat="1" applyFont="1" applyFill="1" applyBorder="1" applyAlignment="1">
      <alignment horizontal="center" vertical="center" wrapText="1"/>
    </xf>
    <xf numFmtId="165" fontId="15" fillId="34" borderId="7" xfId="0" applyNumberFormat="1" applyFont="1" applyFill="1" applyBorder="1" applyAlignment="1">
      <alignment horizontal="center" vertical="center" wrapText="1"/>
    </xf>
    <xf numFmtId="165" fontId="15" fillId="34" borderId="8" xfId="0" applyNumberFormat="1" applyFont="1" applyFill="1" applyBorder="1" applyAlignment="1">
      <alignment horizontal="center" vertical="center" wrapText="1"/>
    </xf>
    <xf numFmtId="165" fontId="10" fillId="35" borderId="2" xfId="0" applyNumberFormat="1" applyFont="1" applyFill="1" applyBorder="1" applyAlignment="1">
      <alignment horizontal="center" vertical="center" wrapText="1"/>
    </xf>
    <xf numFmtId="165" fontId="10" fillId="35" borderId="3" xfId="0" applyNumberFormat="1" applyFont="1" applyFill="1" applyBorder="1" applyAlignment="1">
      <alignment horizontal="center" vertical="center" wrapText="1"/>
    </xf>
    <xf numFmtId="165" fontId="10" fillId="35" borderId="4" xfId="0" applyNumberFormat="1" applyFont="1" applyFill="1" applyBorder="1" applyAlignment="1">
      <alignment horizontal="center" vertical="center" wrapText="1"/>
    </xf>
    <xf numFmtId="165" fontId="8" fillId="35" borderId="3" xfId="0" applyNumberFormat="1" applyFont="1" applyFill="1" applyBorder="1" applyAlignment="1">
      <alignment vertical="center" wrapText="1"/>
    </xf>
    <xf numFmtId="165" fontId="14" fillId="33" borderId="9" xfId="0" applyNumberFormat="1" applyFont="1" applyFill="1" applyBorder="1" applyAlignment="1">
      <alignment horizontal="center" vertical="center" wrapText="1"/>
    </xf>
    <xf numFmtId="165" fontId="14" fillId="33" borderId="7" xfId="0" applyNumberFormat="1" applyFont="1" applyFill="1" applyBorder="1" applyAlignment="1">
      <alignment horizontal="center" vertical="center" wrapText="1"/>
    </xf>
    <xf numFmtId="165" fontId="14" fillId="33" borderId="8" xfId="0" applyNumberFormat="1" applyFont="1" applyFill="1" applyBorder="1" applyAlignment="1">
      <alignment horizontal="center" vertical="center" wrapText="1"/>
    </xf>
    <xf numFmtId="165" fontId="8" fillId="12" borderId="2" xfId="0" applyNumberFormat="1" applyFont="1" applyFill="1" applyBorder="1" applyAlignment="1">
      <alignment vertical="center" wrapText="1"/>
    </xf>
    <xf numFmtId="165" fontId="8" fillId="12" borderId="4" xfId="0" applyNumberFormat="1" applyFont="1" applyFill="1" applyBorder="1" applyAlignment="1">
      <alignment vertical="center" wrapText="1"/>
    </xf>
    <xf numFmtId="165" fontId="15" fillId="37" borderId="9" xfId="0" applyNumberFormat="1" applyFont="1" applyFill="1" applyBorder="1" applyAlignment="1">
      <alignment horizontal="center" vertical="center" wrapText="1"/>
    </xf>
    <xf numFmtId="165" fontId="15" fillId="37" borderId="7" xfId="0" applyNumberFormat="1" applyFont="1" applyFill="1" applyBorder="1" applyAlignment="1">
      <alignment horizontal="center" vertical="center" wrapText="1"/>
    </xf>
    <xf numFmtId="165" fontId="15" fillId="37" borderId="8" xfId="0" applyNumberFormat="1" applyFont="1" applyFill="1" applyBorder="1" applyAlignment="1">
      <alignment horizontal="center" vertical="center" wrapText="1"/>
    </xf>
    <xf numFmtId="165" fontId="10" fillId="12" borderId="2" xfId="0" applyNumberFormat="1" applyFont="1" applyFill="1" applyBorder="1" applyAlignment="1">
      <alignment horizontal="center" vertical="center" wrapText="1"/>
    </xf>
    <xf numFmtId="165" fontId="10" fillId="12" borderId="3" xfId="0" applyNumberFormat="1" applyFont="1" applyFill="1" applyBorder="1" applyAlignment="1">
      <alignment horizontal="center" vertical="center" wrapText="1"/>
    </xf>
    <xf numFmtId="165" fontId="10" fillId="12" borderId="4" xfId="0" applyNumberFormat="1" applyFont="1" applyFill="1" applyBorder="1" applyAlignment="1">
      <alignment horizontal="center" vertical="center" wrapText="1"/>
    </xf>
    <xf numFmtId="165" fontId="8" fillId="12" borderId="3" xfId="0" applyNumberFormat="1" applyFont="1" applyFill="1" applyBorder="1" applyAlignment="1">
      <alignment vertical="center" wrapText="1"/>
    </xf>
    <xf numFmtId="165" fontId="14" fillId="36" borderId="9" xfId="0" applyNumberFormat="1" applyFont="1" applyFill="1" applyBorder="1" applyAlignment="1">
      <alignment horizontal="center" vertical="center" wrapText="1"/>
    </xf>
    <xf numFmtId="165" fontId="14" fillId="36" borderId="7" xfId="0" applyNumberFormat="1" applyFont="1" applyFill="1" applyBorder="1" applyAlignment="1">
      <alignment horizontal="center" vertical="center" wrapText="1"/>
    </xf>
    <xf numFmtId="165" fontId="14" fillId="36" borderId="8" xfId="0" applyNumberFormat="1" applyFont="1" applyFill="1" applyBorder="1" applyAlignment="1">
      <alignment horizontal="center" vertical="center" wrapText="1"/>
    </xf>
    <xf numFmtId="0" fontId="2" fillId="28" borderId="10" xfId="0" applyFont="1" applyFill="1" applyBorder="1" applyAlignment="1">
      <alignment horizontal="center" vertical="top" wrapText="1"/>
    </xf>
    <xf numFmtId="0" fontId="2" fillId="28" borderId="11" xfId="0" applyFont="1" applyFill="1" applyBorder="1" applyAlignment="1">
      <alignment horizontal="center" vertical="center" wrapText="1"/>
    </xf>
    <xf numFmtId="0" fontId="2" fillId="28" borderId="12" xfId="0" applyFont="1" applyFill="1" applyBorder="1" applyAlignment="1">
      <alignment horizontal="center" vertical="top" wrapText="1"/>
    </xf>
    <xf numFmtId="0" fontId="0" fillId="28" borderId="13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5050"/>
      <color rgb="FFCC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'Thread Metrics'!$A$3</c:f>
              <c:strCache>
                <c:ptCount val="1"/>
                <c:pt idx="0">
                  <c:v>media Counter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D-4A33-84C7-AE6028E8B24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8D-4A33-84C7-AE6028E8B2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D-4A33-84C7-AE6028E8B2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8D-4A33-84C7-AE6028E8B2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D-4A33-84C7-AE6028E8B24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8D-4A33-84C7-AE6028E8B242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D-4A33-84C7-AE6028E8B24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58D-4A33-84C7-AE6028E8B24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D-4A33-84C7-AE6028E8B24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58D-4A33-84C7-AE6028E8B24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58D-4A33-84C7-AE6028E8B242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8D-4A33-84C7-AE6028E8B24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58D-4A33-84C7-AE6028E8B24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8D-4A33-84C7-AE6028E8B24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58D-4A33-84C7-AE6028E8B24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D-4A33-84C7-AE6028E8B242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58D-4A33-84C7-AE6028E8B24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D-4A33-84C7-AE6028E8B24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58D-4A33-84C7-AE6028E8B24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8D-4A33-84C7-AE6028E8B24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58D-4A33-84C7-AE6028E8B242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58D-4A33-84C7-AE6028E8B242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58D-4A33-84C7-AE6028E8B242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58D-4A33-84C7-AE6028E8B24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58D-4A33-84C7-AE6028E8B242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58D-4A33-84C7-AE6028E8B24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58D-4A33-84C7-AE6028E8B24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58D-4A33-84C7-AE6028E8B242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58D-4A33-84C7-AE6028E8B242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58D-4A33-84C7-AE6028E8B242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58D-4A33-84C7-AE6028E8B242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58D-4A33-84C7-AE6028E8B24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58D-4A33-84C7-AE6028E8B24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58D-4A33-84C7-AE6028E8B242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58D-4A33-84C7-AE6028E8B242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58D-4A33-84C7-AE6028E8B242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58D-4A33-84C7-AE6028E8B242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58D-4A33-84C7-AE6028E8B242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58D-4A33-84C7-AE6028E8B242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58D-4A33-84C7-AE6028E8B242}"/>
              </c:ext>
            </c:extLst>
          </c:dPt>
          <c:cat>
            <c:multiLvlStrRef>
              <c:f>'Thread Metrics'!$B$1:$BD$2</c:f>
              <c:multiLvlStrCache>
                <c:ptCount val="55"/>
                <c:lvl>
                  <c:pt idx="0">
                    <c:v>BASE TEST (no communication)</c:v>
                  </c:pt>
                  <c:pt idx="1">
                    <c:v>Echo (no encryption)</c:v>
                  </c:pt>
                  <c:pt idx="2">
                    <c:v>Software encryption</c:v>
                  </c:pt>
                  <c:pt idx="3">
                    <c:v>Encrypt em ROCC MEM</c:v>
                  </c:pt>
                  <c:pt idx="4">
                    <c:v>Encrypt em ROCC</c:v>
                  </c:pt>
                  <c:pt idx="5">
                    <c:v>Encrypt em MMIO</c:v>
                  </c:pt>
                  <c:pt idx="7">
                    <c:v>BASE TEST (no communication)</c:v>
                  </c:pt>
                  <c:pt idx="8">
                    <c:v>Echo (no encryption)</c:v>
                  </c:pt>
                  <c:pt idx="9">
                    <c:v>Software encryption (90ms)</c:v>
                  </c:pt>
                  <c:pt idx="10">
                    <c:v>Encrypt em ROCC MEM</c:v>
                  </c:pt>
                  <c:pt idx="11">
                    <c:v>Encrypt em ROCC</c:v>
                  </c:pt>
                  <c:pt idx="12">
                    <c:v>Encrypt em MMIO</c:v>
                  </c:pt>
                  <c:pt idx="14">
                    <c:v>BASE TEST (no communication)</c:v>
                  </c:pt>
                  <c:pt idx="15">
                    <c:v>Echo (no encryption)</c:v>
                  </c:pt>
                  <c:pt idx="16">
                    <c:v>Software encryption (90ms)</c:v>
                  </c:pt>
                  <c:pt idx="17">
                    <c:v>Encrypt em ROCC MEM</c:v>
                  </c:pt>
                  <c:pt idx="18">
                    <c:v>Encrypt em ROCC</c:v>
                  </c:pt>
                  <c:pt idx="19">
                    <c:v>Encrypt em MMIO</c:v>
                  </c:pt>
                  <c:pt idx="21">
                    <c:v>BASE TEST (no communication)</c:v>
                  </c:pt>
                  <c:pt idx="22">
                    <c:v>Echo (no encryption)</c:v>
                  </c:pt>
                  <c:pt idx="23">
                    <c:v>Software encryption (90ms)</c:v>
                  </c:pt>
                  <c:pt idx="24">
                    <c:v>Encrypt em ROCC MEM</c:v>
                  </c:pt>
                  <c:pt idx="25">
                    <c:v>Encrypt em ROCC</c:v>
                  </c:pt>
                  <c:pt idx="26">
                    <c:v>Encrypt em MMIO</c:v>
                  </c:pt>
                  <c:pt idx="28">
                    <c:v>BASE TEST (no communication)</c:v>
                  </c:pt>
                  <c:pt idx="29">
                    <c:v>Echo (no encryption)</c:v>
                  </c:pt>
                  <c:pt idx="30">
                    <c:v>Software encryption (90ms)</c:v>
                  </c:pt>
                  <c:pt idx="31">
                    <c:v>Encrypt em ROCC MEM</c:v>
                  </c:pt>
                  <c:pt idx="32">
                    <c:v>Encrypt em ROCC</c:v>
                  </c:pt>
                  <c:pt idx="33">
                    <c:v>Encrypt em MMIO</c:v>
                  </c:pt>
                  <c:pt idx="35">
                    <c:v>BASE TEST (no communication)</c:v>
                  </c:pt>
                  <c:pt idx="36">
                    <c:v>Echo (no encryption)</c:v>
                  </c:pt>
                  <c:pt idx="37">
                    <c:v>Software encryption (90ms)</c:v>
                  </c:pt>
                  <c:pt idx="38">
                    <c:v>Encrypt em ROCC MEM</c:v>
                  </c:pt>
                  <c:pt idx="39">
                    <c:v>Encrypt em ROCC</c:v>
                  </c:pt>
                  <c:pt idx="40">
                    <c:v>Encrypt em MMIO</c:v>
                  </c:pt>
                  <c:pt idx="42">
                    <c:v>BASE TEST (no communication)</c:v>
                  </c:pt>
                  <c:pt idx="43">
                    <c:v>Echo (no encryption)</c:v>
                  </c:pt>
                  <c:pt idx="44">
                    <c:v>Software encryption (90ms)</c:v>
                  </c:pt>
                  <c:pt idx="45">
                    <c:v>Encrypt em ROCC MEM</c:v>
                  </c:pt>
                  <c:pt idx="46">
                    <c:v>Encrypt em ROCC</c:v>
                  </c:pt>
                  <c:pt idx="47">
                    <c:v>Encrypt em MMIO</c:v>
                  </c:pt>
                  <c:pt idx="49">
                    <c:v>BASE TEST (no communication)</c:v>
                  </c:pt>
                  <c:pt idx="50">
                    <c:v>Echo (no encryption)</c:v>
                  </c:pt>
                  <c:pt idx="51">
                    <c:v>Software encryption (90ms)</c:v>
                  </c:pt>
                  <c:pt idx="52">
                    <c:v>Encrypt em ROCC MEM</c:v>
                  </c:pt>
                  <c:pt idx="53">
                    <c:v>Encrypt em ROCC</c:v>
                  </c:pt>
                  <c:pt idx="54">
                    <c:v>Encrypt em MMIO</c:v>
                  </c:pt>
                </c:lvl>
                <c:lvl>
                  <c:pt idx="0">
                    <c:v>1-Basic Processing Test</c:v>
                  </c:pt>
                  <c:pt idx="7">
                    <c:v>2-Cooperative Scheduling Test        </c:v>
                  </c:pt>
                  <c:pt idx="14">
                    <c:v>3-Preemptive Scheduling Test</c:v>
                  </c:pt>
                  <c:pt idx="21">
                    <c:v>4-Interrupt Processing Test</c:v>
                  </c:pt>
                  <c:pt idx="28">
                    <c:v>5-Interrupt Preemption Processing Test</c:v>
                  </c:pt>
                  <c:pt idx="35">
                    <c:v>6-Message Processing Test</c:v>
                  </c:pt>
                  <c:pt idx="42">
                    <c:v>7-Synchronization Processing Test</c:v>
                  </c:pt>
                  <c:pt idx="49">
                    <c:v>8-RTOS Memory allocation</c:v>
                  </c:pt>
                </c:lvl>
              </c:multiLvlStrCache>
            </c:multiLvlStrRef>
          </c:cat>
          <c:val>
            <c:numRef>
              <c:f>'Thread Metrics'!$B$3:$BD$3</c:f>
              <c:numCache>
                <c:formatCode>General</c:formatCode>
                <c:ptCount val="55"/>
                <c:pt idx="0">
                  <c:v>73005</c:v>
                </c:pt>
                <c:pt idx="1">
                  <c:v>43579</c:v>
                </c:pt>
                <c:pt idx="2">
                  <c:v>38041</c:v>
                </c:pt>
                <c:pt idx="3">
                  <c:v>51022</c:v>
                </c:pt>
                <c:pt idx="4">
                  <c:v>51314</c:v>
                </c:pt>
                <c:pt idx="5">
                  <c:v>50580</c:v>
                </c:pt>
                <c:pt idx="7">
                  <c:v>4049985</c:v>
                </c:pt>
                <c:pt idx="8">
                  <c:v>2460262</c:v>
                </c:pt>
                <c:pt idx="9">
                  <c:v>2091997</c:v>
                </c:pt>
                <c:pt idx="10">
                  <c:v>2832245</c:v>
                </c:pt>
                <c:pt idx="11">
                  <c:v>2770441</c:v>
                </c:pt>
                <c:pt idx="12">
                  <c:v>2837222</c:v>
                </c:pt>
                <c:pt idx="14">
                  <c:v>1465067</c:v>
                </c:pt>
                <c:pt idx="15">
                  <c:v>847590</c:v>
                </c:pt>
                <c:pt idx="16">
                  <c:v>746449</c:v>
                </c:pt>
                <c:pt idx="17">
                  <c:v>998941</c:v>
                </c:pt>
                <c:pt idx="18">
                  <c:v>1018935</c:v>
                </c:pt>
                <c:pt idx="19">
                  <c:v>998020</c:v>
                </c:pt>
                <c:pt idx="21">
                  <c:v>5791491</c:v>
                </c:pt>
                <c:pt idx="22">
                  <c:v>3495987</c:v>
                </c:pt>
                <c:pt idx="23">
                  <c:v>2991321</c:v>
                </c:pt>
                <c:pt idx="24">
                  <c:v>4094259</c:v>
                </c:pt>
                <c:pt idx="25">
                  <c:v>3954596</c:v>
                </c:pt>
                <c:pt idx="26">
                  <c:v>4038430</c:v>
                </c:pt>
                <c:pt idx="28">
                  <c:v>3120991</c:v>
                </c:pt>
                <c:pt idx="29">
                  <c:v>1806529</c:v>
                </c:pt>
                <c:pt idx="30">
                  <c:v>1608188</c:v>
                </c:pt>
                <c:pt idx="31">
                  <c:v>2098460</c:v>
                </c:pt>
                <c:pt idx="32">
                  <c:v>2157839</c:v>
                </c:pt>
                <c:pt idx="33">
                  <c:v>2115207</c:v>
                </c:pt>
                <c:pt idx="35">
                  <c:v>5138443</c:v>
                </c:pt>
                <c:pt idx="36">
                  <c:v>2973893</c:v>
                </c:pt>
                <c:pt idx="37">
                  <c:v>2717914</c:v>
                </c:pt>
                <c:pt idx="38">
                  <c:v>3604085</c:v>
                </c:pt>
                <c:pt idx="39">
                  <c:v>3539061</c:v>
                </c:pt>
                <c:pt idx="40">
                  <c:v>3596371</c:v>
                </c:pt>
                <c:pt idx="42">
                  <c:v>5324694</c:v>
                </c:pt>
                <c:pt idx="43">
                  <c:v>3091051</c:v>
                </c:pt>
                <c:pt idx="44">
                  <c:v>2754402</c:v>
                </c:pt>
                <c:pt idx="45">
                  <c:v>3583909</c:v>
                </c:pt>
                <c:pt idx="46">
                  <c:v>3665388</c:v>
                </c:pt>
                <c:pt idx="47">
                  <c:v>3557879</c:v>
                </c:pt>
                <c:pt idx="49">
                  <c:v>2606810</c:v>
                </c:pt>
                <c:pt idx="50">
                  <c:v>1519854</c:v>
                </c:pt>
                <c:pt idx="51">
                  <c:v>1333836</c:v>
                </c:pt>
                <c:pt idx="52">
                  <c:v>1781272</c:v>
                </c:pt>
                <c:pt idx="53">
                  <c:v>1766475</c:v>
                </c:pt>
                <c:pt idx="54">
                  <c:v>1772569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D-4A33-84C7-AE6028E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2368640"/>
        <c:axId val="1922364480"/>
      </c:barChart>
      <c:lineChart>
        <c:grouping val="standard"/>
        <c:varyColors val="0"/>
        <c:ser>
          <c:idx val="1"/>
          <c:order val="1"/>
          <c:tx>
            <c:strRef>
              <c:f>'Thread Metrics'!$A$4</c:f>
              <c:strCache>
                <c:ptCount val="1"/>
                <c:pt idx="0">
                  <c:v>Total packets received
(Max enviados = 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'Thread Metrics'!$B$1:$BD$2</c:f>
              <c:multiLvlStrCache>
                <c:ptCount val="55"/>
                <c:lvl>
                  <c:pt idx="0">
                    <c:v>BASE TEST (no communication)</c:v>
                  </c:pt>
                  <c:pt idx="1">
                    <c:v>Echo (no encryption)</c:v>
                  </c:pt>
                  <c:pt idx="2">
                    <c:v>Software encryption</c:v>
                  </c:pt>
                  <c:pt idx="3">
                    <c:v>Encrypt em ROCC MEM</c:v>
                  </c:pt>
                  <c:pt idx="4">
                    <c:v>Encrypt em ROCC</c:v>
                  </c:pt>
                  <c:pt idx="5">
                    <c:v>Encrypt em MMIO</c:v>
                  </c:pt>
                  <c:pt idx="7">
                    <c:v>BASE TEST (no communication)</c:v>
                  </c:pt>
                  <c:pt idx="8">
                    <c:v>Echo (no encryption)</c:v>
                  </c:pt>
                  <c:pt idx="9">
                    <c:v>Software encryption (90ms)</c:v>
                  </c:pt>
                  <c:pt idx="10">
                    <c:v>Encrypt em ROCC MEM</c:v>
                  </c:pt>
                  <c:pt idx="11">
                    <c:v>Encrypt em ROCC</c:v>
                  </c:pt>
                  <c:pt idx="12">
                    <c:v>Encrypt em MMIO</c:v>
                  </c:pt>
                  <c:pt idx="14">
                    <c:v>BASE TEST (no communication)</c:v>
                  </c:pt>
                  <c:pt idx="15">
                    <c:v>Echo (no encryption)</c:v>
                  </c:pt>
                  <c:pt idx="16">
                    <c:v>Software encryption (90ms)</c:v>
                  </c:pt>
                  <c:pt idx="17">
                    <c:v>Encrypt em ROCC MEM</c:v>
                  </c:pt>
                  <c:pt idx="18">
                    <c:v>Encrypt em ROCC</c:v>
                  </c:pt>
                  <c:pt idx="19">
                    <c:v>Encrypt em MMIO</c:v>
                  </c:pt>
                  <c:pt idx="21">
                    <c:v>BASE TEST (no communication)</c:v>
                  </c:pt>
                  <c:pt idx="22">
                    <c:v>Echo (no encryption)</c:v>
                  </c:pt>
                  <c:pt idx="23">
                    <c:v>Software encryption (90ms)</c:v>
                  </c:pt>
                  <c:pt idx="24">
                    <c:v>Encrypt em ROCC MEM</c:v>
                  </c:pt>
                  <c:pt idx="25">
                    <c:v>Encrypt em ROCC</c:v>
                  </c:pt>
                  <c:pt idx="26">
                    <c:v>Encrypt em MMIO</c:v>
                  </c:pt>
                  <c:pt idx="28">
                    <c:v>BASE TEST (no communication)</c:v>
                  </c:pt>
                  <c:pt idx="29">
                    <c:v>Echo (no encryption)</c:v>
                  </c:pt>
                  <c:pt idx="30">
                    <c:v>Software encryption (90ms)</c:v>
                  </c:pt>
                  <c:pt idx="31">
                    <c:v>Encrypt em ROCC MEM</c:v>
                  </c:pt>
                  <c:pt idx="32">
                    <c:v>Encrypt em ROCC</c:v>
                  </c:pt>
                  <c:pt idx="33">
                    <c:v>Encrypt em MMIO</c:v>
                  </c:pt>
                  <c:pt idx="35">
                    <c:v>BASE TEST (no communication)</c:v>
                  </c:pt>
                  <c:pt idx="36">
                    <c:v>Echo (no encryption)</c:v>
                  </c:pt>
                  <c:pt idx="37">
                    <c:v>Software encryption (90ms)</c:v>
                  </c:pt>
                  <c:pt idx="38">
                    <c:v>Encrypt em ROCC MEM</c:v>
                  </c:pt>
                  <c:pt idx="39">
                    <c:v>Encrypt em ROCC</c:v>
                  </c:pt>
                  <c:pt idx="40">
                    <c:v>Encrypt em MMIO</c:v>
                  </c:pt>
                  <c:pt idx="42">
                    <c:v>BASE TEST (no communication)</c:v>
                  </c:pt>
                  <c:pt idx="43">
                    <c:v>Echo (no encryption)</c:v>
                  </c:pt>
                  <c:pt idx="44">
                    <c:v>Software encryption (90ms)</c:v>
                  </c:pt>
                  <c:pt idx="45">
                    <c:v>Encrypt em ROCC MEM</c:v>
                  </c:pt>
                  <c:pt idx="46">
                    <c:v>Encrypt em ROCC</c:v>
                  </c:pt>
                  <c:pt idx="47">
                    <c:v>Encrypt em MMIO</c:v>
                  </c:pt>
                  <c:pt idx="49">
                    <c:v>BASE TEST (no communication)</c:v>
                  </c:pt>
                  <c:pt idx="50">
                    <c:v>Echo (no encryption)</c:v>
                  </c:pt>
                  <c:pt idx="51">
                    <c:v>Software encryption (90ms)</c:v>
                  </c:pt>
                  <c:pt idx="52">
                    <c:v>Encrypt em ROCC MEM</c:v>
                  </c:pt>
                  <c:pt idx="53">
                    <c:v>Encrypt em ROCC</c:v>
                  </c:pt>
                  <c:pt idx="54">
                    <c:v>Encrypt em MMIO</c:v>
                  </c:pt>
                </c:lvl>
                <c:lvl>
                  <c:pt idx="0">
                    <c:v>1-Basic Processing Test</c:v>
                  </c:pt>
                  <c:pt idx="7">
                    <c:v>2-Cooperative Scheduling Test        </c:v>
                  </c:pt>
                  <c:pt idx="14">
                    <c:v>3-Preemptive Scheduling Test</c:v>
                  </c:pt>
                  <c:pt idx="21">
                    <c:v>4-Interrupt Processing Test</c:v>
                  </c:pt>
                  <c:pt idx="28">
                    <c:v>5-Interrupt Preemption Processing Test</c:v>
                  </c:pt>
                  <c:pt idx="35">
                    <c:v>6-Message Processing Test</c:v>
                  </c:pt>
                  <c:pt idx="42">
                    <c:v>7-Synchronization Processing Test</c:v>
                  </c:pt>
                  <c:pt idx="49">
                    <c:v>8-RTOS Memory allocation</c:v>
                  </c:pt>
                </c:lvl>
              </c:multiLvlStrCache>
            </c:multiLvlStrRef>
          </c:cat>
          <c:val>
            <c:numRef>
              <c:f>'Thread Metrics'!$B$4:$BD$4</c:f>
              <c:numCache>
                <c:formatCode>General</c:formatCode>
                <c:ptCount val="55"/>
                <c:pt idx="0">
                  <c:v>0</c:v>
                </c:pt>
                <c:pt idx="2">
                  <c:v>501</c:v>
                </c:pt>
                <c:pt idx="3">
                  <c:v>652</c:v>
                </c:pt>
                <c:pt idx="4">
                  <c:v>646</c:v>
                </c:pt>
                <c:pt idx="5">
                  <c:v>652</c:v>
                </c:pt>
                <c:pt idx="7">
                  <c:v>0</c:v>
                </c:pt>
                <c:pt idx="8">
                  <c:v>911</c:v>
                </c:pt>
                <c:pt idx="9">
                  <c:v>497</c:v>
                </c:pt>
                <c:pt idx="10">
                  <c:v>657</c:v>
                </c:pt>
                <c:pt idx="11">
                  <c:v>647</c:v>
                </c:pt>
                <c:pt idx="12">
                  <c:v>655</c:v>
                </c:pt>
                <c:pt idx="14">
                  <c:v>0</c:v>
                </c:pt>
                <c:pt idx="15">
                  <c:v>863</c:v>
                </c:pt>
                <c:pt idx="16">
                  <c:v>497</c:v>
                </c:pt>
                <c:pt idx="17">
                  <c:v>645</c:v>
                </c:pt>
                <c:pt idx="18">
                  <c:v>654</c:v>
                </c:pt>
                <c:pt idx="19">
                  <c:v>642</c:v>
                </c:pt>
                <c:pt idx="21">
                  <c:v>0</c:v>
                </c:pt>
                <c:pt idx="22">
                  <c:v>915</c:v>
                </c:pt>
                <c:pt idx="23">
                  <c:v>506</c:v>
                </c:pt>
                <c:pt idx="24">
                  <c:v>666</c:v>
                </c:pt>
                <c:pt idx="25">
                  <c:v>660</c:v>
                </c:pt>
                <c:pt idx="26">
                  <c:v>668</c:v>
                </c:pt>
                <c:pt idx="28">
                  <c:v>0</c:v>
                </c:pt>
                <c:pt idx="29">
                  <c:v>867</c:v>
                </c:pt>
                <c:pt idx="30">
                  <c:v>496</c:v>
                </c:pt>
                <c:pt idx="31">
                  <c:v>647</c:v>
                </c:pt>
                <c:pt idx="32">
                  <c:v>645</c:v>
                </c:pt>
                <c:pt idx="33">
                  <c:v>635</c:v>
                </c:pt>
                <c:pt idx="35">
                  <c:v>0</c:v>
                </c:pt>
                <c:pt idx="36">
                  <c:v>855</c:v>
                </c:pt>
                <c:pt idx="37">
                  <c:v>500</c:v>
                </c:pt>
                <c:pt idx="38">
                  <c:v>660</c:v>
                </c:pt>
                <c:pt idx="39">
                  <c:v>653</c:v>
                </c:pt>
                <c:pt idx="40">
                  <c:v>660</c:v>
                </c:pt>
                <c:pt idx="42">
                  <c:v>0</c:v>
                </c:pt>
                <c:pt idx="43">
                  <c:v>872</c:v>
                </c:pt>
                <c:pt idx="44">
                  <c:v>505</c:v>
                </c:pt>
                <c:pt idx="45">
                  <c:v>662</c:v>
                </c:pt>
                <c:pt idx="46">
                  <c:v>660</c:v>
                </c:pt>
                <c:pt idx="47">
                  <c:v>656</c:v>
                </c:pt>
                <c:pt idx="49">
                  <c:v>0</c:v>
                </c:pt>
                <c:pt idx="50">
                  <c:v>875</c:v>
                </c:pt>
                <c:pt idx="51">
                  <c:v>498</c:v>
                </c:pt>
                <c:pt idx="52">
                  <c:v>646</c:v>
                </c:pt>
                <c:pt idx="53">
                  <c:v>641</c:v>
                </c:pt>
                <c:pt idx="54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D-4A33-84C7-AE6028E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04768"/>
        <c:axId val="1720208512"/>
      </c:lineChart>
      <c:catAx>
        <c:axId val="1922368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64480"/>
        <c:crosses val="autoZero"/>
        <c:auto val="1"/>
        <c:lblAlgn val="ctr"/>
        <c:lblOffset val="100"/>
        <c:noMultiLvlLbl val="0"/>
      </c:catAx>
      <c:valAx>
        <c:axId val="19223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68640"/>
        <c:crosses val="autoZero"/>
        <c:crossBetween val="between"/>
      </c:valAx>
      <c:valAx>
        <c:axId val="1720208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04768"/>
        <c:crosses val="max"/>
        <c:crossBetween val="between"/>
      </c:valAx>
      <c:catAx>
        <c:axId val="172020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020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Resources!$A$46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Resources!$C$46:$K$46</c:f>
              <c:numCache>
                <c:formatCode>General</c:formatCode>
                <c:ptCount val="9"/>
                <c:pt idx="0">
                  <c:v>6146</c:v>
                </c:pt>
                <c:pt idx="1">
                  <c:v>6156</c:v>
                </c:pt>
                <c:pt idx="2">
                  <c:v>6502</c:v>
                </c:pt>
                <c:pt idx="3">
                  <c:v>6866</c:v>
                </c:pt>
                <c:pt idx="4">
                  <c:v>6853</c:v>
                </c:pt>
                <c:pt idx="5">
                  <c:v>7229</c:v>
                </c:pt>
                <c:pt idx="6">
                  <c:v>7742</c:v>
                </c:pt>
                <c:pt idx="7">
                  <c:v>7755</c:v>
                </c:pt>
                <c:pt idx="8">
                  <c:v>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3-4615-8D1A-6D379E4DD544}"/>
            </c:ext>
          </c:extLst>
        </c:ser>
        <c:ser>
          <c:idx val="1"/>
          <c:order val="1"/>
          <c:tx>
            <c:strRef>
              <c:f>Resources!$A$47</c:f>
              <c:strCache>
                <c:ptCount val="1"/>
                <c:pt idx="0">
                  <c:v>LUTs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Resources!$C$47:$K$47</c:f>
              <c:numCache>
                <c:formatCode>General</c:formatCode>
                <c:ptCount val="9"/>
                <c:pt idx="0">
                  <c:v>4056</c:v>
                </c:pt>
                <c:pt idx="1">
                  <c:v>4174</c:v>
                </c:pt>
                <c:pt idx="2">
                  <c:v>4086</c:v>
                </c:pt>
                <c:pt idx="3">
                  <c:v>4328</c:v>
                </c:pt>
                <c:pt idx="4">
                  <c:v>4422</c:v>
                </c:pt>
                <c:pt idx="5">
                  <c:v>4464</c:v>
                </c:pt>
                <c:pt idx="6">
                  <c:v>4824</c:v>
                </c:pt>
                <c:pt idx="7">
                  <c:v>4913</c:v>
                </c:pt>
                <c:pt idx="8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3-4615-8D1A-6D379E4DD544}"/>
            </c:ext>
          </c:extLst>
        </c:ser>
        <c:ser>
          <c:idx val="2"/>
          <c:order val="2"/>
          <c:tx>
            <c:strRef>
              <c:f>Resources!$A$48</c:f>
              <c:strCache>
                <c:ptCount val="1"/>
                <c:pt idx="0">
                  <c:v>Muxes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Resources!$C$48:$K$48</c:f>
              <c:numCache>
                <c:formatCode>General</c:formatCode>
                <c:ptCount val="9"/>
                <c:pt idx="0">
                  <c:v>172</c:v>
                </c:pt>
                <c:pt idx="1">
                  <c:v>129</c:v>
                </c:pt>
                <c:pt idx="2">
                  <c:v>168</c:v>
                </c:pt>
                <c:pt idx="3">
                  <c:v>301</c:v>
                </c:pt>
                <c:pt idx="4">
                  <c:v>258</c:v>
                </c:pt>
                <c:pt idx="5">
                  <c:v>194</c:v>
                </c:pt>
                <c:pt idx="6">
                  <c:v>351</c:v>
                </c:pt>
                <c:pt idx="7">
                  <c:v>340</c:v>
                </c:pt>
                <c:pt idx="8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3-4615-8D1A-6D379E4DD544}"/>
            </c:ext>
          </c:extLst>
        </c:ser>
        <c:ser>
          <c:idx val="3"/>
          <c:order val="3"/>
          <c:tx>
            <c:strRef>
              <c:f>Resources!$A$49</c:f>
              <c:strCache>
                <c:ptCount val="1"/>
                <c:pt idx="0">
                  <c:v>FlipFlops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Resources!$C$49:$K$49</c:f>
              <c:numCache>
                <c:formatCode>General</c:formatCode>
                <c:ptCount val="9"/>
                <c:pt idx="0">
                  <c:v>1864</c:v>
                </c:pt>
                <c:pt idx="1">
                  <c:v>1822</c:v>
                </c:pt>
                <c:pt idx="2">
                  <c:v>2169</c:v>
                </c:pt>
                <c:pt idx="3">
                  <c:v>2187</c:v>
                </c:pt>
                <c:pt idx="4">
                  <c:v>2146</c:v>
                </c:pt>
                <c:pt idx="5">
                  <c:v>2496</c:v>
                </c:pt>
                <c:pt idx="6">
                  <c:v>2507</c:v>
                </c:pt>
                <c:pt idx="7">
                  <c:v>2465</c:v>
                </c:pt>
                <c:pt idx="8">
                  <c:v>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3-4615-8D1A-6D379E4DD5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0206432"/>
        <c:axId val="1720205184"/>
      </c:lineChart>
      <c:catAx>
        <c:axId val="17202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05184"/>
        <c:crosses val="autoZero"/>
        <c:auto val="1"/>
        <c:lblAlgn val="ctr"/>
        <c:lblOffset val="100"/>
        <c:noMultiLvlLbl val="0"/>
      </c:catAx>
      <c:valAx>
        <c:axId val="1720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8</xdr:row>
      <xdr:rowOff>33646</xdr:rowOff>
    </xdr:from>
    <xdr:to>
      <xdr:col>29</xdr:col>
      <xdr:colOff>540327</xdr:colOff>
      <xdr:row>38</xdr:row>
      <xdr:rowOff>83127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695AEF-9733-4DE5-999B-ECBA61947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451863</xdr:colOff>
      <xdr:row>8</xdr:row>
      <xdr:rowOff>169759</xdr:rowOff>
    </xdr:from>
    <xdr:to>
      <xdr:col>34</xdr:col>
      <xdr:colOff>478247</xdr:colOff>
      <xdr:row>22</xdr:row>
      <xdr:rowOff>98143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90B7D-DFEE-40A2-9DF4-DD16ACA79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3645" y="3051504"/>
          <a:ext cx="6278594" cy="2619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174436</xdr:colOff>
      <xdr:row>51</xdr:row>
      <xdr:rowOff>174751</xdr:rowOff>
    </xdr:from>
    <xdr:to>
      <xdr:col>7</xdr:col>
      <xdr:colOff>8474</xdr:colOff>
      <xdr:row>65</xdr:row>
      <xdr:rowOff>10379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DFE815-9EEE-4DD1-B726-CB323CB6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1270043</xdr:colOff>
      <xdr:row>63</xdr:row>
      <xdr:rowOff>97974</xdr:rowOff>
    </xdr:from>
    <xdr:to>
      <xdr:col>1</xdr:col>
      <xdr:colOff>493096</xdr:colOff>
      <xdr:row>65</xdr:row>
      <xdr:rowOff>54020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55A4F9B-9702-4E22-BA8D-593DA7B18A88}"/>
            </a:ext>
          </a:extLst>
        </xdr:cNvPr>
        <xdr:cNvSpPr txBox="1"/>
      </xdr:nvSpPr>
      <xdr:spPr>
        <a:xfrm>
          <a:off x="1270043" y="14917560"/>
          <a:ext cx="536846" cy="3239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   RoCC Mem 128 </a:t>
          </a:r>
        </a:p>
      </xdr:txBody>
    </xdr:sp>
    <xdr:clientData/>
  </xdr:twoCellAnchor>
  <xdr:twoCellAnchor>
    <xdr:from>
      <xdr:col>0</xdr:col>
      <xdr:colOff>822366</xdr:colOff>
      <xdr:row>63</xdr:row>
      <xdr:rowOff>96398</xdr:rowOff>
    </xdr:from>
    <xdr:to>
      <xdr:col>1</xdr:col>
      <xdr:colOff>19721</xdr:colOff>
      <xdr:row>65</xdr:row>
      <xdr:rowOff>77209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18E6149-F5A5-406E-AD3D-9CC844560D1E}"/>
            </a:ext>
          </a:extLst>
        </xdr:cNvPr>
        <xdr:cNvSpPr txBox="1"/>
      </xdr:nvSpPr>
      <xdr:spPr>
        <a:xfrm>
          <a:off x="822366" y="14915984"/>
          <a:ext cx="511148" cy="348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RoCC REG 128 </a:t>
          </a:r>
        </a:p>
      </xdr:txBody>
    </xdr:sp>
    <xdr:clientData/>
  </xdr:twoCellAnchor>
  <xdr:twoCellAnchor>
    <xdr:from>
      <xdr:col>1</xdr:col>
      <xdr:colOff>418161</xdr:colOff>
      <xdr:row>63</xdr:row>
      <xdr:rowOff>93765</xdr:rowOff>
    </xdr:from>
    <xdr:to>
      <xdr:col>2</xdr:col>
      <xdr:colOff>248766</xdr:colOff>
      <xdr:row>65</xdr:row>
      <xdr:rowOff>87204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1A6EA36-A28C-40EA-91F6-9C430804A1D8}"/>
            </a:ext>
          </a:extLst>
        </xdr:cNvPr>
        <xdr:cNvSpPr txBox="1"/>
      </xdr:nvSpPr>
      <xdr:spPr>
        <a:xfrm>
          <a:off x="1731954" y="14913351"/>
          <a:ext cx="586036" cy="3613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MMIO </a:t>
          </a:r>
          <a:br>
            <a:rPr lang="en-US" sz="700">
              <a:solidFill>
                <a:schemeClr val="bg2">
                  <a:lumMod val="25000"/>
                </a:schemeClr>
              </a:solidFill>
            </a:rPr>
          </a:br>
          <a:r>
            <a:rPr lang="en-US" sz="700">
              <a:solidFill>
                <a:schemeClr val="bg2">
                  <a:lumMod val="25000"/>
                </a:schemeClr>
              </a:solidFill>
            </a:rPr>
            <a:t>128</a:t>
          </a:r>
        </a:p>
      </xdr:txBody>
    </xdr:sp>
    <xdr:clientData/>
  </xdr:twoCellAnchor>
  <xdr:twoCellAnchor>
    <xdr:from>
      <xdr:col>2</xdr:col>
      <xdr:colOff>597250</xdr:colOff>
      <xdr:row>63</xdr:row>
      <xdr:rowOff>104669</xdr:rowOff>
    </xdr:from>
    <xdr:to>
      <xdr:col>3</xdr:col>
      <xdr:colOff>365527</xdr:colOff>
      <xdr:row>65</xdr:row>
      <xdr:rowOff>68335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B01A423-081E-4215-A420-3660EF526EFC}"/>
            </a:ext>
          </a:extLst>
        </xdr:cNvPr>
        <xdr:cNvSpPr txBox="1"/>
      </xdr:nvSpPr>
      <xdr:spPr>
        <a:xfrm>
          <a:off x="2666474" y="14924255"/>
          <a:ext cx="536846" cy="3315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   RoCC Mem 192 </a:t>
          </a:r>
        </a:p>
      </xdr:txBody>
    </xdr:sp>
    <xdr:clientData/>
  </xdr:twoCellAnchor>
  <xdr:twoCellAnchor>
    <xdr:from>
      <xdr:col>2</xdr:col>
      <xdr:colOff>141953</xdr:colOff>
      <xdr:row>63</xdr:row>
      <xdr:rowOff>110713</xdr:rowOff>
    </xdr:from>
    <xdr:to>
      <xdr:col>2</xdr:col>
      <xdr:colOff>653101</xdr:colOff>
      <xdr:row>65</xdr:row>
      <xdr:rowOff>91524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2393096-846D-48CF-8C83-0DF1F4918F53}"/>
            </a:ext>
          </a:extLst>
        </xdr:cNvPr>
        <xdr:cNvSpPr txBox="1"/>
      </xdr:nvSpPr>
      <xdr:spPr>
        <a:xfrm>
          <a:off x="2211177" y="14930299"/>
          <a:ext cx="511148" cy="348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RoCC REG 192 </a:t>
          </a:r>
        </a:p>
      </xdr:txBody>
    </xdr:sp>
    <xdr:clientData/>
  </xdr:twoCellAnchor>
  <xdr:twoCellAnchor>
    <xdr:from>
      <xdr:col>3</xdr:col>
      <xdr:colOff>290592</xdr:colOff>
      <xdr:row>63</xdr:row>
      <xdr:rowOff>108080</xdr:rowOff>
    </xdr:from>
    <xdr:to>
      <xdr:col>4</xdr:col>
      <xdr:colOff>87301</xdr:colOff>
      <xdr:row>65</xdr:row>
      <xdr:rowOff>107234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B5DB7EE-92C7-40B5-9533-DE51BADEBC78}"/>
            </a:ext>
          </a:extLst>
        </xdr:cNvPr>
        <xdr:cNvSpPr txBox="1"/>
      </xdr:nvSpPr>
      <xdr:spPr>
        <a:xfrm>
          <a:off x="3128385" y="14927666"/>
          <a:ext cx="578416" cy="3670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MMIO </a:t>
          </a:r>
          <a:br>
            <a:rPr lang="en-US" sz="700">
              <a:solidFill>
                <a:schemeClr val="bg2">
                  <a:lumMod val="25000"/>
                </a:schemeClr>
              </a:solidFill>
            </a:rPr>
          </a:br>
          <a:r>
            <a:rPr lang="en-US" sz="700">
              <a:solidFill>
                <a:schemeClr val="bg2">
                  <a:lumMod val="25000"/>
                </a:schemeClr>
              </a:solidFill>
            </a:rPr>
            <a:t>192</a:t>
          </a:r>
        </a:p>
      </xdr:txBody>
    </xdr:sp>
    <xdr:clientData/>
  </xdr:twoCellAnchor>
  <xdr:twoCellAnchor>
    <xdr:from>
      <xdr:col>4</xdr:col>
      <xdr:colOff>453586</xdr:colOff>
      <xdr:row>63</xdr:row>
      <xdr:rowOff>100859</xdr:rowOff>
    </xdr:from>
    <xdr:to>
      <xdr:col>5</xdr:col>
      <xdr:colOff>173121</xdr:colOff>
      <xdr:row>65</xdr:row>
      <xdr:rowOff>66430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F565F84-DF0E-4B29-BE52-735F8160A479}"/>
            </a:ext>
          </a:extLst>
        </xdr:cNvPr>
        <xdr:cNvSpPr txBox="1"/>
      </xdr:nvSpPr>
      <xdr:spPr>
        <a:xfrm>
          <a:off x="4073086" y="14920445"/>
          <a:ext cx="540656" cy="3334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   RoCC Mem 256 </a:t>
          </a:r>
        </a:p>
      </xdr:txBody>
    </xdr:sp>
    <xdr:clientData/>
  </xdr:twoCellAnchor>
  <xdr:twoCellAnchor>
    <xdr:from>
      <xdr:col>4</xdr:col>
      <xdr:colOff>2099</xdr:colOff>
      <xdr:row>63</xdr:row>
      <xdr:rowOff>114523</xdr:rowOff>
    </xdr:from>
    <xdr:to>
      <xdr:col>4</xdr:col>
      <xdr:colOff>517057</xdr:colOff>
      <xdr:row>65</xdr:row>
      <xdr:rowOff>89619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F09F30C-DDEB-4E34-B147-9194921558C0}"/>
            </a:ext>
          </a:extLst>
        </xdr:cNvPr>
        <xdr:cNvSpPr txBox="1"/>
      </xdr:nvSpPr>
      <xdr:spPr>
        <a:xfrm>
          <a:off x="3621599" y="14934109"/>
          <a:ext cx="514958" cy="3429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RoCC REG 256 </a:t>
          </a:r>
        </a:p>
      </xdr:txBody>
    </xdr:sp>
    <xdr:clientData/>
  </xdr:twoCellAnchor>
  <xdr:twoCellAnchor>
    <xdr:from>
      <xdr:col>5</xdr:col>
      <xdr:colOff>98186</xdr:colOff>
      <xdr:row>63</xdr:row>
      <xdr:rowOff>106175</xdr:rowOff>
    </xdr:from>
    <xdr:to>
      <xdr:col>5</xdr:col>
      <xdr:colOff>686127</xdr:colOff>
      <xdr:row>65</xdr:row>
      <xdr:rowOff>105329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4A298D1-E4DF-4912-BD1E-C5B1ACAEBEEE}"/>
            </a:ext>
          </a:extLst>
        </xdr:cNvPr>
        <xdr:cNvSpPr txBox="1"/>
      </xdr:nvSpPr>
      <xdr:spPr>
        <a:xfrm>
          <a:off x="4538807" y="14925761"/>
          <a:ext cx="587941" cy="3670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solidFill>
                <a:schemeClr val="bg2">
                  <a:lumMod val="25000"/>
                </a:schemeClr>
              </a:solidFill>
            </a:rPr>
            <a:t>MMIO </a:t>
          </a:r>
          <a:br>
            <a:rPr lang="en-US" sz="700">
              <a:solidFill>
                <a:schemeClr val="bg2">
                  <a:lumMod val="25000"/>
                </a:schemeClr>
              </a:solidFill>
            </a:rPr>
          </a:br>
          <a:r>
            <a:rPr lang="en-US" sz="700">
              <a:solidFill>
                <a:schemeClr val="bg2">
                  <a:lumMod val="25000"/>
                </a:schemeClr>
              </a:solidFill>
            </a:rPr>
            <a:t>256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3107-9045-410A-8113-9EADF35528D2}">
  <dimension ref="A1:BH71"/>
  <sheetViews>
    <sheetView topLeftCell="B1" zoomScale="55" zoomScaleNormal="55" workbookViewId="0">
      <selection activeCell="O59" sqref="O59:V59"/>
    </sheetView>
  </sheetViews>
  <sheetFormatPr defaultRowHeight="14.4"/>
  <cols>
    <col min="1" max="1" width="20.77734375" customWidth="1"/>
    <col min="2" max="2" width="12.5546875" bestFit="1" customWidth="1"/>
    <col min="3" max="3" width="11.5546875" bestFit="1" customWidth="1"/>
    <col min="4" max="7" width="11.6640625" bestFit="1" customWidth="1"/>
    <col min="9" max="9" width="10.44140625" bestFit="1" customWidth="1"/>
    <col min="10" max="10" width="11.44140625" bestFit="1" customWidth="1"/>
    <col min="11" max="14" width="10.44140625" bestFit="1" customWidth="1"/>
    <col min="15" max="15" width="9" bestFit="1" customWidth="1"/>
    <col min="16" max="22" width="10.5546875" bestFit="1" customWidth="1"/>
    <col min="23" max="23" width="10.44140625" bestFit="1" customWidth="1"/>
    <col min="24" max="24" width="11.44140625" bestFit="1" customWidth="1"/>
    <col min="25" max="28" width="10.44140625" bestFit="1" customWidth="1"/>
    <col min="30" max="35" width="10.44140625" bestFit="1" customWidth="1"/>
    <col min="37" max="42" width="10.44140625" bestFit="1" customWidth="1"/>
    <col min="44" max="49" width="10.44140625" bestFit="1" customWidth="1"/>
    <col min="51" max="56" width="10.44140625" bestFit="1" customWidth="1"/>
  </cols>
  <sheetData>
    <row r="1" spans="1:60">
      <c r="A1" s="1"/>
      <c r="B1" s="115" t="s">
        <v>0</v>
      </c>
      <c r="C1" s="116"/>
      <c r="D1" s="116"/>
      <c r="E1" s="116"/>
      <c r="F1" s="116"/>
      <c r="G1" s="116"/>
      <c r="I1" s="115" t="s">
        <v>10</v>
      </c>
      <c r="J1" s="116"/>
      <c r="K1" s="116"/>
      <c r="L1" s="116"/>
      <c r="M1" s="116"/>
      <c r="N1" s="116"/>
      <c r="P1" s="115" t="s">
        <v>12</v>
      </c>
      <c r="Q1" s="116"/>
      <c r="R1" s="116"/>
      <c r="S1" s="116"/>
      <c r="T1" s="116"/>
      <c r="U1" s="116"/>
      <c r="W1" s="115" t="s">
        <v>13</v>
      </c>
      <c r="X1" s="116"/>
      <c r="Y1" s="116"/>
      <c r="Z1" s="116"/>
      <c r="AA1" s="116"/>
      <c r="AB1" s="116"/>
      <c r="AD1" s="115" t="s">
        <v>14</v>
      </c>
      <c r="AE1" s="116"/>
      <c r="AF1" s="116"/>
      <c r="AG1" s="116"/>
      <c r="AH1" s="116"/>
      <c r="AI1" s="116"/>
      <c r="AK1" s="115" t="s">
        <v>15</v>
      </c>
      <c r="AL1" s="116"/>
      <c r="AM1" s="116"/>
      <c r="AN1" s="116"/>
      <c r="AO1" s="116"/>
      <c r="AP1" s="116"/>
      <c r="AQ1" s="2"/>
      <c r="AR1" s="115" t="s">
        <v>16</v>
      </c>
      <c r="AS1" s="116"/>
      <c r="AT1" s="116"/>
      <c r="AU1" s="116"/>
      <c r="AV1" s="116"/>
      <c r="AW1" s="116"/>
      <c r="AY1" s="117" t="s">
        <v>17</v>
      </c>
      <c r="AZ1" s="116"/>
      <c r="BA1" s="116"/>
      <c r="BB1" s="116"/>
      <c r="BC1" s="116"/>
      <c r="BD1" s="116"/>
    </row>
    <row r="2" spans="1:60" ht="55.8" thickBot="1">
      <c r="A2" s="2"/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2"/>
      <c r="I2" s="3" t="s">
        <v>1</v>
      </c>
      <c r="J2" s="4" t="s">
        <v>2</v>
      </c>
      <c r="K2" s="5" t="s">
        <v>11</v>
      </c>
      <c r="L2" s="6" t="s">
        <v>4</v>
      </c>
      <c r="M2" s="7" t="s">
        <v>5</v>
      </c>
      <c r="N2" s="8" t="s">
        <v>6</v>
      </c>
      <c r="P2" s="3" t="s">
        <v>1</v>
      </c>
      <c r="Q2" s="4" t="s">
        <v>2</v>
      </c>
      <c r="R2" s="5" t="s">
        <v>11</v>
      </c>
      <c r="S2" s="6" t="s">
        <v>4</v>
      </c>
      <c r="T2" s="7" t="s">
        <v>5</v>
      </c>
      <c r="U2" s="8" t="s">
        <v>6</v>
      </c>
      <c r="W2" s="3" t="s">
        <v>1</v>
      </c>
      <c r="X2" s="4" t="s">
        <v>2</v>
      </c>
      <c r="Y2" s="5" t="s">
        <v>11</v>
      </c>
      <c r="Z2" s="6" t="s">
        <v>4</v>
      </c>
      <c r="AA2" s="7" t="s">
        <v>5</v>
      </c>
      <c r="AB2" s="8" t="s">
        <v>6</v>
      </c>
      <c r="AD2" s="3" t="s">
        <v>1</v>
      </c>
      <c r="AE2" s="4" t="s">
        <v>2</v>
      </c>
      <c r="AF2" s="5" t="s">
        <v>11</v>
      </c>
      <c r="AG2" s="6" t="s">
        <v>4</v>
      </c>
      <c r="AH2" s="7" t="s">
        <v>5</v>
      </c>
      <c r="AI2" s="8" t="s">
        <v>6</v>
      </c>
      <c r="AK2" s="3" t="s">
        <v>1</v>
      </c>
      <c r="AL2" s="4" t="s">
        <v>2</v>
      </c>
      <c r="AM2" s="5" t="s">
        <v>11</v>
      </c>
      <c r="AN2" s="6" t="s">
        <v>4</v>
      </c>
      <c r="AO2" s="7" t="s">
        <v>5</v>
      </c>
      <c r="AP2" s="8" t="s">
        <v>6</v>
      </c>
      <c r="AQ2" s="2"/>
      <c r="AR2" s="3" t="s">
        <v>1</v>
      </c>
      <c r="AS2" s="4" t="s">
        <v>2</v>
      </c>
      <c r="AT2" s="5" t="s">
        <v>11</v>
      </c>
      <c r="AU2" s="6" t="s">
        <v>4</v>
      </c>
      <c r="AV2" s="7" t="s">
        <v>5</v>
      </c>
      <c r="AW2" s="8" t="s">
        <v>6</v>
      </c>
      <c r="AY2" s="3" t="s">
        <v>1</v>
      </c>
      <c r="AZ2" s="4" t="s">
        <v>2</v>
      </c>
      <c r="BA2" s="5" t="s">
        <v>11</v>
      </c>
      <c r="BB2" s="6" t="s">
        <v>4</v>
      </c>
      <c r="BC2" s="7" t="s">
        <v>5</v>
      </c>
      <c r="BD2" s="8" t="s">
        <v>6</v>
      </c>
    </row>
    <row r="3" spans="1:60" ht="15" thickBot="1">
      <c r="A3" s="9" t="s">
        <v>7</v>
      </c>
      <c r="B3" s="10">
        <v>73005</v>
      </c>
      <c r="C3" s="10">
        <v>43579</v>
      </c>
      <c r="D3" s="10">
        <v>38041</v>
      </c>
      <c r="E3" s="10">
        <v>51022</v>
      </c>
      <c r="F3" s="10">
        <v>51314</v>
      </c>
      <c r="G3" s="10">
        <v>50580</v>
      </c>
      <c r="H3" s="13"/>
      <c r="I3" s="10">
        <v>4049985</v>
      </c>
      <c r="J3" s="10">
        <v>2460262</v>
      </c>
      <c r="K3" s="10">
        <v>2091997</v>
      </c>
      <c r="L3" s="10">
        <v>2832245</v>
      </c>
      <c r="M3" s="10">
        <v>2770441</v>
      </c>
      <c r="N3" s="10">
        <v>2837222</v>
      </c>
      <c r="O3" s="14"/>
      <c r="P3" s="10">
        <v>1465067</v>
      </c>
      <c r="Q3" s="10">
        <v>847590</v>
      </c>
      <c r="R3" s="10">
        <v>746449</v>
      </c>
      <c r="S3" s="10">
        <v>998941</v>
      </c>
      <c r="T3" s="10">
        <v>1018935</v>
      </c>
      <c r="U3" s="10">
        <v>998020</v>
      </c>
      <c r="V3" s="14"/>
      <c r="W3" s="10">
        <v>5791491</v>
      </c>
      <c r="X3" s="10">
        <v>3495987</v>
      </c>
      <c r="Y3" s="10">
        <v>2991321</v>
      </c>
      <c r="Z3" s="10">
        <v>4094259</v>
      </c>
      <c r="AA3" s="10">
        <v>3954596</v>
      </c>
      <c r="AB3" s="10">
        <v>4038430</v>
      </c>
      <c r="AC3" s="14"/>
      <c r="AD3" s="10">
        <v>3120991</v>
      </c>
      <c r="AE3" s="10">
        <v>1806529</v>
      </c>
      <c r="AF3" s="10">
        <v>1608188</v>
      </c>
      <c r="AG3" s="10">
        <v>2098460</v>
      </c>
      <c r="AH3" s="10">
        <v>2157839</v>
      </c>
      <c r="AI3" s="10">
        <v>2115207</v>
      </c>
      <c r="AJ3" s="14"/>
      <c r="AK3" s="10">
        <v>5138443</v>
      </c>
      <c r="AL3" s="10">
        <v>2973893</v>
      </c>
      <c r="AM3" s="10">
        <v>2717914</v>
      </c>
      <c r="AN3" s="10">
        <v>3604085</v>
      </c>
      <c r="AO3" s="10">
        <v>3539061</v>
      </c>
      <c r="AP3" s="10">
        <v>3596371</v>
      </c>
      <c r="AQ3" s="13"/>
      <c r="AR3" s="10">
        <v>5324694</v>
      </c>
      <c r="AS3" s="10">
        <v>3091051</v>
      </c>
      <c r="AT3" s="10">
        <v>2754402</v>
      </c>
      <c r="AU3" s="10">
        <v>3583909</v>
      </c>
      <c r="AV3" s="10">
        <v>3665388</v>
      </c>
      <c r="AW3" s="10">
        <v>3557879</v>
      </c>
      <c r="AX3" s="14"/>
      <c r="AY3" s="10">
        <v>2606810</v>
      </c>
      <c r="AZ3" s="10">
        <v>1519854</v>
      </c>
      <c r="BA3" s="10">
        <v>1333836</v>
      </c>
      <c r="BB3" s="10">
        <v>1781272</v>
      </c>
      <c r="BC3" s="10">
        <v>1766475</v>
      </c>
      <c r="BD3" s="10">
        <v>1772569</v>
      </c>
      <c r="BE3" s="14"/>
      <c r="BF3" s="14"/>
      <c r="BG3" s="14"/>
      <c r="BH3" s="14"/>
    </row>
    <row r="4" spans="1:60" ht="28.2" thickBot="1">
      <c r="A4" s="9" t="s">
        <v>8</v>
      </c>
      <c r="B4" s="11">
        <v>0</v>
      </c>
      <c r="C4" s="11"/>
      <c r="D4" s="11">
        <v>501</v>
      </c>
      <c r="E4" s="11">
        <v>652</v>
      </c>
      <c r="F4" s="11">
        <v>646</v>
      </c>
      <c r="G4" s="11">
        <v>652</v>
      </c>
      <c r="H4" s="15"/>
      <c r="I4" s="11">
        <v>0</v>
      </c>
      <c r="J4" s="11">
        <v>911</v>
      </c>
      <c r="K4" s="11">
        <v>497</v>
      </c>
      <c r="L4" s="11">
        <v>657</v>
      </c>
      <c r="M4" s="11">
        <v>647</v>
      </c>
      <c r="N4" s="11">
        <v>655</v>
      </c>
      <c r="O4" s="16"/>
      <c r="P4" s="11">
        <v>0</v>
      </c>
      <c r="Q4" s="11">
        <v>863</v>
      </c>
      <c r="R4" s="11">
        <v>497</v>
      </c>
      <c r="S4" s="11">
        <v>645</v>
      </c>
      <c r="T4" s="11">
        <v>654</v>
      </c>
      <c r="U4" s="11">
        <v>642</v>
      </c>
      <c r="V4" s="16"/>
      <c r="W4" s="11">
        <v>0</v>
      </c>
      <c r="X4" s="11">
        <v>915</v>
      </c>
      <c r="Y4" s="11">
        <v>506</v>
      </c>
      <c r="Z4" s="11">
        <v>666</v>
      </c>
      <c r="AA4" s="11">
        <v>660</v>
      </c>
      <c r="AB4" s="11">
        <v>668</v>
      </c>
      <c r="AC4" s="16"/>
      <c r="AD4" s="11">
        <v>0</v>
      </c>
      <c r="AE4" s="11">
        <v>867</v>
      </c>
      <c r="AF4" s="11">
        <v>496</v>
      </c>
      <c r="AG4" s="11">
        <v>647</v>
      </c>
      <c r="AH4" s="11">
        <v>645</v>
      </c>
      <c r="AI4" s="11">
        <v>635</v>
      </c>
      <c r="AJ4" s="16"/>
      <c r="AK4" s="11">
        <v>0</v>
      </c>
      <c r="AL4" s="11">
        <v>855</v>
      </c>
      <c r="AM4" s="11">
        <v>500</v>
      </c>
      <c r="AN4" s="11">
        <v>660</v>
      </c>
      <c r="AO4" s="11">
        <v>653</v>
      </c>
      <c r="AP4" s="11">
        <v>660</v>
      </c>
      <c r="AQ4" s="15"/>
      <c r="AR4" s="11">
        <v>0</v>
      </c>
      <c r="AS4" s="11">
        <v>872</v>
      </c>
      <c r="AT4" s="11">
        <v>505</v>
      </c>
      <c r="AU4" s="11">
        <v>662</v>
      </c>
      <c r="AV4" s="11">
        <v>660</v>
      </c>
      <c r="AW4" s="11">
        <v>656</v>
      </c>
      <c r="AX4" s="16"/>
      <c r="AY4" s="11">
        <v>0</v>
      </c>
      <c r="AZ4" s="11">
        <v>875</v>
      </c>
      <c r="BA4" s="11">
        <v>498</v>
      </c>
      <c r="BB4" s="11">
        <v>646</v>
      </c>
      <c r="BC4" s="11">
        <v>641</v>
      </c>
      <c r="BD4" s="11">
        <v>647</v>
      </c>
      <c r="BE4" s="16"/>
      <c r="BF4" s="16"/>
      <c r="BG4" s="16"/>
      <c r="BH4" s="16"/>
    </row>
    <row r="5" spans="1:60" s="17" customFormat="1" ht="15" thickBot="1">
      <c r="A5" s="9"/>
      <c r="B5" s="44"/>
      <c r="C5" s="44"/>
      <c r="D5" s="45">
        <f>D4/90</f>
        <v>5.5666666666666664</v>
      </c>
      <c r="E5" s="45">
        <f t="shared" ref="E5:BD5" si="0">E4/90</f>
        <v>7.2444444444444445</v>
      </c>
      <c r="F5" s="45">
        <f t="shared" si="0"/>
        <v>7.177777777777778</v>
      </c>
      <c r="G5" s="45">
        <f t="shared" si="0"/>
        <v>7.2444444444444445</v>
      </c>
      <c r="H5" s="45"/>
      <c r="I5" s="45">
        <f t="shared" si="0"/>
        <v>0</v>
      </c>
      <c r="J5" s="45">
        <f t="shared" si="0"/>
        <v>10.122222222222222</v>
      </c>
      <c r="K5" s="45">
        <f t="shared" si="0"/>
        <v>5.5222222222222221</v>
      </c>
      <c r="L5" s="45">
        <f t="shared" si="0"/>
        <v>7.3</v>
      </c>
      <c r="M5" s="45">
        <f t="shared" si="0"/>
        <v>7.1888888888888891</v>
      </c>
      <c r="N5" s="45">
        <f t="shared" si="0"/>
        <v>7.2777777777777777</v>
      </c>
      <c r="O5" s="45"/>
      <c r="P5" s="45">
        <f t="shared" si="0"/>
        <v>0</v>
      </c>
      <c r="Q5" s="45">
        <f t="shared" si="0"/>
        <v>9.5888888888888886</v>
      </c>
      <c r="R5" s="45">
        <f t="shared" si="0"/>
        <v>5.5222222222222221</v>
      </c>
      <c r="S5" s="45">
        <f t="shared" si="0"/>
        <v>7.166666666666667</v>
      </c>
      <c r="T5" s="45">
        <f t="shared" si="0"/>
        <v>7.2666666666666666</v>
      </c>
      <c r="U5" s="45">
        <f t="shared" si="0"/>
        <v>7.1333333333333337</v>
      </c>
      <c r="V5" s="45"/>
      <c r="W5" s="45">
        <f t="shared" si="0"/>
        <v>0</v>
      </c>
      <c r="X5" s="45">
        <f t="shared" si="0"/>
        <v>10.166666666666666</v>
      </c>
      <c r="Y5" s="45">
        <f t="shared" si="0"/>
        <v>5.6222222222222218</v>
      </c>
      <c r="Z5" s="45">
        <f t="shared" si="0"/>
        <v>7.4</v>
      </c>
      <c r="AA5" s="45">
        <f t="shared" si="0"/>
        <v>7.333333333333333</v>
      </c>
      <c r="AB5" s="45">
        <f>AB4/90</f>
        <v>7.4222222222222225</v>
      </c>
      <c r="AC5" s="45"/>
      <c r="AD5" s="45">
        <f t="shared" si="0"/>
        <v>0</v>
      </c>
      <c r="AE5" s="45">
        <f t="shared" si="0"/>
        <v>9.6333333333333329</v>
      </c>
      <c r="AF5" s="45">
        <f t="shared" si="0"/>
        <v>5.5111111111111111</v>
      </c>
      <c r="AG5" s="45">
        <f t="shared" si="0"/>
        <v>7.1888888888888891</v>
      </c>
      <c r="AH5" s="45">
        <f t="shared" si="0"/>
        <v>7.166666666666667</v>
      </c>
      <c r="AI5" s="45">
        <f>AI4/90</f>
        <v>7.0555555555555554</v>
      </c>
      <c r="AJ5" s="45"/>
      <c r="AK5" s="45">
        <f t="shared" si="0"/>
        <v>0</v>
      </c>
      <c r="AL5" s="45">
        <f t="shared" si="0"/>
        <v>9.5</v>
      </c>
      <c r="AM5" s="45">
        <f t="shared" si="0"/>
        <v>5.5555555555555554</v>
      </c>
      <c r="AN5" s="45">
        <f>AN4/90</f>
        <v>7.333333333333333</v>
      </c>
      <c r="AO5" s="45">
        <f>AO4/90</f>
        <v>7.2555555555555555</v>
      </c>
      <c r="AP5" s="45">
        <f t="shared" si="0"/>
        <v>7.333333333333333</v>
      </c>
      <c r="AQ5" s="45"/>
      <c r="AR5" s="45">
        <f t="shared" si="0"/>
        <v>0</v>
      </c>
      <c r="AS5" s="45">
        <f>AS4/90</f>
        <v>9.6888888888888882</v>
      </c>
      <c r="AT5" s="45">
        <f>AT4/90</f>
        <v>5.6111111111111107</v>
      </c>
      <c r="AU5" s="45">
        <f t="shared" si="0"/>
        <v>7.3555555555555552</v>
      </c>
      <c r="AV5" s="45">
        <f>AV4/90</f>
        <v>7.333333333333333</v>
      </c>
      <c r="AW5" s="45">
        <f t="shared" si="0"/>
        <v>7.2888888888888888</v>
      </c>
      <c r="AX5" s="45"/>
      <c r="AY5" s="45">
        <f t="shared" si="0"/>
        <v>0</v>
      </c>
      <c r="AZ5" s="45">
        <f t="shared" si="0"/>
        <v>9.7222222222222214</v>
      </c>
      <c r="BA5" s="45">
        <f t="shared" si="0"/>
        <v>5.5333333333333332</v>
      </c>
      <c r="BB5" s="45">
        <f t="shared" si="0"/>
        <v>7.177777777777778</v>
      </c>
      <c r="BC5" s="45">
        <f t="shared" si="0"/>
        <v>7.1222222222222218</v>
      </c>
      <c r="BD5" s="45">
        <f t="shared" si="0"/>
        <v>7.1888888888888891</v>
      </c>
      <c r="BE5" s="46"/>
      <c r="BF5" s="46"/>
      <c r="BG5" s="46"/>
      <c r="BH5" s="46"/>
    </row>
    <row r="6" spans="1:60" s="33" customFormat="1" ht="28.2" thickBot="1">
      <c r="A6" s="9" t="s">
        <v>19</v>
      </c>
      <c r="B6" s="47"/>
      <c r="C6" s="47"/>
      <c r="D6" s="47"/>
      <c r="E6" s="47">
        <f>(E3/D3)-1</f>
        <v>0.34123708630162186</v>
      </c>
      <c r="F6" s="47">
        <f>(F3/D3)-1</f>
        <v>0.34891301490497084</v>
      </c>
      <c r="G6" s="47">
        <f>(G3/D3)-1</f>
        <v>0.32961804368970316</v>
      </c>
      <c r="L6" s="47">
        <f>(L3/K3)-1</f>
        <v>0.35384754375842786</v>
      </c>
      <c r="M6" s="47">
        <f>(M3/K3)-1</f>
        <v>0.32430448036015358</v>
      </c>
      <c r="N6" s="47">
        <f>(N3/K3)-1</f>
        <v>0.35622661026760549</v>
      </c>
      <c r="S6" s="47">
        <f>(S3/R3)-1</f>
        <v>0.33825753668368508</v>
      </c>
      <c r="T6" s="47">
        <f>(T3/R3)-1</f>
        <v>0.36504302370289188</v>
      </c>
      <c r="U6" s="47">
        <f>(U3/R3)-1</f>
        <v>0.3370236948539016</v>
      </c>
      <c r="Z6" s="47">
        <f>(Z3/Y3)-1</f>
        <v>0.36871268580001937</v>
      </c>
      <c r="AA6" s="47">
        <f>(AA3/Y3)-1</f>
        <v>0.32202328001575231</v>
      </c>
      <c r="AB6" s="47">
        <f>(AB3/Y3)-1</f>
        <v>0.3500490251631303</v>
      </c>
      <c r="AG6" s="47">
        <f>(AG3/AF3)-1</f>
        <v>0.30485987956631933</v>
      </c>
      <c r="AH6" s="47">
        <f>(AH3/AF3)-1</f>
        <v>0.34178280151325602</v>
      </c>
      <c r="AI6" s="47">
        <f>(AI3/AF3)-1</f>
        <v>0.31527346305282711</v>
      </c>
      <c r="AN6" s="47">
        <f>(AN3/AM3)-1</f>
        <v>0.3260482119743302</v>
      </c>
      <c r="AO6" s="47">
        <f>(AO3/AM3)-1</f>
        <v>0.30212398184784361</v>
      </c>
      <c r="AP6" s="47">
        <f>(AP3/AM3)-1</f>
        <v>0.32321000590894333</v>
      </c>
      <c r="AU6" s="47">
        <f>(AU3/AT3)-1</f>
        <v>0.30115683912515312</v>
      </c>
      <c r="AV6" s="47">
        <f>(AV3/AT3)-1</f>
        <v>0.33073821468325981</v>
      </c>
      <c r="AW6" s="47">
        <f>(AW3/AT3)-1</f>
        <v>0.2917065119761022</v>
      </c>
      <c r="BB6" s="47">
        <f>(BB3/BA3)-1</f>
        <v>0.33545053514824907</v>
      </c>
      <c r="BC6" s="47">
        <f>(BC3/BA3)-1</f>
        <v>0.32435696742328135</v>
      </c>
      <c r="BD6" s="47">
        <f>(BD3/BA3)-1</f>
        <v>0.32892574499413718</v>
      </c>
    </row>
    <row r="7" spans="1:60" s="33" customFormat="1" ht="28.2" thickBot="1">
      <c r="A7" s="9" t="s">
        <v>20</v>
      </c>
      <c r="E7" s="47">
        <f>(E4/D4)-1</f>
        <v>0.30139720558882233</v>
      </c>
      <c r="F7" s="47">
        <f>(F4/D4)-1</f>
        <v>0.28942115768463084</v>
      </c>
      <c r="G7" s="47">
        <f>(G4/D4)-1</f>
        <v>0.30139720558882233</v>
      </c>
      <c r="L7" s="47">
        <f>(L4/K4)-1</f>
        <v>0.32193158953722345</v>
      </c>
      <c r="M7" s="47">
        <f>(M4/K4)-1</f>
        <v>0.30181086519114686</v>
      </c>
      <c r="N7" s="47">
        <f>(N4/K4)-1</f>
        <v>0.31790744466800813</v>
      </c>
      <c r="S7" s="47">
        <f>(S4/R4)-1</f>
        <v>0.29778672032193154</v>
      </c>
      <c r="T7" s="47">
        <f>(T4/R4)-1</f>
        <v>0.31589537223340036</v>
      </c>
      <c r="U7" s="47">
        <f>(U4/R4)-1</f>
        <v>0.29175050301810868</v>
      </c>
      <c r="Z7" s="47">
        <f>(Z4/Y4)-1</f>
        <v>0.3162055335968379</v>
      </c>
      <c r="AA7" s="47">
        <f>(AA4/Y4)-1</f>
        <v>0.30434782608695654</v>
      </c>
      <c r="AB7" s="47">
        <f>(AB4/Y4)-1</f>
        <v>0.32015810276679835</v>
      </c>
      <c r="AG7" s="47">
        <f>(AG4/AF4)-1</f>
        <v>0.30443548387096775</v>
      </c>
      <c r="AH7" s="47">
        <f>(AH4/AF4)-1</f>
        <v>0.30040322580645151</v>
      </c>
      <c r="AI7" s="47">
        <f>(AI4/AF4)-1</f>
        <v>0.280241935483871</v>
      </c>
      <c r="AN7" s="47">
        <f>(AN4/AM4)-1</f>
        <v>0.32000000000000006</v>
      </c>
      <c r="AO7" s="47">
        <f>(AO4/AM4)-1</f>
        <v>0.30600000000000005</v>
      </c>
      <c r="AP7" s="47">
        <f>(AP4/AM4)-1</f>
        <v>0.32000000000000006</v>
      </c>
      <c r="AU7" s="47">
        <f>(AU4/AT4)-1</f>
        <v>0.31089108910891095</v>
      </c>
      <c r="AV7" s="47">
        <f>(AV4/AT4)-1</f>
        <v>0.30693069306930698</v>
      </c>
      <c r="AW7" s="47">
        <f>(AW4/AT4)-1</f>
        <v>0.29900990099009905</v>
      </c>
      <c r="BB7" s="47">
        <f>(BB4/BA4)-1</f>
        <v>0.29718875502008024</v>
      </c>
      <c r="BC7" s="47">
        <f>(BC4/BA4)-1</f>
        <v>0.28714859437751006</v>
      </c>
      <c r="BD7" s="47">
        <f>(BD4/BA4)-1</f>
        <v>0.29919678714859432</v>
      </c>
    </row>
    <row r="42" spans="2:10" ht="28.8">
      <c r="B42" s="118" t="s">
        <v>77</v>
      </c>
      <c r="C42" s="118"/>
      <c r="D42" s="49" t="s">
        <v>78</v>
      </c>
      <c r="E42" s="49" t="s">
        <v>80</v>
      </c>
      <c r="F42" s="49" t="s">
        <v>82</v>
      </c>
      <c r="G42" s="49" t="s">
        <v>83</v>
      </c>
      <c r="H42" s="49" t="s">
        <v>84</v>
      </c>
      <c r="I42" s="49" t="s">
        <v>85</v>
      </c>
      <c r="J42" s="49" t="s">
        <v>86</v>
      </c>
    </row>
    <row r="43" spans="2:10">
      <c r="B43" s="118"/>
      <c r="C43" s="118"/>
      <c r="D43" s="48"/>
      <c r="E43" s="48"/>
      <c r="F43" s="48"/>
      <c r="G43" s="48"/>
      <c r="H43" s="48"/>
      <c r="I43" s="48"/>
      <c r="J43" s="48"/>
    </row>
    <row r="44" spans="2:10" ht="28.8">
      <c r="B44" s="118"/>
      <c r="C44" s="118"/>
      <c r="D44" s="49" t="s">
        <v>79</v>
      </c>
      <c r="E44" s="49" t="s">
        <v>81</v>
      </c>
      <c r="F44" s="49" t="s">
        <v>81</v>
      </c>
      <c r="G44" s="49" t="s">
        <v>79</v>
      </c>
      <c r="H44" s="49" t="s">
        <v>79</v>
      </c>
      <c r="I44" s="49" t="s">
        <v>79</v>
      </c>
      <c r="J44" s="49" t="s">
        <v>87</v>
      </c>
    </row>
    <row r="45" spans="2:10">
      <c r="B45" s="118"/>
      <c r="C45" s="118"/>
      <c r="D45" s="49"/>
      <c r="E45" s="48"/>
      <c r="F45" s="48"/>
      <c r="G45" s="48"/>
      <c r="H45" s="48"/>
      <c r="I45" s="48"/>
      <c r="J45" s="48"/>
    </row>
    <row r="46" spans="2:10">
      <c r="B46" s="118"/>
      <c r="C46" s="118"/>
      <c r="D46" s="49"/>
      <c r="E46" s="48"/>
      <c r="F46" s="48"/>
      <c r="G46" s="48"/>
      <c r="H46" s="48"/>
      <c r="I46" s="48"/>
      <c r="J46" s="49" t="s">
        <v>88</v>
      </c>
    </row>
    <row r="47" spans="2:10">
      <c r="B47" s="118"/>
      <c r="C47" s="118"/>
      <c r="D47" s="49"/>
      <c r="E47" s="48"/>
      <c r="F47" s="48"/>
      <c r="G47" s="48"/>
      <c r="H47" s="48"/>
      <c r="I47" s="48"/>
      <c r="J47" s="48"/>
    </row>
    <row r="48" spans="2:10">
      <c r="B48" s="118" t="s">
        <v>89</v>
      </c>
      <c r="C48" s="119" t="s">
        <v>90</v>
      </c>
      <c r="D48" s="119">
        <v>5.57</v>
      </c>
      <c r="E48" s="119">
        <v>5.52</v>
      </c>
      <c r="F48" s="119">
        <v>5.52</v>
      </c>
      <c r="G48" s="119">
        <v>5.62</v>
      </c>
      <c r="H48" s="119">
        <v>5.51</v>
      </c>
      <c r="I48" s="119">
        <v>5.56</v>
      </c>
      <c r="J48" s="119">
        <v>5.61</v>
      </c>
    </row>
    <row r="49" spans="2:22">
      <c r="B49" s="118"/>
      <c r="C49" s="119"/>
      <c r="D49" s="119"/>
      <c r="E49" s="119"/>
      <c r="F49" s="119"/>
      <c r="G49" s="119"/>
      <c r="H49" s="119"/>
      <c r="I49" s="119"/>
      <c r="J49" s="119"/>
      <c r="N49" s="103" t="s">
        <v>550</v>
      </c>
      <c r="O49" s="110">
        <v>73012</v>
      </c>
      <c r="P49" s="110">
        <v>4049986</v>
      </c>
      <c r="Q49" s="110">
        <v>1552968</v>
      </c>
      <c r="R49" s="110">
        <v>5746523</v>
      </c>
      <c r="S49" s="110">
        <v>3051415</v>
      </c>
      <c r="T49" s="110">
        <v>5480340</v>
      </c>
      <c r="U49" s="110">
        <v>5676620</v>
      </c>
      <c r="V49" s="110">
        <v>2810406</v>
      </c>
    </row>
    <row r="50" spans="2:22">
      <c r="B50" s="118"/>
      <c r="C50" s="118"/>
      <c r="D50" s="119" t="s">
        <v>91</v>
      </c>
      <c r="E50" s="119">
        <v>38041</v>
      </c>
      <c r="F50" s="119">
        <v>2091997</v>
      </c>
      <c r="G50" s="119">
        <v>746449</v>
      </c>
      <c r="H50" s="119">
        <v>2991321</v>
      </c>
      <c r="I50" s="119">
        <v>1608188</v>
      </c>
      <c r="J50" s="119">
        <v>2717914</v>
      </c>
      <c r="K50" s="119">
        <v>2754402</v>
      </c>
      <c r="N50" s="103" t="s">
        <v>551</v>
      </c>
      <c r="O50" s="110">
        <v>38994</v>
      </c>
      <c r="P50" s="110">
        <v>2145623</v>
      </c>
      <c r="Q50" s="110">
        <v>869367</v>
      </c>
      <c r="R50" s="110">
        <v>3212352</v>
      </c>
      <c r="S50" s="110">
        <v>1707203</v>
      </c>
      <c r="T50" s="110">
        <v>3013826</v>
      </c>
      <c r="U50" s="110">
        <v>3180201</v>
      </c>
      <c r="V50" s="110">
        <v>1489664</v>
      </c>
    </row>
    <row r="51" spans="2:22">
      <c r="B51" s="118"/>
      <c r="C51" s="118"/>
      <c r="D51" s="119"/>
      <c r="E51" s="119"/>
      <c r="F51" s="119"/>
      <c r="G51" s="119"/>
      <c r="H51" s="119"/>
      <c r="I51" s="119"/>
      <c r="J51" s="119"/>
      <c r="K51" s="119"/>
      <c r="N51" s="103" t="s">
        <v>552</v>
      </c>
      <c r="O51" s="110">
        <v>24678</v>
      </c>
      <c r="P51" s="110">
        <v>1288700</v>
      </c>
      <c r="Q51" s="110">
        <v>461632</v>
      </c>
      <c r="R51" s="110">
        <v>1490272</v>
      </c>
      <c r="S51" s="110">
        <v>1015795</v>
      </c>
      <c r="T51" s="110">
        <v>2227820</v>
      </c>
      <c r="U51" s="110">
        <v>2275369</v>
      </c>
      <c r="V51" s="110">
        <v>1109816</v>
      </c>
    </row>
    <row r="52" spans="2:22" ht="28.8">
      <c r="B52" s="118"/>
      <c r="C52" s="118"/>
      <c r="D52" s="118" t="s">
        <v>92</v>
      </c>
      <c r="E52" s="119" t="s">
        <v>93</v>
      </c>
      <c r="F52" s="119" t="s">
        <v>93</v>
      </c>
      <c r="G52" s="119" t="s">
        <v>93</v>
      </c>
      <c r="H52" s="119" t="s">
        <v>93</v>
      </c>
      <c r="I52" s="119" t="s">
        <v>93</v>
      </c>
      <c r="J52" s="119" t="s">
        <v>93</v>
      </c>
      <c r="K52" s="119" t="s">
        <v>93</v>
      </c>
      <c r="N52" s="103" t="s">
        <v>553</v>
      </c>
      <c r="O52" s="110">
        <v>37560</v>
      </c>
      <c r="P52" s="110">
        <v>2100921</v>
      </c>
      <c r="Q52" s="110">
        <v>830111</v>
      </c>
      <c r="R52" s="110">
        <v>3035100</v>
      </c>
      <c r="S52" s="110">
        <v>1594133</v>
      </c>
      <c r="T52" s="110">
        <v>2779515</v>
      </c>
      <c r="U52" s="110">
        <v>2895005</v>
      </c>
      <c r="V52" s="110">
        <v>1411679</v>
      </c>
    </row>
    <row r="53" spans="2:22" ht="28.8">
      <c r="B53" s="118"/>
      <c r="C53" s="118"/>
      <c r="D53" s="118"/>
      <c r="E53" s="119"/>
      <c r="F53" s="119"/>
      <c r="G53" s="119"/>
      <c r="H53" s="119"/>
      <c r="I53" s="119"/>
      <c r="J53" s="119"/>
      <c r="K53" s="119"/>
      <c r="N53" s="103" t="s">
        <v>554</v>
      </c>
      <c r="O53" s="110">
        <v>35546</v>
      </c>
      <c r="P53" s="110">
        <v>2053071</v>
      </c>
      <c r="Q53" s="110">
        <v>817707</v>
      </c>
      <c r="R53" s="110">
        <v>2955054</v>
      </c>
      <c r="S53" s="110">
        <v>1586991</v>
      </c>
      <c r="T53" s="110">
        <v>2778290</v>
      </c>
      <c r="U53" s="110">
        <v>2901002</v>
      </c>
      <c r="V53" s="110">
        <v>1412516</v>
      </c>
    </row>
    <row r="54" spans="2:22" ht="28.8">
      <c r="B54" s="49" t="s">
        <v>94</v>
      </c>
      <c r="C54" s="119" t="s">
        <v>90</v>
      </c>
      <c r="D54" s="119">
        <v>7.24</v>
      </c>
      <c r="E54" s="119">
        <v>7.3</v>
      </c>
      <c r="F54" s="119">
        <v>7.17</v>
      </c>
      <c r="G54" s="119">
        <v>7.4</v>
      </c>
      <c r="H54" s="119">
        <v>7.19</v>
      </c>
      <c r="I54" s="119">
        <v>7.33</v>
      </c>
      <c r="J54" s="119">
        <v>7.36</v>
      </c>
      <c r="N54" s="103" t="s">
        <v>555</v>
      </c>
      <c r="O54" s="110">
        <v>37060</v>
      </c>
      <c r="P54" s="110">
        <v>2137461</v>
      </c>
      <c r="Q54" s="110">
        <v>806495</v>
      </c>
      <c r="R54" s="110">
        <v>3066915</v>
      </c>
      <c r="S54" s="110">
        <v>1566676</v>
      </c>
      <c r="T54" s="110">
        <v>2849630</v>
      </c>
      <c r="U54" s="110">
        <v>2849586</v>
      </c>
      <c r="V54" s="110">
        <v>1437321</v>
      </c>
    </row>
    <row r="55" spans="2:22">
      <c r="B55" s="48"/>
      <c r="C55" s="119"/>
      <c r="D55" s="119"/>
      <c r="E55" s="119"/>
      <c r="F55" s="119"/>
      <c r="G55" s="119"/>
      <c r="H55" s="119"/>
      <c r="I55" s="119"/>
      <c r="J55" s="119"/>
    </row>
    <row r="56" spans="2:22">
      <c r="B56" s="49" t="s">
        <v>95</v>
      </c>
      <c r="C56" s="118"/>
      <c r="D56" s="119" t="s">
        <v>91</v>
      </c>
      <c r="E56" s="119">
        <v>51022</v>
      </c>
      <c r="F56" s="119">
        <v>2832245</v>
      </c>
      <c r="G56" s="119">
        <v>998941</v>
      </c>
      <c r="H56" s="119">
        <v>4094259</v>
      </c>
      <c r="I56" s="119">
        <v>2098460</v>
      </c>
      <c r="J56" s="119">
        <v>3604085</v>
      </c>
      <c r="K56" s="119">
        <v>3583909</v>
      </c>
      <c r="N56" s="103" t="s">
        <v>552</v>
      </c>
      <c r="O56" s="114">
        <f>1-(O51/O50)</f>
        <v>0.36713340513925219</v>
      </c>
      <c r="P56" s="114">
        <f t="shared" ref="P56:V56" si="1">1-(P51/P50)</f>
        <v>0.39938190446317923</v>
      </c>
      <c r="Q56" s="114">
        <f t="shared" si="1"/>
        <v>0.4690021590421537</v>
      </c>
      <c r="R56" s="114">
        <f t="shared" si="1"/>
        <v>0.53608072838842069</v>
      </c>
      <c r="S56" s="114">
        <f t="shared" si="1"/>
        <v>0.40499460228221251</v>
      </c>
      <c r="T56" s="114">
        <f t="shared" si="1"/>
        <v>0.26080005945930518</v>
      </c>
      <c r="U56" s="114">
        <f t="shared" si="1"/>
        <v>0.28452038094447485</v>
      </c>
      <c r="V56" s="114">
        <f t="shared" si="1"/>
        <v>0.25498904450936588</v>
      </c>
    </row>
    <row r="57" spans="2:22" ht="28.8">
      <c r="B57" s="48"/>
      <c r="C57" s="118"/>
      <c r="D57" s="119"/>
      <c r="E57" s="119"/>
      <c r="F57" s="119"/>
      <c r="G57" s="119"/>
      <c r="H57" s="119"/>
      <c r="I57" s="119"/>
      <c r="J57" s="119"/>
      <c r="K57" s="119"/>
      <c r="N57" s="103" t="s">
        <v>553</v>
      </c>
      <c r="O57" s="114">
        <f>1-(O52/O50)</f>
        <v>3.6774888444376042E-2</v>
      </c>
      <c r="P57" s="114">
        <f t="shared" ref="P57:V57" si="2">1-(P52/P50)</f>
        <v>2.0834042140674303E-2</v>
      </c>
      <c r="Q57" s="114">
        <f t="shared" si="2"/>
        <v>4.5154693012272151E-2</v>
      </c>
      <c r="R57" s="114">
        <f t="shared" si="2"/>
        <v>5.517826190903119E-2</v>
      </c>
      <c r="S57" s="114">
        <f t="shared" si="2"/>
        <v>6.6231139471990108E-2</v>
      </c>
      <c r="T57" s="114">
        <f t="shared" si="2"/>
        <v>7.7745364198198552E-2</v>
      </c>
      <c r="U57" s="114">
        <f t="shared" si="2"/>
        <v>8.9678608364691437E-2</v>
      </c>
      <c r="V57" s="114">
        <f t="shared" si="2"/>
        <v>5.2350731440109932E-2</v>
      </c>
    </row>
    <row r="58" spans="2:22" ht="28.8">
      <c r="B58" s="48"/>
      <c r="C58" s="118"/>
      <c r="D58" s="118" t="s">
        <v>92</v>
      </c>
      <c r="E58" s="120">
        <v>0.34</v>
      </c>
      <c r="F58" s="120">
        <v>0.35</v>
      </c>
      <c r="G58" s="120">
        <v>0.34</v>
      </c>
      <c r="H58" s="120">
        <v>0.37</v>
      </c>
      <c r="I58" s="120">
        <v>0.3</v>
      </c>
      <c r="J58" s="120">
        <v>0.33</v>
      </c>
      <c r="K58" s="120">
        <v>0.3</v>
      </c>
      <c r="N58" s="103" t="s">
        <v>554</v>
      </c>
      <c r="O58" s="114">
        <f>1-(O53/O50)</f>
        <v>8.8423860081038086E-2</v>
      </c>
      <c r="P58" s="114">
        <f t="shared" ref="P58:V58" si="3">1-(P53/P50)</f>
        <v>4.3135257218998913E-2</v>
      </c>
      <c r="Q58" s="114">
        <f t="shared" si="3"/>
        <v>5.9422545369216873E-2</v>
      </c>
      <c r="R58" s="114">
        <f t="shared" si="3"/>
        <v>8.0096452692606568E-2</v>
      </c>
      <c r="S58" s="114">
        <f t="shared" si="3"/>
        <v>7.0414590414848099E-2</v>
      </c>
      <c r="T58" s="114">
        <f t="shared" si="3"/>
        <v>7.8151824292444272E-2</v>
      </c>
      <c r="U58" s="114">
        <f t="shared" si="3"/>
        <v>8.7792878500447036E-2</v>
      </c>
      <c r="V58" s="114">
        <f t="shared" si="3"/>
        <v>5.1788859769719919E-2</v>
      </c>
    </row>
    <row r="59" spans="2:22" ht="28.8">
      <c r="B59" s="48"/>
      <c r="C59" s="118"/>
      <c r="D59" s="118"/>
      <c r="E59" s="120"/>
      <c r="F59" s="120"/>
      <c r="G59" s="120"/>
      <c r="H59" s="120"/>
      <c r="I59" s="120"/>
      <c r="J59" s="120"/>
      <c r="K59" s="120"/>
      <c r="N59" s="103" t="s">
        <v>555</v>
      </c>
      <c r="O59" s="114">
        <f>1-(O54/O50)</f>
        <v>4.9597373954967439E-2</v>
      </c>
      <c r="P59" s="114">
        <f t="shared" ref="P59:V59" si="4">1-(P54/P50)</f>
        <v>3.8040233535900914E-3</v>
      </c>
      <c r="Q59" s="114">
        <f t="shared" si="4"/>
        <v>7.2319285181057014E-2</v>
      </c>
      <c r="R59" s="114">
        <f t="shared" si="4"/>
        <v>4.5274303687765194E-2</v>
      </c>
      <c r="S59" s="114">
        <f t="shared" si="4"/>
        <v>8.2314171191123719E-2</v>
      </c>
      <c r="T59" s="114">
        <f t="shared" si="4"/>
        <v>5.4480915620211623E-2</v>
      </c>
      <c r="U59" s="114">
        <f t="shared" si="4"/>
        <v>0.10396041004955348</v>
      </c>
      <c r="V59" s="114">
        <f t="shared" si="4"/>
        <v>3.5137453815088482E-2</v>
      </c>
    </row>
    <row r="60" spans="2:22">
      <c r="B60" s="49" t="s">
        <v>96</v>
      </c>
      <c r="C60" s="119" t="s">
        <v>90</v>
      </c>
      <c r="D60" s="119">
        <v>7.18</v>
      </c>
      <c r="E60" s="119">
        <v>7.19</v>
      </c>
      <c r="F60" s="119">
        <v>7.27</v>
      </c>
      <c r="G60" s="119">
        <v>7.33</v>
      </c>
      <c r="H60" s="119">
        <v>7.17</v>
      </c>
      <c r="I60" s="119">
        <v>7.26</v>
      </c>
      <c r="J60" s="119">
        <v>7.33</v>
      </c>
    </row>
    <row r="61" spans="2:22">
      <c r="B61" s="48"/>
      <c r="C61" s="119"/>
      <c r="D61" s="119"/>
      <c r="E61" s="119"/>
      <c r="F61" s="119"/>
      <c r="G61" s="119"/>
      <c r="H61" s="119"/>
      <c r="I61" s="119"/>
      <c r="J61" s="119"/>
    </row>
    <row r="62" spans="2:22">
      <c r="B62" s="49" t="s">
        <v>97</v>
      </c>
      <c r="C62" s="118"/>
      <c r="D62" s="119" t="s">
        <v>91</v>
      </c>
      <c r="E62" s="119">
        <v>51314</v>
      </c>
      <c r="F62" s="119">
        <v>2770441</v>
      </c>
      <c r="G62" s="119">
        <v>1018935</v>
      </c>
      <c r="H62" s="119">
        <v>3954596</v>
      </c>
      <c r="I62" s="119">
        <v>2157839</v>
      </c>
      <c r="J62" s="119">
        <v>3539061</v>
      </c>
      <c r="K62" s="119">
        <v>3665388</v>
      </c>
    </row>
    <row r="63" spans="2:22">
      <c r="B63" s="48"/>
      <c r="C63" s="118"/>
      <c r="D63" s="119"/>
      <c r="E63" s="119"/>
      <c r="F63" s="119"/>
      <c r="G63" s="119"/>
      <c r="H63" s="119"/>
      <c r="I63" s="119"/>
      <c r="J63" s="119"/>
      <c r="K63" s="119"/>
    </row>
    <row r="64" spans="2:22">
      <c r="B64" s="48"/>
      <c r="C64" s="118"/>
      <c r="D64" s="118" t="s">
        <v>92</v>
      </c>
      <c r="E64" s="120">
        <v>0.35</v>
      </c>
      <c r="F64" s="120">
        <v>0.32</v>
      </c>
      <c r="G64" s="120">
        <v>0.37</v>
      </c>
      <c r="H64" s="120">
        <v>0.32</v>
      </c>
      <c r="I64" s="120">
        <v>0.34</v>
      </c>
      <c r="J64" s="120">
        <v>0.3</v>
      </c>
      <c r="K64" s="120">
        <v>0.33</v>
      </c>
    </row>
    <row r="65" spans="2:11">
      <c r="B65" s="48"/>
      <c r="C65" s="118"/>
      <c r="D65" s="118"/>
      <c r="E65" s="120"/>
      <c r="F65" s="120"/>
      <c r="G65" s="120"/>
      <c r="H65" s="120"/>
      <c r="I65" s="120"/>
      <c r="J65" s="120"/>
      <c r="K65" s="120"/>
    </row>
    <row r="66" spans="2:11">
      <c r="B66" s="49" t="s">
        <v>96</v>
      </c>
      <c r="C66" s="119" t="s">
        <v>90</v>
      </c>
      <c r="D66" s="119">
        <v>7.24</v>
      </c>
      <c r="E66" s="119">
        <v>7.28</v>
      </c>
      <c r="F66" s="119">
        <v>7.13</v>
      </c>
      <c r="G66" s="119">
        <v>7.42</v>
      </c>
      <c r="H66" s="119">
        <v>7.06</v>
      </c>
      <c r="I66" s="119">
        <v>7.33</v>
      </c>
      <c r="J66" s="119">
        <v>7.29</v>
      </c>
    </row>
    <row r="67" spans="2:11">
      <c r="B67" s="48"/>
      <c r="C67" s="119"/>
      <c r="D67" s="119"/>
      <c r="E67" s="119"/>
      <c r="F67" s="119"/>
      <c r="G67" s="119"/>
      <c r="H67" s="119"/>
      <c r="I67" s="119"/>
      <c r="J67" s="119"/>
    </row>
    <row r="68" spans="2:11">
      <c r="B68" s="49" t="s">
        <v>66</v>
      </c>
      <c r="C68" s="119"/>
      <c r="D68" s="119" t="s">
        <v>91</v>
      </c>
      <c r="E68" s="119">
        <v>50580</v>
      </c>
      <c r="F68" s="119">
        <v>2837222</v>
      </c>
      <c r="G68" s="119">
        <v>998020</v>
      </c>
      <c r="H68" s="119">
        <v>4038430</v>
      </c>
      <c r="I68" s="119">
        <v>2115207</v>
      </c>
      <c r="J68" s="119">
        <v>3596371</v>
      </c>
      <c r="K68" s="119">
        <v>3557879</v>
      </c>
    </row>
    <row r="69" spans="2:11">
      <c r="B69" s="48"/>
      <c r="C69" s="119"/>
      <c r="D69" s="119"/>
      <c r="E69" s="119"/>
      <c r="F69" s="119"/>
      <c r="G69" s="119"/>
      <c r="H69" s="119"/>
      <c r="I69" s="119"/>
      <c r="J69" s="119"/>
      <c r="K69" s="119"/>
    </row>
    <row r="70" spans="2:11">
      <c r="B70" s="48"/>
      <c r="C70" s="119"/>
      <c r="D70" s="118" t="s">
        <v>92</v>
      </c>
      <c r="E70" s="120">
        <v>0.33</v>
      </c>
      <c r="F70" s="120">
        <v>0.36</v>
      </c>
      <c r="G70" s="120">
        <v>0.34</v>
      </c>
      <c r="H70" s="121">
        <v>0.35</v>
      </c>
      <c r="I70" s="121">
        <v>0.32</v>
      </c>
      <c r="J70" s="121">
        <v>0.32</v>
      </c>
      <c r="K70" s="121">
        <v>0.28999999999999998</v>
      </c>
    </row>
    <row r="71" spans="2:11">
      <c r="B71" s="48"/>
      <c r="C71" s="119"/>
      <c r="D71" s="118"/>
      <c r="E71" s="120"/>
      <c r="F71" s="120"/>
      <c r="G71" s="120"/>
      <c r="H71" s="121"/>
      <c r="I71" s="121"/>
      <c r="J71" s="121"/>
      <c r="K71" s="121"/>
    </row>
  </sheetData>
  <mergeCells count="115">
    <mergeCell ref="K70:K71"/>
    <mergeCell ref="I68:I69"/>
    <mergeCell ref="J68:J69"/>
    <mergeCell ref="K68:K69"/>
    <mergeCell ref="C70:C71"/>
    <mergeCell ref="D70:D71"/>
    <mergeCell ref="E70:E71"/>
    <mergeCell ref="F70:F71"/>
    <mergeCell ref="G70:G71"/>
    <mergeCell ref="H70:H71"/>
    <mergeCell ref="I70:I71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I66:I67"/>
    <mergeCell ref="J66:J67"/>
    <mergeCell ref="J70:J71"/>
    <mergeCell ref="K62:K63"/>
    <mergeCell ref="C64:C65"/>
    <mergeCell ref="D64:D65"/>
    <mergeCell ref="E64:E65"/>
    <mergeCell ref="F64:F65"/>
    <mergeCell ref="G64:G65"/>
    <mergeCell ref="H64:H65"/>
    <mergeCell ref="I64:I65"/>
    <mergeCell ref="C62:C63"/>
    <mergeCell ref="D62:D63"/>
    <mergeCell ref="E62:E63"/>
    <mergeCell ref="F62:F63"/>
    <mergeCell ref="G62:G63"/>
    <mergeCell ref="H62:H63"/>
    <mergeCell ref="J64:J65"/>
    <mergeCell ref="K64:K65"/>
    <mergeCell ref="C60:C61"/>
    <mergeCell ref="D60:D61"/>
    <mergeCell ref="E60:E61"/>
    <mergeCell ref="F60:F61"/>
    <mergeCell ref="G60:G61"/>
    <mergeCell ref="H60:H61"/>
    <mergeCell ref="I60:I61"/>
    <mergeCell ref="J60:J61"/>
    <mergeCell ref="I62:I63"/>
    <mergeCell ref="J62:J63"/>
    <mergeCell ref="K56:K57"/>
    <mergeCell ref="C58:C59"/>
    <mergeCell ref="D58:D59"/>
    <mergeCell ref="E58:E59"/>
    <mergeCell ref="F58:F59"/>
    <mergeCell ref="G58:G59"/>
    <mergeCell ref="H58:H59"/>
    <mergeCell ref="I58:I59"/>
    <mergeCell ref="C56:C57"/>
    <mergeCell ref="D56:D57"/>
    <mergeCell ref="E56:E57"/>
    <mergeCell ref="F56:F57"/>
    <mergeCell ref="G56:G57"/>
    <mergeCell ref="H56:H57"/>
    <mergeCell ref="J58:J59"/>
    <mergeCell ref="K58:K59"/>
    <mergeCell ref="C54:C55"/>
    <mergeCell ref="D54:D55"/>
    <mergeCell ref="E54:E55"/>
    <mergeCell ref="F54:F55"/>
    <mergeCell ref="G54:G55"/>
    <mergeCell ref="H54:H55"/>
    <mergeCell ref="I54:I55"/>
    <mergeCell ref="J54:J55"/>
    <mergeCell ref="I56:I57"/>
    <mergeCell ref="J56:J57"/>
    <mergeCell ref="H50:H51"/>
    <mergeCell ref="I50:I51"/>
    <mergeCell ref="J50:J51"/>
    <mergeCell ref="K50:K51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AK1:AP1"/>
    <mergeCell ref="AR1:AW1"/>
    <mergeCell ref="AY1:BD1"/>
    <mergeCell ref="B42:B47"/>
    <mergeCell ref="C42:C47"/>
    <mergeCell ref="B48:B53"/>
    <mergeCell ref="C48:C49"/>
    <mergeCell ref="D48:D49"/>
    <mergeCell ref="E48:E49"/>
    <mergeCell ref="F48:F49"/>
    <mergeCell ref="B1:G1"/>
    <mergeCell ref="I1:N1"/>
    <mergeCell ref="P1:U1"/>
    <mergeCell ref="W1:AB1"/>
    <mergeCell ref="AD1:AI1"/>
    <mergeCell ref="G48:G49"/>
    <mergeCell ref="H48:H49"/>
    <mergeCell ref="I48:I49"/>
    <mergeCell ref="J48:J49"/>
    <mergeCell ref="C50:C51"/>
    <mergeCell ref="D50:D51"/>
    <mergeCell ref="E50:E51"/>
    <mergeCell ref="F50:F51"/>
    <mergeCell ref="G50:G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1EBD-F15F-4B99-A27B-02F6D3F7364F}">
  <dimension ref="A1:AC112"/>
  <sheetViews>
    <sheetView tabSelected="1" zoomScale="25" zoomScaleNormal="25" workbookViewId="0">
      <selection activeCell="E112" sqref="E112:O112"/>
    </sheetView>
  </sheetViews>
  <sheetFormatPr defaultRowHeight="14.4"/>
  <cols>
    <col min="1" max="1" width="19.21875" customWidth="1"/>
    <col min="2" max="2" width="11" customWidth="1"/>
    <col min="3" max="3" width="11.21875" customWidth="1"/>
    <col min="4" max="4" width="11.33203125" customWidth="1"/>
    <col min="5" max="5" width="12" customWidth="1"/>
    <col min="6" max="6" width="11.5546875" customWidth="1"/>
    <col min="7" max="7" width="12.33203125" customWidth="1"/>
    <col min="8" max="8" width="10.44140625" customWidth="1"/>
    <col min="9" max="9" width="15.77734375" customWidth="1"/>
    <col min="10" max="10" width="9.6640625" customWidth="1"/>
    <col min="11" max="11" width="14.5546875" customWidth="1"/>
    <col min="12" max="12" width="13.88671875" customWidth="1"/>
    <col min="13" max="13" width="12.88671875" customWidth="1"/>
    <col min="14" max="14" width="11.21875" customWidth="1"/>
    <col min="15" max="15" width="16.109375" customWidth="1"/>
    <col min="16" max="16" width="11.77734375" customWidth="1"/>
    <col min="19" max="19" width="19.109375" customWidth="1"/>
    <col min="28" max="28" width="2.77734375" customWidth="1"/>
    <col min="29" max="29" width="17.21875" customWidth="1"/>
  </cols>
  <sheetData>
    <row r="1" spans="1:29" ht="76.8" thickBot="1">
      <c r="A1" s="123" t="s">
        <v>56</v>
      </c>
      <c r="B1" s="124"/>
      <c r="C1" s="124"/>
      <c r="D1" s="124"/>
      <c r="E1" s="124"/>
      <c r="F1" s="124"/>
      <c r="G1" s="125"/>
      <c r="AC1" s="22" t="s">
        <v>57</v>
      </c>
    </row>
    <row r="2" spans="1:29" ht="16.2" thickBot="1">
      <c r="F2" s="129" t="s">
        <v>537</v>
      </c>
      <c r="G2" s="129"/>
      <c r="H2" s="129"/>
      <c r="I2" s="128" t="s">
        <v>538</v>
      </c>
      <c r="J2" s="128"/>
      <c r="K2" s="128"/>
      <c r="L2" s="122" t="s">
        <v>539</v>
      </c>
      <c r="M2" s="122"/>
      <c r="N2" s="122"/>
      <c r="S2" s="22"/>
    </row>
    <row r="3" spans="1:29" ht="53.4" thickBot="1">
      <c r="A3" s="12" t="s">
        <v>21</v>
      </c>
      <c r="B3" s="19" t="s">
        <v>540</v>
      </c>
      <c r="C3" s="19" t="s">
        <v>22</v>
      </c>
      <c r="D3" s="19" t="s">
        <v>23</v>
      </c>
      <c r="E3" s="19" t="s">
        <v>24</v>
      </c>
      <c r="F3" s="25" t="s">
        <v>64</v>
      </c>
      <c r="G3" s="25" t="s">
        <v>66</v>
      </c>
      <c r="H3" s="25" t="s">
        <v>65</v>
      </c>
      <c r="I3" s="27" t="s">
        <v>64</v>
      </c>
      <c r="J3" s="27" t="s">
        <v>66</v>
      </c>
      <c r="K3" s="27" t="s">
        <v>65</v>
      </c>
      <c r="L3" s="29" t="s">
        <v>64</v>
      </c>
      <c r="M3" s="29" t="s">
        <v>66</v>
      </c>
      <c r="N3" s="29" t="s">
        <v>65</v>
      </c>
      <c r="O3" s="72"/>
      <c r="P3" s="75"/>
      <c r="Q3" s="75"/>
      <c r="R3" s="75"/>
    </row>
    <row r="4" spans="1:29" ht="19.2" customHeight="1" thickBot="1">
      <c r="A4" s="12" t="s">
        <v>25</v>
      </c>
      <c r="B4" s="71">
        <v>5</v>
      </c>
      <c r="C4" s="20">
        <v>5</v>
      </c>
      <c r="D4" s="20">
        <v>5</v>
      </c>
      <c r="E4" s="21">
        <v>5</v>
      </c>
      <c r="F4" s="26">
        <v>5</v>
      </c>
      <c r="G4" s="26">
        <v>5</v>
      </c>
      <c r="H4" s="26">
        <v>5</v>
      </c>
      <c r="I4" s="24">
        <v>5</v>
      </c>
      <c r="J4" s="24">
        <v>5</v>
      </c>
      <c r="K4" s="24">
        <v>5</v>
      </c>
      <c r="L4" s="28">
        <v>5</v>
      </c>
      <c r="M4" s="28">
        <v>5</v>
      </c>
      <c r="N4" s="28">
        <v>5</v>
      </c>
      <c r="O4" s="71"/>
      <c r="P4" s="71"/>
      <c r="Q4" s="71"/>
      <c r="R4" s="71"/>
    </row>
    <row r="5" spans="1:29" ht="15" thickBot="1">
      <c r="A5" s="12" t="s">
        <v>26</v>
      </c>
      <c r="B5" s="71">
        <v>695</v>
      </c>
      <c r="C5" s="20">
        <v>695</v>
      </c>
      <c r="D5" s="20">
        <v>712</v>
      </c>
      <c r="E5" s="21">
        <v>712</v>
      </c>
      <c r="F5" s="26">
        <v>695</v>
      </c>
      <c r="G5" s="26">
        <v>695</v>
      </c>
      <c r="H5" s="26">
        <v>719</v>
      </c>
      <c r="I5" s="24">
        <v>695</v>
      </c>
      <c r="J5" s="24">
        <v>695</v>
      </c>
      <c r="K5" s="24">
        <v>719</v>
      </c>
      <c r="L5" s="28">
        <v>695</v>
      </c>
      <c r="M5" s="28">
        <v>695</v>
      </c>
      <c r="N5" s="28">
        <v>719</v>
      </c>
      <c r="O5" s="71"/>
      <c r="P5" s="71"/>
      <c r="Q5" s="71"/>
      <c r="R5" s="71"/>
    </row>
    <row r="6" spans="1:29" ht="15" thickBot="1">
      <c r="A6" s="12" t="s">
        <v>27</v>
      </c>
      <c r="B6" s="71">
        <v>2</v>
      </c>
      <c r="C6" s="20">
        <v>2</v>
      </c>
      <c r="D6" s="20">
        <v>2</v>
      </c>
      <c r="E6" s="21">
        <v>2</v>
      </c>
      <c r="F6" s="26">
        <v>2</v>
      </c>
      <c r="G6" s="26">
        <v>2</v>
      </c>
      <c r="H6" s="26">
        <v>2</v>
      </c>
      <c r="I6" s="24">
        <v>2</v>
      </c>
      <c r="J6" s="24">
        <v>2</v>
      </c>
      <c r="K6" s="24">
        <v>2</v>
      </c>
      <c r="L6" s="28">
        <v>2</v>
      </c>
      <c r="M6" s="28">
        <v>2</v>
      </c>
      <c r="N6" s="28">
        <v>2</v>
      </c>
      <c r="O6" s="71"/>
      <c r="P6" s="71"/>
      <c r="Q6" s="71"/>
      <c r="R6" s="71"/>
    </row>
    <row r="7" spans="1:29" ht="15" thickBot="1">
      <c r="A7" s="12" t="s">
        <v>28</v>
      </c>
      <c r="B7" s="71">
        <v>96</v>
      </c>
      <c r="C7" s="20">
        <v>90</v>
      </c>
      <c r="D7" s="20">
        <v>99</v>
      </c>
      <c r="E7" s="21">
        <v>94</v>
      </c>
      <c r="F7" s="26">
        <v>102</v>
      </c>
      <c r="G7" s="26">
        <v>112</v>
      </c>
      <c r="H7" s="26">
        <v>118</v>
      </c>
      <c r="I7" s="24">
        <v>105</v>
      </c>
      <c r="J7" s="24">
        <v>115</v>
      </c>
      <c r="K7" s="24">
        <v>122</v>
      </c>
      <c r="L7" s="28">
        <v>105</v>
      </c>
      <c r="M7" s="28">
        <v>115</v>
      </c>
      <c r="N7" s="28">
        <v>120</v>
      </c>
      <c r="O7" s="71"/>
      <c r="P7" s="71"/>
      <c r="Q7" s="71"/>
      <c r="R7" s="71"/>
    </row>
    <row r="8" spans="1:29" ht="15" thickBot="1">
      <c r="A8" s="12" t="s">
        <v>29</v>
      </c>
      <c r="B8" s="71">
        <v>1219</v>
      </c>
      <c r="C8" s="20">
        <v>2833</v>
      </c>
      <c r="D8" s="20">
        <v>2893</v>
      </c>
      <c r="E8" s="21">
        <v>2662</v>
      </c>
      <c r="F8" s="26">
        <v>2805</v>
      </c>
      <c r="G8" s="26">
        <v>2774</v>
      </c>
      <c r="H8" s="26">
        <v>2766</v>
      </c>
      <c r="I8" s="24">
        <v>2999</v>
      </c>
      <c r="J8" s="24">
        <v>2970</v>
      </c>
      <c r="K8" s="24">
        <v>2992</v>
      </c>
      <c r="L8" s="28">
        <v>3191</v>
      </c>
      <c r="M8" s="28">
        <v>3160</v>
      </c>
      <c r="N8" s="28">
        <v>3183</v>
      </c>
      <c r="O8" s="71"/>
      <c r="P8" s="71"/>
      <c r="Q8" s="71"/>
      <c r="R8" s="71"/>
    </row>
    <row r="9" spans="1:29" ht="15" thickBot="1">
      <c r="A9" s="12" t="s">
        <v>30</v>
      </c>
      <c r="B9" s="71">
        <v>2857</v>
      </c>
      <c r="C9" s="20">
        <v>4128</v>
      </c>
      <c r="D9" s="20">
        <v>3150</v>
      </c>
      <c r="E9" s="21">
        <v>3159</v>
      </c>
      <c r="F9" s="26">
        <v>3109</v>
      </c>
      <c r="G9" s="26">
        <v>3127</v>
      </c>
      <c r="H9" s="26">
        <v>3191</v>
      </c>
      <c r="I9" s="24">
        <v>3062</v>
      </c>
      <c r="J9" s="24">
        <v>3208</v>
      </c>
      <c r="K9" s="24">
        <v>3099</v>
      </c>
      <c r="L9" s="28">
        <v>3288</v>
      </c>
      <c r="M9" s="28">
        <v>3434</v>
      </c>
      <c r="N9" s="28">
        <v>3289</v>
      </c>
      <c r="O9" s="71"/>
      <c r="P9" s="71"/>
      <c r="Q9" s="71"/>
      <c r="R9" s="71"/>
    </row>
    <row r="10" spans="1:29" ht="15" thickBot="1">
      <c r="A10" s="12" t="s">
        <v>31</v>
      </c>
      <c r="B10" s="71">
        <v>3143</v>
      </c>
      <c r="C10" s="20">
        <v>3178</v>
      </c>
      <c r="D10" s="20">
        <v>3275</v>
      </c>
      <c r="E10" s="21">
        <v>3228</v>
      </c>
      <c r="F10" s="26">
        <v>3305</v>
      </c>
      <c r="G10" s="26">
        <v>3513</v>
      </c>
      <c r="H10" s="26">
        <v>3207</v>
      </c>
      <c r="I10" s="24">
        <v>3209</v>
      </c>
      <c r="J10" s="24">
        <v>3417</v>
      </c>
      <c r="K10" s="24">
        <v>3307</v>
      </c>
      <c r="L10" s="28">
        <v>3269</v>
      </c>
      <c r="M10" s="28">
        <v>3349</v>
      </c>
      <c r="N10" s="28">
        <v>3201</v>
      </c>
      <c r="O10" s="71"/>
      <c r="P10" s="71"/>
      <c r="Q10" s="71"/>
      <c r="R10" s="71"/>
    </row>
    <row r="11" spans="1:29" ht="15" thickBot="1">
      <c r="A11" s="12" t="s">
        <v>32</v>
      </c>
      <c r="B11" s="71">
        <v>2541</v>
      </c>
      <c r="C11" s="20">
        <v>3376</v>
      </c>
      <c r="D11" s="20">
        <v>3251</v>
      </c>
      <c r="E11" s="21">
        <v>2851</v>
      </c>
      <c r="F11" s="26">
        <v>2810</v>
      </c>
      <c r="G11" s="26">
        <v>3075</v>
      </c>
      <c r="H11" s="26">
        <v>2856</v>
      </c>
      <c r="I11" s="24">
        <v>2855</v>
      </c>
      <c r="J11" s="24">
        <v>2937</v>
      </c>
      <c r="K11" s="24">
        <v>3021</v>
      </c>
      <c r="L11" s="28">
        <v>2864</v>
      </c>
      <c r="M11" s="28">
        <v>2975</v>
      </c>
      <c r="N11" s="28">
        <v>2877</v>
      </c>
      <c r="O11" s="71"/>
      <c r="P11" s="71"/>
      <c r="Q11" s="71"/>
      <c r="R11" s="71"/>
    </row>
    <row r="12" spans="1:29" ht="15" thickBot="1">
      <c r="A12" s="12" t="s">
        <v>33</v>
      </c>
      <c r="B12" s="71">
        <v>8047</v>
      </c>
      <c r="C12" s="20">
        <v>22750</v>
      </c>
      <c r="D12" s="20">
        <v>14080</v>
      </c>
      <c r="E12" s="21">
        <v>10939</v>
      </c>
      <c r="F12" s="26">
        <v>9828</v>
      </c>
      <c r="G12" s="26">
        <v>9476</v>
      </c>
      <c r="H12" s="26">
        <v>9851</v>
      </c>
      <c r="I12" s="24">
        <v>10001</v>
      </c>
      <c r="J12" s="24">
        <v>9678</v>
      </c>
      <c r="K12" s="24">
        <v>9826</v>
      </c>
      <c r="L12" s="28">
        <v>10010</v>
      </c>
      <c r="M12" s="28">
        <v>9783</v>
      </c>
      <c r="N12" s="28">
        <v>10156</v>
      </c>
      <c r="O12" s="71"/>
      <c r="P12" s="71"/>
      <c r="Q12" s="71"/>
      <c r="R12" s="71"/>
    </row>
    <row r="13" spans="1:29" ht="13.2" customHeight="1" thickBot="1">
      <c r="A13" s="12" t="s">
        <v>34</v>
      </c>
      <c r="B13" s="71">
        <v>1</v>
      </c>
      <c r="C13" s="20">
        <v>1</v>
      </c>
      <c r="D13" s="20">
        <v>1</v>
      </c>
      <c r="E13" s="21">
        <v>1</v>
      </c>
      <c r="F13" s="26">
        <v>1</v>
      </c>
      <c r="G13" s="26">
        <v>1</v>
      </c>
      <c r="H13" s="26">
        <v>1</v>
      </c>
      <c r="I13" s="24">
        <v>1</v>
      </c>
      <c r="J13" s="24">
        <v>1</v>
      </c>
      <c r="K13" s="24">
        <v>1</v>
      </c>
      <c r="L13" s="28">
        <v>1</v>
      </c>
      <c r="M13" s="28">
        <v>1</v>
      </c>
      <c r="N13" s="28">
        <v>1</v>
      </c>
      <c r="O13" s="71"/>
      <c r="P13" s="71"/>
      <c r="Q13" s="71"/>
      <c r="R13" s="71"/>
    </row>
    <row r="14" spans="1:29" ht="15" thickBot="1">
      <c r="A14" s="12" t="s">
        <v>35</v>
      </c>
      <c r="B14" s="71">
        <v>510</v>
      </c>
      <c r="C14" s="20">
        <v>5016</v>
      </c>
      <c r="D14" s="20">
        <v>1637</v>
      </c>
      <c r="E14" s="21">
        <v>819</v>
      </c>
      <c r="F14" s="26">
        <v>683</v>
      </c>
      <c r="G14" s="26">
        <v>640</v>
      </c>
      <c r="H14" s="26">
        <v>679</v>
      </c>
      <c r="I14" s="24">
        <v>753</v>
      </c>
      <c r="J14" s="24">
        <v>710</v>
      </c>
      <c r="K14" s="24">
        <v>679</v>
      </c>
      <c r="L14" s="28">
        <v>782</v>
      </c>
      <c r="M14" s="28">
        <v>771</v>
      </c>
      <c r="N14" s="28">
        <v>791</v>
      </c>
      <c r="O14" s="71"/>
      <c r="P14" s="71"/>
      <c r="Q14" s="71"/>
      <c r="R14" s="71"/>
    </row>
    <row r="15" spans="1:29" ht="15" thickBot="1">
      <c r="A15" s="12" t="s">
        <v>36</v>
      </c>
      <c r="B15" s="71">
        <v>204</v>
      </c>
      <c r="C15" s="20">
        <v>1995</v>
      </c>
      <c r="D15" s="20">
        <v>416</v>
      </c>
      <c r="E15" s="21">
        <v>203</v>
      </c>
      <c r="F15" s="26">
        <v>203</v>
      </c>
      <c r="G15" s="26">
        <v>203</v>
      </c>
      <c r="H15" s="26">
        <v>203</v>
      </c>
      <c r="I15" s="24">
        <v>262</v>
      </c>
      <c r="J15" s="24">
        <v>262</v>
      </c>
      <c r="K15" s="24">
        <v>229</v>
      </c>
      <c r="L15" s="28">
        <v>283</v>
      </c>
      <c r="M15" s="28">
        <v>283</v>
      </c>
      <c r="N15" s="28">
        <v>255</v>
      </c>
      <c r="O15" s="71"/>
      <c r="P15" s="71"/>
      <c r="Q15" s="71"/>
      <c r="R15" s="71"/>
    </row>
    <row r="16" spans="1:29" ht="15" thickBot="1">
      <c r="A16" s="12" t="s">
        <v>37</v>
      </c>
      <c r="B16" s="71">
        <v>3</v>
      </c>
      <c r="C16" s="20">
        <v>3</v>
      </c>
      <c r="D16" s="20">
        <v>3</v>
      </c>
      <c r="E16" s="21">
        <v>3</v>
      </c>
      <c r="F16" s="26">
        <v>3</v>
      </c>
      <c r="G16" s="26">
        <v>3</v>
      </c>
      <c r="H16" s="26">
        <v>3</v>
      </c>
      <c r="I16" s="24">
        <v>3</v>
      </c>
      <c r="J16" s="24">
        <v>3</v>
      </c>
      <c r="K16" s="24">
        <v>3</v>
      </c>
      <c r="L16" s="28">
        <v>3</v>
      </c>
      <c r="M16" s="28">
        <v>3</v>
      </c>
      <c r="N16" s="28">
        <v>3</v>
      </c>
      <c r="O16" s="71"/>
      <c r="P16" s="71"/>
      <c r="Q16" s="71"/>
      <c r="R16" s="71"/>
    </row>
    <row r="17" spans="1:18" ht="15" thickBot="1">
      <c r="A17" s="12" t="s">
        <v>38</v>
      </c>
      <c r="B17" s="71">
        <v>4</v>
      </c>
      <c r="C17" s="20">
        <v>4</v>
      </c>
      <c r="D17" s="20">
        <v>4</v>
      </c>
      <c r="E17" s="21">
        <v>4</v>
      </c>
      <c r="F17" s="26">
        <v>4</v>
      </c>
      <c r="G17" s="26">
        <v>4</v>
      </c>
      <c r="H17" s="26">
        <v>4</v>
      </c>
      <c r="I17" s="24">
        <v>4</v>
      </c>
      <c r="J17" s="24">
        <v>4</v>
      </c>
      <c r="K17" s="24">
        <v>4</v>
      </c>
      <c r="L17" s="28">
        <v>4</v>
      </c>
      <c r="M17" s="28">
        <v>4</v>
      </c>
      <c r="N17" s="28">
        <v>4</v>
      </c>
      <c r="O17" s="71"/>
      <c r="P17" s="71"/>
      <c r="Q17" s="71"/>
      <c r="R17" s="71"/>
    </row>
    <row r="18" spans="1:18" ht="15" thickBot="1">
      <c r="A18" s="12" t="s">
        <v>39</v>
      </c>
      <c r="B18" s="71">
        <v>19</v>
      </c>
      <c r="C18" s="20">
        <v>19</v>
      </c>
      <c r="D18" s="20">
        <v>19</v>
      </c>
      <c r="E18" s="21">
        <v>19</v>
      </c>
      <c r="F18" s="26">
        <v>19</v>
      </c>
      <c r="G18" s="26">
        <v>18</v>
      </c>
      <c r="H18" s="26">
        <v>20</v>
      </c>
      <c r="I18" s="24">
        <v>19</v>
      </c>
      <c r="J18" s="24">
        <v>18</v>
      </c>
      <c r="K18" s="24">
        <v>20</v>
      </c>
      <c r="L18" s="28">
        <v>19</v>
      </c>
      <c r="M18" s="28">
        <v>18</v>
      </c>
      <c r="N18" s="28">
        <v>20</v>
      </c>
      <c r="O18" s="71"/>
      <c r="P18" s="71"/>
      <c r="Q18" s="71"/>
      <c r="R18" s="71"/>
    </row>
    <row r="19" spans="1:18" ht="15" thickBot="1">
      <c r="A19" s="12" t="s">
        <v>40</v>
      </c>
      <c r="B19" s="71">
        <v>155</v>
      </c>
      <c r="C19" s="20">
        <v>173</v>
      </c>
      <c r="D19" s="20">
        <v>173</v>
      </c>
      <c r="E19" s="21">
        <v>173</v>
      </c>
      <c r="F19" s="26">
        <v>173</v>
      </c>
      <c r="G19" s="26">
        <v>151</v>
      </c>
      <c r="H19" s="26">
        <v>173</v>
      </c>
      <c r="I19" s="24">
        <v>173</v>
      </c>
      <c r="J19" s="24">
        <v>151</v>
      </c>
      <c r="K19" s="24">
        <v>173</v>
      </c>
      <c r="L19" s="28">
        <v>173</v>
      </c>
      <c r="M19" s="28">
        <v>151</v>
      </c>
      <c r="N19" s="28">
        <v>173</v>
      </c>
      <c r="O19" s="71"/>
      <c r="P19" s="71"/>
      <c r="Q19" s="71"/>
      <c r="R19" s="71"/>
    </row>
    <row r="20" spans="1:18" ht="15" thickBot="1">
      <c r="A20" s="12" t="s">
        <v>41</v>
      </c>
      <c r="B20" s="71">
        <v>0</v>
      </c>
      <c r="C20" s="20">
        <v>24</v>
      </c>
      <c r="D20" s="20">
        <v>0</v>
      </c>
      <c r="E20" s="21">
        <v>24</v>
      </c>
      <c r="F20" s="30">
        <v>0</v>
      </c>
      <c r="G20" s="30">
        <v>0</v>
      </c>
      <c r="H20" s="30">
        <v>0</v>
      </c>
      <c r="I20" s="31">
        <v>0</v>
      </c>
      <c r="J20" s="31">
        <v>0</v>
      </c>
      <c r="K20" s="31">
        <v>0</v>
      </c>
      <c r="L20" s="32">
        <v>0</v>
      </c>
      <c r="M20" s="32">
        <v>0</v>
      </c>
      <c r="N20" s="32">
        <v>0</v>
      </c>
      <c r="O20" s="71"/>
      <c r="P20" s="71"/>
      <c r="Q20" s="71"/>
      <c r="R20" s="71"/>
    </row>
    <row r="21" spans="1:18" ht="15" thickBot="1">
      <c r="A21" s="12" t="s">
        <v>42</v>
      </c>
      <c r="B21" s="71">
        <v>0</v>
      </c>
      <c r="C21" s="20">
        <v>8</v>
      </c>
      <c r="D21" s="20">
        <v>0</v>
      </c>
      <c r="E21" s="21">
        <v>8</v>
      </c>
      <c r="F21" s="30">
        <v>0</v>
      </c>
      <c r="G21" s="30">
        <v>0</v>
      </c>
      <c r="H21" s="30">
        <v>0</v>
      </c>
      <c r="I21" s="31">
        <v>0</v>
      </c>
      <c r="J21" s="31">
        <v>0</v>
      </c>
      <c r="K21" s="31">
        <v>0</v>
      </c>
      <c r="L21" s="32">
        <v>0</v>
      </c>
      <c r="M21" s="32">
        <v>0</v>
      </c>
      <c r="N21" s="32">
        <v>0</v>
      </c>
      <c r="O21" s="71"/>
      <c r="P21" s="71"/>
      <c r="Q21" s="71"/>
      <c r="R21" s="71"/>
    </row>
    <row r="22" spans="1:18" ht="15" thickBot="1">
      <c r="A22" s="12" t="s">
        <v>43</v>
      </c>
      <c r="B22" s="71">
        <v>2</v>
      </c>
      <c r="C22" s="20">
        <v>30</v>
      </c>
      <c r="D22" s="20">
        <v>31</v>
      </c>
      <c r="E22" s="21">
        <v>30</v>
      </c>
      <c r="F22" s="26">
        <v>38</v>
      </c>
      <c r="G22" s="26">
        <v>38</v>
      </c>
      <c r="H22" s="26">
        <v>38</v>
      </c>
      <c r="I22" s="24">
        <v>34</v>
      </c>
      <c r="J22" s="24">
        <v>34</v>
      </c>
      <c r="K22" s="24">
        <v>34</v>
      </c>
      <c r="L22" s="28">
        <v>44</v>
      </c>
      <c r="M22" s="28">
        <v>44</v>
      </c>
      <c r="N22" s="28">
        <v>44</v>
      </c>
      <c r="O22" s="71"/>
      <c r="P22" s="71"/>
      <c r="Q22" s="71"/>
      <c r="R22" s="71"/>
    </row>
    <row r="23" spans="1:18" ht="15" thickBot="1">
      <c r="A23" s="12" t="s">
        <v>44</v>
      </c>
      <c r="B23" s="71">
        <v>20</v>
      </c>
      <c r="C23" s="20">
        <v>20</v>
      </c>
      <c r="D23" s="20">
        <v>20</v>
      </c>
      <c r="E23" s="21">
        <v>20</v>
      </c>
      <c r="F23" s="26">
        <v>20</v>
      </c>
      <c r="G23" s="26">
        <v>20</v>
      </c>
      <c r="H23" s="26">
        <v>20</v>
      </c>
      <c r="I23" s="24">
        <v>20</v>
      </c>
      <c r="J23" s="24">
        <v>20</v>
      </c>
      <c r="K23" s="24">
        <v>20</v>
      </c>
      <c r="L23" s="28">
        <v>20</v>
      </c>
      <c r="M23" s="28">
        <v>20</v>
      </c>
      <c r="N23" s="28">
        <v>20</v>
      </c>
      <c r="O23" s="71"/>
      <c r="P23" s="71"/>
      <c r="Q23" s="71"/>
      <c r="R23" s="71"/>
    </row>
    <row r="24" spans="1:18" ht="15" thickBot="1">
      <c r="A24" s="12" t="s">
        <v>45</v>
      </c>
      <c r="B24" s="71">
        <v>1</v>
      </c>
      <c r="C24" s="20">
        <v>1</v>
      </c>
      <c r="D24" s="20">
        <v>1</v>
      </c>
      <c r="E24" s="21">
        <v>1</v>
      </c>
      <c r="F24" s="26">
        <v>1</v>
      </c>
      <c r="G24" s="26">
        <v>1</v>
      </c>
      <c r="H24" s="26">
        <v>1</v>
      </c>
      <c r="I24" s="24">
        <v>1</v>
      </c>
      <c r="J24" s="24">
        <v>1</v>
      </c>
      <c r="K24" s="24">
        <v>1</v>
      </c>
      <c r="L24" s="28">
        <v>1</v>
      </c>
      <c r="M24" s="28">
        <v>1</v>
      </c>
      <c r="N24" s="28">
        <v>1</v>
      </c>
      <c r="O24" s="71"/>
      <c r="P24" s="71"/>
      <c r="Q24" s="71"/>
      <c r="R24" s="71"/>
    </row>
    <row r="25" spans="1:18" ht="15" thickBot="1">
      <c r="A25" s="12" t="s">
        <v>46</v>
      </c>
      <c r="B25" s="71">
        <v>88</v>
      </c>
      <c r="C25" s="20">
        <v>88</v>
      </c>
      <c r="D25" s="20">
        <v>88</v>
      </c>
      <c r="E25" s="21">
        <v>88</v>
      </c>
      <c r="F25" s="26">
        <v>88</v>
      </c>
      <c r="G25" s="26">
        <v>88</v>
      </c>
      <c r="H25" s="26">
        <v>88</v>
      </c>
      <c r="I25" s="24">
        <v>88</v>
      </c>
      <c r="J25" s="24">
        <v>88</v>
      </c>
      <c r="K25" s="24">
        <v>88</v>
      </c>
      <c r="L25" s="28">
        <v>88</v>
      </c>
      <c r="M25" s="28">
        <v>88</v>
      </c>
      <c r="N25" s="28">
        <v>88</v>
      </c>
      <c r="O25" s="71"/>
      <c r="P25" s="71"/>
      <c r="Q25" s="71"/>
      <c r="R25" s="71"/>
    </row>
    <row r="26" spans="1:18" ht="15" thickBot="1">
      <c r="A26" s="12" t="s">
        <v>47</v>
      </c>
      <c r="B26" s="71">
        <v>318</v>
      </c>
      <c r="C26" s="20">
        <v>321</v>
      </c>
      <c r="D26" s="20">
        <v>321</v>
      </c>
      <c r="E26" s="21">
        <v>321</v>
      </c>
      <c r="F26" s="26">
        <v>323</v>
      </c>
      <c r="G26" s="26">
        <v>323</v>
      </c>
      <c r="H26" s="26">
        <v>322</v>
      </c>
      <c r="I26" s="24">
        <v>322</v>
      </c>
      <c r="J26" s="24">
        <v>323</v>
      </c>
      <c r="K26" s="24">
        <v>323</v>
      </c>
      <c r="L26" s="28">
        <v>323</v>
      </c>
      <c r="M26" s="28">
        <v>324</v>
      </c>
      <c r="N26" s="28">
        <v>324</v>
      </c>
      <c r="O26" s="71"/>
      <c r="P26" s="71"/>
      <c r="Q26" s="71"/>
      <c r="R26" s="71"/>
    </row>
    <row r="27" spans="1:18" ht="15" thickBot="1">
      <c r="A27" s="12" t="s">
        <v>48</v>
      </c>
      <c r="B27" s="71">
        <v>4</v>
      </c>
      <c r="C27" s="20">
        <v>4</v>
      </c>
      <c r="D27" s="20">
        <v>4</v>
      </c>
      <c r="E27" s="21">
        <v>4</v>
      </c>
      <c r="F27" s="26">
        <v>4</v>
      </c>
      <c r="G27" s="26">
        <v>4</v>
      </c>
      <c r="H27" s="26">
        <v>4</v>
      </c>
      <c r="I27" s="24">
        <v>4</v>
      </c>
      <c r="J27" s="24">
        <v>4</v>
      </c>
      <c r="K27" s="24">
        <v>4</v>
      </c>
      <c r="L27" s="28">
        <v>4</v>
      </c>
      <c r="M27" s="28">
        <v>4</v>
      </c>
      <c r="N27" s="28">
        <v>4</v>
      </c>
      <c r="O27" s="71"/>
      <c r="P27" s="71"/>
      <c r="Q27" s="71"/>
      <c r="R27" s="71"/>
    </row>
    <row r="28" spans="1:18" ht="15" thickBot="1">
      <c r="A28" s="12" t="s">
        <v>49</v>
      </c>
      <c r="B28" s="71">
        <v>4</v>
      </c>
      <c r="C28" s="20">
        <v>4</v>
      </c>
      <c r="D28" s="20">
        <v>4</v>
      </c>
      <c r="E28" s="21">
        <v>4</v>
      </c>
      <c r="F28" s="26">
        <v>4</v>
      </c>
      <c r="G28" s="26">
        <v>4</v>
      </c>
      <c r="H28" s="26">
        <v>4</v>
      </c>
      <c r="I28" s="24">
        <v>4</v>
      </c>
      <c r="J28" s="24">
        <v>4</v>
      </c>
      <c r="K28" s="24">
        <v>4</v>
      </c>
      <c r="L28" s="28">
        <v>4</v>
      </c>
      <c r="M28" s="28">
        <v>4</v>
      </c>
      <c r="N28" s="28">
        <v>4</v>
      </c>
      <c r="O28" s="71"/>
      <c r="P28" s="71"/>
      <c r="Q28" s="71"/>
      <c r="R28" s="71"/>
    </row>
    <row r="29" spans="1:18" ht="15" thickBot="1">
      <c r="A29" s="12" t="s">
        <v>50</v>
      </c>
      <c r="B29" s="71">
        <v>9613</v>
      </c>
      <c r="C29" s="20">
        <v>14252</v>
      </c>
      <c r="D29" s="20">
        <v>13332</v>
      </c>
      <c r="E29" s="21">
        <v>13323</v>
      </c>
      <c r="F29" s="26">
        <v>11471</v>
      </c>
      <c r="G29" s="26">
        <v>11424</v>
      </c>
      <c r="H29" s="26">
        <v>11769</v>
      </c>
      <c r="I29" s="24">
        <v>11798</v>
      </c>
      <c r="J29" s="24">
        <v>11752</v>
      </c>
      <c r="K29" s="24">
        <v>12098</v>
      </c>
      <c r="L29" s="28">
        <v>12112</v>
      </c>
      <c r="M29" s="28">
        <v>12065</v>
      </c>
      <c r="N29" s="28">
        <v>12414</v>
      </c>
      <c r="O29" s="71"/>
      <c r="P29" s="71"/>
      <c r="Q29" s="71"/>
      <c r="R29" s="71"/>
    </row>
    <row r="30" spans="1:18" ht="15" thickBot="1">
      <c r="A30" s="12" t="s">
        <v>51</v>
      </c>
      <c r="B30" s="71">
        <v>222</v>
      </c>
      <c r="C30" s="20">
        <v>218</v>
      </c>
      <c r="D30" s="20">
        <v>218</v>
      </c>
      <c r="E30" s="21">
        <v>218</v>
      </c>
      <c r="F30" s="26">
        <v>223</v>
      </c>
      <c r="G30" s="26">
        <v>228</v>
      </c>
      <c r="H30" s="26">
        <v>231</v>
      </c>
      <c r="I30" s="24">
        <v>220</v>
      </c>
      <c r="J30" s="24">
        <v>224</v>
      </c>
      <c r="K30" s="24">
        <v>228</v>
      </c>
      <c r="L30" s="28">
        <v>225</v>
      </c>
      <c r="M30" s="28">
        <v>229</v>
      </c>
      <c r="N30" s="28">
        <v>233</v>
      </c>
      <c r="O30" s="71"/>
      <c r="P30" s="71"/>
      <c r="Q30" s="71"/>
      <c r="R30" s="71"/>
    </row>
    <row r="31" spans="1:18" ht="15" thickBot="1">
      <c r="A31" s="12" t="s">
        <v>52</v>
      </c>
      <c r="B31" s="71">
        <v>2</v>
      </c>
      <c r="C31" s="20">
        <v>2</v>
      </c>
      <c r="D31" s="20">
        <v>2</v>
      </c>
      <c r="E31" s="21">
        <v>2</v>
      </c>
      <c r="F31" s="26">
        <v>2</v>
      </c>
      <c r="G31" s="26">
        <v>2</v>
      </c>
      <c r="H31" s="26">
        <v>2</v>
      </c>
      <c r="I31" s="24">
        <v>2</v>
      </c>
      <c r="J31" s="24">
        <v>2</v>
      </c>
      <c r="K31" s="24">
        <v>2</v>
      </c>
      <c r="L31" s="28">
        <v>2</v>
      </c>
      <c r="M31" s="28">
        <v>2</v>
      </c>
      <c r="N31" s="28">
        <v>2</v>
      </c>
      <c r="O31" s="71"/>
      <c r="P31" s="71"/>
      <c r="Q31" s="71"/>
      <c r="R31" s="71"/>
    </row>
    <row r="32" spans="1:18" ht="15" thickBot="1">
      <c r="A32" s="12" t="s">
        <v>53</v>
      </c>
      <c r="B32" s="71">
        <v>2</v>
      </c>
      <c r="C32" s="20">
        <v>2</v>
      </c>
      <c r="D32" s="20">
        <v>2</v>
      </c>
      <c r="E32" s="21">
        <v>2</v>
      </c>
      <c r="F32" s="26">
        <v>2</v>
      </c>
      <c r="G32" s="26">
        <v>2</v>
      </c>
      <c r="H32" s="26">
        <v>2</v>
      </c>
      <c r="I32" s="24">
        <v>2</v>
      </c>
      <c r="J32" s="24">
        <v>2</v>
      </c>
      <c r="K32" s="24">
        <v>2</v>
      </c>
      <c r="L32" s="28">
        <v>2</v>
      </c>
      <c r="M32" s="28">
        <v>2</v>
      </c>
      <c r="N32" s="28">
        <v>2</v>
      </c>
      <c r="O32" s="71"/>
      <c r="P32" s="71"/>
      <c r="Q32" s="71"/>
      <c r="R32" s="71"/>
    </row>
    <row r="33" spans="1:19" ht="15" thickBot="1">
      <c r="A33" s="12" t="s">
        <v>54</v>
      </c>
      <c r="B33" s="71">
        <v>1</v>
      </c>
      <c r="C33" s="20">
        <v>1</v>
      </c>
      <c r="D33" s="20">
        <v>1</v>
      </c>
      <c r="E33" s="21">
        <v>1</v>
      </c>
      <c r="F33" s="26">
        <v>1</v>
      </c>
      <c r="G33" s="26">
        <v>1</v>
      </c>
      <c r="H33" s="26">
        <v>1</v>
      </c>
      <c r="I33" s="24">
        <v>1</v>
      </c>
      <c r="J33" s="24">
        <v>1</v>
      </c>
      <c r="K33" s="24">
        <v>1</v>
      </c>
      <c r="L33" s="28">
        <v>1</v>
      </c>
      <c r="M33" s="28">
        <v>1</v>
      </c>
      <c r="N33" s="28">
        <v>1</v>
      </c>
      <c r="O33" s="71"/>
      <c r="P33" s="71"/>
      <c r="Q33" s="71"/>
      <c r="R33" s="71"/>
    </row>
    <row r="34" spans="1:19" ht="15" thickBot="1">
      <c r="A34" s="12" t="s">
        <v>55</v>
      </c>
      <c r="B34" s="71">
        <v>55</v>
      </c>
      <c r="C34" s="20">
        <v>55</v>
      </c>
      <c r="D34" s="20">
        <v>55</v>
      </c>
      <c r="E34" s="21">
        <v>55</v>
      </c>
      <c r="F34" s="26">
        <v>55</v>
      </c>
      <c r="G34" s="26">
        <v>55</v>
      </c>
      <c r="H34" s="26">
        <v>55</v>
      </c>
      <c r="I34" s="24">
        <v>55</v>
      </c>
      <c r="J34" s="24">
        <v>55</v>
      </c>
      <c r="K34" s="24">
        <v>55</v>
      </c>
      <c r="L34" s="28">
        <v>55</v>
      </c>
      <c r="M34" s="28">
        <v>55</v>
      </c>
      <c r="N34" s="28">
        <v>55</v>
      </c>
      <c r="O34" s="71"/>
      <c r="P34" s="71"/>
      <c r="Q34" s="71"/>
      <c r="R34" s="71"/>
    </row>
    <row r="39" spans="1:19" ht="15" thickBot="1">
      <c r="C39" s="129" t="s">
        <v>537</v>
      </c>
      <c r="D39" s="129"/>
      <c r="E39" s="129"/>
      <c r="F39" s="128" t="s">
        <v>538</v>
      </c>
      <c r="G39" s="128"/>
      <c r="H39" s="128"/>
      <c r="I39" s="122" t="s">
        <v>539</v>
      </c>
      <c r="J39" s="122"/>
      <c r="K39" s="122"/>
      <c r="L39" s="126" t="s">
        <v>61</v>
      </c>
      <c r="M39" s="126"/>
      <c r="N39" s="126"/>
    </row>
    <row r="40" spans="1:19" ht="53.4" thickBot="1">
      <c r="A40" s="12"/>
      <c r="B40" s="19" t="s">
        <v>540</v>
      </c>
      <c r="C40" s="25" t="s">
        <v>64</v>
      </c>
      <c r="D40" s="25" t="s">
        <v>66</v>
      </c>
      <c r="E40" s="25" t="s">
        <v>65</v>
      </c>
      <c r="F40" s="27" t="s">
        <v>64</v>
      </c>
      <c r="G40" s="27" t="s">
        <v>66</v>
      </c>
      <c r="H40" s="27" t="s">
        <v>65</v>
      </c>
      <c r="I40" s="29" t="s">
        <v>64</v>
      </c>
      <c r="J40" s="29" t="s">
        <v>66</v>
      </c>
      <c r="K40" s="29" t="s">
        <v>65</v>
      </c>
      <c r="L40" s="41" t="s">
        <v>24</v>
      </c>
      <c r="M40" s="35" t="s">
        <v>62</v>
      </c>
      <c r="N40" s="35" t="s">
        <v>63</v>
      </c>
      <c r="O40" s="77"/>
      <c r="P40" s="77"/>
      <c r="Q40" s="77"/>
      <c r="R40" s="77"/>
      <c r="S40" s="76"/>
    </row>
    <row r="41" spans="1:19" ht="15" thickBot="1">
      <c r="A41" s="19" t="s">
        <v>67</v>
      </c>
      <c r="B41" s="12">
        <f>SUM(B4:B34)</f>
        <v>29833</v>
      </c>
      <c r="C41" s="26">
        <f>SUM(F4:F34)</f>
        <v>35979</v>
      </c>
      <c r="D41" s="26">
        <f t="shared" ref="D41:K41" si="0">SUM(G4:G34)</f>
        <v>35989</v>
      </c>
      <c r="E41" s="26">
        <f t="shared" si="0"/>
        <v>36335</v>
      </c>
      <c r="F41" s="24">
        <f>SUM(I4:I34)</f>
        <v>36699</v>
      </c>
      <c r="G41" s="24">
        <f t="shared" si="0"/>
        <v>36686</v>
      </c>
      <c r="H41" s="24">
        <f t="shared" si="0"/>
        <v>37062</v>
      </c>
      <c r="I41" s="28">
        <f t="shared" si="0"/>
        <v>37575</v>
      </c>
      <c r="J41" s="28">
        <f t="shared" si="0"/>
        <v>37588</v>
      </c>
      <c r="K41" s="28">
        <f t="shared" si="0"/>
        <v>37991</v>
      </c>
      <c r="L41" s="42">
        <v>38975</v>
      </c>
      <c r="M41" s="36">
        <v>43799</v>
      </c>
      <c r="N41" s="36">
        <v>59298</v>
      </c>
      <c r="O41" s="73"/>
      <c r="P41" s="73"/>
      <c r="Q41" s="73"/>
      <c r="R41" s="73"/>
    </row>
    <row r="42" spans="1:19" ht="15" thickBot="1">
      <c r="A42" s="19" t="s">
        <v>59</v>
      </c>
      <c r="B42" s="12">
        <f>SUM(B7:B12)</f>
        <v>17903</v>
      </c>
      <c r="C42" s="26">
        <f t="shared" ref="C42:K42" si="1">SUM(F7:F12)</f>
        <v>21959</v>
      </c>
      <c r="D42" s="26">
        <f t="shared" si="1"/>
        <v>22077</v>
      </c>
      <c r="E42" s="26">
        <f t="shared" si="1"/>
        <v>21989</v>
      </c>
      <c r="F42" s="24">
        <f t="shared" si="1"/>
        <v>22231</v>
      </c>
      <c r="G42" s="24">
        <f t="shared" si="1"/>
        <v>22325</v>
      </c>
      <c r="H42" s="24">
        <f t="shared" si="1"/>
        <v>22367</v>
      </c>
      <c r="I42" s="28">
        <f t="shared" si="1"/>
        <v>22727</v>
      </c>
      <c r="J42" s="28">
        <f t="shared" si="1"/>
        <v>22816</v>
      </c>
      <c r="K42" s="28">
        <f t="shared" si="1"/>
        <v>22826</v>
      </c>
      <c r="L42" s="42">
        <v>22933</v>
      </c>
      <c r="M42" s="36">
        <v>26748</v>
      </c>
      <c r="N42" s="36">
        <v>36355</v>
      </c>
      <c r="O42" s="73"/>
      <c r="P42" s="73"/>
      <c r="Q42" s="73"/>
      <c r="R42" s="73"/>
    </row>
    <row r="43" spans="1:19" ht="15" thickBot="1">
      <c r="A43" s="19" t="s">
        <v>68</v>
      </c>
      <c r="B43" s="33">
        <f>SUM(B14:B15)</f>
        <v>714</v>
      </c>
      <c r="C43" s="38">
        <f t="shared" ref="C43:K43" si="2">SUM(F14:F15)</f>
        <v>886</v>
      </c>
      <c r="D43" s="38">
        <f t="shared" si="2"/>
        <v>843</v>
      </c>
      <c r="E43" s="38">
        <f t="shared" si="2"/>
        <v>882</v>
      </c>
      <c r="F43" s="39">
        <f t="shared" si="2"/>
        <v>1015</v>
      </c>
      <c r="G43" s="39">
        <f t="shared" si="2"/>
        <v>972</v>
      </c>
      <c r="H43" s="39">
        <f>SUM(K14:K15)</f>
        <v>908</v>
      </c>
      <c r="I43" s="34">
        <f t="shared" si="2"/>
        <v>1065</v>
      </c>
      <c r="J43" s="34">
        <f t="shared" si="2"/>
        <v>1054</v>
      </c>
      <c r="K43" s="34">
        <f t="shared" si="2"/>
        <v>1046</v>
      </c>
      <c r="L43" s="43">
        <f>SUM(E14:E15)</f>
        <v>1022</v>
      </c>
      <c r="M43" s="37">
        <f>SUM(D14:D15)</f>
        <v>2053</v>
      </c>
      <c r="N43" s="37">
        <f>SUM(C14:C15)</f>
        <v>7011</v>
      </c>
      <c r="O43" s="74"/>
      <c r="P43" s="74"/>
      <c r="Q43" s="74"/>
      <c r="R43" s="74"/>
    </row>
    <row r="44" spans="1:19" ht="15" thickBot="1">
      <c r="A44" s="19" t="s">
        <v>69</v>
      </c>
      <c r="B44" s="33">
        <f>SUM(B26:B30)</f>
        <v>10161</v>
      </c>
      <c r="C44" s="38">
        <f t="shared" ref="C44:K44" si="3">SUM(F26:F30)</f>
        <v>12025</v>
      </c>
      <c r="D44" s="38">
        <f t="shared" si="3"/>
        <v>11983</v>
      </c>
      <c r="E44" s="38">
        <f t="shared" si="3"/>
        <v>12330</v>
      </c>
      <c r="F44" s="39">
        <f t="shared" si="3"/>
        <v>12348</v>
      </c>
      <c r="G44" s="39">
        <f t="shared" si="3"/>
        <v>12307</v>
      </c>
      <c r="H44" s="39">
        <f t="shared" si="3"/>
        <v>12657</v>
      </c>
      <c r="I44" s="34">
        <f t="shared" si="3"/>
        <v>12668</v>
      </c>
      <c r="J44" s="34">
        <f t="shared" si="3"/>
        <v>12626</v>
      </c>
      <c r="K44" s="34">
        <f t="shared" si="3"/>
        <v>12979</v>
      </c>
      <c r="L44" s="43">
        <f>SUM(E26:E30)</f>
        <v>13870</v>
      </c>
      <c r="M44" s="37">
        <f>SUM(D26:D30)</f>
        <v>13879</v>
      </c>
      <c r="N44" s="37">
        <f>SUM(C26:C30)</f>
        <v>14799</v>
      </c>
      <c r="O44" s="74"/>
      <c r="P44" s="74"/>
      <c r="Q44" s="74"/>
      <c r="R44" s="74"/>
    </row>
    <row r="45" spans="1:19" ht="53.4" thickBot="1">
      <c r="A45" s="23" t="s">
        <v>60</v>
      </c>
      <c r="B45" s="12"/>
      <c r="C45" s="26"/>
      <c r="D45" s="26"/>
      <c r="E45" s="26"/>
      <c r="F45" s="24"/>
      <c r="G45" s="24"/>
      <c r="H45" s="24"/>
      <c r="I45" s="28"/>
      <c r="J45" s="28"/>
      <c r="K45" s="28"/>
      <c r="L45" s="42"/>
      <c r="M45" s="36"/>
      <c r="N45" s="36"/>
      <c r="O45" s="73"/>
      <c r="P45" s="73"/>
      <c r="Q45" s="73"/>
      <c r="R45" s="73"/>
    </row>
    <row r="46" spans="1:19" ht="15" thickBot="1">
      <c r="A46" s="19" t="s">
        <v>58</v>
      </c>
      <c r="B46" t="s">
        <v>70</v>
      </c>
      <c r="C46" s="40">
        <f>C41-B41</f>
        <v>6146</v>
      </c>
      <c r="D46" s="40">
        <f>D41-B41</f>
        <v>6156</v>
      </c>
      <c r="E46" s="40">
        <f>E41-B41</f>
        <v>6502</v>
      </c>
      <c r="F46" s="24">
        <f>F41-B41</f>
        <v>6866</v>
      </c>
      <c r="G46" s="24">
        <f>G41-B41</f>
        <v>6853</v>
      </c>
      <c r="H46" s="24">
        <f>H41-B41</f>
        <v>7229</v>
      </c>
      <c r="I46" s="28">
        <f>I41-B41</f>
        <v>7742</v>
      </c>
      <c r="J46" s="28">
        <f>J41-B41</f>
        <v>7755</v>
      </c>
      <c r="K46" s="28">
        <f>K41-B41</f>
        <v>8158</v>
      </c>
      <c r="L46" s="42">
        <f>L41-B41</f>
        <v>9142</v>
      </c>
      <c r="M46" s="36">
        <f>M41-B41</f>
        <v>13966</v>
      </c>
      <c r="N46" s="36">
        <f>N41-B41</f>
        <v>29465</v>
      </c>
      <c r="O46" s="73"/>
      <c r="P46" s="73"/>
      <c r="Q46" s="73"/>
      <c r="R46" s="73"/>
    </row>
    <row r="47" spans="1:19" ht="15" thickBot="1">
      <c r="A47" s="19" t="s">
        <v>74</v>
      </c>
      <c r="B47" t="s">
        <v>70</v>
      </c>
      <c r="C47" s="40">
        <f>C42-B42</f>
        <v>4056</v>
      </c>
      <c r="D47" s="40">
        <f>D42-B42</f>
        <v>4174</v>
      </c>
      <c r="E47" s="40">
        <f>E42-B42</f>
        <v>4086</v>
      </c>
      <c r="F47" s="24">
        <f>F42-B42</f>
        <v>4328</v>
      </c>
      <c r="G47" s="24">
        <f>G42-B42</f>
        <v>4422</v>
      </c>
      <c r="H47" s="24">
        <f>H42-B42</f>
        <v>4464</v>
      </c>
      <c r="I47" s="28">
        <f>I42-B42</f>
        <v>4824</v>
      </c>
      <c r="J47" s="28">
        <f>J42-B42</f>
        <v>4913</v>
      </c>
      <c r="K47" s="28">
        <f>K42-B42</f>
        <v>4923</v>
      </c>
      <c r="L47" s="42">
        <f>L42-B42</f>
        <v>5030</v>
      </c>
      <c r="M47" s="36">
        <f>M42-B42</f>
        <v>8845</v>
      </c>
      <c r="N47" s="36">
        <f>N42-B42</f>
        <v>18452</v>
      </c>
      <c r="O47" s="73"/>
      <c r="P47" s="73"/>
      <c r="Q47" s="73"/>
      <c r="R47" s="73"/>
    </row>
    <row r="48" spans="1:19" ht="15" thickBot="1">
      <c r="A48" s="19" t="s">
        <v>75</v>
      </c>
      <c r="B48" t="s">
        <v>70</v>
      </c>
      <c r="C48" s="40">
        <f>C43-B43</f>
        <v>172</v>
      </c>
      <c r="D48" s="40">
        <f>D43-B43</f>
        <v>129</v>
      </c>
      <c r="E48" s="40">
        <f>E43-B43</f>
        <v>168</v>
      </c>
      <c r="F48" s="24">
        <f>F43-B43</f>
        <v>301</v>
      </c>
      <c r="G48" s="24">
        <f>G43-B43</f>
        <v>258</v>
      </c>
      <c r="H48" s="24">
        <f>H43-B43</f>
        <v>194</v>
      </c>
      <c r="I48" s="28">
        <f>I43-B43</f>
        <v>351</v>
      </c>
      <c r="J48" s="28">
        <f>J43-B43</f>
        <v>340</v>
      </c>
      <c r="K48" s="28">
        <f>K43-B43</f>
        <v>332</v>
      </c>
      <c r="L48" s="42">
        <f>L43-B43</f>
        <v>308</v>
      </c>
      <c r="M48" s="36">
        <f>M43-B43</f>
        <v>1339</v>
      </c>
      <c r="N48" s="36">
        <f>N43-B43</f>
        <v>6297</v>
      </c>
      <c r="O48" s="73"/>
      <c r="P48" s="73"/>
      <c r="Q48" s="73"/>
      <c r="R48" s="73"/>
    </row>
    <row r="49" spans="1:18" ht="15" thickBot="1">
      <c r="A49" s="19" t="s">
        <v>76</v>
      </c>
      <c r="B49" t="s">
        <v>70</v>
      </c>
      <c r="C49" s="40">
        <f>C44-B44</f>
        <v>1864</v>
      </c>
      <c r="D49" s="40">
        <f>D44-B44</f>
        <v>1822</v>
      </c>
      <c r="E49" s="40">
        <f>E44-B44</f>
        <v>2169</v>
      </c>
      <c r="F49" s="24">
        <f>F44-B44</f>
        <v>2187</v>
      </c>
      <c r="G49" s="24">
        <f>G44-B44</f>
        <v>2146</v>
      </c>
      <c r="H49" s="24">
        <f>H44-B44</f>
        <v>2496</v>
      </c>
      <c r="I49" s="28">
        <f>I44-B44</f>
        <v>2507</v>
      </c>
      <c r="J49" s="28">
        <f>J44-B44</f>
        <v>2465</v>
      </c>
      <c r="K49" s="28">
        <f>K44-B44</f>
        <v>2818</v>
      </c>
      <c r="L49" s="42">
        <f>L44-B44</f>
        <v>3709</v>
      </c>
      <c r="M49" s="36">
        <f>M44-B44</f>
        <v>3718</v>
      </c>
      <c r="N49" s="36">
        <f>N44-B44</f>
        <v>4638</v>
      </c>
      <c r="O49" s="73"/>
      <c r="P49" s="73"/>
      <c r="Q49" s="73"/>
      <c r="R49" s="73"/>
    </row>
    <row r="67" spans="1:20">
      <c r="A67" s="130"/>
      <c r="B67" s="130"/>
      <c r="C67" s="118" t="s">
        <v>71</v>
      </c>
      <c r="D67" s="118"/>
      <c r="E67" s="118"/>
      <c r="F67" s="127"/>
      <c r="G67" s="127"/>
      <c r="H67" s="118" t="s">
        <v>72</v>
      </c>
      <c r="I67" s="118"/>
      <c r="J67" s="118"/>
      <c r="K67" s="127"/>
      <c r="L67" s="127"/>
      <c r="M67" s="118" t="s">
        <v>73</v>
      </c>
      <c r="N67" s="118"/>
      <c r="O67" s="118"/>
      <c r="P67" s="127"/>
      <c r="Q67" s="127"/>
      <c r="R67" s="118" t="s">
        <v>98</v>
      </c>
      <c r="S67" s="118"/>
      <c r="T67" s="131"/>
    </row>
    <row r="68" spans="1:20">
      <c r="A68" s="130"/>
      <c r="B68" s="130"/>
      <c r="C68" s="118"/>
      <c r="D68" s="118"/>
      <c r="E68" s="118"/>
      <c r="F68" s="127"/>
      <c r="G68" s="127"/>
      <c r="H68" s="118"/>
      <c r="I68" s="118"/>
      <c r="J68" s="118"/>
      <c r="K68" s="127"/>
      <c r="L68" s="127"/>
      <c r="M68" s="118"/>
      <c r="N68" s="118"/>
      <c r="O68" s="118"/>
      <c r="P68" s="127"/>
      <c r="Q68" s="127"/>
      <c r="R68" s="118"/>
      <c r="S68" s="118"/>
      <c r="T68" s="131"/>
    </row>
    <row r="69" spans="1:20">
      <c r="A69" s="119"/>
      <c r="B69" s="49" t="s">
        <v>99</v>
      </c>
      <c r="C69" s="118" t="s">
        <v>64</v>
      </c>
      <c r="D69" s="118" t="s">
        <v>65</v>
      </c>
      <c r="E69" s="118" t="s">
        <v>66</v>
      </c>
      <c r="F69" s="118" t="s">
        <v>64</v>
      </c>
      <c r="G69" s="118" t="s">
        <v>65</v>
      </c>
      <c r="H69" s="118" t="s">
        <v>66</v>
      </c>
      <c r="I69" s="118" t="s">
        <v>64</v>
      </c>
      <c r="J69" s="118" t="s">
        <v>65</v>
      </c>
      <c r="K69" s="118" t="s">
        <v>66</v>
      </c>
      <c r="L69" s="49" t="s">
        <v>101</v>
      </c>
      <c r="M69" s="49" t="s">
        <v>101</v>
      </c>
    </row>
    <row r="70" spans="1:20">
      <c r="A70" s="119"/>
      <c r="B70" s="48"/>
      <c r="C70" s="118"/>
      <c r="D70" s="118"/>
      <c r="E70" s="118"/>
      <c r="F70" s="118"/>
      <c r="G70" s="118"/>
      <c r="H70" s="118"/>
      <c r="I70" s="118"/>
      <c r="J70" s="118"/>
      <c r="K70" s="118"/>
      <c r="L70" s="48"/>
      <c r="M70" s="48"/>
    </row>
    <row r="71" spans="1:20">
      <c r="A71" s="119"/>
      <c r="B71" s="49" t="s">
        <v>100</v>
      </c>
      <c r="C71" s="118"/>
      <c r="D71" s="118"/>
      <c r="E71" s="118"/>
      <c r="F71" s="118"/>
      <c r="G71" s="118"/>
      <c r="H71" s="118"/>
      <c r="I71" s="118"/>
      <c r="J71" s="118"/>
      <c r="K71" s="118"/>
      <c r="L71" s="49" t="s">
        <v>102</v>
      </c>
      <c r="M71" s="49" t="s">
        <v>103</v>
      </c>
    </row>
    <row r="72" spans="1:20">
      <c r="A72" s="119"/>
      <c r="B72" s="48"/>
      <c r="C72" s="118"/>
      <c r="D72" s="118"/>
      <c r="E72" s="118"/>
      <c r="F72" s="118"/>
      <c r="G72" s="118"/>
      <c r="H72" s="118"/>
      <c r="I72" s="118"/>
      <c r="J72" s="118"/>
      <c r="K72" s="118"/>
      <c r="L72" s="48"/>
      <c r="M72" s="48"/>
    </row>
    <row r="73" spans="1:20">
      <c r="A73" s="118" t="s">
        <v>74</v>
      </c>
      <c r="B73" s="78">
        <v>17903</v>
      </c>
      <c r="C73" s="119">
        <v>4056</v>
      </c>
      <c r="D73" s="119">
        <v>4086</v>
      </c>
      <c r="E73" s="119">
        <v>4174</v>
      </c>
      <c r="F73" s="119">
        <v>4328</v>
      </c>
      <c r="G73" s="119">
        <v>4464</v>
      </c>
      <c r="H73" s="119">
        <v>4432</v>
      </c>
      <c r="I73" s="119">
        <v>4824</v>
      </c>
      <c r="J73" s="119">
        <v>4923</v>
      </c>
      <c r="K73" s="119">
        <v>4913</v>
      </c>
      <c r="L73" s="119">
        <v>8845</v>
      </c>
      <c r="M73" s="119">
        <v>18452</v>
      </c>
    </row>
    <row r="74" spans="1:20">
      <c r="A74" s="118"/>
      <c r="B74" s="78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</row>
    <row r="75" spans="1:20">
      <c r="A75" s="118" t="s">
        <v>75</v>
      </c>
      <c r="B75" s="78">
        <v>714</v>
      </c>
      <c r="C75" s="119">
        <v>172</v>
      </c>
      <c r="D75" s="119">
        <v>168</v>
      </c>
      <c r="E75" s="119">
        <v>129</v>
      </c>
      <c r="F75" s="119">
        <v>301</v>
      </c>
      <c r="G75" s="119">
        <v>194</v>
      </c>
      <c r="H75" s="119">
        <v>258</v>
      </c>
      <c r="I75" s="119">
        <v>351</v>
      </c>
      <c r="J75" s="119">
        <v>332</v>
      </c>
      <c r="K75" s="119">
        <v>340</v>
      </c>
      <c r="L75" s="119">
        <v>1339</v>
      </c>
      <c r="M75" s="119">
        <v>6297</v>
      </c>
    </row>
    <row r="76" spans="1:20">
      <c r="A76" s="118"/>
      <c r="B76" s="78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</row>
    <row r="77" spans="1:20">
      <c r="A77" s="118" t="s">
        <v>104</v>
      </c>
      <c r="B77" s="119">
        <v>10161</v>
      </c>
      <c r="C77" s="119">
        <v>1864</v>
      </c>
      <c r="D77" s="119">
        <v>2169</v>
      </c>
      <c r="E77" s="119">
        <v>1822</v>
      </c>
      <c r="F77" s="119">
        <v>2187</v>
      </c>
      <c r="G77" s="119">
        <v>2496</v>
      </c>
      <c r="H77" s="119">
        <v>2146</v>
      </c>
      <c r="I77" s="119">
        <v>2507</v>
      </c>
      <c r="J77" s="119">
        <v>2818</v>
      </c>
      <c r="K77" s="119">
        <v>2465</v>
      </c>
      <c r="L77" s="119">
        <v>3718</v>
      </c>
      <c r="M77" s="119">
        <v>4638</v>
      </c>
    </row>
    <row r="78" spans="1:20">
      <c r="A78" s="118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</row>
    <row r="79" spans="1:20">
      <c r="A79" s="118" t="s">
        <v>58</v>
      </c>
      <c r="B79" s="119">
        <f>SUM(B73,B77,B75)</f>
        <v>28778</v>
      </c>
      <c r="C79" s="119">
        <f t="shared" ref="C79:M79" si="4">SUM(C73,C77,C75)</f>
        <v>6092</v>
      </c>
      <c r="D79" s="119">
        <f t="shared" si="4"/>
        <v>6423</v>
      </c>
      <c r="E79" s="119">
        <f t="shared" si="4"/>
        <v>6125</v>
      </c>
      <c r="F79" s="119">
        <f t="shared" si="4"/>
        <v>6816</v>
      </c>
      <c r="G79" s="119">
        <f t="shared" si="4"/>
        <v>7154</v>
      </c>
      <c r="H79" s="119">
        <f t="shared" si="4"/>
        <v>6836</v>
      </c>
      <c r="I79" s="119">
        <f t="shared" si="4"/>
        <v>7682</v>
      </c>
      <c r="J79" s="119">
        <f t="shared" si="4"/>
        <v>8073</v>
      </c>
      <c r="K79" s="119">
        <f t="shared" si="4"/>
        <v>7718</v>
      </c>
      <c r="L79" s="119">
        <f t="shared" si="4"/>
        <v>13902</v>
      </c>
      <c r="M79" s="119">
        <f t="shared" si="4"/>
        <v>29387</v>
      </c>
    </row>
    <row r="80" spans="1:20">
      <c r="A80" s="118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</row>
    <row r="83" spans="3:13">
      <c r="C83" s="81">
        <f>(C73/B73)</f>
        <v>0.22655420879182259</v>
      </c>
      <c r="D83" s="81">
        <f>(D73/B73)</f>
        <v>0.22822990560241299</v>
      </c>
      <c r="E83" s="81">
        <f>(E73/B73)</f>
        <v>0.23314528291347819</v>
      </c>
      <c r="F83" s="81">
        <f>(F73/B73)</f>
        <v>0.24174719320784227</v>
      </c>
      <c r="G83" s="81">
        <f>(G73/B73)</f>
        <v>0.24934368541585208</v>
      </c>
      <c r="H83" s="81">
        <f>(H73/B73)</f>
        <v>0.24755627548455567</v>
      </c>
      <c r="I83" s="81">
        <f>(I73/B73)</f>
        <v>0.26945204714293691</v>
      </c>
      <c r="J83" s="81">
        <f t="shared" ref="J83:J89" si="5">(J73/B73)</f>
        <v>0.27498184661788527</v>
      </c>
      <c r="K83" s="81">
        <f>(K73/B73)</f>
        <v>0.27442328101435515</v>
      </c>
      <c r="L83" s="81">
        <f>(L73/B73)</f>
        <v>0.49405127632240409</v>
      </c>
      <c r="M83" s="81">
        <f>(M73/B73)</f>
        <v>1.0306652516338044</v>
      </c>
    </row>
    <row r="84" spans="3:13">
      <c r="C84" s="80"/>
      <c r="E84" s="81"/>
      <c r="F84" s="81"/>
      <c r="G84" s="81"/>
      <c r="H84" s="81"/>
      <c r="I84" s="81"/>
      <c r="J84" s="81"/>
      <c r="K84" s="81"/>
      <c r="L84" s="81"/>
      <c r="M84" s="81"/>
    </row>
    <row r="85" spans="3:13">
      <c r="C85" s="81">
        <f>(C75/B75)</f>
        <v>0.24089635854341737</v>
      </c>
      <c r="D85" s="81">
        <f>(D75/B75)</f>
        <v>0.23529411764705882</v>
      </c>
      <c r="E85" s="81">
        <f t="shared" ref="E85:E89" si="6">(E75/B75)</f>
        <v>0.18067226890756302</v>
      </c>
      <c r="F85" s="81">
        <f t="shared" ref="F85:F89" si="7">(F75/B75)</f>
        <v>0.42156862745098039</v>
      </c>
      <c r="G85" s="81">
        <f t="shared" ref="G85:G89" si="8">(G75/B75)</f>
        <v>0.27170868347338933</v>
      </c>
      <c r="H85" s="81">
        <f t="shared" ref="H85:H87" si="9">(H75/B75)</f>
        <v>0.36134453781512604</v>
      </c>
      <c r="I85" s="81">
        <f t="shared" ref="I85:I89" si="10">(I75/B75)</f>
        <v>0.49159663865546216</v>
      </c>
      <c r="J85" s="81">
        <f t="shared" si="5"/>
        <v>0.46498599439775912</v>
      </c>
      <c r="K85" s="81">
        <f t="shared" ref="K85:K89" si="11">(K75/B75)</f>
        <v>0.47619047619047616</v>
      </c>
      <c r="L85" s="81">
        <f t="shared" ref="L85:L89" si="12">(L75/B75)</f>
        <v>1.8753501400560224</v>
      </c>
      <c r="M85" s="81">
        <f t="shared" ref="M85:M89" si="13">(M75/B75)</f>
        <v>8.8193277310924376</v>
      </c>
    </row>
    <row r="86" spans="3:13">
      <c r="E86" s="81"/>
      <c r="F86" s="81"/>
      <c r="G86" s="81"/>
      <c r="H86" s="81"/>
      <c r="I86" s="81"/>
      <c r="J86" s="81"/>
      <c r="K86" s="81"/>
      <c r="L86" s="81"/>
      <c r="M86" s="81"/>
    </row>
    <row r="87" spans="3:13">
      <c r="C87" s="81">
        <f>(C77/B77)</f>
        <v>0.18344651117016042</v>
      </c>
      <c r="D87" s="81">
        <f>(D77/B77)</f>
        <v>0.21346324180690876</v>
      </c>
      <c r="E87" s="81">
        <f t="shared" si="6"/>
        <v>0.17931305973821474</v>
      </c>
      <c r="F87" s="81">
        <f t="shared" si="7"/>
        <v>0.21523472099202834</v>
      </c>
      <c r="G87" s="81">
        <f t="shared" si="8"/>
        <v>0.24564511366991437</v>
      </c>
      <c r="H87" s="81">
        <f t="shared" si="9"/>
        <v>0.2111996850703671</v>
      </c>
      <c r="I87" s="81">
        <f t="shared" si="10"/>
        <v>0.24672768428304301</v>
      </c>
      <c r="J87" s="81">
        <f t="shared" si="5"/>
        <v>0.2773349079814979</v>
      </c>
      <c r="K87" s="81">
        <f t="shared" si="11"/>
        <v>0.24259423285109732</v>
      </c>
      <c r="L87" s="81">
        <f t="shared" si="12"/>
        <v>0.36590886723747662</v>
      </c>
      <c r="M87" s="81">
        <f t="shared" si="13"/>
        <v>0.45645113669914378</v>
      </c>
    </row>
    <row r="88" spans="3:13">
      <c r="E88" s="81"/>
      <c r="F88" s="81"/>
      <c r="G88" s="81"/>
      <c r="H88" s="81"/>
      <c r="I88" s="81"/>
      <c r="J88" s="81"/>
      <c r="K88" s="81"/>
      <c r="L88" s="81"/>
      <c r="M88" s="81"/>
    </row>
    <row r="89" spans="3:13">
      <c r="C89" s="81">
        <f>(C79/B79)</f>
        <v>0.21168948502328166</v>
      </c>
      <c r="D89" s="81">
        <f>(D79/B79)</f>
        <v>0.22319132670790187</v>
      </c>
      <c r="E89" s="81">
        <f t="shared" si="6"/>
        <v>0.21283619431510181</v>
      </c>
      <c r="F89" s="81">
        <f t="shared" si="7"/>
        <v>0.23684759191048718</v>
      </c>
      <c r="G89" s="81">
        <f t="shared" si="8"/>
        <v>0.24859267496003892</v>
      </c>
      <c r="H89" s="81">
        <f>(H79/B79)</f>
        <v>0.23754256723886302</v>
      </c>
      <c r="I89" s="81">
        <f t="shared" si="10"/>
        <v>0.26694002362916114</v>
      </c>
      <c r="J89" s="81">
        <f t="shared" si="5"/>
        <v>0.2805267912989089</v>
      </c>
      <c r="K89" s="81">
        <f t="shared" si="11"/>
        <v>0.26819097922023766</v>
      </c>
      <c r="L89" s="81">
        <f t="shared" si="12"/>
        <v>0.48307735075404823</v>
      </c>
      <c r="M89" s="81">
        <f t="shared" si="13"/>
        <v>1.0211619987490443</v>
      </c>
    </row>
    <row r="93" spans="3:13">
      <c r="C93" s="81">
        <v>0.22655420879182259</v>
      </c>
      <c r="D93" s="81">
        <v>0.22822990560241299</v>
      </c>
      <c r="E93" s="81">
        <v>0.233145282913478</v>
      </c>
      <c r="F93" s="81">
        <v>0.24174719320784227</v>
      </c>
      <c r="G93" s="81">
        <v>0.249343685415852</v>
      </c>
      <c r="H93" s="81">
        <v>0.24699770988102601</v>
      </c>
      <c r="I93" s="81">
        <v>0.26945204714293691</v>
      </c>
      <c r="J93" s="81">
        <v>0.27498184661788527</v>
      </c>
      <c r="K93" s="81">
        <v>0.27442328101435515</v>
      </c>
      <c r="L93" s="81">
        <v>0.49405127632240409</v>
      </c>
      <c r="M93" s="81">
        <v>1.0306652516338044</v>
      </c>
    </row>
    <row r="94" spans="3:13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3:13">
      <c r="C95" s="81">
        <v>0.24089635854341737</v>
      </c>
      <c r="D95" s="81">
        <v>0.23529411764705899</v>
      </c>
      <c r="E95" s="81">
        <v>0.18067226890756302</v>
      </c>
      <c r="F95" s="81">
        <v>0.42156862745098039</v>
      </c>
      <c r="G95" s="81">
        <v>0.27170868347338933</v>
      </c>
      <c r="H95" s="81">
        <v>0.36134453781512599</v>
      </c>
      <c r="I95" s="81">
        <v>0.49159663865546216</v>
      </c>
      <c r="J95" s="81">
        <v>0.46498599439775912</v>
      </c>
      <c r="K95" s="81">
        <v>0.47619047619047616</v>
      </c>
      <c r="L95" s="81">
        <v>1.8753501400560224</v>
      </c>
      <c r="M95" s="81">
        <v>8.8193277310924376</v>
      </c>
    </row>
    <row r="96" spans="3:13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3:15">
      <c r="C97" s="81">
        <v>0.18344651117016042</v>
      </c>
      <c r="D97" s="81">
        <v>0.21346324180690876</v>
      </c>
      <c r="E97" s="81">
        <v>0.17931305973821501</v>
      </c>
      <c r="F97" s="81">
        <v>0.21523472099202834</v>
      </c>
      <c r="G97" s="81">
        <v>0.24564511366991437</v>
      </c>
      <c r="H97" s="81">
        <v>0.2111996850703671</v>
      </c>
      <c r="I97" s="81">
        <v>0.24672768428304301</v>
      </c>
      <c r="J97" s="81">
        <v>0.2773349079814979</v>
      </c>
      <c r="K97" s="81">
        <v>0.24259423285109732</v>
      </c>
      <c r="L97" s="81">
        <v>0.36590886723747662</v>
      </c>
      <c r="M97" s="81">
        <v>0.45645113669914378</v>
      </c>
    </row>
    <row r="98" spans="3:1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3:15">
      <c r="C99" s="81">
        <v>0.21168948502328166</v>
      </c>
      <c r="D99" s="81">
        <v>0.22319132670790187</v>
      </c>
      <c r="E99" s="81">
        <v>0.21283619431510181</v>
      </c>
      <c r="F99" s="81">
        <v>0.23684759191048718</v>
      </c>
      <c r="G99" s="81">
        <v>0.24859267496003892</v>
      </c>
      <c r="H99" s="81">
        <v>0.23719507957467509</v>
      </c>
      <c r="I99" s="81">
        <v>0.26694002362916114</v>
      </c>
      <c r="J99" s="81">
        <v>0.2805267912989089</v>
      </c>
      <c r="K99" s="81">
        <v>0.26819097922023766</v>
      </c>
      <c r="L99" s="81">
        <v>0.48307735075404823</v>
      </c>
      <c r="M99" s="81">
        <v>1.0211619987490399</v>
      </c>
    </row>
    <row r="104" spans="3:15">
      <c r="D104" s="97">
        <v>17903</v>
      </c>
      <c r="E104" s="94">
        <v>4056</v>
      </c>
      <c r="F104" s="94">
        <v>4086</v>
      </c>
      <c r="G104" s="97">
        <v>4174</v>
      </c>
      <c r="H104" s="94">
        <v>4328</v>
      </c>
      <c r="I104" s="94">
        <v>4464</v>
      </c>
      <c r="J104" s="97">
        <v>4432</v>
      </c>
      <c r="K104" s="94">
        <v>4824</v>
      </c>
      <c r="L104" s="94">
        <v>4923</v>
      </c>
      <c r="M104" s="97">
        <v>4913</v>
      </c>
      <c r="N104" s="94">
        <v>8845</v>
      </c>
      <c r="O104" s="94">
        <v>18452</v>
      </c>
    </row>
    <row r="105" spans="3:15" ht="15" thickBot="1">
      <c r="D105" s="100"/>
      <c r="E105" s="104">
        <f>(E104/D104)</f>
        <v>0.22655420879182259</v>
      </c>
      <c r="F105" s="104">
        <f>(F104/D104)</f>
        <v>0.22822990560241299</v>
      </c>
      <c r="G105" s="104">
        <f>(G104/D104)</f>
        <v>0.23314528291347819</v>
      </c>
      <c r="H105" s="104">
        <f>(H104/D104)</f>
        <v>0.24174719320784227</v>
      </c>
      <c r="I105" s="104">
        <f>(I104/D104)</f>
        <v>0.24934368541585208</v>
      </c>
      <c r="J105" s="104">
        <f>(J104/D104)</f>
        <v>0.24755627548455567</v>
      </c>
      <c r="K105" s="104">
        <f>(K104/D104)</f>
        <v>0.26945204714293691</v>
      </c>
      <c r="L105" s="104">
        <f>(L104/D104)</f>
        <v>0.27498184661788527</v>
      </c>
      <c r="M105" s="104">
        <f>(M104/D104)</f>
        <v>0.27442328101435515</v>
      </c>
      <c r="N105" s="104">
        <f>(N104/D104)</f>
        <v>0.49405127632240409</v>
      </c>
      <c r="O105" s="104">
        <f>(O104/D104)</f>
        <v>1.0306652516338044</v>
      </c>
    </row>
    <row r="106" spans="3:15">
      <c r="C106" s="132" t="s">
        <v>75</v>
      </c>
      <c r="D106" s="97">
        <v>714</v>
      </c>
      <c r="E106" s="94">
        <v>172</v>
      </c>
      <c r="F106" s="94">
        <v>168</v>
      </c>
      <c r="G106" s="97">
        <v>129</v>
      </c>
      <c r="H106" s="94">
        <v>301</v>
      </c>
      <c r="I106" s="94">
        <v>297</v>
      </c>
      <c r="J106" s="97">
        <v>258</v>
      </c>
      <c r="K106" s="94">
        <v>351</v>
      </c>
      <c r="L106" s="94">
        <v>332</v>
      </c>
      <c r="M106" s="97">
        <v>340</v>
      </c>
      <c r="N106" s="94">
        <v>1339</v>
      </c>
      <c r="O106" s="94">
        <v>6297</v>
      </c>
    </row>
    <row r="107" spans="3:15" ht="15" thickBot="1">
      <c r="C107" s="133"/>
      <c r="D107" s="100"/>
      <c r="E107" s="104">
        <f>(E106/D106)</f>
        <v>0.24089635854341737</v>
      </c>
      <c r="F107" s="104">
        <f>(F106/D106)</f>
        <v>0.23529411764705882</v>
      </c>
      <c r="G107" s="104">
        <f>(G106/D106)</f>
        <v>0.18067226890756302</v>
      </c>
      <c r="H107" s="104">
        <f>(H106/D106)</f>
        <v>0.42156862745098039</v>
      </c>
      <c r="I107" s="104">
        <f>(I106/D106)</f>
        <v>0.41596638655462187</v>
      </c>
      <c r="J107" s="104">
        <f>(J106/D106)</f>
        <v>0.36134453781512604</v>
      </c>
      <c r="K107" s="104">
        <f>(K106/D106)</f>
        <v>0.49159663865546216</v>
      </c>
      <c r="L107" s="104">
        <f>(L106/D106)</f>
        <v>0.46498599439775912</v>
      </c>
      <c r="M107" s="104">
        <f>(M106/D106)</f>
        <v>0.47619047619047616</v>
      </c>
      <c r="N107" s="104">
        <f>(N106/D106)</f>
        <v>1.8753501400560224</v>
      </c>
      <c r="O107" s="104">
        <f>(O106/D106)</f>
        <v>8.8193277310924376</v>
      </c>
    </row>
    <row r="108" spans="3:15">
      <c r="C108" s="132" t="s">
        <v>104</v>
      </c>
      <c r="D108" s="97">
        <v>10161</v>
      </c>
      <c r="E108" s="94">
        <v>1864</v>
      </c>
      <c r="F108" s="94">
        <v>2169</v>
      </c>
      <c r="G108" s="97">
        <v>1822</v>
      </c>
      <c r="H108" s="94">
        <v>2187</v>
      </c>
      <c r="I108" s="94">
        <v>2496</v>
      </c>
      <c r="J108" s="97">
        <v>2146</v>
      </c>
      <c r="K108" s="94">
        <v>2507</v>
      </c>
      <c r="L108" s="94">
        <v>2818</v>
      </c>
      <c r="M108" s="97">
        <v>2465</v>
      </c>
      <c r="N108" s="94">
        <v>3718</v>
      </c>
      <c r="O108" s="94">
        <v>4638</v>
      </c>
    </row>
    <row r="109" spans="3:15" ht="15" thickBot="1">
      <c r="C109" s="133"/>
      <c r="D109" s="100"/>
      <c r="E109" s="104">
        <f>(E108/D108)</f>
        <v>0.18344651117016042</v>
      </c>
      <c r="F109" s="104">
        <f>(F108/D108)</f>
        <v>0.21346324180690876</v>
      </c>
      <c r="G109" s="104">
        <f>(G108/D108)</f>
        <v>0.17931305973821474</v>
      </c>
      <c r="H109" s="104">
        <f>(H108/D108)</f>
        <v>0.21523472099202834</v>
      </c>
      <c r="I109" s="104">
        <f>(I108/D108)</f>
        <v>0.24564511366991437</v>
      </c>
      <c r="J109" s="104">
        <f>(J108/D108)</f>
        <v>0.2111996850703671</v>
      </c>
      <c r="K109" s="104">
        <f>(K108/D108)</f>
        <v>0.24672768428304301</v>
      </c>
      <c r="L109" s="104">
        <f>(L108/D108)</f>
        <v>0.2773349079814979</v>
      </c>
      <c r="M109" s="104">
        <f>(M108/D108)</f>
        <v>0.24259423285109732</v>
      </c>
      <c r="N109" s="104">
        <f>(N108/D108)</f>
        <v>0.36590886723747662</v>
      </c>
      <c r="O109" s="104">
        <f>(O108/D108)</f>
        <v>0.45645113669914378</v>
      </c>
    </row>
    <row r="110" spans="3:15">
      <c r="C110" s="132" t="s">
        <v>58</v>
      </c>
      <c r="D110" s="97">
        <f>SUM(D104, D106,D108)</f>
        <v>28778</v>
      </c>
      <c r="E110" s="97">
        <f>SUM(E104, E106,E108)</f>
        <v>6092</v>
      </c>
      <c r="F110" s="97">
        <f>SUM(F104, F106,F108)</f>
        <v>6423</v>
      </c>
      <c r="G110" s="97">
        <f>SUM(G104, G106,G108)</f>
        <v>6125</v>
      </c>
      <c r="H110" s="97">
        <f t="shared" ref="H110:O110" si="14">SUM(H104, H106,H108)</f>
        <v>6816</v>
      </c>
      <c r="I110" s="97">
        <f t="shared" si="14"/>
        <v>7257</v>
      </c>
      <c r="J110" s="97">
        <f t="shared" si="14"/>
        <v>6836</v>
      </c>
      <c r="K110" s="97">
        <f t="shared" si="14"/>
        <v>7682</v>
      </c>
      <c r="L110" s="97">
        <f t="shared" si="14"/>
        <v>8073</v>
      </c>
      <c r="M110" s="97">
        <f t="shared" si="14"/>
        <v>7718</v>
      </c>
      <c r="N110" s="97">
        <f t="shared" si="14"/>
        <v>13902</v>
      </c>
      <c r="O110" s="97">
        <f t="shared" si="14"/>
        <v>29387</v>
      </c>
    </row>
    <row r="111" spans="3:15" ht="15" thickBot="1">
      <c r="C111" s="133"/>
      <c r="D111" s="100"/>
      <c r="E111" s="104">
        <f>(E110/D110)</f>
        <v>0.21168948502328166</v>
      </c>
      <c r="F111" s="104">
        <f>(F110/D110)</f>
        <v>0.22319132670790187</v>
      </c>
      <c r="G111" s="104">
        <f>(G110/D110)</f>
        <v>0.21283619431510181</v>
      </c>
      <c r="H111" s="104">
        <f>(H110/D110)</f>
        <v>0.23684759191048718</v>
      </c>
      <c r="I111" s="104">
        <f>(I110/D110)</f>
        <v>0.2521717979011745</v>
      </c>
      <c r="J111" s="104">
        <f>(J110/D110)</f>
        <v>0.23754256723886302</v>
      </c>
      <c r="K111" s="104">
        <f>(K110/D110)</f>
        <v>0.26694002362916114</v>
      </c>
      <c r="L111" s="104">
        <f>(L110/D110)</f>
        <v>0.2805267912989089</v>
      </c>
      <c r="M111" s="104">
        <f>(M110/D110)</f>
        <v>0.26819097922023766</v>
      </c>
      <c r="N111" s="104">
        <f>(N110/D110)</f>
        <v>0.48307735075404823</v>
      </c>
      <c r="O111" s="104">
        <f>(O110/D110)</f>
        <v>1.0211619987490443</v>
      </c>
    </row>
    <row r="112" spans="3:15">
      <c r="D112">
        <f>(D110/0.75)</f>
        <v>38370.666666666664</v>
      </c>
      <c r="E112" s="81">
        <f>((D110+E110)*0.75)/D110</f>
        <v>0.90876711376746122</v>
      </c>
      <c r="F112" s="81">
        <f>((D110+F110)*0.75)/D110</f>
        <v>0.91739349503092638</v>
      </c>
      <c r="G112" s="81">
        <f>((D110+G110)*0.75)/D110</f>
        <v>0.90962714573632641</v>
      </c>
      <c r="H112" s="81">
        <f>((D110+H110)*0.75)/D110</f>
        <v>0.92763569393286538</v>
      </c>
      <c r="I112" s="81">
        <f>((D110+I110)*0.75)/D110</f>
        <v>0.93912884842588085</v>
      </c>
      <c r="J112" s="81">
        <f>((D110+J110)*0.75)/D110</f>
        <v>0.92815692542914729</v>
      </c>
      <c r="K112" s="81">
        <f>((D110+K110)*0.75)/D110</f>
        <v>0.95020501772187083</v>
      </c>
      <c r="L112" s="81">
        <f>((D110+L110)*0.75)/D110</f>
        <v>0.96039509347418162</v>
      </c>
      <c r="M112" s="81">
        <f>((D110+M110)*0.75)/D110</f>
        <v>0.95114323441517823</v>
      </c>
      <c r="N112" s="81">
        <f>((D110+N110)*0.75)/D110</f>
        <v>1.1123080130655363</v>
      </c>
      <c r="O112" s="81">
        <f>((D110+O110)*0.75)/D110</f>
        <v>1.5158714990617832</v>
      </c>
    </row>
  </sheetData>
  <mergeCells count="84">
    <mergeCell ref="C106:C107"/>
    <mergeCell ref="C108:C109"/>
    <mergeCell ref="C110:C111"/>
    <mergeCell ref="L77:L78"/>
    <mergeCell ref="M77:M78"/>
    <mergeCell ref="L79:L80"/>
    <mergeCell ref="M79:M80"/>
    <mergeCell ref="F79:F80"/>
    <mergeCell ref="G79:G80"/>
    <mergeCell ref="H79:H80"/>
    <mergeCell ref="I79:I80"/>
    <mergeCell ref="J79:J80"/>
    <mergeCell ref="K79:K80"/>
    <mergeCell ref="K77:K78"/>
    <mergeCell ref="I77:I78"/>
    <mergeCell ref="J77:J78"/>
    <mergeCell ref="A75:A76"/>
    <mergeCell ref="C75:C76"/>
    <mergeCell ref="D75:D76"/>
    <mergeCell ref="E75:E76"/>
    <mergeCell ref="C79:C80"/>
    <mergeCell ref="D79:D80"/>
    <mergeCell ref="E79:E80"/>
    <mergeCell ref="L73:L74"/>
    <mergeCell ref="M73:M74"/>
    <mergeCell ref="L75:L76"/>
    <mergeCell ref="M75:M76"/>
    <mergeCell ref="A77:A78"/>
    <mergeCell ref="C77:C78"/>
    <mergeCell ref="D77:D78"/>
    <mergeCell ref="E77:E78"/>
    <mergeCell ref="F77:F78"/>
    <mergeCell ref="G77:G78"/>
    <mergeCell ref="H77:H78"/>
    <mergeCell ref="F75:F76"/>
    <mergeCell ref="G75:G76"/>
    <mergeCell ref="H75:H76"/>
    <mergeCell ref="I75:I76"/>
    <mergeCell ref="J75:J76"/>
    <mergeCell ref="J69:J72"/>
    <mergeCell ref="K69:K72"/>
    <mergeCell ref="A73:A74"/>
    <mergeCell ref="B79:B80"/>
    <mergeCell ref="C73:C74"/>
    <mergeCell ref="D73:D74"/>
    <mergeCell ref="E73:E74"/>
    <mergeCell ref="F73:F74"/>
    <mergeCell ref="G73:G74"/>
    <mergeCell ref="H73:H74"/>
    <mergeCell ref="I73:I74"/>
    <mergeCell ref="J73:J74"/>
    <mergeCell ref="K73:K74"/>
    <mergeCell ref="K75:K76"/>
    <mergeCell ref="A79:A80"/>
    <mergeCell ref="B77:B78"/>
    <mergeCell ref="R67:S68"/>
    <mergeCell ref="T67:T68"/>
    <mergeCell ref="A69:A72"/>
    <mergeCell ref="C69:C72"/>
    <mergeCell ref="D69:D72"/>
    <mergeCell ref="E69:E72"/>
    <mergeCell ref="F69:F72"/>
    <mergeCell ref="G69:G72"/>
    <mergeCell ref="H69:H72"/>
    <mergeCell ref="I69:I72"/>
    <mergeCell ref="H67:J68"/>
    <mergeCell ref="K67:K68"/>
    <mergeCell ref="L67:L68"/>
    <mergeCell ref="M67:O68"/>
    <mergeCell ref="P67:P68"/>
    <mergeCell ref="Q67:Q68"/>
    <mergeCell ref="L2:N2"/>
    <mergeCell ref="A1:G1"/>
    <mergeCell ref="L39:N39"/>
    <mergeCell ref="G67:G68"/>
    <mergeCell ref="F39:H39"/>
    <mergeCell ref="I39:K39"/>
    <mergeCell ref="F2:H2"/>
    <mergeCell ref="I2:K2"/>
    <mergeCell ref="C39:E39"/>
    <mergeCell ref="A67:A68"/>
    <mergeCell ref="B67:B68"/>
    <mergeCell ref="C67:E68"/>
    <mergeCell ref="F67:F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7EE6-A3E3-47C2-B24F-FD4A73D4BCF0}">
  <dimension ref="A1:AW108"/>
  <sheetViews>
    <sheetView topLeftCell="Y29" zoomScale="115" zoomScaleNormal="115" workbookViewId="0">
      <selection activeCell="AF31" sqref="AF31:AH33"/>
    </sheetView>
  </sheetViews>
  <sheetFormatPr defaultRowHeight="14.4"/>
  <cols>
    <col min="1" max="1" width="16" style="18" customWidth="1"/>
    <col min="2" max="2" width="19.44140625" style="18" customWidth="1"/>
    <col min="3" max="3" width="8.88671875" style="18"/>
    <col min="4" max="4" width="10.44140625" style="18" customWidth="1"/>
    <col min="5" max="5" width="8.88671875" style="18"/>
    <col min="6" max="6" width="12.6640625" style="18" customWidth="1"/>
    <col min="7" max="7" width="8.88671875" style="18"/>
    <col min="8" max="8" width="9.77734375" style="18" customWidth="1"/>
    <col min="9" max="9" width="10.33203125" style="18" customWidth="1"/>
    <col min="10" max="10" width="13.44140625" style="18" customWidth="1"/>
    <col min="11" max="12" width="8.88671875" style="18"/>
    <col min="13" max="13" width="10.6640625" style="18" customWidth="1"/>
    <col min="14" max="14" width="13.77734375" style="18" customWidth="1"/>
    <col min="15" max="15" width="8.88671875" style="18"/>
    <col min="16" max="16" width="11.21875" style="18" customWidth="1"/>
    <col min="17" max="17" width="14.44140625" style="18" customWidth="1"/>
    <col min="18" max="22" width="8.88671875" style="18"/>
    <col min="23" max="23" width="11.88671875" style="18" bestFit="1" customWidth="1"/>
    <col min="24" max="24" width="10.6640625" style="18" customWidth="1"/>
    <col min="25" max="25" width="12.77734375" style="18" customWidth="1"/>
    <col min="26" max="26" width="12.33203125" style="18" customWidth="1"/>
    <col min="27" max="27" width="12.109375" style="18" customWidth="1"/>
    <col min="28" max="28" width="11.88671875" style="18" customWidth="1"/>
    <col min="29" max="29" width="13.5546875" style="18" customWidth="1"/>
    <col min="30" max="30" width="11.77734375" style="18" customWidth="1"/>
    <col min="31" max="31" width="11.88671875" style="18" customWidth="1"/>
    <col min="32" max="32" width="10.5546875" style="18" customWidth="1"/>
    <col min="33" max="33" width="11.6640625" style="18" customWidth="1"/>
    <col min="34" max="34" width="11.5546875" style="18" customWidth="1"/>
    <col min="35" max="35" width="13.109375" style="18" customWidth="1"/>
    <col min="36" max="36" width="11" style="18" customWidth="1"/>
    <col min="37" max="37" width="12.33203125" style="18" customWidth="1"/>
    <col min="38" max="16384" width="8.88671875" style="18"/>
  </cols>
  <sheetData>
    <row r="1" spans="1:49" ht="24.6" customHeight="1" thickBot="1">
      <c r="A1" s="146" t="s">
        <v>105</v>
      </c>
      <c r="B1" s="139" t="s">
        <v>106</v>
      </c>
      <c r="C1" s="50"/>
      <c r="D1" s="142" t="s">
        <v>107</v>
      </c>
      <c r="E1" s="143"/>
      <c r="F1" s="144"/>
      <c r="G1" s="51"/>
      <c r="H1" s="142" t="s">
        <v>108</v>
      </c>
      <c r="I1" s="143"/>
      <c r="J1" s="144"/>
      <c r="K1" s="52"/>
      <c r="L1" s="137" t="s">
        <v>109</v>
      </c>
      <c r="M1" s="145"/>
      <c r="N1" s="138"/>
      <c r="O1" s="52"/>
      <c r="P1" s="137" t="s">
        <v>110</v>
      </c>
      <c r="Q1" s="138"/>
      <c r="T1" s="18" t="s">
        <v>527</v>
      </c>
    </row>
    <row r="2" spans="1:49" ht="53.4" thickBot="1">
      <c r="A2" s="147"/>
      <c r="B2" s="140"/>
      <c r="C2" s="50"/>
      <c r="D2" s="50" t="s">
        <v>111</v>
      </c>
      <c r="E2" s="50" t="s">
        <v>112</v>
      </c>
      <c r="F2" s="50" t="s">
        <v>113</v>
      </c>
      <c r="G2" s="50"/>
      <c r="H2" s="50" t="s">
        <v>111</v>
      </c>
      <c r="I2" s="50" t="s">
        <v>112</v>
      </c>
      <c r="J2" s="50" t="s">
        <v>113</v>
      </c>
      <c r="K2" s="50"/>
      <c r="L2" s="50" t="s">
        <v>111</v>
      </c>
      <c r="M2" s="50" t="s">
        <v>112</v>
      </c>
      <c r="N2" s="50" t="s">
        <v>113</v>
      </c>
      <c r="O2" s="50"/>
      <c r="P2" s="50" t="s">
        <v>112</v>
      </c>
      <c r="Q2" s="50" t="s">
        <v>113</v>
      </c>
      <c r="T2" s="127"/>
      <c r="U2" s="127"/>
      <c r="V2" s="127"/>
      <c r="W2" s="118" t="s">
        <v>514</v>
      </c>
      <c r="X2" s="118"/>
      <c r="Y2" s="118"/>
      <c r="Z2" s="118"/>
      <c r="AA2" s="118"/>
      <c r="AB2" s="173"/>
      <c r="AC2" s="174" t="s">
        <v>71</v>
      </c>
      <c r="AD2" s="175"/>
      <c r="AE2" s="127"/>
      <c r="AF2" s="118" t="s">
        <v>515</v>
      </c>
      <c r="AG2" s="118"/>
      <c r="AH2" s="118"/>
      <c r="AI2" s="118"/>
      <c r="AJ2" s="118"/>
      <c r="AK2" s="127"/>
      <c r="AL2" s="118" t="s">
        <v>72</v>
      </c>
      <c r="AM2" s="127"/>
      <c r="AN2" s="127"/>
      <c r="AO2" s="118" t="s">
        <v>516</v>
      </c>
      <c r="AP2" s="118"/>
      <c r="AQ2" s="118"/>
      <c r="AR2" s="118"/>
      <c r="AS2" s="118"/>
      <c r="AT2" s="127"/>
      <c r="AU2" s="118" t="s">
        <v>73</v>
      </c>
      <c r="AV2" s="127"/>
      <c r="AW2" s="127"/>
    </row>
    <row r="3" spans="1:49" ht="27" customHeight="1" thickBot="1">
      <c r="A3" s="147"/>
      <c r="B3" s="140"/>
      <c r="C3" s="50" t="s">
        <v>95</v>
      </c>
      <c r="D3" s="63" t="s">
        <v>9</v>
      </c>
      <c r="E3" s="69" t="s">
        <v>114</v>
      </c>
      <c r="F3" s="65" t="s">
        <v>115</v>
      </c>
      <c r="G3" s="66"/>
      <c r="H3" s="63" t="s">
        <v>9</v>
      </c>
      <c r="I3" s="64" t="s">
        <v>116</v>
      </c>
      <c r="J3" s="65" t="s">
        <v>117</v>
      </c>
      <c r="K3" s="66"/>
      <c r="L3" s="63" t="s">
        <v>9</v>
      </c>
      <c r="M3" s="64" t="s">
        <v>118</v>
      </c>
      <c r="N3" s="65" t="s">
        <v>119</v>
      </c>
      <c r="O3" s="64"/>
      <c r="P3" s="64" t="s">
        <v>120</v>
      </c>
      <c r="Q3" s="55" t="s">
        <v>121</v>
      </c>
      <c r="T3" s="127"/>
      <c r="U3" s="127"/>
      <c r="V3" s="127"/>
      <c r="W3" s="118"/>
      <c r="X3" s="118"/>
      <c r="Y3" s="118"/>
      <c r="Z3" s="118"/>
      <c r="AA3" s="118"/>
      <c r="AB3" s="173"/>
      <c r="AC3" s="174"/>
      <c r="AD3" s="175"/>
      <c r="AE3" s="127"/>
      <c r="AF3" s="118"/>
      <c r="AG3" s="118"/>
      <c r="AH3" s="118"/>
      <c r="AI3" s="118"/>
      <c r="AJ3" s="118"/>
      <c r="AK3" s="127"/>
      <c r="AL3" s="118"/>
      <c r="AM3" s="127"/>
      <c r="AN3" s="127"/>
      <c r="AO3" s="118"/>
      <c r="AP3" s="118"/>
      <c r="AQ3" s="118"/>
      <c r="AR3" s="118"/>
      <c r="AS3" s="118"/>
      <c r="AT3" s="127"/>
      <c r="AU3" s="118"/>
      <c r="AV3" s="127"/>
      <c r="AW3" s="127"/>
    </row>
    <row r="4" spans="1:49" ht="27" thickBot="1">
      <c r="A4" s="147"/>
      <c r="B4" s="140"/>
      <c r="C4" s="50" t="s">
        <v>101</v>
      </c>
      <c r="D4" s="63" t="s">
        <v>9</v>
      </c>
      <c r="E4" s="68" t="s">
        <v>114</v>
      </c>
      <c r="F4" s="65" t="s">
        <v>115</v>
      </c>
      <c r="G4" s="64"/>
      <c r="H4" s="63" t="s">
        <v>9</v>
      </c>
      <c r="I4" s="64" t="s">
        <v>122</v>
      </c>
      <c r="J4" s="65" t="s">
        <v>123</v>
      </c>
      <c r="K4" s="66"/>
      <c r="L4" s="63" t="s">
        <v>9</v>
      </c>
      <c r="M4" s="64" t="s">
        <v>122</v>
      </c>
      <c r="N4" s="65" t="s">
        <v>124</v>
      </c>
      <c r="O4" s="64"/>
      <c r="P4" s="64" t="s">
        <v>125</v>
      </c>
      <c r="Q4" s="55" t="s">
        <v>126</v>
      </c>
      <c r="T4" s="119" t="s">
        <v>517</v>
      </c>
      <c r="U4" s="119"/>
      <c r="V4" s="119"/>
      <c r="W4" s="119" t="s">
        <v>518</v>
      </c>
      <c r="X4" s="119" t="s">
        <v>519</v>
      </c>
      <c r="Y4" s="119" t="s">
        <v>520</v>
      </c>
      <c r="Z4" s="119" t="s">
        <v>521</v>
      </c>
      <c r="AA4" s="119" t="s">
        <v>522</v>
      </c>
      <c r="AB4" s="119" t="s">
        <v>518</v>
      </c>
      <c r="AC4" s="119" t="s">
        <v>519</v>
      </c>
      <c r="AD4" s="119" t="s">
        <v>520</v>
      </c>
      <c r="AE4" s="119" t="s">
        <v>521</v>
      </c>
      <c r="AF4" s="119" t="s">
        <v>522</v>
      </c>
      <c r="AG4" s="119" t="s">
        <v>518</v>
      </c>
      <c r="AH4" s="119" t="s">
        <v>519</v>
      </c>
      <c r="AI4" s="119" t="s">
        <v>520</v>
      </c>
      <c r="AJ4" s="119" t="s">
        <v>521</v>
      </c>
      <c r="AK4" s="119" t="s">
        <v>522</v>
      </c>
      <c r="AL4"/>
      <c r="AM4"/>
      <c r="AN4"/>
      <c r="AO4"/>
      <c r="AP4"/>
      <c r="AQ4"/>
      <c r="AR4"/>
      <c r="AS4"/>
      <c r="AT4"/>
      <c r="AU4"/>
      <c r="AV4"/>
      <c r="AW4"/>
    </row>
    <row r="5" spans="1:49" ht="27" thickBot="1">
      <c r="A5" s="147"/>
      <c r="B5" s="140"/>
      <c r="C5" s="50" t="s">
        <v>66</v>
      </c>
      <c r="D5" s="63" t="s">
        <v>9</v>
      </c>
      <c r="E5" s="67" t="s">
        <v>127</v>
      </c>
      <c r="F5" s="65" t="s">
        <v>128</v>
      </c>
      <c r="G5" s="66"/>
      <c r="H5" s="63" t="s">
        <v>9</v>
      </c>
      <c r="I5" s="64" t="s">
        <v>129</v>
      </c>
      <c r="J5" s="65" t="s">
        <v>130</v>
      </c>
      <c r="K5" s="66"/>
      <c r="L5" s="63" t="s">
        <v>131</v>
      </c>
      <c r="M5" s="64" t="s">
        <v>132</v>
      </c>
      <c r="N5" s="65" t="s">
        <v>133</v>
      </c>
      <c r="O5" s="64"/>
      <c r="P5" s="64" t="s">
        <v>134</v>
      </c>
      <c r="Q5" s="55" t="s">
        <v>135</v>
      </c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/>
      <c r="AM5"/>
      <c r="AN5"/>
      <c r="AO5"/>
      <c r="AP5"/>
      <c r="AQ5"/>
      <c r="AR5"/>
      <c r="AS5"/>
      <c r="AT5"/>
      <c r="AU5"/>
      <c r="AV5"/>
      <c r="AW5"/>
    </row>
    <row r="6" spans="1:49" ht="15" customHeight="1" thickBot="1">
      <c r="A6" s="147"/>
      <c r="B6" s="141"/>
      <c r="C6" s="50" t="s">
        <v>136</v>
      </c>
      <c r="D6" s="64" t="s">
        <v>137</v>
      </c>
      <c r="E6" s="67" t="s">
        <v>138</v>
      </c>
      <c r="F6" s="64" t="s">
        <v>93</v>
      </c>
      <c r="G6" s="66"/>
      <c r="H6" s="64" t="s">
        <v>139</v>
      </c>
      <c r="I6" s="64" t="s">
        <v>140</v>
      </c>
      <c r="J6" s="64" t="s">
        <v>93</v>
      </c>
      <c r="K6" s="66"/>
      <c r="L6" s="64" t="s">
        <v>141</v>
      </c>
      <c r="M6" s="64" t="s">
        <v>142</v>
      </c>
      <c r="N6" s="64" t="s">
        <v>93</v>
      </c>
      <c r="O6" s="64"/>
      <c r="P6" s="64" t="s">
        <v>143</v>
      </c>
      <c r="Q6" s="54"/>
      <c r="T6" s="48" t="s">
        <v>523</v>
      </c>
      <c r="U6" s="119"/>
      <c r="V6" s="119" t="s">
        <v>65</v>
      </c>
      <c r="W6" s="87">
        <v>34</v>
      </c>
      <c r="X6" s="87">
        <v>35</v>
      </c>
      <c r="Y6" s="87">
        <v>34</v>
      </c>
      <c r="Z6" s="87">
        <v>35</v>
      </c>
      <c r="AA6" s="87">
        <v>34</v>
      </c>
      <c r="AB6" s="87">
        <v>39</v>
      </c>
      <c r="AC6" s="87">
        <v>39</v>
      </c>
      <c r="AD6" s="87">
        <v>38</v>
      </c>
      <c r="AE6" s="87">
        <v>39</v>
      </c>
      <c r="AF6" s="87">
        <v>38</v>
      </c>
      <c r="AG6" s="87">
        <v>45</v>
      </c>
      <c r="AH6" s="87">
        <v>45</v>
      </c>
      <c r="AI6" s="87">
        <v>45</v>
      </c>
      <c r="AJ6" s="87">
        <v>46</v>
      </c>
      <c r="AK6" s="87">
        <v>45</v>
      </c>
      <c r="AL6"/>
      <c r="AM6"/>
      <c r="AN6"/>
      <c r="AO6"/>
      <c r="AP6"/>
      <c r="AQ6"/>
      <c r="AR6"/>
      <c r="AS6"/>
      <c r="AT6"/>
      <c r="AU6"/>
      <c r="AV6"/>
      <c r="AW6"/>
    </row>
    <row r="7" spans="1:49" ht="15" thickBot="1">
      <c r="A7" s="14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T7" s="48"/>
      <c r="U7" s="119"/>
      <c r="V7" s="119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/>
      <c r="AM7"/>
      <c r="AN7"/>
      <c r="AO7"/>
      <c r="AP7"/>
      <c r="AQ7"/>
      <c r="AR7"/>
      <c r="AS7"/>
      <c r="AT7"/>
      <c r="AU7"/>
      <c r="AV7"/>
      <c r="AW7"/>
    </row>
    <row r="8" spans="1:49" ht="24.6" customHeight="1" thickBot="1">
      <c r="A8" s="147"/>
      <c r="B8" s="139" t="s">
        <v>144</v>
      </c>
      <c r="C8" s="50"/>
      <c r="D8" s="142" t="s">
        <v>107</v>
      </c>
      <c r="E8" s="143"/>
      <c r="F8" s="144"/>
      <c r="G8" s="51"/>
      <c r="H8" s="142" t="s">
        <v>108</v>
      </c>
      <c r="I8" s="143"/>
      <c r="J8" s="144"/>
      <c r="K8" s="52"/>
      <c r="L8" s="137" t="s">
        <v>109</v>
      </c>
      <c r="M8" s="145"/>
      <c r="N8" s="138"/>
      <c r="O8" s="52"/>
      <c r="P8" s="137" t="s">
        <v>110</v>
      </c>
      <c r="Q8" s="138"/>
      <c r="T8" s="48" t="s">
        <v>524</v>
      </c>
      <c r="U8" s="119"/>
      <c r="V8" s="119" t="s">
        <v>525</v>
      </c>
      <c r="W8" s="87">
        <v>34</v>
      </c>
      <c r="X8" s="87">
        <v>35</v>
      </c>
      <c r="Y8" s="87">
        <v>34</v>
      </c>
      <c r="Z8" s="87">
        <v>35</v>
      </c>
      <c r="AA8" s="87">
        <v>34</v>
      </c>
      <c r="AB8" s="87">
        <v>39</v>
      </c>
      <c r="AC8" s="87">
        <v>39</v>
      </c>
      <c r="AD8" s="87">
        <v>38</v>
      </c>
      <c r="AE8" s="87">
        <v>39</v>
      </c>
      <c r="AF8" s="87">
        <v>38</v>
      </c>
      <c r="AG8" s="87">
        <v>45</v>
      </c>
      <c r="AH8" s="87">
        <v>45</v>
      </c>
      <c r="AI8" s="87">
        <v>45</v>
      </c>
      <c r="AJ8" s="87">
        <v>46</v>
      </c>
      <c r="AK8" s="87">
        <v>45</v>
      </c>
      <c r="AL8"/>
      <c r="AM8"/>
      <c r="AN8"/>
      <c r="AO8"/>
      <c r="AP8"/>
      <c r="AQ8"/>
      <c r="AR8"/>
      <c r="AS8"/>
      <c r="AT8"/>
      <c r="AU8"/>
      <c r="AV8"/>
      <c r="AW8"/>
    </row>
    <row r="9" spans="1:49" ht="53.4" thickBot="1">
      <c r="A9" s="147"/>
      <c r="B9" s="140"/>
      <c r="C9" s="50"/>
      <c r="D9" s="50" t="s">
        <v>111</v>
      </c>
      <c r="E9" s="50" t="s">
        <v>112</v>
      </c>
      <c r="F9" s="50" t="s">
        <v>113</v>
      </c>
      <c r="G9" s="50"/>
      <c r="H9" s="50" t="s">
        <v>111</v>
      </c>
      <c r="I9" s="50" t="s">
        <v>112</v>
      </c>
      <c r="J9" s="50" t="s">
        <v>113</v>
      </c>
      <c r="K9" s="50"/>
      <c r="L9" s="50" t="s">
        <v>111</v>
      </c>
      <c r="M9" s="50" t="s">
        <v>112</v>
      </c>
      <c r="N9" s="50" t="s">
        <v>113</v>
      </c>
      <c r="O9" s="50"/>
      <c r="P9" s="50" t="s">
        <v>112</v>
      </c>
      <c r="Q9" s="50" t="s">
        <v>113</v>
      </c>
      <c r="T9" s="48"/>
      <c r="U9" s="119"/>
      <c r="V9" s="119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/>
      <c r="AM9"/>
      <c r="AN9"/>
      <c r="AO9"/>
      <c r="AP9"/>
      <c r="AQ9"/>
      <c r="AR9"/>
      <c r="AS9"/>
      <c r="AT9"/>
      <c r="AU9"/>
      <c r="AV9"/>
      <c r="AW9"/>
    </row>
    <row r="10" spans="1:49" ht="27" thickBot="1">
      <c r="A10" s="147"/>
      <c r="B10" s="140"/>
      <c r="C10" s="50" t="s">
        <v>95</v>
      </c>
      <c r="D10" s="53" t="s">
        <v>9</v>
      </c>
      <c r="E10" s="54" t="s">
        <v>145</v>
      </c>
      <c r="F10" s="55" t="s">
        <v>146</v>
      </c>
      <c r="G10" s="56"/>
      <c r="H10" s="53" t="s">
        <v>9</v>
      </c>
      <c r="I10" s="54" t="s">
        <v>147</v>
      </c>
      <c r="J10" s="55" t="s">
        <v>148</v>
      </c>
      <c r="K10" s="56"/>
      <c r="L10" s="53" t="s">
        <v>9</v>
      </c>
      <c r="M10" s="54" t="s">
        <v>149</v>
      </c>
      <c r="N10" s="55" t="s">
        <v>150</v>
      </c>
      <c r="O10" s="54"/>
      <c r="P10" s="54" t="s">
        <v>151</v>
      </c>
      <c r="Q10" s="55" t="s">
        <v>152</v>
      </c>
      <c r="T10" s="48"/>
      <c r="U10" s="119"/>
      <c r="V10" s="119" t="s">
        <v>66</v>
      </c>
      <c r="W10" s="87">
        <v>83</v>
      </c>
      <c r="X10" s="87">
        <v>84</v>
      </c>
      <c r="Y10" s="87">
        <v>83</v>
      </c>
      <c r="Z10" s="87">
        <v>84</v>
      </c>
      <c r="AA10" s="87">
        <v>83</v>
      </c>
      <c r="AB10" s="87">
        <v>113</v>
      </c>
      <c r="AC10" s="87">
        <v>113</v>
      </c>
      <c r="AD10" s="87">
        <v>112</v>
      </c>
      <c r="AE10" s="87">
        <v>113</v>
      </c>
      <c r="AF10" s="87">
        <v>112</v>
      </c>
      <c r="AG10" s="87">
        <v>142</v>
      </c>
      <c r="AH10" s="87">
        <v>140</v>
      </c>
      <c r="AI10" s="87">
        <v>139</v>
      </c>
      <c r="AJ10" s="87">
        <v>140</v>
      </c>
      <c r="AK10" s="87">
        <v>140</v>
      </c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27" thickBot="1">
      <c r="A11" s="147"/>
      <c r="B11" s="140"/>
      <c r="C11" s="50" t="s">
        <v>101</v>
      </c>
      <c r="D11" s="53" t="s">
        <v>9</v>
      </c>
      <c r="E11" s="54" t="s">
        <v>145</v>
      </c>
      <c r="F11" s="55" t="s">
        <v>146</v>
      </c>
      <c r="G11" s="54"/>
      <c r="H11" s="53" t="s">
        <v>9</v>
      </c>
      <c r="I11" s="54" t="s">
        <v>151</v>
      </c>
      <c r="J11" s="55" t="s">
        <v>153</v>
      </c>
      <c r="K11" s="56"/>
      <c r="L11" s="53" t="s">
        <v>9</v>
      </c>
      <c r="M11" s="54" t="s">
        <v>151</v>
      </c>
      <c r="N11" s="55" t="s">
        <v>154</v>
      </c>
      <c r="O11" s="54"/>
      <c r="P11" s="54" t="s">
        <v>155</v>
      </c>
      <c r="Q11" s="55" t="s">
        <v>156</v>
      </c>
      <c r="T11" s="48"/>
      <c r="U11" s="119"/>
      <c r="V11" s="119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27" thickBot="1">
      <c r="A12" s="147"/>
      <c r="B12" s="140"/>
      <c r="C12" s="50" t="s">
        <v>66</v>
      </c>
      <c r="D12" s="53" t="s">
        <v>9</v>
      </c>
      <c r="E12" s="54" t="s">
        <v>157</v>
      </c>
      <c r="F12" s="55" t="s">
        <v>158</v>
      </c>
      <c r="G12" s="56"/>
      <c r="H12" s="53" t="s">
        <v>159</v>
      </c>
      <c r="I12" s="54" t="s">
        <v>160</v>
      </c>
      <c r="J12" s="55" t="s">
        <v>161</v>
      </c>
      <c r="K12" s="56"/>
      <c r="L12" s="53" t="s">
        <v>162</v>
      </c>
      <c r="M12" s="54" t="s">
        <v>163</v>
      </c>
      <c r="N12" s="55" t="s">
        <v>164</v>
      </c>
      <c r="O12" s="54"/>
      <c r="P12" s="54" t="s">
        <v>165</v>
      </c>
      <c r="Q12" s="55" t="s">
        <v>166</v>
      </c>
      <c r="T12" s="48"/>
      <c r="U12" s="119"/>
      <c r="V12" s="119" t="s">
        <v>136</v>
      </c>
      <c r="W12" s="87">
        <v>183</v>
      </c>
      <c r="X12" s="87">
        <v>118</v>
      </c>
      <c r="Y12" s="87">
        <v>132</v>
      </c>
      <c r="Z12" s="87">
        <v>118</v>
      </c>
      <c r="AA12" s="87">
        <v>132</v>
      </c>
      <c r="AB12" s="87">
        <v>163</v>
      </c>
      <c r="AC12" s="87">
        <v>163</v>
      </c>
      <c r="AD12" s="87">
        <v>188</v>
      </c>
      <c r="AE12" s="87">
        <v>163</v>
      </c>
      <c r="AF12" s="87">
        <v>188</v>
      </c>
      <c r="AG12" s="87">
        <v>244</v>
      </c>
      <c r="AH12" s="87">
        <v>220</v>
      </c>
      <c r="AI12" s="87">
        <v>250</v>
      </c>
      <c r="AJ12" s="87">
        <v>215</v>
      </c>
      <c r="AK12" s="87">
        <v>220</v>
      </c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5" thickBot="1">
      <c r="A13" s="147"/>
      <c r="B13" s="141"/>
      <c r="C13" s="50" t="s">
        <v>136</v>
      </c>
      <c r="D13" s="54" t="s">
        <v>9</v>
      </c>
      <c r="E13" s="54" t="s">
        <v>167</v>
      </c>
      <c r="F13" s="54" t="s">
        <v>93</v>
      </c>
      <c r="G13" s="56"/>
      <c r="H13" s="54" t="s">
        <v>168</v>
      </c>
      <c r="I13" s="54" t="s">
        <v>169</v>
      </c>
      <c r="J13" s="54" t="s">
        <v>93</v>
      </c>
      <c r="K13" s="56"/>
      <c r="L13" s="54" t="s">
        <v>170</v>
      </c>
      <c r="M13" s="54" t="s">
        <v>171</v>
      </c>
      <c r="N13" s="54" t="s">
        <v>93</v>
      </c>
      <c r="O13" s="54"/>
      <c r="P13" s="54" t="s">
        <v>172</v>
      </c>
      <c r="Q13" s="54"/>
      <c r="T13" s="48"/>
      <c r="U13" s="119"/>
      <c r="V13" s="119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26.4" customHeight="1" thickBot="1">
      <c r="A14" s="147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T14" s="119" t="s">
        <v>526</v>
      </c>
      <c r="U14" s="176"/>
      <c r="V14" s="83"/>
      <c r="W14" s="84" t="s">
        <v>518</v>
      </c>
      <c r="X14" s="84" t="s">
        <v>519</v>
      </c>
      <c r="Y14" s="84" t="s">
        <v>520</v>
      </c>
      <c r="Z14" s="84" t="s">
        <v>521</v>
      </c>
      <c r="AA14" s="84" t="s">
        <v>522</v>
      </c>
      <c r="AB14" s="85" t="s">
        <v>518</v>
      </c>
      <c r="AC14" s="85" t="s">
        <v>519</v>
      </c>
      <c r="AD14" s="85" t="s">
        <v>520</v>
      </c>
      <c r="AE14" s="85" t="s">
        <v>521</v>
      </c>
      <c r="AF14" s="85" t="s">
        <v>522</v>
      </c>
      <c r="AG14" s="90" t="s">
        <v>518</v>
      </c>
      <c r="AH14" s="90" t="s">
        <v>519</v>
      </c>
      <c r="AI14" s="90" t="s">
        <v>520</v>
      </c>
      <c r="AJ14" s="90" t="s">
        <v>521</v>
      </c>
      <c r="AK14" s="90" t="s">
        <v>522</v>
      </c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ht="24.6" customHeight="1" thickBot="1">
      <c r="A15" s="147"/>
      <c r="B15" s="139" t="s">
        <v>173</v>
      </c>
      <c r="C15" s="50"/>
      <c r="D15" s="142" t="s">
        <v>107</v>
      </c>
      <c r="E15" s="143"/>
      <c r="F15" s="144"/>
      <c r="G15" s="51"/>
      <c r="H15" s="142" t="s">
        <v>108</v>
      </c>
      <c r="I15" s="143"/>
      <c r="J15" s="144"/>
      <c r="K15" s="52"/>
      <c r="L15" s="137" t="s">
        <v>109</v>
      </c>
      <c r="M15" s="145"/>
      <c r="N15" s="138"/>
      <c r="O15" s="52"/>
      <c r="P15" s="137" t="s">
        <v>110</v>
      </c>
      <c r="Q15" s="138"/>
      <c r="T15" s="119"/>
      <c r="U15" s="176"/>
      <c r="V15" s="84" t="s">
        <v>65</v>
      </c>
      <c r="W15" s="86">
        <f>((W12/W6)-1)</f>
        <v>4.382352941176471</v>
      </c>
      <c r="X15" s="86">
        <f t="shared" ref="X15:AK15" si="0">((X12/X6)-1)</f>
        <v>2.3714285714285714</v>
      </c>
      <c r="Y15" s="86">
        <f t="shared" si="0"/>
        <v>2.8823529411764706</v>
      </c>
      <c r="Z15" s="86">
        <f t="shared" si="0"/>
        <v>2.3714285714285714</v>
      </c>
      <c r="AA15" s="86">
        <f t="shared" si="0"/>
        <v>2.8823529411764706</v>
      </c>
      <c r="AB15" s="89">
        <f t="shared" si="0"/>
        <v>3.1794871794871797</v>
      </c>
      <c r="AC15" s="89">
        <f t="shared" si="0"/>
        <v>3.1794871794871797</v>
      </c>
      <c r="AD15" s="89">
        <f t="shared" si="0"/>
        <v>3.9473684210526319</v>
      </c>
      <c r="AE15" s="89">
        <f t="shared" si="0"/>
        <v>3.1794871794871797</v>
      </c>
      <c r="AF15" s="89">
        <f t="shared" si="0"/>
        <v>3.9473684210526319</v>
      </c>
      <c r="AG15" s="88">
        <f t="shared" si="0"/>
        <v>4.4222222222222225</v>
      </c>
      <c r="AH15" s="88">
        <f t="shared" si="0"/>
        <v>3.8888888888888893</v>
      </c>
      <c r="AI15" s="88">
        <f t="shared" si="0"/>
        <v>4.5555555555555554</v>
      </c>
      <c r="AJ15" s="88">
        <f t="shared" si="0"/>
        <v>3.6739130434782608</v>
      </c>
      <c r="AK15" s="88">
        <f t="shared" si="0"/>
        <v>3.8888888888888893</v>
      </c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ht="53.4" thickBot="1">
      <c r="A16" s="147"/>
      <c r="B16" s="140"/>
      <c r="C16" s="50"/>
      <c r="D16" s="50" t="s">
        <v>111</v>
      </c>
      <c r="E16" s="50" t="s">
        <v>112</v>
      </c>
      <c r="F16" s="50" t="s">
        <v>113</v>
      </c>
      <c r="G16" s="50"/>
      <c r="H16" s="50" t="s">
        <v>111</v>
      </c>
      <c r="I16" s="50" t="s">
        <v>112</v>
      </c>
      <c r="J16" s="50" t="s">
        <v>113</v>
      </c>
      <c r="K16" s="50"/>
      <c r="L16" s="50" t="s">
        <v>111</v>
      </c>
      <c r="M16" s="50" t="s">
        <v>112</v>
      </c>
      <c r="N16" s="50" t="s">
        <v>113</v>
      </c>
      <c r="O16" s="50"/>
      <c r="P16" s="50" t="s">
        <v>112</v>
      </c>
      <c r="Q16" s="50" t="s">
        <v>113</v>
      </c>
      <c r="T16" s="119"/>
      <c r="U16" s="176"/>
      <c r="V16" s="84" t="s">
        <v>525</v>
      </c>
      <c r="W16" s="86">
        <f>((W12/W8)-1)</f>
        <v>4.382352941176471</v>
      </c>
      <c r="X16" s="86">
        <f t="shared" ref="X16:AK16" si="1">((X12/X8)-1)</f>
        <v>2.3714285714285714</v>
      </c>
      <c r="Y16" s="86">
        <f t="shared" si="1"/>
        <v>2.8823529411764706</v>
      </c>
      <c r="Z16" s="86">
        <f t="shared" si="1"/>
        <v>2.3714285714285714</v>
      </c>
      <c r="AA16" s="86">
        <f t="shared" si="1"/>
        <v>2.8823529411764706</v>
      </c>
      <c r="AB16" s="89">
        <f t="shared" si="1"/>
        <v>3.1794871794871797</v>
      </c>
      <c r="AC16" s="89">
        <f t="shared" si="1"/>
        <v>3.1794871794871797</v>
      </c>
      <c r="AD16" s="89">
        <f t="shared" si="1"/>
        <v>3.9473684210526319</v>
      </c>
      <c r="AE16" s="89">
        <f t="shared" si="1"/>
        <v>3.1794871794871797</v>
      </c>
      <c r="AF16" s="89">
        <f t="shared" si="1"/>
        <v>3.9473684210526319</v>
      </c>
      <c r="AG16" s="88">
        <f t="shared" si="1"/>
        <v>4.4222222222222225</v>
      </c>
      <c r="AH16" s="88">
        <f t="shared" si="1"/>
        <v>3.8888888888888893</v>
      </c>
      <c r="AI16" s="88">
        <f t="shared" si="1"/>
        <v>4.5555555555555554</v>
      </c>
      <c r="AJ16" s="88">
        <f t="shared" si="1"/>
        <v>3.6739130434782608</v>
      </c>
      <c r="AK16" s="88">
        <f t="shared" si="1"/>
        <v>3.8888888888888893</v>
      </c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7" thickBot="1">
      <c r="A17" s="147"/>
      <c r="B17" s="140"/>
      <c r="C17" s="50" t="s">
        <v>95</v>
      </c>
      <c r="D17" s="53" t="s">
        <v>9</v>
      </c>
      <c r="E17" s="54" t="s">
        <v>114</v>
      </c>
      <c r="F17" s="55" t="s">
        <v>174</v>
      </c>
      <c r="G17" s="56"/>
      <c r="H17" s="53" t="s">
        <v>9</v>
      </c>
      <c r="I17" s="54" t="s">
        <v>175</v>
      </c>
      <c r="J17" s="55" t="s">
        <v>176</v>
      </c>
      <c r="K17" s="56"/>
      <c r="L17" s="53" t="s">
        <v>9</v>
      </c>
      <c r="M17" s="54" t="s">
        <v>177</v>
      </c>
      <c r="N17" s="55" t="s">
        <v>178</v>
      </c>
      <c r="O17" s="54"/>
      <c r="P17" s="54" t="s">
        <v>179</v>
      </c>
      <c r="Q17" s="55" t="s">
        <v>180</v>
      </c>
      <c r="T17" s="119"/>
      <c r="U17" s="176"/>
      <c r="V17" s="84" t="s">
        <v>66</v>
      </c>
      <c r="W17" s="86">
        <f>((W12/W10)-1)</f>
        <v>1.2048192771084336</v>
      </c>
      <c r="X17" s="86">
        <f t="shared" ref="X17:AK17" si="2">((X12/X10)-1)</f>
        <v>0.40476190476190466</v>
      </c>
      <c r="Y17" s="86">
        <f t="shared" si="2"/>
        <v>0.59036144578313254</v>
      </c>
      <c r="Z17" s="86">
        <f t="shared" si="2"/>
        <v>0.40476190476190466</v>
      </c>
      <c r="AA17" s="86">
        <f t="shared" si="2"/>
        <v>0.59036144578313254</v>
      </c>
      <c r="AB17" s="89">
        <f t="shared" si="2"/>
        <v>0.44247787610619471</v>
      </c>
      <c r="AC17" s="89">
        <f t="shared" si="2"/>
        <v>0.44247787610619471</v>
      </c>
      <c r="AD17" s="89">
        <f t="shared" si="2"/>
        <v>0.6785714285714286</v>
      </c>
      <c r="AE17" s="89">
        <f t="shared" si="2"/>
        <v>0.44247787610619471</v>
      </c>
      <c r="AF17" s="89">
        <f t="shared" si="2"/>
        <v>0.6785714285714286</v>
      </c>
      <c r="AG17" s="88">
        <f t="shared" si="2"/>
        <v>0.71830985915492951</v>
      </c>
      <c r="AH17" s="88">
        <f t="shared" si="2"/>
        <v>0.5714285714285714</v>
      </c>
      <c r="AI17" s="88">
        <f t="shared" si="2"/>
        <v>0.79856115107913661</v>
      </c>
      <c r="AJ17" s="88">
        <f t="shared" si="2"/>
        <v>0.53571428571428581</v>
      </c>
      <c r="AK17" s="88">
        <f t="shared" si="2"/>
        <v>0.5714285714285714</v>
      </c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ht="27" thickBot="1">
      <c r="A18" s="147"/>
      <c r="B18" s="140"/>
      <c r="C18" s="50" t="s">
        <v>101</v>
      </c>
      <c r="D18" s="53" t="s">
        <v>9</v>
      </c>
      <c r="E18" s="54" t="s">
        <v>114</v>
      </c>
      <c r="F18" s="55" t="s">
        <v>174</v>
      </c>
      <c r="G18" s="54"/>
      <c r="H18" s="53" t="s">
        <v>9</v>
      </c>
      <c r="I18" s="54" t="s">
        <v>181</v>
      </c>
      <c r="J18" s="55" t="s">
        <v>182</v>
      </c>
      <c r="K18" s="56"/>
      <c r="L18" s="53" t="s">
        <v>9</v>
      </c>
      <c r="M18" s="54" t="s">
        <v>181</v>
      </c>
      <c r="N18" s="55" t="s">
        <v>183</v>
      </c>
      <c r="O18" s="54"/>
      <c r="P18" s="54" t="s">
        <v>184</v>
      </c>
      <c r="Q18" s="55" t="s">
        <v>185</v>
      </c>
      <c r="T18" s="119"/>
      <c r="U18" s="119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ht="27" thickBot="1">
      <c r="A19" s="147"/>
      <c r="B19" s="140"/>
      <c r="C19" s="50" t="s">
        <v>66</v>
      </c>
      <c r="D19" s="53" t="s">
        <v>9</v>
      </c>
      <c r="E19" s="54" t="s">
        <v>127</v>
      </c>
      <c r="F19" s="55" t="s">
        <v>186</v>
      </c>
      <c r="G19" s="56"/>
      <c r="H19" s="53" t="s">
        <v>159</v>
      </c>
      <c r="I19" s="54" t="s">
        <v>187</v>
      </c>
      <c r="J19" s="55" t="s">
        <v>188</v>
      </c>
      <c r="K19" s="56"/>
      <c r="L19" s="53" t="s">
        <v>189</v>
      </c>
      <c r="M19" s="54" t="s">
        <v>190</v>
      </c>
      <c r="N19" s="55" t="s">
        <v>191</v>
      </c>
      <c r="O19" s="54"/>
      <c r="P19" s="54" t="s">
        <v>192</v>
      </c>
      <c r="Q19" s="55" t="s">
        <v>193</v>
      </c>
      <c r="T19" s="119"/>
      <c r="U19" s="119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ht="27" thickBot="1">
      <c r="A20" s="147"/>
      <c r="B20" s="141"/>
      <c r="C20" s="50" t="s">
        <v>136</v>
      </c>
      <c r="D20" s="54" t="s">
        <v>9</v>
      </c>
      <c r="E20" s="54" t="s">
        <v>194</v>
      </c>
      <c r="F20" s="54" t="s">
        <v>93</v>
      </c>
      <c r="G20" s="56"/>
      <c r="H20" s="54" t="s">
        <v>195</v>
      </c>
      <c r="I20" s="54" t="s">
        <v>196</v>
      </c>
      <c r="J20" s="54" t="s">
        <v>93</v>
      </c>
      <c r="K20" s="56"/>
      <c r="L20" s="54" t="s">
        <v>197</v>
      </c>
      <c r="M20" s="54" t="s">
        <v>198</v>
      </c>
      <c r="N20" s="54" t="s">
        <v>93</v>
      </c>
      <c r="O20" s="54"/>
      <c r="P20" s="54" t="s">
        <v>199</v>
      </c>
      <c r="Q20" s="54"/>
    </row>
    <row r="21" spans="1:49" ht="15" thickBot="1">
      <c r="A21" s="147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</row>
    <row r="22" spans="1:49" ht="24.6" customHeight="1" thickBot="1">
      <c r="A22" s="147"/>
      <c r="B22" s="139" t="s">
        <v>200</v>
      </c>
      <c r="C22" s="50"/>
      <c r="D22" s="142" t="s">
        <v>107</v>
      </c>
      <c r="E22" s="143"/>
      <c r="F22" s="144"/>
      <c r="G22" s="51"/>
      <c r="H22" s="142" t="s">
        <v>108</v>
      </c>
      <c r="I22" s="143"/>
      <c r="J22" s="144"/>
      <c r="K22" s="52"/>
      <c r="L22" s="137" t="s">
        <v>109</v>
      </c>
      <c r="M22" s="145"/>
      <c r="N22" s="138"/>
      <c r="O22" s="52"/>
      <c r="P22" s="137" t="s">
        <v>110</v>
      </c>
      <c r="Q22" s="138"/>
    </row>
    <row r="23" spans="1:49" ht="53.4" thickBot="1">
      <c r="A23" s="147"/>
      <c r="B23" s="140"/>
      <c r="C23" s="50"/>
      <c r="D23" s="50" t="s">
        <v>111</v>
      </c>
      <c r="E23" s="50" t="s">
        <v>112</v>
      </c>
      <c r="F23" s="50" t="s">
        <v>113</v>
      </c>
      <c r="G23" s="50"/>
      <c r="H23" s="50" t="s">
        <v>111</v>
      </c>
      <c r="I23" s="50" t="s">
        <v>112</v>
      </c>
      <c r="J23" s="50" t="s">
        <v>113</v>
      </c>
      <c r="K23" s="50"/>
      <c r="L23" s="50" t="s">
        <v>111</v>
      </c>
      <c r="M23" s="50" t="s">
        <v>112</v>
      </c>
      <c r="N23" s="50" t="s">
        <v>113</v>
      </c>
      <c r="O23" s="50"/>
      <c r="P23" s="50" t="s">
        <v>112</v>
      </c>
      <c r="Q23" s="50" t="s">
        <v>113</v>
      </c>
      <c r="T23" s="70" t="s">
        <v>528</v>
      </c>
      <c r="AD23" s="95" t="s">
        <v>541</v>
      </c>
      <c r="AE23" s="97" t="s">
        <v>65</v>
      </c>
      <c r="AF23" s="97">
        <v>34</v>
      </c>
      <c r="AG23" s="98">
        <v>39</v>
      </c>
      <c r="AH23" s="99">
        <v>45</v>
      </c>
    </row>
    <row r="24" spans="1:49" ht="27" thickBot="1">
      <c r="A24" s="147"/>
      <c r="B24" s="140"/>
      <c r="C24" s="50" t="s">
        <v>95</v>
      </c>
      <c r="D24" s="53" t="s">
        <v>9</v>
      </c>
      <c r="E24" s="54" t="s">
        <v>145</v>
      </c>
      <c r="F24" s="55" t="s">
        <v>146</v>
      </c>
      <c r="G24" s="56"/>
      <c r="H24" s="53" t="s">
        <v>9</v>
      </c>
      <c r="I24" s="54" t="s">
        <v>201</v>
      </c>
      <c r="J24" s="55" t="s">
        <v>202</v>
      </c>
      <c r="K24" s="56"/>
      <c r="L24" s="53" t="s">
        <v>9</v>
      </c>
      <c r="M24" s="54" t="s">
        <v>203</v>
      </c>
      <c r="N24" s="55" t="s">
        <v>204</v>
      </c>
      <c r="O24" s="54"/>
      <c r="P24" s="54" t="s">
        <v>205</v>
      </c>
      <c r="Q24" s="55" t="s">
        <v>206</v>
      </c>
      <c r="T24" s="70" t="s">
        <v>529</v>
      </c>
      <c r="AD24" s="95" t="s">
        <v>542</v>
      </c>
      <c r="AE24" s="97" t="s">
        <v>97</v>
      </c>
      <c r="AF24" s="97">
        <v>34</v>
      </c>
      <c r="AG24" s="98">
        <v>39</v>
      </c>
      <c r="AH24" s="99">
        <v>45</v>
      </c>
    </row>
    <row r="25" spans="1:49" ht="27" thickBot="1">
      <c r="A25" s="147"/>
      <c r="B25" s="140"/>
      <c r="C25" s="50" t="s">
        <v>101</v>
      </c>
      <c r="D25" s="53" t="s">
        <v>9</v>
      </c>
      <c r="E25" s="54" t="s">
        <v>145</v>
      </c>
      <c r="F25" s="55" t="s">
        <v>146</v>
      </c>
      <c r="G25" s="54"/>
      <c r="H25" s="53" t="s">
        <v>9</v>
      </c>
      <c r="I25" s="54" t="s">
        <v>207</v>
      </c>
      <c r="J25" s="55" t="s">
        <v>208</v>
      </c>
      <c r="K25" s="56"/>
      <c r="L25" s="53" t="s">
        <v>9</v>
      </c>
      <c r="M25" s="54" t="s">
        <v>209</v>
      </c>
      <c r="N25" s="55" t="s">
        <v>210</v>
      </c>
      <c r="O25" s="54"/>
      <c r="P25" s="54" t="s">
        <v>211</v>
      </c>
      <c r="Q25" s="55" t="s">
        <v>212</v>
      </c>
      <c r="T25" s="70" t="s">
        <v>530</v>
      </c>
      <c r="AD25" s="94"/>
      <c r="AE25" s="97" t="s">
        <v>66</v>
      </c>
      <c r="AF25" s="97">
        <v>83</v>
      </c>
      <c r="AG25" s="98">
        <v>113</v>
      </c>
      <c r="AH25" s="99">
        <v>142</v>
      </c>
    </row>
    <row r="26" spans="1:49" ht="27" thickBot="1">
      <c r="A26" s="147"/>
      <c r="B26" s="140"/>
      <c r="C26" s="50" t="s">
        <v>66</v>
      </c>
      <c r="D26" s="53" t="s">
        <v>159</v>
      </c>
      <c r="E26" s="54" t="s">
        <v>157</v>
      </c>
      <c r="F26" s="55" t="s">
        <v>158</v>
      </c>
      <c r="G26" s="56"/>
      <c r="H26" s="53" t="s">
        <v>213</v>
      </c>
      <c r="I26" s="54" t="s">
        <v>214</v>
      </c>
      <c r="J26" s="55" t="s">
        <v>215</v>
      </c>
      <c r="K26" s="56"/>
      <c r="L26" s="53" t="s">
        <v>216</v>
      </c>
      <c r="M26" s="54" t="s">
        <v>217</v>
      </c>
      <c r="N26" s="55" t="s">
        <v>218</v>
      </c>
      <c r="O26" s="54"/>
      <c r="P26" s="54" t="s">
        <v>219</v>
      </c>
      <c r="Q26" s="55" t="s">
        <v>220</v>
      </c>
      <c r="T26" s="70" t="s">
        <v>531</v>
      </c>
      <c r="AD26" s="96"/>
      <c r="AE26" s="100" t="s">
        <v>136</v>
      </c>
      <c r="AF26" s="100">
        <v>163</v>
      </c>
      <c r="AG26" s="101">
        <v>183</v>
      </c>
      <c r="AH26" s="102">
        <v>244</v>
      </c>
    </row>
    <row r="27" spans="1:49" ht="27" thickBot="1">
      <c r="A27" s="147"/>
      <c r="B27" s="141"/>
      <c r="C27" s="50" t="s">
        <v>136</v>
      </c>
      <c r="D27" s="54" t="s">
        <v>159</v>
      </c>
      <c r="E27" s="54" t="s">
        <v>167</v>
      </c>
      <c r="F27" s="54" t="s">
        <v>93</v>
      </c>
      <c r="G27" s="56"/>
      <c r="H27" s="54" t="s">
        <v>221</v>
      </c>
      <c r="I27" s="54" t="s">
        <v>222</v>
      </c>
      <c r="J27" s="54" t="s">
        <v>93</v>
      </c>
      <c r="K27" s="56"/>
      <c r="L27" s="54" t="s">
        <v>223</v>
      </c>
      <c r="M27" s="54" t="s">
        <v>224</v>
      </c>
      <c r="N27" s="54" t="s">
        <v>93</v>
      </c>
      <c r="O27" s="54"/>
      <c r="P27" s="54" t="s">
        <v>225</v>
      </c>
      <c r="Q27" s="54"/>
      <c r="T27" s="70" t="s">
        <v>532</v>
      </c>
      <c r="AD27" s="95" t="s">
        <v>543</v>
      </c>
      <c r="AE27" s="97" t="s">
        <v>65</v>
      </c>
      <c r="AF27" s="97">
        <v>0</v>
      </c>
      <c r="AG27" s="98">
        <v>0</v>
      </c>
      <c r="AH27" s="99">
        <v>0</v>
      </c>
    </row>
    <row r="28" spans="1:49" ht="15" thickBot="1">
      <c r="A28" s="14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T28" s="70" t="s">
        <v>523</v>
      </c>
      <c r="AD28" s="95" t="s">
        <v>544</v>
      </c>
      <c r="AE28" s="97" t="s">
        <v>97</v>
      </c>
      <c r="AF28" s="97">
        <v>0</v>
      </c>
      <c r="AG28" s="98">
        <v>0</v>
      </c>
      <c r="AH28" s="99">
        <v>0</v>
      </c>
    </row>
    <row r="29" spans="1:49" ht="24.6" customHeight="1" thickBot="1">
      <c r="A29" s="147"/>
      <c r="B29" s="139" t="s">
        <v>226</v>
      </c>
      <c r="C29" s="50"/>
      <c r="D29" s="142" t="s">
        <v>107</v>
      </c>
      <c r="E29" s="143"/>
      <c r="F29" s="144"/>
      <c r="G29" s="51"/>
      <c r="H29" s="142" t="s">
        <v>108</v>
      </c>
      <c r="I29" s="143"/>
      <c r="J29" s="144"/>
      <c r="K29" s="52"/>
      <c r="L29" s="137" t="s">
        <v>109</v>
      </c>
      <c r="M29" s="145"/>
      <c r="N29" s="138"/>
      <c r="O29" s="52"/>
      <c r="P29" s="137" t="s">
        <v>110</v>
      </c>
      <c r="Q29" s="138"/>
      <c r="T29" s="70" t="s">
        <v>524</v>
      </c>
      <c r="AD29" s="94"/>
      <c r="AE29" s="97" t="s">
        <v>66</v>
      </c>
      <c r="AF29" s="97">
        <v>0</v>
      </c>
      <c r="AG29" s="98">
        <v>0</v>
      </c>
      <c r="AH29" s="99">
        <v>0</v>
      </c>
    </row>
    <row r="30" spans="1:49" ht="53.4" thickBot="1">
      <c r="A30" s="147"/>
      <c r="B30" s="140"/>
      <c r="C30" s="50"/>
      <c r="D30" s="50" t="s">
        <v>111</v>
      </c>
      <c r="E30" s="50" t="s">
        <v>112</v>
      </c>
      <c r="F30" s="50" t="s">
        <v>113</v>
      </c>
      <c r="G30" s="50"/>
      <c r="H30" s="50" t="s">
        <v>111</v>
      </c>
      <c r="I30" s="50" t="s">
        <v>112</v>
      </c>
      <c r="J30" s="50" t="s">
        <v>113</v>
      </c>
      <c r="K30" s="50"/>
      <c r="L30" s="50" t="s">
        <v>111</v>
      </c>
      <c r="M30" s="50" t="s">
        <v>112</v>
      </c>
      <c r="N30" s="50" t="s">
        <v>113</v>
      </c>
      <c r="O30" s="50"/>
      <c r="P30" s="50" t="s">
        <v>112</v>
      </c>
      <c r="Q30" s="50" t="s">
        <v>113</v>
      </c>
      <c r="T30" s="70" t="s">
        <v>533</v>
      </c>
      <c r="AD30" s="96"/>
      <c r="AE30" s="100" t="s">
        <v>136</v>
      </c>
      <c r="AF30" s="100">
        <v>0</v>
      </c>
      <c r="AG30" s="101">
        <v>0</v>
      </c>
      <c r="AH30" s="102">
        <v>0</v>
      </c>
    </row>
    <row r="31" spans="1:49" ht="27" thickBot="1">
      <c r="A31" s="147"/>
      <c r="B31" s="140"/>
      <c r="C31" s="50" t="s">
        <v>95</v>
      </c>
      <c r="D31" s="53" t="s">
        <v>9</v>
      </c>
      <c r="E31" s="54" t="s">
        <v>114</v>
      </c>
      <c r="F31" s="55" t="s">
        <v>174</v>
      </c>
      <c r="G31" s="56"/>
      <c r="H31" s="53" t="s">
        <v>9</v>
      </c>
      <c r="I31" s="54" t="s">
        <v>227</v>
      </c>
      <c r="J31" s="55" t="s">
        <v>228</v>
      </c>
      <c r="K31" s="56"/>
      <c r="L31" s="53" t="s">
        <v>9</v>
      </c>
      <c r="M31" s="54" t="s">
        <v>229</v>
      </c>
      <c r="N31" s="55" t="s">
        <v>230</v>
      </c>
      <c r="O31" s="54"/>
      <c r="P31" s="54" t="s">
        <v>231</v>
      </c>
      <c r="Q31" s="55" t="s">
        <v>232</v>
      </c>
      <c r="T31" s="70" t="s">
        <v>534</v>
      </c>
      <c r="AD31" s="134" t="s">
        <v>526</v>
      </c>
      <c r="AE31" s="97" t="s">
        <v>65</v>
      </c>
      <c r="AF31" s="80">
        <f>((AF26/AF23)-1)</f>
        <v>3.7941176470588234</v>
      </c>
      <c r="AG31" s="80">
        <f t="shared" ref="AG31:AH31" si="3">((AG26/AG23)-1)</f>
        <v>3.6923076923076925</v>
      </c>
      <c r="AH31" s="80">
        <f t="shared" si="3"/>
        <v>4.4222222222222225</v>
      </c>
    </row>
    <row r="32" spans="1:49" ht="27" thickBot="1">
      <c r="A32" s="147"/>
      <c r="B32" s="140"/>
      <c r="C32" s="50" t="s">
        <v>101</v>
      </c>
      <c r="D32" s="53" t="s">
        <v>9</v>
      </c>
      <c r="E32" s="54" t="s">
        <v>114</v>
      </c>
      <c r="F32" s="55" t="s">
        <v>174</v>
      </c>
      <c r="G32" s="54"/>
      <c r="H32" s="53" t="s">
        <v>9</v>
      </c>
      <c r="I32" s="54" t="s">
        <v>233</v>
      </c>
      <c r="J32" s="55" t="s">
        <v>234</v>
      </c>
      <c r="K32" s="56"/>
      <c r="L32" s="53" t="s">
        <v>9</v>
      </c>
      <c r="M32" s="54" t="s">
        <v>235</v>
      </c>
      <c r="N32" s="55" t="s">
        <v>236</v>
      </c>
      <c r="O32" s="54"/>
      <c r="P32" s="54" t="s">
        <v>18</v>
      </c>
      <c r="Q32" s="55" t="s">
        <v>237</v>
      </c>
      <c r="T32" s="70" t="s">
        <v>535</v>
      </c>
      <c r="AD32" s="135"/>
      <c r="AE32" s="97" t="s">
        <v>97</v>
      </c>
      <c r="AF32" s="80">
        <f>((AF26/AF24)-1)</f>
        <v>3.7941176470588234</v>
      </c>
      <c r="AG32" s="80">
        <f t="shared" ref="AG32:AH32" si="4">((AG26/AG24)-1)</f>
        <v>3.6923076923076925</v>
      </c>
      <c r="AH32" s="80">
        <f t="shared" si="4"/>
        <v>4.4222222222222225</v>
      </c>
    </row>
    <row r="33" spans="1:37" ht="27" thickBot="1">
      <c r="A33" s="147"/>
      <c r="B33" s="140"/>
      <c r="C33" s="50" t="s">
        <v>66</v>
      </c>
      <c r="D33" s="53" t="s">
        <v>9</v>
      </c>
      <c r="E33" s="54" t="s">
        <v>127</v>
      </c>
      <c r="F33" s="55" t="s">
        <v>186</v>
      </c>
      <c r="G33" s="56"/>
      <c r="H33" s="53" t="s">
        <v>213</v>
      </c>
      <c r="I33" s="54" t="s">
        <v>238</v>
      </c>
      <c r="J33" s="55" t="s">
        <v>239</v>
      </c>
      <c r="K33" s="56"/>
      <c r="L33" s="53" t="s">
        <v>240</v>
      </c>
      <c r="M33" s="54" t="s">
        <v>241</v>
      </c>
      <c r="N33" s="55" t="s">
        <v>242</v>
      </c>
      <c r="O33" s="54"/>
      <c r="P33" s="54" t="s">
        <v>243</v>
      </c>
      <c r="Q33" s="55" t="s">
        <v>244</v>
      </c>
      <c r="T33" s="70" t="s">
        <v>536</v>
      </c>
      <c r="AD33" s="136"/>
      <c r="AE33" s="100" t="s">
        <v>66</v>
      </c>
      <c r="AF33" s="80">
        <f>((AF26/AF25)-1)</f>
        <v>0.96385542168674698</v>
      </c>
      <c r="AG33" s="80">
        <f t="shared" ref="AG33:AH33" si="5">((AG26/AG25)-1)</f>
        <v>0.61946902654867264</v>
      </c>
      <c r="AH33" s="80">
        <f t="shared" si="5"/>
        <v>0.71830985915492951</v>
      </c>
    </row>
    <row r="34" spans="1:37" ht="27" thickBot="1">
      <c r="A34" s="148"/>
      <c r="B34" s="141"/>
      <c r="C34" s="50" t="s">
        <v>136</v>
      </c>
      <c r="D34" s="54" t="s">
        <v>9</v>
      </c>
      <c r="E34" s="54" t="s">
        <v>194</v>
      </c>
      <c r="F34" s="54" t="s">
        <v>93</v>
      </c>
      <c r="G34" s="56"/>
      <c r="H34" s="54" t="s">
        <v>245</v>
      </c>
      <c r="I34" s="54" t="s">
        <v>246</v>
      </c>
      <c r="J34" s="54" t="s">
        <v>93</v>
      </c>
      <c r="K34" s="56"/>
      <c r="L34" s="54" t="s">
        <v>247</v>
      </c>
      <c r="M34" s="54" t="s">
        <v>248</v>
      </c>
      <c r="N34" s="54" t="s">
        <v>93</v>
      </c>
      <c r="O34" s="54"/>
      <c r="P34" s="54" t="s">
        <v>249</v>
      </c>
      <c r="Q34" s="54"/>
    </row>
    <row r="35" spans="1:37" ht="15" thickBo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37" ht="29.4" thickBo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V36" s="91" t="s">
        <v>65</v>
      </c>
      <c r="W36" s="82">
        <v>25</v>
      </c>
      <c r="X36" s="82">
        <v>53</v>
      </c>
      <c r="Y36" s="82">
        <v>102</v>
      </c>
      <c r="Z36" s="82">
        <v>134</v>
      </c>
      <c r="AA36" s="91">
        <v>178</v>
      </c>
      <c r="AB36" s="82">
        <v>20</v>
      </c>
      <c r="AC36" s="82">
        <v>60</v>
      </c>
      <c r="AD36" s="82">
        <v>101</v>
      </c>
      <c r="AE36" s="82">
        <v>156</v>
      </c>
      <c r="AF36" s="91">
        <v>204</v>
      </c>
      <c r="AG36" s="82">
        <v>20</v>
      </c>
      <c r="AH36" s="82">
        <v>43</v>
      </c>
      <c r="AI36" s="82">
        <v>133</v>
      </c>
      <c r="AJ36" s="82">
        <v>173</v>
      </c>
      <c r="AK36" s="82">
        <v>226</v>
      </c>
    </row>
    <row r="37" spans="1:37" ht="15" thickBo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V37" s="91" t="s">
        <v>97</v>
      </c>
      <c r="W37" s="82">
        <v>66</v>
      </c>
      <c r="X37" s="82">
        <v>126</v>
      </c>
      <c r="Y37" s="82">
        <v>188</v>
      </c>
      <c r="Z37" s="82">
        <v>250</v>
      </c>
      <c r="AA37" s="91">
        <v>312</v>
      </c>
      <c r="AB37" s="82">
        <v>68</v>
      </c>
      <c r="AC37" s="82">
        <v>130</v>
      </c>
      <c r="AD37" s="82">
        <v>194</v>
      </c>
      <c r="AE37" s="82">
        <v>259</v>
      </c>
      <c r="AF37" s="91">
        <v>323</v>
      </c>
      <c r="AG37" s="82">
        <v>68</v>
      </c>
      <c r="AH37" s="82">
        <v>134</v>
      </c>
      <c r="AI37" s="82">
        <v>200</v>
      </c>
      <c r="AJ37" s="82">
        <v>266</v>
      </c>
      <c r="AK37" s="82">
        <v>332</v>
      </c>
    </row>
    <row r="38" spans="1:37" ht="24.6" customHeight="1" thickBot="1">
      <c r="A38" s="158" t="s">
        <v>250</v>
      </c>
      <c r="B38" s="151" t="s">
        <v>106</v>
      </c>
      <c r="C38" s="58"/>
      <c r="D38" s="154" t="s">
        <v>107</v>
      </c>
      <c r="E38" s="155"/>
      <c r="F38" s="156"/>
      <c r="G38" s="59"/>
      <c r="H38" s="154" t="s">
        <v>108</v>
      </c>
      <c r="I38" s="155"/>
      <c r="J38" s="156"/>
      <c r="K38" s="58"/>
      <c r="L38" s="149" t="s">
        <v>109</v>
      </c>
      <c r="M38" s="157"/>
      <c r="N38" s="150"/>
      <c r="O38" s="58"/>
      <c r="P38" s="149" t="s">
        <v>110</v>
      </c>
      <c r="Q38" s="150"/>
      <c r="V38" s="91" t="s">
        <v>66</v>
      </c>
      <c r="W38" s="82">
        <v>190</v>
      </c>
      <c r="X38" s="82">
        <v>357</v>
      </c>
      <c r="Y38" s="82">
        <v>527</v>
      </c>
      <c r="Z38" s="82">
        <v>705</v>
      </c>
      <c r="AA38" s="91">
        <v>880</v>
      </c>
      <c r="AB38" s="82">
        <v>188</v>
      </c>
      <c r="AC38" s="82">
        <v>361</v>
      </c>
      <c r="AD38" s="82">
        <v>552</v>
      </c>
      <c r="AE38" s="82">
        <v>708</v>
      </c>
      <c r="AF38" s="91">
        <v>890</v>
      </c>
      <c r="AG38" s="82">
        <v>186</v>
      </c>
      <c r="AH38" s="82">
        <v>377</v>
      </c>
      <c r="AI38" s="82">
        <v>551</v>
      </c>
      <c r="AJ38" s="82">
        <v>732</v>
      </c>
      <c r="AK38" s="82">
        <v>950</v>
      </c>
    </row>
    <row r="39" spans="1:37" ht="53.4" thickBot="1">
      <c r="A39" s="159"/>
      <c r="B39" s="152"/>
      <c r="C39" s="58"/>
      <c r="D39" s="58" t="s">
        <v>111</v>
      </c>
      <c r="E39" s="58" t="s">
        <v>112</v>
      </c>
      <c r="F39" s="58" t="s">
        <v>113</v>
      </c>
      <c r="G39" s="58"/>
      <c r="H39" s="58" t="s">
        <v>111</v>
      </c>
      <c r="I39" s="58" t="s">
        <v>112</v>
      </c>
      <c r="J39" s="58" t="s">
        <v>113</v>
      </c>
      <c r="K39" s="58"/>
      <c r="L39" s="58" t="s">
        <v>111</v>
      </c>
      <c r="M39" s="58" t="s">
        <v>112</v>
      </c>
      <c r="N39" s="58" t="s">
        <v>113</v>
      </c>
      <c r="O39" s="58"/>
      <c r="P39" s="58" t="s">
        <v>112</v>
      </c>
      <c r="Q39" s="58" t="s">
        <v>113</v>
      </c>
      <c r="V39" s="92" t="s">
        <v>89</v>
      </c>
      <c r="W39" s="93">
        <v>280279</v>
      </c>
      <c r="X39" s="93">
        <v>560502</v>
      </c>
      <c r="Y39" s="93">
        <v>841212</v>
      </c>
      <c r="Z39" s="93">
        <v>1120902</v>
      </c>
      <c r="AA39" s="92">
        <v>1401744</v>
      </c>
      <c r="AB39" s="93">
        <v>328974</v>
      </c>
      <c r="AC39" s="93">
        <v>657332</v>
      </c>
      <c r="AD39" s="93">
        <v>986569</v>
      </c>
      <c r="AE39" s="93">
        <v>1314354</v>
      </c>
      <c r="AF39" s="92">
        <v>1644284</v>
      </c>
      <c r="AG39" s="93">
        <v>393612</v>
      </c>
      <c r="AH39" s="93">
        <v>787636</v>
      </c>
      <c r="AI39" s="93">
        <v>1180798</v>
      </c>
      <c r="AJ39" s="93">
        <v>1575268</v>
      </c>
      <c r="AK39" s="93">
        <v>1969071</v>
      </c>
    </row>
    <row r="40" spans="1:37" ht="27" thickBot="1">
      <c r="A40" s="159"/>
      <c r="B40" s="152"/>
      <c r="C40" s="58" t="s">
        <v>95</v>
      </c>
      <c r="D40" s="53" t="s">
        <v>9</v>
      </c>
      <c r="E40" s="54" t="s">
        <v>147</v>
      </c>
      <c r="F40" s="55" t="s">
        <v>251</v>
      </c>
      <c r="G40" s="56"/>
      <c r="H40" s="53" t="s">
        <v>9</v>
      </c>
      <c r="I40" s="54" t="s">
        <v>116</v>
      </c>
      <c r="J40" s="55" t="s">
        <v>252</v>
      </c>
      <c r="K40" s="56"/>
      <c r="L40" s="53" t="s">
        <v>9</v>
      </c>
      <c r="M40" s="54" t="s">
        <v>116</v>
      </c>
      <c r="N40" s="55" t="s">
        <v>253</v>
      </c>
      <c r="O40" s="54"/>
      <c r="P40" s="54" t="s">
        <v>254</v>
      </c>
      <c r="Q40" s="55" t="s">
        <v>255</v>
      </c>
    </row>
    <row r="41" spans="1:37" ht="29.4" thickBot="1">
      <c r="A41" s="159"/>
      <c r="B41" s="152"/>
      <c r="C41" s="58" t="s">
        <v>101</v>
      </c>
      <c r="D41" s="60" t="s">
        <v>256</v>
      </c>
      <c r="E41" s="54" t="s">
        <v>257</v>
      </c>
      <c r="F41" s="55" t="s">
        <v>258</v>
      </c>
      <c r="G41" s="54"/>
      <c r="H41" s="60" t="s">
        <v>9</v>
      </c>
      <c r="I41" s="54" t="s">
        <v>259</v>
      </c>
      <c r="J41" s="55" t="s">
        <v>260</v>
      </c>
      <c r="K41" s="56"/>
      <c r="L41" s="60" t="s">
        <v>9</v>
      </c>
      <c r="M41" s="54" t="s">
        <v>259</v>
      </c>
      <c r="N41" s="55" t="s">
        <v>261</v>
      </c>
      <c r="O41" s="54"/>
      <c r="P41" s="54" t="s">
        <v>262</v>
      </c>
      <c r="Q41" s="55" t="s">
        <v>263</v>
      </c>
      <c r="V41" s="91" t="s">
        <v>65</v>
      </c>
      <c r="W41" s="80">
        <f>((W39/W36)-1)</f>
        <v>11210.16</v>
      </c>
      <c r="X41" s="80">
        <f>((X39/X36)-1)</f>
        <v>10574.509433962265</v>
      </c>
      <c r="Y41" s="80">
        <f t="shared" ref="Y41:AJ41" si="6">((Y39/Y36)-1)</f>
        <v>8246.176470588236</v>
      </c>
      <c r="Z41" s="80">
        <f t="shared" si="6"/>
        <v>8363.940298507463</v>
      </c>
      <c r="AA41" s="80">
        <f t="shared" si="6"/>
        <v>7873.9662921348317</v>
      </c>
      <c r="AB41" s="80">
        <f t="shared" si="6"/>
        <v>16447.7</v>
      </c>
      <c r="AC41" s="80">
        <f t="shared" si="6"/>
        <v>10954.533333333333</v>
      </c>
      <c r="AD41" s="80">
        <f t="shared" si="6"/>
        <v>9767.0099009900987</v>
      </c>
      <c r="AE41" s="80">
        <f t="shared" si="6"/>
        <v>8424.3461538461543</v>
      </c>
      <c r="AF41" s="80">
        <f t="shared" si="6"/>
        <v>8059.2156862745096</v>
      </c>
      <c r="AG41" s="80">
        <f t="shared" si="6"/>
        <v>19679.599999999999</v>
      </c>
      <c r="AH41" s="80">
        <f t="shared" si="6"/>
        <v>18316.116279069767</v>
      </c>
      <c r="AI41" s="80">
        <f t="shared" si="6"/>
        <v>8877.1804511278187</v>
      </c>
      <c r="AJ41" s="80">
        <f t="shared" si="6"/>
        <v>9104.5953757225434</v>
      </c>
      <c r="AK41" s="80">
        <f>((AK39/AK36)-1)</f>
        <v>8711.7035398230091</v>
      </c>
    </row>
    <row r="42" spans="1:37" ht="29.4" thickBot="1">
      <c r="A42" s="159"/>
      <c r="B42" s="152"/>
      <c r="C42" s="58" t="s">
        <v>66</v>
      </c>
      <c r="D42" s="53" t="s">
        <v>9</v>
      </c>
      <c r="E42" s="54" t="s">
        <v>264</v>
      </c>
      <c r="F42" s="55" t="s">
        <v>265</v>
      </c>
      <c r="G42" s="56"/>
      <c r="H42" s="53" t="s">
        <v>9</v>
      </c>
      <c r="I42" s="54" t="s">
        <v>129</v>
      </c>
      <c r="J42" s="55" t="s">
        <v>266</v>
      </c>
      <c r="K42" s="56"/>
      <c r="L42" s="53" t="s">
        <v>159</v>
      </c>
      <c r="M42" s="54" t="s">
        <v>181</v>
      </c>
      <c r="N42" s="55" t="s">
        <v>267</v>
      </c>
      <c r="O42" s="54"/>
      <c r="P42" s="54" t="s">
        <v>268</v>
      </c>
      <c r="Q42" s="55" t="s">
        <v>269</v>
      </c>
      <c r="V42" s="91" t="s">
        <v>525</v>
      </c>
      <c r="W42" s="80">
        <f>((W39/W37)-1)</f>
        <v>4245.651515151515</v>
      </c>
      <c r="X42" s="80">
        <f t="shared" ref="X42:AJ42" si="7">((X39/X37)-1)</f>
        <v>4447.4285714285716</v>
      </c>
      <c r="Y42" s="80">
        <f t="shared" si="7"/>
        <v>4473.5319148936169</v>
      </c>
      <c r="Z42" s="80">
        <f t="shared" si="7"/>
        <v>4482.6080000000002</v>
      </c>
      <c r="AA42" s="80">
        <f t="shared" si="7"/>
        <v>4491.7692307692305</v>
      </c>
      <c r="AB42" s="80">
        <f t="shared" si="7"/>
        <v>4836.8529411764703</v>
      </c>
      <c r="AC42" s="80">
        <f t="shared" si="7"/>
        <v>5055.3999999999996</v>
      </c>
      <c r="AD42" s="80">
        <f t="shared" si="7"/>
        <v>5084.4072164948457</v>
      </c>
      <c r="AE42" s="80">
        <f t="shared" si="7"/>
        <v>5073.7258687258691</v>
      </c>
      <c r="AF42" s="80">
        <f t="shared" si="7"/>
        <v>5089.6625386996902</v>
      </c>
      <c r="AG42" s="80">
        <f t="shared" si="7"/>
        <v>5787.411764705882</v>
      </c>
      <c r="AH42" s="80">
        <f t="shared" si="7"/>
        <v>5876.8805970149251</v>
      </c>
      <c r="AI42" s="80">
        <f t="shared" si="7"/>
        <v>5902.99</v>
      </c>
      <c r="AJ42" s="80">
        <f t="shared" si="7"/>
        <v>5921.0601503759399</v>
      </c>
      <c r="AK42" s="80">
        <f>((AK39/AK37)-1)</f>
        <v>5929.9367469879517</v>
      </c>
    </row>
    <row r="43" spans="1:37" ht="15" thickBot="1">
      <c r="A43" s="159"/>
      <c r="B43" s="153"/>
      <c r="C43" s="58" t="s">
        <v>136</v>
      </c>
      <c r="D43" s="54" t="s">
        <v>9</v>
      </c>
      <c r="E43" s="54" t="s">
        <v>270</v>
      </c>
      <c r="F43" s="54" t="s">
        <v>93</v>
      </c>
      <c r="G43" s="56"/>
      <c r="H43" s="54" t="s">
        <v>271</v>
      </c>
      <c r="I43" s="54" t="s">
        <v>272</v>
      </c>
      <c r="J43" s="54" t="s">
        <v>93</v>
      </c>
      <c r="K43" s="56"/>
      <c r="L43" s="54" t="s">
        <v>273</v>
      </c>
      <c r="M43" s="54" t="s">
        <v>274</v>
      </c>
      <c r="N43" s="54" t="s">
        <v>93</v>
      </c>
      <c r="O43" s="54"/>
      <c r="P43" s="54" t="s">
        <v>275</v>
      </c>
      <c r="Q43" s="54"/>
      <c r="V43" s="91" t="s">
        <v>66</v>
      </c>
      <c r="W43" s="80">
        <f>((W39/W38)-1)</f>
        <v>1474.1526315789474</v>
      </c>
      <c r="X43" s="80">
        <f t="shared" ref="X43:AJ43" si="8">((X39/X38)-1)</f>
        <v>1569.0336134453783</v>
      </c>
      <c r="Y43" s="80">
        <f t="shared" si="8"/>
        <v>1595.2277039848198</v>
      </c>
      <c r="Z43" s="80">
        <f t="shared" si="8"/>
        <v>1588.931914893617</v>
      </c>
      <c r="AA43" s="80">
        <f t="shared" si="8"/>
        <v>1591.8909090909092</v>
      </c>
      <c r="AB43" s="80">
        <f t="shared" si="8"/>
        <v>1748.8617021276596</v>
      </c>
      <c r="AC43" s="80">
        <f t="shared" si="8"/>
        <v>1819.8642659279778</v>
      </c>
      <c r="AD43" s="80">
        <f t="shared" si="8"/>
        <v>1786.2626811594203</v>
      </c>
      <c r="AE43" s="80">
        <f t="shared" si="8"/>
        <v>1855.4322033898304</v>
      </c>
      <c r="AF43" s="80">
        <f t="shared" si="8"/>
        <v>1846.5101123595505</v>
      </c>
      <c r="AG43" s="80">
        <f t="shared" si="8"/>
        <v>2115.1935483870966</v>
      </c>
      <c r="AH43" s="80">
        <f t="shared" si="8"/>
        <v>2088.2201591511935</v>
      </c>
      <c r="AI43" s="80">
        <f t="shared" si="8"/>
        <v>2142.0090744101635</v>
      </c>
      <c r="AJ43" s="80">
        <f t="shared" si="8"/>
        <v>2151.0054644808743</v>
      </c>
      <c r="AK43" s="80">
        <f>((AK39/AK38)-1)</f>
        <v>2071.7063157894736</v>
      </c>
    </row>
    <row r="44" spans="1:37" ht="15" thickBot="1">
      <c r="A44" s="159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45" spans="1:37" ht="24.6" customHeight="1" thickBot="1">
      <c r="A45" s="159"/>
      <c r="B45" s="151" t="s">
        <v>144</v>
      </c>
      <c r="C45" s="58"/>
      <c r="D45" s="154" t="s">
        <v>107</v>
      </c>
      <c r="E45" s="155"/>
      <c r="F45" s="156"/>
      <c r="G45" s="59"/>
      <c r="H45" s="154" t="s">
        <v>108</v>
      </c>
      <c r="I45" s="155"/>
      <c r="J45" s="156"/>
      <c r="K45" s="58"/>
      <c r="L45" s="149" t="s">
        <v>109</v>
      </c>
      <c r="M45" s="157"/>
      <c r="N45" s="150"/>
      <c r="O45" s="58"/>
      <c r="P45" s="149" t="s">
        <v>110</v>
      </c>
      <c r="Q45" s="150"/>
    </row>
    <row r="46" spans="1:37" ht="53.4" thickBot="1">
      <c r="A46" s="159"/>
      <c r="B46" s="152"/>
      <c r="C46" s="58"/>
      <c r="D46" s="58" t="s">
        <v>111</v>
      </c>
      <c r="E46" s="58" t="s">
        <v>112</v>
      </c>
      <c r="F46" s="58" t="s">
        <v>113</v>
      </c>
      <c r="G46" s="58"/>
      <c r="H46" s="58" t="s">
        <v>111</v>
      </c>
      <c r="I46" s="58" t="s">
        <v>112</v>
      </c>
      <c r="J46" s="58" t="s">
        <v>113</v>
      </c>
      <c r="K46" s="58"/>
      <c r="L46" s="58" t="s">
        <v>111</v>
      </c>
      <c r="M46" s="58" t="s">
        <v>112</v>
      </c>
      <c r="N46" s="58" t="s">
        <v>113</v>
      </c>
      <c r="O46" s="58"/>
      <c r="P46" s="58" t="s">
        <v>112</v>
      </c>
      <c r="Q46" s="58" t="s">
        <v>113</v>
      </c>
    </row>
    <row r="47" spans="1:37" ht="27" thickBot="1">
      <c r="A47" s="159"/>
      <c r="B47" s="152"/>
      <c r="C47" s="58" t="s">
        <v>95</v>
      </c>
      <c r="D47" s="53" t="s">
        <v>9</v>
      </c>
      <c r="E47" s="54" t="s">
        <v>276</v>
      </c>
      <c r="F47" s="55" t="s">
        <v>277</v>
      </c>
      <c r="G47" s="56"/>
      <c r="H47" s="53" t="s">
        <v>9</v>
      </c>
      <c r="I47" s="54" t="s">
        <v>147</v>
      </c>
      <c r="J47" s="55" t="s">
        <v>278</v>
      </c>
      <c r="K47" s="56"/>
      <c r="L47" s="53" t="s">
        <v>9</v>
      </c>
      <c r="M47" s="54" t="s">
        <v>279</v>
      </c>
      <c r="N47" s="55" t="s">
        <v>280</v>
      </c>
      <c r="O47" s="54"/>
      <c r="P47" s="54" t="s">
        <v>281</v>
      </c>
      <c r="Q47" s="55" t="s">
        <v>282</v>
      </c>
    </row>
    <row r="48" spans="1:37" ht="27" thickBot="1">
      <c r="A48" s="159"/>
      <c r="B48" s="152"/>
      <c r="C48" s="58" t="s">
        <v>101</v>
      </c>
      <c r="D48" s="60" t="s">
        <v>9</v>
      </c>
      <c r="E48" s="54" t="s">
        <v>276</v>
      </c>
      <c r="F48" s="55" t="s">
        <v>277</v>
      </c>
      <c r="G48" s="54"/>
      <c r="H48" s="60" t="s">
        <v>9</v>
      </c>
      <c r="I48" s="54" t="s">
        <v>283</v>
      </c>
      <c r="J48" s="55" t="s">
        <v>284</v>
      </c>
      <c r="K48" s="56"/>
      <c r="L48" s="60" t="s">
        <v>9</v>
      </c>
      <c r="M48" s="54" t="s">
        <v>283</v>
      </c>
      <c r="N48" s="55" t="s">
        <v>285</v>
      </c>
      <c r="O48" s="54"/>
      <c r="P48" s="54" t="s">
        <v>286</v>
      </c>
      <c r="Q48" s="55" t="s">
        <v>287</v>
      </c>
    </row>
    <row r="49" spans="1:17" ht="27" thickBot="1">
      <c r="A49" s="159"/>
      <c r="B49" s="152"/>
      <c r="C49" s="58" t="s">
        <v>66</v>
      </c>
      <c r="D49" s="53" t="s">
        <v>9</v>
      </c>
      <c r="E49" s="54" t="s">
        <v>288</v>
      </c>
      <c r="F49" s="55" t="s">
        <v>289</v>
      </c>
      <c r="G49" s="56"/>
      <c r="H49" s="53" t="s">
        <v>9</v>
      </c>
      <c r="I49" s="54" t="s">
        <v>290</v>
      </c>
      <c r="J49" s="55" t="s">
        <v>291</v>
      </c>
      <c r="K49" s="56"/>
      <c r="L49" s="53" t="s">
        <v>292</v>
      </c>
      <c r="M49" s="54" t="s">
        <v>293</v>
      </c>
      <c r="N49" s="55" t="s">
        <v>294</v>
      </c>
      <c r="O49" s="54"/>
      <c r="P49" s="54" t="s">
        <v>295</v>
      </c>
      <c r="Q49" s="55" t="s">
        <v>296</v>
      </c>
    </row>
    <row r="50" spans="1:17" ht="15" thickBot="1">
      <c r="A50" s="159"/>
      <c r="B50" s="153"/>
      <c r="C50" s="58" t="s">
        <v>136</v>
      </c>
      <c r="D50" s="54" t="s">
        <v>9</v>
      </c>
      <c r="E50" s="54" t="s">
        <v>297</v>
      </c>
      <c r="F50" s="54" t="s">
        <v>93</v>
      </c>
      <c r="G50" s="56"/>
      <c r="H50" s="54" t="s">
        <v>298</v>
      </c>
      <c r="I50" s="54" t="s">
        <v>299</v>
      </c>
      <c r="J50" s="54" t="s">
        <v>93</v>
      </c>
      <c r="K50" s="56"/>
      <c r="L50" s="54" t="s">
        <v>300</v>
      </c>
      <c r="M50" s="54" t="s">
        <v>301</v>
      </c>
      <c r="N50" s="54" t="s">
        <v>93</v>
      </c>
      <c r="O50" s="54"/>
      <c r="P50" s="54" t="s">
        <v>302</v>
      </c>
      <c r="Q50" s="54"/>
    </row>
    <row r="51" spans="1:17" ht="15" thickBot="1">
      <c r="A51" s="159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</row>
    <row r="52" spans="1:17" ht="24.6" customHeight="1" thickBot="1">
      <c r="A52" s="159"/>
      <c r="B52" s="151" t="s">
        <v>173</v>
      </c>
      <c r="C52" s="58"/>
      <c r="D52" s="154" t="s">
        <v>107</v>
      </c>
      <c r="E52" s="155"/>
      <c r="F52" s="156"/>
      <c r="G52" s="59"/>
      <c r="H52" s="154" t="s">
        <v>108</v>
      </c>
      <c r="I52" s="155"/>
      <c r="J52" s="156"/>
      <c r="K52" s="58"/>
      <c r="L52" s="149" t="s">
        <v>109</v>
      </c>
      <c r="M52" s="157"/>
      <c r="N52" s="150"/>
      <c r="O52" s="58"/>
      <c r="P52" s="149" t="s">
        <v>110</v>
      </c>
      <c r="Q52" s="150"/>
    </row>
    <row r="53" spans="1:17" ht="53.4" thickBot="1">
      <c r="A53" s="159"/>
      <c r="B53" s="152"/>
      <c r="C53" s="58"/>
      <c r="D53" s="58" t="s">
        <v>111</v>
      </c>
      <c r="E53" s="58" t="s">
        <v>112</v>
      </c>
      <c r="F53" s="58" t="s">
        <v>113</v>
      </c>
      <c r="G53" s="58"/>
      <c r="H53" s="58" t="s">
        <v>111</v>
      </c>
      <c r="I53" s="58" t="s">
        <v>112</v>
      </c>
      <c r="J53" s="58" t="s">
        <v>113</v>
      </c>
      <c r="K53" s="58"/>
      <c r="L53" s="58" t="s">
        <v>111</v>
      </c>
      <c r="M53" s="58" t="s">
        <v>112</v>
      </c>
      <c r="N53" s="58" t="s">
        <v>113</v>
      </c>
      <c r="O53" s="58"/>
      <c r="P53" s="58" t="s">
        <v>112</v>
      </c>
      <c r="Q53" s="58" t="s">
        <v>113</v>
      </c>
    </row>
    <row r="54" spans="1:17" ht="27" thickBot="1">
      <c r="A54" s="159"/>
      <c r="B54" s="152"/>
      <c r="C54" s="58" t="s">
        <v>95</v>
      </c>
      <c r="D54" s="53" t="s">
        <v>9</v>
      </c>
      <c r="E54" s="54" t="s">
        <v>147</v>
      </c>
      <c r="F54" s="55" t="s">
        <v>303</v>
      </c>
      <c r="G54" s="56"/>
      <c r="H54" s="53" t="s">
        <v>9</v>
      </c>
      <c r="I54" s="54" t="s">
        <v>304</v>
      </c>
      <c r="J54" s="55" t="s">
        <v>305</v>
      </c>
      <c r="K54" s="56"/>
      <c r="L54" s="53" t="s">
        <v>9</v>
      </c>
      <c r="M54" s="54" t="s">
        <v>306</v>
      </c>
      <c r="N54" s="55" t="s">
        <v>307</v>
      </c>
      <c r="O54" s="54"/>
      <c r="P54" s="54" t="s">
        <v>308</v>
      </c>
      <c r="Q54" s="55" t="s">
        <v>309</v>
      </c>
    </row>
    <row r="55" spans="1:17" ht="27" thickBot="1">
      <c r="A55" s="159"/>
      <c r="B55" s="152"/>
      <c r="C55" s="58" t="s">
        <v>101</v>
      </c>
      <c r="D55" s="60" t="s">
        <v>137</v>
      </c>
      <c r="E55" s="54" t="s">
        <v>310</v>
      </c>
      <c r="F55" s="55" t="s">
        <v>303</v>
      </c>
      <c r="G55" s="54"/>
      <c r="H55" s="60" t="s">
        <v>9</v>
      </c>
      <c r="I55" s="54" t="s">
        <v>311</v>
      </c>
      <c r="J55" s="55" t="s">
        <v>312</v>
      </c>
      <c r="K55" s="56"/>
      <c r="L55" s="60" t="s">
        <v>9</v>
      </c>
      <c r="M55" s="54" t="s">
        <v>311</v>
      </c>
      <c r="N55" s="55" t="s">
        <v>313</v>
      </c>
      <c r="O55" s="54"/>
      <c r="P55" s="54" t="s">
        <v>314</v>
      </c>
      <c r="Q55" s="55" t="s">
        <v>315</v>
      </c>
    </row>
    <row r="56" spans="1:17" ht="27" thickBot="1">
      <c r="A56" s="159"/>
      <c r="B56" s="152"/>
      <c r="C56" s="58" t="s">
        <v>66</v>
      </c>
      <c r="D56" s="53" t="s">
        <v>9</v>
      </c>
      <c r="E56" s="54" t="s">
        <v>316</v>
      </c>
      <c r="F56" s="55" t="s">
        <v>317</v>
      </c>
      <c r="G56" s="56"/>
      <c r="H56" s="53" t="s">
        <v>9</v>
      </c>
      <c r="I56" s="54" t="s">
        <v>318</v>
      </c>
      <c r="J56" s="55" t="s">
        <v>319</v>
      </c>
      <c r="K56" s="56"/>
      <c r="L56" s="53" t="s">
        <v>9</v>
      </c>
      <c r="M56" s="54" t="s">
        <v>320</v>
      </c>
      <c r="N56" s="55" t="s">
        <v>321</v>
      </c>
      <c r="O56" s="54"/>
      <c r="P56" s="54" t="s">
        <v>322</v>
      </c>
      <c r="Q56" s="55" t="s">
        <v>323</v>
      </c>
    </row>
    <row r="57" spans="1:17" ht="27" thickBot="1">
      <c r="A57" s="159"/>
      <c r="B57" s="153"/>
      <c r="C57" s="58" t="s">
        <v>136</v>
      </c>
      <c r="D57" s="54" t="s">
        <v>9</v>
      </c>
      <c r="E57" s="54" t="s">
        <v>181</v>
      </c>
      <c r="F57" s="54" t="s">
        <v>93</v>
      </c>
      <c r="G57" s="56"/>
      <c r="H57" s="54" t="s">
        <v>324</v>
      </c>
      <c r="I57" s="54" t="s">
        <v>325</v>
      </c>
      <c r="J57" s="54" t="s">
        <v>93</v>
      </c>
      <c r="K57" s="56"/>
      <c r="L57" s="54" t="s">
        <v>326</v>
      </c>
      <c r="M57" s="54" t="s">
        <v>327</v>
      </c>
      <c r="N57" s="54" t="s">
        <v>93</v>
      </c>
      <c r="O57" s="54"/>
      <c r="P57" s="54" t="s">
        <v>328</v>
      </c>
      <c r="Q57" s="54"/>
    </row>
    <row r="58" spans="1:17" ht="15" thickBot="1">
      <c r="A58" s="159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7" ht="24.6" customHeight="1" thickBot="1">
      <c r="A59" s="159"/>
      <c r="B59" s="151" t="s">
        <v>200</v>
      </c>
      <c r="C59" s="58"/>
      <c r="D59" s="154" t="s">
        <v>107</v>
      </c>
      <c r="E59" s="155"/>
      <c r="F59" s="156"/>
      <c r="G59" s="59"/>
      <c r="H59" s="154" t="s">
        <v>108</v>
      </c>
      <c r="I59" s="155"/>
      <c r="J59" s="156"/>
      <c r="K59" s="58"/>
      <c r="L59" s="149" t="s">
        <v>109</v>
      </c>
      <c r="M59" s="157"/>
      <c r="N59" s="150"/>
      <c r="O59" s="58"/>
      <c r="P59" s="149" t="s">
        <v>110</v>
      </c>
      <c r="Q59" s="150"/>
    </row>
    <row r="60" spans="1:17" ht="53.4" thickBot="1">
      <c r="A60" s="159"/>
      <c r="B60" s="152"/>
      <c r="C60" s="58"/>
      <c r="D60" s="58" t="s">
        <v>111</v>
      </c>
      <c r="E60" s="58" t="s">
        <v>112</v>
      </c>
      <c r="F60" s="58" t="s">
        <v>113</v>
      </c>
      <c r="G60" s="58"/>
      <c r="H60" s="58" t="s">
        <v>111</v>
      </c>
      <c r="I60" s="58" t="s">
        <v>112</v>
      </c>
      <c r="J60" s="58" t="s">
        <v>113</v>
      </c>
      <c r="K60" s="58"/>
      <c r="L60" s="58" t="s">
        <v>111</v>
      </c>
      <c r="M60" s="58" t="s">
        <v>112</v>
      </c>
      <c r="N60" s="58" t="s">
        <v>113</v>
      </c>
      <c r="O60" s="58"/>
      <c r="P60" s="58" t="s">
        <v>112</v>
      </c>
      <c r="Q60" s="58" t="s">
        <v>113</v>
      </c>
    </row>
    <row r="61" spans="1:17" ht="27" thickBot="1">
      <c r="A61" s="159"/>
      <c r="B61" s="152"/>
      <c r="C61" s="58" t="s">
        <v>95</v>
      </c>
      <c r="D61" s="53" t="s">
        <v>9</v>
      </c>
      <c r="E61" s="54" t="s">
        <v>276</v>
      </c>
      <c r="F61" s="55" t="s">
        <v>277</v>
      </c>
      <c r="G61" s="56"/>
      <c r="H61" s="53" t="s">
        <v>9</v>
      </c>
      <c r="I61" s="54" t="s">
        <v>151</v>
      </c>
      <c r="J61" s="55" t="s">
        <v>329</v>
      </c>
      <c r="K61" s="56"/>
      <c r="L61" s="53" t="s">
        <v>9</v>
      </c>
      <c r="M61" s="54" t="s">
        <v>330</v>
      </c>
      <c r="N61" s="55" t="s">
        <v>331</v>
      </c>
      <c r="O61" s="54"/>
      <c r="P61" s="54" t="s">
        <v>332</v>
      </c>
      <c r="Q61" s="55" t="s">
        <v>333</v>
      </c>
    </row>
    <row r="62" spans="1:17" ht="27" thickBot="1">
      <c r="A62" s="159"/>
      <c r="B62" s="152"/>
      <c r="C62" s="58" t="s">
        <v>101</v>
      </c>
      <c r="D62" s="60" t="s">
        <v>9</v>
      </c>
      <c r="E62" s="54" t="s">
        <v>276</v>
      </c>
      <c r="F62" s="55" t="s">
        <v>277</v>
      </c>
      <c r="G62" s="54"/>
      <c r="H62" s="60" t="s">
        <v>9</v>
      </c>
      <c r="I62" s="54" t="s">
        <v>334</v>
      </c>
      <c r="J62" s="55" t="s">
        <v>335</v>
      </c>
      <c r="K62" s="56"/>
      <c r="L62" s="60" t="s">
        <v>9</v>
      </c>
      <c r="M62" s="54" t="s">
        <v>336</v>
      </c>
      <c r="N62" s="55" t="s">
        <v>337</v>
      </c>
      <c r="O62" s="54"/>
      <c r="P62" s="54" t="s">
        <v>338</v>
      </c>
      <c r="Q62" s="55" t="s">
        <v>339</v>
      </c>
    </row>
    <row r="63" spans="1:17" ht="27" thickBot="1">
      <c r="A63" s="159"/>
      <c r="B63" s="152"/>
      <c r="C63" s="58" t="s">
        <v>66</v>
      </c>
      <c r="D63" s="53" t="s">
        <v>9</v>
      </c>
      <c r="E63" s="54" t="s">
        <v>288</v>
      </c>
      <c r="F63" s="55" t="s">
        <v>289</v>
      </c>
      <c r="G63" s="56"/>
      <c r="H63" s="53" t="s">
        <v>137</v>
      </c>
      <c r="I63" s="54" t="s">
        <v>340</v>
      </c>
      <c r="J63" s="55" t="s">
        <v>341</v>
      </c>
      <c r="K63" s="56"/>
      <c r="L63" s="53" t="s">
        <v>342</v>
      </c>
      <c r="M63" s="54" t="s">
        <v>343</v>
      </c>
      <c r="N63" s="55" t="s">
        <v>344</v>
      </c>
      <c r="O63" s="54"/>
      <c r="P63" s="54" t="s">
        <v>345</v>
      </c>
      <c r="Q63" s="55" t="s">
        <v>346</v>
      </c>
    </row>
    <row r="64" spans="1:17" ht="27" thickBot="1">
      <c r="A64" s="159"/>
      <c r="B64" s="153"/>
      <c r="C64" s="58" t="s">
        <v>136</v>
      </c>
      <c r="D64" s="54" t="s">
        <v>9</v>
      </c>
      <c r="E64" s="54" t="s">
        <v>297</v>
      </c>
      <c r="F64" s="54" t="s">
        <v>93</v>
      </c>
      <c r="G64" s="56"/>
      <c r="H64" s="54" t="s">
        <v>347</v>
      </c>
      <c r="I64" s="54" t="s">
        <v>348</v>
      </c>
      <c r="J64" s="54" t="s">
        <v>93</v>
      </c>
      <c r="K64" s="56"/>
      <c r="L64" s="54" t="s">
        <v>349</v>
      </c>
      <c r="M64" s="54" t="s">
        <v>350</v>
      </c>
      <c r="N64" s="54" t="s">
        <v>93</v>
      </c>
      <c r="O64" s="54"/>
      <c r="P64" s="54" t="s">
        <v>351</v>
      </c>
      <c r="Q64" s="54"/>
    </row>
    <row r="65" spans="1:17" ht="15" thickBot="1">
      <c r="A65" s="159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</row>
    <row r="66" spans="1:17" ht="24.6" customHeight="1" thickBot="1">
      <c r="A66" s="159"/>
      <c r="B66" s="151" t="s">
        <v>226</v>
      </c>
      <c r="C66" s="58"/>
      <c r="D66" s="154" t="s">
        <v>107</v>
      </c>
      <c r="E66" s="155"/>
      <c r="F66" s="156"/>
      <c r="G66" s="59"/>
      <c r="H66" s="154" t="s">
        <v>108</v>
      </c>
      <c r="I66" s="155"/>
      <c r="J66" s="156"/>
      <c r="K66" s="58"/>
      <c r="L66" s="149" t="s">
        <v>109</v>
      </c>
      <c r="M66" s="157"/>
      <c r="N66" s="150"/>
      <c r="O66" s="58"/>
      <c r="P66" s="149" t="s">
        <v>110</v>
      </c>
      <c r="Q66" s="150"/>
    </row>
    <row r="67" spans="1:17" ht="53.4" thickBot="1">
      <c r="A67" s="159"/>
      <c r="B67" s="152"/>
      <c r="C67" s="58"/>
      <c r="D67" s="58" t="s">
        <v>111</v>
      </c>
      <c r="E67" s="58" t="s">
        <v>112</v>
      </c>
      <c r="F67" s="58" t="s">
        <v>113</v>
      </c>
      <c r="G67" s="58"/>
      <c r="H67" s="58" t="s">
        <v>111</v>
      </c>
      <c r="I67" s="58" t="s">
        <v>112</v>
      </c>
      <c r="J67" s="58" t="s">
        <v>113</v>
      </c>
      <c r="K67" s="58"/>
      <c r="L67" s="58" t="s">
        <v>111</v>
      </c>
      <c r="M67" s="58" t="s">
        <v>112</v>
      </c>
      <c r="N67" s="58" t="s">
        <v>113</v>
      </c>
      <c r="O67" s="58"/>
      <c r="P67" s="58" t="s">
        <v>112</v>
      </c>
      <c r="Q67" s="58" t="s">
        <v>113</v>
      </c>
    </row>
    <row r="68" spans="1:17" ht="27" thickBot="1">
      <c r="A68" s="159"/>
      <c r="B68" s="152"/>
      <c r="C68" s="58" t="s">
        <v>95</v>
      </c>
      <c r="D68" s="53" t="s">
        <v>9</v>
      </c>
      <c r="E68" s="54" t="s">
        <v>147</v>
      </c>
      <c r="F68" s="55" t="s">
        <v>303</v>
      </c>
      <c r="G68" s="56"/>
      <c r="H68" s="53" t="s">
        <v>9</v>
      </c>
      <c r="I68" s="54" t="s">
        <v>125</v>
      </c>
      <c r="J68" s="55" t="s">
        <v>352</v>
      </c>
      <c r="K68" s="56"/>
      <c r="L68" s="53" t="s">
        <v>9</v>
      </c>
      <c r="M68" s="54" t="s">
        <v>353</v>
      </c>
      <c r="N68" s="55" t="s">
        <v>354</v>
      </c>
      <c r="O68" s="54"/>
      <c r="P68" s="54" t="s">
        <v>355</v>
      </c>
      <c r="Q68" s="55" t="s">
        <v>356</v>
      </c>
    </row>
    <row r="69" spans="1:17" ht="27" thickBot="1">
      <c r="A69" s="159"/>
      <c r="B69" s="152"/>
      <c r="C69" s="58" t="s">
        <v>101</v>
      </c>
      <c r="D69" s="60" t="s">
        <v>9</v>
      </c>
      <c r="E69" s="54" t="s">
        <v>147</v>
      </c>
      <c r="F69" s="55" t="s">
        <v>303</v>
      </c>
      <c r="G69" s="54"/>
      <c r="H69" s="60" t="s">
        <v>9</v>
      </c>
      <c r="I69" s="54" t="s">
        <v>357</v>
      </c>
      <c r="J69" s="55" t="s">
        <v>358</v>
      </c>
      <c r="K69" s="56"/>
      <c r="L69" s="60" t="s">
        <v>9</v>
      </c>
      <c r="M69" s="54" t="s">
        <v>359</v>
      </c>
      <c r="N69" s="55" t="s">
        <v>360</v>
      </c>
      <c r="O69" s="54"/>
      <c r="P69" s="54" t="s">
        <v>361</v>
      </c>
      <c r="Q69" s="55" t="s">
        <v>362</v>
      </c>
    </row>
    <row r="70" spans="1:17" ht="27" thickBot="1">
      <c r="A70" s="159"/>
      <c r="B70" s="152"/>
      <c r="C70" s="58" t="s">
        <v>66</v>
      </c>
      <c r="D70" s="53" t="s">
        <v>9</v>
      </c>
      <c r="E70" s="54" t="s">
        <v>316</v>
      </c>
      <c r="F70" s="55" t="s">
        <v>317</v>
      </c>
      <c r="G70" s="56"/>
      <c r="H70" s="53" t="s">
        <v>363</v>
      </c>
      <c r="I70" s="54" t="s">
        <v>364</v>
      </c>
      <c r="J70" s="55" t="s">
        <v>365</v>
      </c>
      <c r="K70" s="56"/>
      <c r="L70" s="53" t="s">
        <v>366</v>
      </c>
      <c r="M70" s="54" t="s">
        <v>367</v>
      </c>
      <c r="N70" s="55" t="s">
        <v>368</v>
      </c>
      <c r="O70" s="54"/>
      <c r="P70" s="54" t="s">
        <v>369</v>
      </c>
      <c r="Q70" s="55" t="s">
        <v>370</v>
      </c>
    </row>
    <row r="71" spans="1:17" ht="27" thickBot="1">
      <c r="A71" s="160"/>
      <c r="B71" s="153"/>
      <c r="C71" s="58" t="s">
        <v>136</v>
      </c>
      <c r="D71" s="54" t="s">
        <v>159</v>
      </c>
      <c r="E71" s="54" t="s">
        <v>181</v>
      </c>
      <c r="F71" s="54" t="s">
        <v>93</v>
      </c>
      <c r="G71" s="56"/>
      <c r="H71" s="54" t="s">
        <v>371</v>
      </c>
      <c r="I71" s="54" t="s">
        <v>372</v>
      </c>
      <c r="J71" s="54" t="s">
        <v>93</v>
      </c>
      <c r="K71" s="56"/>
      <c r="L71" s="54" t="s">
        <v>373</v>
      </c>
      <c r="M71" s="54" t="s">
        <v>374</v>
      </c>
      <c r="N71" s="54" t="s">
        <v>93</v>
      </c>
      <c r="O71" s="54"/>
      <c r="P71" s="54" t="s">
        <v>375</v>
      </c>
      <c r="Q71" s="54"/>
    </row>
    <row r="72" spans="1:17" ht="15" thickBo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</row>
    <row r="73" spans="1:17" ht="15" thickBo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</row>
    <row r="74" spans="1:17" ht="15" thickBo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</row>
    <row r="75" spans="1:17" ht="24.6" customHeight="1" thickBot="1">
      <c r="A75" s="170" t="s">
        <v>376</v>
      </c>
      <c r="B75" s="163" t="s">
        <v>106</v>
      </c>
      <c r="C75" s="61"/>
      <c r="D75" s="166" t="s">
        <v>107</v>
      </c>
      <c r="E75" s="167"/>
      <c r="F75" s="168"/>
      <c r="G75" s="62"/>
      <c r="H75" s="166" t="s">
        <v>108</v>
      </c>
      <c r="I75" s="167"/>
      <c r="J75" s="168"/>
      <c r="K75" s="61"/>
      <c r="L75" s="161" t="s">
        <v>109</v>
      </c>
      <c r="M75" s="169"/>
      <c r="N75" s="162"/>
      <c r="O75" s="61"/>
      <c r="P75" s="161" t="s">
        <v>110</v>
      </c>
      <c r="Q75" s="162"/>
    </row>
    <row r="76" spans="1:17" ht="53.4" thickBot="1">
      <c r="A76" s="171"/>
      <c r="B76" s="164"/>
      <c r="C76" s="61"/>
      <c r="D76" s="61" t="s">
        <v>111</v>
      </c>
      <c r="E76" s="61" t="s">
        <v>112</v>
      </c>
      <c r="F76" s="61" t="s">
        <v>113</v>
      </c>
      <c r="G76" s="61"/>
      <c r="H76" s="61" t="s">
        <v>111</v>
      </c>
      <c r="I76" s="61" t="s">
        <v>112</v>
      </c>
      <c r="J76" s="61" t="s">
        <v>113</v>
      </c>
      <c r="K76" s="61"/>
      <c r="L76" s="61" t="s">
        <v>111</v>
      </c>
      <c r="M76" s="61" t="s">
        <v>112</v>
      </c>
      <c r="N76" s="61" t="s">
        <v>113</v>
      </c>
      <c r="O76" s="61"/>
      <c r="P76" s="61" t="s">
        <v>377</v>
      </c>
      <c r="Q76" s="61" t="s">
        <v>113</v>
      </c>
    </row>
    <row r="77" spans="1:17" ht="27" thickBot="1">
      <c r="A77" s="171"/>
      <c r="B77" s="164"/>
      <c r="C77" s="61" t="s">
        <v>95</v>
      </c>
      <c r="D77" s="53" t="s">
        <v>9</v>
      </c>
      <c r="E77" s="54" t="s">
        <v>378</v>
      </c>
      <c r="F77" s="55" t="s">
        <v>379</v>
      </c>
      <c r="G77" s="56"/>
      <c r="H77" s="53" t="s">
        <v>9</v>
      </c>
      <c r="I77" s="54" t="s">
        <v>116</v>
      </c>
      <c r="J77" s="55" t="s">
        <v>380</v>
      </c>
      <c r="K77" s="56"/>
      <c r="L77" s="53" t="s">
        <v>9</v>
      </c>
      <c r="M77" s="54" t="s">
        <v>116</v>
      </c>
      <c r="N77" s="55" t="s">
        <v>381</v>
      </c>
      <c r="O77" s="54"/>
      <c r="P77" s="54" t="s">
        <v>382</v>
      </c>
      <c r="Q77" s="55" t="s">
        <v>383</v>
      </c>
    </row>
    <row r="78" spans="1:17" ht="27" thickBot="1">
      <c r="A78" s="171"/>
      <c r="B78" s="164"/>
      <c r="C78" s="61" t="s">
        <v>101</v>
      </c>
      <c r="D78" s="53" t="s">
        <v>9</v>
      </c>
      <c r="E78" s="54" t="s">
        <v>384</v>
      </c>
      <c r="F78" s="55" t="s">
        <v>385</v>
      </c>
      <c r="G78" s="54"/>
      <c r="H78" s="53" t="s">
        <v>9</v>
      </c>
      <c r="I78" s="54" t="s">
        <v>259</v>
      </c>
      <c r="J78" s="55" t="s">
        <v>386</v>
      </c>
      <c r="K78" s="56"/>
      <c r="L78" s="53" t="s">
        <v>9</v>
      </c>
      <c r="M78" s="54" t="s">
        <v>259</v>
      </c>
      <c r="N78" s="55" t="s">
        <v>387</v>
      </c>
      <c r="O78" s="54"/>
      <c r="P78" s="54" t="s">
        <v>388</v>
      </c>
      <c r="Q78" s="55" t="s">
        <v>389</v>
      </c>
    </row>
    <row r="79" spans="1:17" ht="27" thickBot="1">
      <c r="A79" s="171"/>
      <c r="B79" s="164"/>
      <c r="C79" s="61" t="s">
        <v>66</v>
      </c>
      <c r="D79" s="53" t="s">
        <v>159</v>
      </c>
      <c r="E79" s="54" t="s">
        <v>390</v>
      </c>
      <c r="F79" s="55" t="s">
        <v>391</v>
      </c>
      <c r="G79" s="56"/>
      <c r="H79" s="53" t="s">
        <v>9</v>
      </c>
      <c r="I79" s="54" t="s">
        <v>270</v>
      </c>
      <c r="J79" s="55" t="s">
        <v>392</v>
      </c>
      <c r="K79" s="56"/>
      <c r="L79" s="53" t="s">
        <v>159</v>
      </c>
      <c r="M79" s="54" t="s">
        <v>393</v>
      </c>
      <c r="N79" s="55" t="s">
        <v>394</v>
      </c>
      <c r="O79" s="54"/>
      <c r="P79" s="54" t="s">
        <v>395</v>
      </c>
      <c r="Q79" s="55" t="s">
        <v>396</v>
      </c>
    </row>
    <row r="80" spans="1:17" ht="15" thickBot="1">
      <c r="A80" s="171"/>
      <c r="B80" s="165"/>
      <c r="C80" s="61" t="s">
        <v>136</v>
      </c>
      <c r="D80" s="54" t="s">
        <v>397</v>
      </c>
      <c r="E80" s="54" t="s">
        <v>398</v>
      </c>
      <c r="F80" s="54" t="s">
        <v>93</v>
      </c>
      <c r="G80" s="56"/>
      <c r="H80" s="54" t="s">
        <v>399</v>
      </c>
      <c r="I80" s="54" t="s">
        <v>400</v>
      </c>
      <c r="J80" s="54" t="s">
        <v>93</v>
      </c>
      <c r="K80" s="56"/>
      <c r="L80" s="54" t="s">
        <v>401</v>
      </c>
      <c r="M80" s="54" t="s">
        <v>402</v>
      </c>
      <c r="N80" s="54" t="s">
        <v>93</v>
      </c>
      <c r="O80" s="54"/>
      <c r="P80" s="54" t="s">
        <v>403</v>
      </c>
      <c r="Q80" s="54"/>
    </row>
    <row r="81" spans="1:17" ht="15" thickBot="1">
      <c r="A81" s="171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</row>
    <row r="82" spans="1:17" ht="24.6" customHeight="1" thickBot="1">
      <c r="A82" s="171"/>
      <c r="B82" s="163" t="s">
        <v>144</v>
      </c>
      <c r="C82" s="61"/>
      <c r="D82" s="166" t="s">
        <v>107</v>
      </c>
      <c r="E82" s="167"/>
      <c r="F82" s="168"/>
      <c r="G82" s="62"/>
      <c r="H82" s="166" t="s">
        <v>108</v>
      </c>
      <c r="I82" s="167"/>
      <c r="J82" s="168"/>
      <c r="K82" s="61"/>
      <c r="L82" s="161" t="s">
        <v>109</v>
      </c>
      <c r="M82" s="169"/>
      <c r="N82" s="162"/>
      <c r="O82" s="61"/>
      <c r="P82" s="161" t="s">
        <v>110</v>
      </c>
      <c r="Q82" s="162"/>
    </row>
    <row r="83" spans="1:17" ht="53.4" thickBot="1">
      <c r="A83" s="171"/>
      <c r="B83" s="164"/>
      <c r="C83" s="61"/>
      <c r="D83" s="61" t="s">
        <v>111</v>
      </c>
      <c r="E83" s="61" t="s">
        <v>112</v>
      </c>
      <c r="F83" s="61" t="s">
        <v>113</v>
      </c>
      <c r="G83" s="61"/>
      <c r="H83" s="61" t="s">
        <v>111</v>
      </c>
      <c r="I83" s="61" t="s">
        <v>112</v>
      </c>
      <c r="J83" s="61" t="s">
        <v>113</v>
      </c>
      <c r="K83" s="61"/>
      <c r="L83" s="61" t="s">
        <v>111</v>
      </c>
      <c r="M83" s="61" t="s">
        <v>112</v>
      </c>
      <c r="N83" s="61" t="s">
        <v>113</v>
      </c>
      <c r="O83" s="61"/>
      <c r="P83" s="61" t="s">
        <v>377</v>
      </c>
      <c r="Q83" s="61" t="s">
        <v>113</v>
      </c>
    </row>
    <row r="84" spans="1:17" ht="27" thickBot="1">
      <c r="A84" s="171"/>
      <c r="B84" s="164"/>
      <c r="C84" s="61" t="s">
        <v>95</v>
      </c>
      <c r="D84" s="53" t="s">
        <v>9</v>
      </c>
      <c r="E84" s="54" t="s">
        <v>378</v>
      </c>
      <c r="F84" s="55" t="s">
        <v>404</v>
      </c>
      <c r="G84" s="56"/>
      <c r="H84" s="53" t="s">
        <v>9</v>
      </c>
      <c r="I84" s="54" t="s">
        <v>147</v>
      </c>
      <c r="J84" s="55" t="s">
        <v>405</v>
      </c>
      <c r="K84" s="56"/>
      <c r="L84" s="53" t="s">
        <v>9</v>
      </c>
      <c r="M84" s="54" t="s">
        <v>384</v>
      </c>
      <c r="N84" s="55" t="s">
        <v>406</v>
      </c>
      <c r="O84" s="54"/>
      <c r="P84" s="54" t="s">
        <v>151</v>
      </c>
      <c r="Q84" s="55" t="s">
        <v>407</v>
      </c>
    </row>
    <row r="85" spans="1:17" ht="27" thickBot="1">
      <c r="A85" s="171"/>
      <c r="B85" s="164"/>
      <c r="C85" s="61" t="s">
        <v>101</v>
      </c>
      <c r="D85" s="53" t="s">
        <v>9</v>
      </c>
      <c r="E85" s="54" t="s">
        <v>408</v>
      </c>
      <c r="F85" s="55" t="s">
        <v>409</v>
      </c>
      <c r="G85" s="54"/>
      <c r="H85" s="53" t="s">
        <v>9</v>
      </c>
      <c r="I85" s="54" t="s">
        <v>203</v>
      </c>
      <c r="J85" s="55" t="s">
        <v>410</v>
      </c>
      <c r="K85" s="56"/>
      <c r="L85" s="53" t="s">
        <v>9</v>
      </c>
      <c r="M85" s="54" t="s">
        <v>203</v>
      </c>
      <c r="N85" s="55" t="s">
        <v>411</v>
      </c>
      <c r="O85" s="54"/>
      <c r="P85" s="54" t="s">
        <v>412</v>
      </c>
      <c r="Q85" s="55" t="s">
        <v>413</v>
      </c>
    </row>
    <row r="86" spans="1:17" ht="27" thickBot="1">
      <c r="A86" s="171"/>
      <c r="B86" s="164"/>
      <c r="C86" s="61" t="s">
        <v>66</v>
      </c>
      <c r="D86" s="53" t="s">
        <v>414</v>
      </c>
      <c r="E86" s="54" t="s">
        <v>415</v>
      </c>
      <c r="F86" s="55" t="s">
        <v>416</v>
      </c>
      <c r="G86" s="56"/>
      <c r="H86" s="53" t="s">
        <v>417</v>
      </c>
      <c r="I86" s="54" t="s">
        <v>418</v>
      </c>
      <c r="J86" s="55" t="s">
        <v>419</v>
      </c>
      <c r="K86" s="56"/>
      <c r="L86" s="53" t="s">
        <v>420</v>
      </c>
      <c r="M86" s="54" t="s">
        <v>421</v>
      </c>
      <c r="N86" s="55" t="s">
        <v>422</v>
      </c>
      <c r="O86" s="54"/>
      <c r="P86" s="54" t="s">
        <v>423</v>
      </c>
      <c r="Q86" s="55" t="s">
        <v>424</v>
      </c>
    </row>
    <row r="87" spans="1:17" ht="27" thickBot="1">
      <c r="A87" s="171"/>
      <c r="B87" s="165"/>
      <c r="C87" s="61" t="s">
        <v>136</v>
      </c>
      <c r="D87" s="54" t="s">
        <v>425</v>
      </c>
      <c r="E87" s="54" t="s">
        <v>426</v>
      </c>
      <c r="F87" s="54" t="s">
        <v>93</v>
      </c>
      <c r="G87" s="56"/>
      <c r="H87" s="54" t="s">
        <v>427</v>
      </c>
      <c r="I87" s="54" t="s">
        <v>428</v>
      </c>
      <c r="J87" s="54" t="s">
        <v>93</v>
      </c>
      <c r="K87" s="56"/>
      <c r="L87" s="54" t="s">
        <v>429</v>
      </c>
      <c r="M87" s="54" t="s">
        <v>430</v>
      </c>
      <c r="N87" s="54" t="s">
        <v>93</v>
      </c>
      <c r="O87" s="54"/>
      <c r="P87" s="54" t="s">
        <v>431</v>
      </c>
      <c r="Q87" s="54"/>
    </row>
    <row r="88" spans="1:17" ht="15" thickBot="1">
      <c r="A88" s="171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</row>
    <row r="89" spans="1:17" ht="24.6" customHeight="1" thickBot="1">
      <c r="A89" s="171"/>
      <c r="B89" s="163" t="s">
        <v>173</v>
      </c>
      <c r="C89" s="61"/>
      <c r="D89" s="166" t="s">
        <v>107</v>
      </c>
      <c r="E89" s="167"/>
      <c r="F89" s="168"/>
      <c r="G89" s="62"/>
      <c r="H89" s="166" t="s">
        <v>108</v>
      </c>
      <c r="I89" s="167"/>
      <c r="J89" s="168"/>
      <c r="K89" s="61"/>
      <c r="L89" s="161" t="s">
        <v>109</v>
      </c>
      <c r="M89" s="169"/>
      <c r="N89" s="162"/>
      <c r="O89" s="61"/>
      <c r="P89" s="161" t="s">
        <v>110</v>
      </c>
      <c r="Q89" s="162"/>
    </row>
    <row r="90" spans="1:17" ht="53.4" thickBot="1">
      <c r="A90" s="171"/>
      <c r="B90" s="164"/>
      <c r="C90" s="61"/>
      <c r="D90" s="61" t="s">
        <v>111</v>
      </c>
      <c r="E90" s="61" t="s">
        <v>112</v>
      </c>
      <c r="F90" s="61" t="s">
        <v>113</v>
      </c>
      <c r="G90" s="61"/>
      <c r="H90" s="61" t="s">
        <v>111</v>
      </c>
      <c r="I90" s="61" t="s">
        <v>112</v>
      </c>
      <c r="J90" s="61" t="s">
        <v>113</v>
      </c>
      <c r="K90" s="61"/>
      <c r="L90" s="61" t="s">
        <v>111</v>
      </c>
      <c r="M90" s="61" t="s">
        <v>112</v>
      </c>
      <c r="N90" s="61" t="s">
        <v>113</v>
      </c>
      <c r="O90" s="61"/>
      <c r="P90" s="61" t="s">
        <v>377</v>
      </c>
      <c r="Q90" s="61" t="s">
        <v>113</v>
      </c>
    </row>
    <row r="91" spans="1:17" ht="27" thickBot="1">
      <c r="A91" s="171"/>
      <c r="B91" s="164"/>
      <c r="C91" s="61" t="s">
        <v>95</v>
      </c>
      <c r="D91" s="53" t="s">
        <v>9</v>
      </c>
      <c r="E91" s="54" t="s">
        <v>378</v>
      </c>
      <c r="F91" s="55" t="s">
        <v>432</v>
      </c>
      <c r="G91" s="56"/>
      <c r="H91" s="53" t="s">
        <v>9</v>
      </c>
      <c r="I91" s="54" t="s">
        <v>175</v>
      </c>
      <c r="J91" s="55" t="s">
        <v>433</v>
      </c>
      <c r="K91" s="56"/>
      <c r="L91" s="53" t="s">
        <v>9</v>
      </c>
      <c r="M91" s="54" t="s">
        <v>434</v>
      </c>
      <c r="N91" s="55" t="s">
        <v>435</v>
      </c>
      <c r="O91" s="54"/>
      <c r="P91" s="54" t="s">
        <v>436</v>
      </c>
      <c r="Q91" s="55" t="s">
        <v>437</v>
      </c>
    </row>
    <row r="92" spans="1:17" ht="27" thickBot="1">
      <c r="A92" s="171"/>
      <c r="B92" s="164"/>
      <c r="C92" s="61" t="s">
        <v>101</v>
      </c>
      <c r="D92" s="53" t="s">
        <v>9</v>
      </c>
      <c r="E92" s="54" t="s">
        <v>408</v>
      </c>
      <c r="F92" s="55" t="s">
        <v>438</v>
      </c>
      <c r="G92" s="54"/>
      <c r="H92" s="53" t="s">
        <v>9</v>
      </c>
      <c r="I92" s="54" t="s">
        <v>439</v>
      </c>
      <c r="J92" s="55" t="s">
        <v>440</v>
      </c>
      <c r="K92" s="56"/>
      <c r="L92" s="53" t="s">
        <v>9</v>
      </c>
      <c r="M92" s="54" t="s">
        <v>439</v>
      </c>
      <c r="N92" s="55" t="s">
        <v>441</v>
      </c>
      <c r="O92" s="54"/>
      <c r="P92" s="54" t="s">
        <v>442</v>
      </c>
      <c r="Q92" s="55" t="s">
        <v>443</v>
      </c>
    </row>
    <row r="93" spans="1:17" ht="27" thickBot="1">
      <c r="A93" s="171"/>
      <c r="B93" s="164"/>
      <c r="C93" s="61" t="s">
        <v>66</v>
      </c>
      <c r="D93" s="53" t="s">
        <v>159</v>
      </c>
      <c r="E93" s="54" t="s">
        <v>444</v>
      </c>
      <c r="F93" s="55" t="s">
        <v>445</v>
      </c>
      <c r="G93" s="56"/>
      <c r="H93" s="53" t="s">
        <v>363</v>
      </c>
      <c r="I93" s="54" t="s">
        <v>446</v>
      </c>
      <c r="J93" s="55" t="s">
        <v>447</v>
      </c>
      <c r="K93" s="56"/>
      <c r="L93" s="53" t="s">
        <v>448</v>
      </c>
      <c r="M93" s="54" t="s">
        <v>449</v>
      </c>
      <c r="N93" s="55" t="s">
        <v>450</v>
      </c>
      <c r="O93" s="54"/>
      <c r="P93" s="54" t="s">
        <v>451</v>
      </c>
      <c r="Q93" s="55" t="s">
        <v>452</v>
      </c>
    </row>
    <row r="94" spans="1:17" ht="27" thickBot="1">
      <c r="A94" s="171"/>
      <c r="B94" s="165"/>
      <c r="C94" s="61" t="s">
        <v>136</v>
      </c>
      <c r="D94" s="54" t="s">
        <v>9</v>
      </c>
      <c r="E94" s="54" t="s">
        <v>209</v>
      </c>
      <c r="F94" s="54" t="s">
        <v>93</v>
      </c>
      <c r="G94" s="56"/>
      <c r="H94" s="54" t="s">
        <v>453</v>
      </c>
      <c r="I94" s="54" t="s">
        <v>454</v>
      </c>
      <c r="J94" s="54" t="s">
        <v>93</v>
      </c>
      <c r="K94" s="56"/>
      <c r="L94" s="54" t="s">
        <v>455</v>
      </c>
      <c r="M94" s="54" t="s">
        <v>456</v>
      </c>
      <c r="N94" s="54" t="s">
        <v>93</v>
      </c>
      <c r="O94" s="54"/>
      <c r="P94" s="54" t="s">
        <v>457</v>
      </c>
      <c r="Q94" s="54"/>
    </row>
    <row r="95" spans="1:17" ht="15" thickBot="1">
      <c r="A95" s="171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</row>
    <row r="96" spans="1:17" ht="24.6" customHeight="1" thickBot="1">
      <c r="A96" s="171"/>
      <c r="B96" s="163" t="s">
        <v>200</v>
      </c>
      <c r="C96" s="61"/>
      <c r="D96" s="166" t="s">
        <v>107</v>
      </c>
      <c r="E96" s="167"/>
      <c r="F96" s="168"/>
      <c r="G96" s="62"/>
      <c r="H96" s="166" t="s">
        <v>108</v>
      </c>
      <c r="I96" s="167"/>
      <c r="J96" s="168"/>
      <c r="K96" s="61"/>
      <c r="L96" s="161" t="s">
        <v>109</v>
      </c>
      <c r="M96" s="169"/>
      <c r="N96" s="162"/>
      <c r="O96" s="61"/>
      <c r="P96" s="161" t="s">
        <v>110</v>
      </c>
      <c r="Q96" s="162"/>
    </row>
    <row r="97" spans="1:17" ht="53.4" thickBot="1">
      <c r="A97" s="171"/>
      <c r="B97" s="164"/>
      <c r="C97" s="61"/>
      <c r="D97" s="61" t="s">
        <v>111</v>
      </c>
      <c r="E97" s="61" t="s">
        <v>112</v>
      </c>
      <c r="F97" s="61" t="s">
        <v>113</v>
      </c>
      <c r="G97" s="61"/>
      <c r="H97" s="61" t="s">
        <v>111</v>
      </c>
      <c r="I97" s="61" t="s">
        <v>112</v>
      </c>
      <c r="J97" s="61" t="s">
        <v>113</v>
      </c>
      <c r="K97" s="61"/>
      <c r="L97" s="61" t="s">
        <v>111</v>
      </c>
      <c r="M97" s="61" t="s">
        <v>112</v>
      </c>
      <c r="N97" s="61" t="s">
        <v>113</v>
      </c>
      <c r="O97" s="61"/>
      <c r="P97" s="61" t="s">
        <v>377</v>
      </c>
      <c r="Q97" s="61" t="s">
        <v>113</v>
      </c>
    </row>
    <row r="98" spans="1:17" ht="27" thickBot="1">
      <c r="A98" s="171"/>
      <c r="B98" s="164"/>
      <c r="C98" s="61" t="s">
        <v>95</v>
      </c>
      <c r="D98" s="53" t="s">
        <v>9</v>
      </c>
      <c r="E98" s="54" t="s">
        <v>458</v>
      </c>
      <c r="F98" s="55" t="s">
        <v>459</v>
      </c>
      <c r="G98" s="56"/>
      <c r="H98" s="53" t="s">
        <v>9</v>
      </c>
      <c r="I98" s="54" t="s">
        <v>460</v>
      </c>
      <c r="J98" s="55" t="s">
        <v>461</v>
      </c>
      <c r="K98" s="56"/>
      <c r="L98" s="53" t="s">
        <v>9</v>
      </c>
      <c r="M98" s="54" t="s">
        <v>462</v>
      </c>
      <c r="N98" s="55" t="s">
        <v>463</v>
      </c>
      <c r="O98" s="54"/>
      <c r="P98" s="54" t="s">
        <v>464</v>
      </c>
      <c r="Q98" s="55" t="s">
        <v>465</v>
      </c>
    </row>
    <row r="99" spans="1:17" ht="27" thickBot="1">
      <c r="A99" s="171"/>
      <c r="B99" s="164"/>
      <c r="C99" s="61" t="s">
        <v>101</v>
      </c>
      <c r="D99" s="53" t="s">
        <v>9</v>
      </c>
      <c r="E99" s="54" t="s">
        <v>466</v>
      </c>
      <c r="F99" s="55" t="s">
        <v>467</v>
      </c>
      <c r="G99" s="54"/>
      <c r="H99" s="53" t="s">
        <v>9</v>
      </c>
      <c r="I99" s="54" t="s">
        <v>468</v>
      </c>
      <c r="J99" s="55" t="s">
        <v>469</v>
      </c>
      <c r="K99" s="56"/>
      <c r="L99" s="53" t="s">
        <v>9</v>
      </c>
      <c r="M99" s="54" t="s">
        <v>470</v>
      </c>
      <c r="N99" s="55" t="s">
        <v>471</v>
      </c>
      <c r="O99" s="54"/>
      <c r="P99" s="54" t="s">
        <v>472</v>
      </c>
      <c r="Q99" s="55" t="s">
        <v>473</v>
      </c>
    </row>
    <row r="100" spans="1:17" ht="27" thickBot="1">
      <c r="A100" s="171"/>
      <c r="B100" s="164"/>
      <c r="C100" s="61" t="s">
        <v>66</v>
      </c>
      <c r="D100" s="53" t="s">
        <v>137</v>
      </c>
      <c r="E100" s="54" t="s">
        <v>415</v>
      </c>
      <c r="F100" s="55" t="s">
        <v>474</v>
      </c>
      <c r="G100" s="56"/>
      <c r="H100" s="53" t="s">
        <v>159</v>
      </c>
      <c r="I100" s="54" t="s">
        <v>475</v>
      </c>
      <c r="J100" s="55" t="s">
        <v>476</v>
      </c>
      <c r="K100" s="56"/>
      <c r="L100" s="53" t="s">
        <v>159</v>
      </c>
      <c r="M100" s="54" t="s">
        <v>477</v>
      </c>
      <c r="N100" s="55" t="s">
        <v>478</v>
      </c>
      <c r="O100" s="54"/>
      <c r="P100" s="54" t="s">
        <v>479</v>
      </c>
      <c r="Q100" s="55" t="s">
        <v>480</v>
      </c>
    </row>
    <row r="101" spans="1:17" ht="27" thickBot="1">
      <c r="A101" s="171"/>
      <c r="B101" s="165"/>
      <c r="C101" s="61" t="s">
        <v>136</v>
      </c>
      <c r="D101" s="54" t="s">
        <v>481</v>
      </c>
      <c r="E101" s="54" t="s">
        <v>482</v>
      </c>
      <c r="F101" s="54" t="s">
        <v>93</v>
      </c>
      <c r="G101" s="56"/>
      <c r="H101" s="54" t="s">
        <v>483</v>
      </c>
      <c r="I101" s="54" t="s">
        <v>484</v>
      </c>
      <c r="J101" s="54" t="s">
        <v>93</v>
      </c>
      <c r="K101" s="56"/>
      <c r="L101" s="54" t="s">
        <v>485</v>
      </c>
      <c r="M101" s="54" t="s">
        <v>486</v>
      </c>
      <c r="N101" s="54" t="s">
        <v>93</v>
      </c>
      <c r="O101" s="54"/>
      <c r="P101" s="54" t="s">
        <v>487</v>
      </c>
      <c r="Q101" s="54"/>
    </row>
    <row r="102" spans="1:17" ht="15" thickBot="1">
      <c r="A102" s="171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</row>
    <row r="103" spans="1:17" ht="24.6" customHeight="1" thickBot="1">
      <c r="A103" s="171"/>
      <c r="B103" s="163" t="s">
        <v>226</v>
      </c>
      <c r="C103" s="61"/>
      <c r="D103" s="166" t="s">
        <v>107</v>
      </c>
      <c r="E103" s="167"/>
      <c r="F103" s="168"/>
      <c r="G103" s="62"/>
      <c r="H103" s="166" t="s">
        <v>108</v>
      </c>
      <c r="I103" s="167"/>
      <c r="J103" s="168"/>
      <c r="K103" s="61"/>
      <c r="L103" s="161" t="s">
        <v>109</v>
      </c>
      <c r="M103" s="169"/>
      <c r="N103" s="162"/>
      <c r="O103" s="61"/>
      <c r="P103" s="161" t="s">
        <v>110</v>
      </c>
      <c r="Q103" s="162"/>
    </row>
    <row r="104" spans="1:17" ht="53.4" thickBot="1">
      <c r="A104" s="171"/>
      <c r="B104" s="164"/>
      <c r="C104" s="61"/>
      <c r="D104" s="61" t="s">
        <v>111</v>
      </c>
      <c r="E104" s="61" t="s">
        <v>112</v>
      </c>
      <c r="F104" s="61" t="s">
        <v>113</v>
      </c>
      <c r="G104" s="61"/>
      <c r="H104" s="61" t="s">
        <v>111</v>
      </c>
      <c r="I104" s="61" t="s">
        <v>112</v>
      </c>
      <c r="J104" s="61" t="s">
        <v>113</v>
      </c>
      <c r="K104" s="61"/>
      <c r="L104" s="61" t="s">
        <v>111</v>
      </c>
      <c r="M104" s="61" t="s">
        <v>112</v>
      </c>
      <c r="N104" s="61" t="s">
        <v>113</v>
      </c>
      <c r="O104" s="61"/>
      <c r="P104" s="61" t="s">
        <v>377</v>
      </c>
      <c r="Q104" s="61" t="s">
        <v>113</v>
      </c>
    </row>
    <row r="105" spans="1:17" ht="27" thickBot="1">
      <c r="A105" s="171"/>
      <c r="B105" s="164"/>
      <c r="C105" s="61" t="s">
        <v>95</v>
      </c>
      <c r="D105" s="53" t="s">
        <v>9</v>
      </c>
      <c r="E105" s="54" t="s">
        <v>378</v>
      </c>
      <c r="F105" s="55" t="s">
        <v>404</v>
      </c>
      <c r="G105" s="56"/>
      <c r="H105" s="53" t="s">
        <v>9</v>
      </c>
      <c r="I105" s="54" t="s">
        <v>488</v>
      </c>
      <c r="J105" s="55" t="s">
        <v>489</v>
      </c>
      <c r="K105" s="56"/>
      <c r="L105" s="53" t="s">
        <v>9</v>
      </c>
      <c r="M105" s="54" t="s">
        <v>490</v>
      </c>
      <c r="N105" s="55" t="s">
        <v>491</v>
      </c>
      <c r="O105" s="54"/>
      <c r="P105" s="54" t="s">
        <v>492</v>
      </c>
      <c r="Q105" s="55" t="s">
        <v>493</v>
      </c>
    </row>
    <row r="106" spans="1:17" ht="27" thickBot="1">
      <c r="A106" s="171"/>
      <c r="B106" s="164"/>
      <c r="C106" s="61" t="s">
        <v>101</v>
      </c>
      <c r="D106" s="53" t="s">
        <v>9</v>
      </c>
      <c r="E106" s="54" t="s">
        <v>408</v>
      </c>
      <c r="F106" s="55" t="s">
        <v>409</v>
      </c>
      <c r="G106" s="54"/>
      <c r="H106" s="53" t="s">
        <v>9</v>
      </c>
      <c r="I106" s="54" t="s">
        <v>494</v>
      </c>
      <c r="J106" s="55" t="s">
        <v>495</v>
      </c>
      <c r="K106" s="56"/>
      <c r="L106" s="53" t="s">
        <v>9</v>
      </c>
      <c r="M106" s="54" t="s">
        <v>496</v>
      </c>
      <c r="N106" s="55" t="s">
        <v>497</v>
      </c>
      <c r="O106" s="54"/>
      <c r="P106" s="54" t="s">
        <v>498</v>
      </c>
      <c r="Q106" s="55" t="s">
        <v>499</v>
      </c>
    </row>
    <row r="107" spans="1:17" ht="27" thickBot="1">
      <c r="A107" s="171"/>
      <c r="B107" s="164"/>
      <c r="C107" s="61" t="s">
        <v>66</v>
      </c>
      <c r="D107" s="53" t="s">
        <v>9</v>
      </c>
      <c r="E107" s="54" t="s">
        <v>415</v>
      </c>
      <c r="F107" s="55" t="s">
        <v>500</v>
      </c>
      <c r="G107" s="56"/>
      <c r="H107" s="53" t="s">
        <v>501</v>
      </c>
      <c r="I107" s="54" t="s">
        <v>502</v>
      </c>
      <c r="J107" s="55" t="s">
        <v>503</v>
      </c>
      <c r="K107" s="56"/>
      <c r="L107" s="53" t="s">
        <v>504</v>
      </c>
      <c r="M107" s="54" t="s">
        <v>505</v>
      </c>
      <c r="N107" s="55" t="s">
        <v>506</v>
      </c>
      <c r="O107" s="54"/>
      <c r="P107" s="54" t="s">
        <v>507</v>
      </c>
      <c r="Q107" s="55" t="s">
        <v>508</v>
      </c>
    </row>
    <row r="108" spans="1:17" ht="27" thickBot="1">
      <c r="A108" s="172"/>
      <c r="B108" s="165"/>
      <c r="C108" s="61" t="s">
        <v>136</v>
      </c>
      <c r="D108" s="54" t="s">
        <v>213</v>
      </c>
      <c r="E108" s="54" t="s">
        <v>426</v>
      </c>
      <c r="F108" s="54" t="s">
        <v>93</v>
      </c>
      <c r="G108" s="56"/>
      <c r="H108" s="54" t="s">
        <v>509</v>
      </c>
      <c r="I108" s="54" t="s">
        <v>510</v>
      </c>
      <c r="J108" s="54" t="s">
        <v>93</v>
      </c>
      <c r="K108" s="56"/>
      <c r="L108" s="54" t="s">
        <v>511</v>
      </c>
      <c r="M108" s="54" t="s">
        <v>512</v>
      </c>
      <c r="N108" s="54" t="s">
        <v>93</v>
      </c>
      <c r="O108" s="54"/>
      <c r="P108" s="54" t="s">
        <v>513</v>
      </c>
      <c r="Q108" s="54"/>
    </row>
  </sheetData>
  <mergeCells count="125">
    <mergeCell ref="U8:U9"/>
    <mergeCell ref="V8:V9"/>
    <mergeCell ref="U6:U7"/>
    <mergeCell ref="V6:V7"/>
    <mergeCell ref="U10:U11"/>
    <mergeCell ref="V10:V11"/>
    <mergeCell ref="T14:T19"/>
    <mergeCell ref="U14:U15"/>
    <mergeCell ref="U12:U13"/>
    <mergeCell ref="V12:V13"/>
    <mergeCell ref="U18:U19"/>
    <mergeCell ref="U16:U17"/>
    <mergeCell ref="AF4:AF5"/>
    <mergeCell ref="AG4:AG5"/>
    <mergeCell ref="AH4:AH5"/>
    <mergeCell ref="AI4:AI5"/>
    <mergeCell ref="AJ4:AJ5"/>
    <mergeCell ref="AK4:AK5"/>
    <mergeCell ref="Z4:Z5"/>
    <mergeCell ref="AA4:AA5"/>
    <mergeCell ref="AB4:AB5"/>
    <mergeCell ref="AC4:AC5"/>
    <mergeCell ref="AD4:AD5"/>
    <mergeCell ref="AE4:AE5"/>
    <mergeCell ref="L103:N103"/>
    <mergeCell ref="P103:Q103"/>
    <mergeCell ref="AO2:AS3"/>
    <mergeCell ref="AT2:AT3"/>
    <mergeCell ref="AU2:AU3"/>
    <mergeCell ref="AV2:AV3"/>
    <mergeCell ref="AW2:AW3"/>
    <mergeCell ref="T4:U5"/>
    <mergeCell ref="V4:V5"/>
    <mergeCell ref="W4:W5"/>
    <mergeCell ref="X4:X5"/>
    <mergeCell ref="Y4:Y5"/>
    <mergeCell ref="AE2:AE3"/>
    <mergeCell ref="AF2:AJ3"/>
    <mergeCell ref="AK2:AK3"/>
    <mergeCell ref="AL2:AL3"/>
    <mergeCell ref="AM2:AM3"/>
    <mergeCell ref="AN2:AN3"/>
    <mergeCell ref="T2:U3"/>
    <mergeCell ref="V2:V3"/>
    <mergeCell ref="W2:AA3"/>
    <mergeCell ref="AB2:AB3"/>
    <mergeCell ref="AC2:AC3"/>
    <mergeCell ref="AD2:AD3"/>
    <mergeCell ref="P82:Q82"/>
    <mergeCell ref="B89:B94"/>
    <mergeCell ref="D89:F89"/>
    <mergeCell ref="H89:J89"/>
    <mergeCell ref="L89:N89"/>
    <mergeCell ref="P89:Q89"/>
    <mergeCell ref="A75:A108"/>
    <mergeCell ref="B75:B80"/>
    <mergeCell ref="D75:F75"/>
    <mergeCell ref="H75:J75"/>
    <mergeCell ref="L75:N75"/>
    <mergeCell ref="P75:Q75"/>
    <mergeCell ref="B82:B87"/>
    <mergeCell ref="D82:F82"/>
    <mergeCell ref="H82:J82"/>
    <mergeCell ref="L82:N82"/>
    <mergeCell ref="B96:B101"/>
    <mergeCell ref="D96:F96"/>
    <mergeCell ref="H96:J96"/>
    <mergeCell ref="L96:N96"/>
    <mergeCell ref="P96:Q96"/>
    <mergeCell ref="B103:B108"/>
    <mergeCell ref="D103:F103"/>
    <mergeCell ref="H103:J103"/>
    <mergeCell ref="A38:A71"/>
    <mergeCell ref="B38:B43"/>
    <mergeCell ref="D38:F38"/>
    <mergeCell ref="H38:J38"/>
    <mergeCell ref="L38:N38"/>
    <mergeCell ref="P38:Q38"/>
    <mergeCell ref="B45:B50"/>
    <mergeCell ref="D45:F45"/>
    <mergeCell ref="H45:J45"/>
    <mergeCell ref="L45:N45"/>
    <mergeCell ref="B59:B64"/>
    <mergeCell ref="D59:F59"/>
    <mergeCell ref="H59:J59"/>
    <mergeCell ref="L59:N59"/>
    <mergeCell ref="P59:Q59"/>
    <mergeCell ref="B66:B71"/>
    <mergeCell ref="D66:F66"/>
    <mergeCell ref="H66:J66"/>
    <mergeCell ref="L66:N66"/>
    <mergeCell ref="P66:Q66"/>
    <mergeCell ref="H29:J29"/>
    <mergeCell ref="L29:N29"/>
    <mergeCell ref="P29:Q29"/>
    <mergeCell ref="P45:Q45"/>
    <mergeCell ref="B52:B57"/>
    <mergeCell ref="D52:F52"/>
    <mergeCell ref="H52:J52"/>
    <mergeCell ref="L52:N52"/>
    <mergeCell ref="P52:Q52"/>
    <mergeCell ref="AD31:AD33"/>
    <mergeCell ref="P8:Q8"/>
    <mergeCell ref="B15:B20"/>
    <mergeCell ref="D15:F15"/>
    <mergeCell ref="H15:J15"/>
    <mergeCell ref="L15:N15"/>
    <mergeCell ref="P15:Q15"/>
    <mergeCell ref="A1:A34"/>
    <mergeCell ref="B1:B6"/>
    <mergeCell ref="D1:F1"/>
    <mergeCell ref="H1:J1"/>
    <mergeCell ref="L1:N1"/>
    <mergeCell ref="P1:Q1"/>
    <mergeCell ref="B8:B13"/>
    <mergeCell ref="D8:F8"/>
    <mergeCell ref="H8:J8"/>
    <mergeCell ref="L8:N8"/>
    <mergeCell ref="B22:B27"/>
    <mergeCell ref="D22:F22"/>
    <mergeCell ref="H22:J22"/>
    <mergeCell ref="L22:N22"/>
    <mergeCell ref="P22:Q22"/>
    <mergeCell ref="B29:B34"/>
    <mergeCell ref="D29:F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B02B-1219-4AA0-B756-944E88F03F1D}">
  <dimension ref="E1:T16"/>
  <sheetViews>
    <sheetView topLeftCell="D1" workbookViewId="0">
      <selection activeCell="T16" sqref="T16"/>
    </sheetView>
  </sheetViews>
  <sheetFormatPr defaultRowHeight="14.4"/>
  <cols>
    <col min="2" max="2" width="10.44140625" bestFit="1" customWidth="1"/>
    <col min="3" max="3" width="11.5546875" bestFit="1" customWidth="1"/>
    <col min="4" max="4" width="9.44140625" bestFit="1" customWidth="1"/>
    <col min="6" max="6" width="10.77734375" customWidth="1"/>
    <col min="7" max="7" width="12" customWidth="1"/>
    <col min="8" max="8" width="11.5546875" customWidth="1"/>
    <col min="9" max="9" width="12.5546875" customWidth="1"/>
    <col min="10" max="10" width="9.5546875" bestFit="1" customWidth="1"/>
    <col min="11" max="11" width="10.77734375" customWidth="1"/>
    <col min="12" max="12" width="11.5546875" customWidth="1"/>
    <col min="13" max="15" width="9.5546875" bestFit="1" customWidth="1"/>
    <col min="16" max="16" width="10.6640625" bestFit="1" customWidth="1"/>
    <col min="17" max="17" width="10.5546875" bestFit="1" customWidth="1"/>
    <col min="18" max="20" width="9.6640625" bestFit="1" customWidth="1"/>
  </cols>
  <sheetData>
    <row r="1" spans="5:20">
      <c r="E1" s="105"/>
      <c r="F1" s="105"/>
    </row>
    <row r="7" spans="5:20">
      <c r="F7" s="177" t="s">
        <v>71</v>
      </c>
      <c r="G7" s="177"/>
      <c r="H7" s="177"/>
      <c r="I7" s="177"/>
      <c r="J7" s="177"/>
      <c r="K7" s="177" t="s">
        <v>72</v>
      </c>
      <c r="L7" s="177"/>
      <c r="M7" s="177"/>
      <c r="N7" s="177"/>
      <c r="O7" s="177"/>
    </row>
    <row r="8" spans="5:20">
      <c r="F8" s="79" t="s">
        <v>545</v>
      </c>
      <c r="G8" s="79" t="s">
        <v>546</v>
      </c>
      <c r="H8" s="79" t="s">
        <v>547</v>
      </c>
      <c r="I8" s="79" t="s">
        <v>548</v>
      </c>
      <c r="J8" s="79" t="s">
        <v>549</v>
      </c>
      <c r="K8" t="s">
        <v>545</v>
      </c>
      <c r="L8" t="s">
        <v>546</v>
      </c>
      <c r="M8" t="s">
        <v>547</v>
      </c>
      <c r="N8" t="s">
        <v>548</v>
      </c>
      <c r="O8" t="s">
        <v>549</v>
      </c>
    </row>
    <row r="9" spans="5:20">
      <c r="E9" s="105" t="s">
        <v>95</v>
      </c>
      <c r="F9" s="106">
        <v>596045</v>
      </c>
      <c r="G9" s="106">
        <v>627384</v>
      </c>
      <c r="H9" s="106">
        <v>464469</v>
      </c>
      <c r="I9" s="106">
        <v>393983</v>
      </c>
      <c r="J9" s="107">
        <v>361238</v>
      </c>
      <c r="K9" s="94">
        <v>657910</v>
      </c>
      <c r="L9" s="94">
        <v>693313</v>
      </c>
      <c r="M9" s="94">
        <v>487194</v>
      </c>
      <c r="N9" s="94">
        <v>418125</v>
      </c>
      <c r="O9" s="97">
        <v>397089</v>
      </c>
      <c r="P9" s="110">
        <v>804065</v>
      </c>
      <c r="Q9" s="110">
        <v>846592</v>
      </c>
      <c r="R9" s="110">
        <v>626449</v>
      </c>
      <c r="S9" s="110">
        <v>514624</v>
      </c>
      <c r="T9" s="110">
        <v>478640</v>
      </c>
    </row>
    <row r="10" spans="5:20">
      <c r="E10" s="105" t="s">
        <v>97</v>
      </c>
      <c r="F10" s="106">
        <v>180550</v>
      </c>
      <c r="G10" s="106">
        <v>189141</v>
      </c>
      <c r="H10" s="106">
        <v>190176</v>
      </c>
      <c r="I10" s="106">
        <v>189876</v>
      </c>
      <c r="J10" s="107">
        <v>189775</v>
      </c>
      <c r="K10" s="94">
        <v>193432</v>
      </c>
      <c r="L10" s="94">
        <v>202590</v>
      </c>
      <c r="M10">
        <v>203358</v>
      </c>
      <c r="N10" s="94">
        <v>203361</v>
      </c>
      <c r="O10" s="97">
        <v>203398</v>
      </c>
      <c r="P10" s="110">
        <v>236419</v>
      </c>
      <c r="Q10" s="110">
        <v>240007</v>
      </c>
      <c r="R10" s="110">
        <v>241122</v>
      </c>
      <c r="S10" s="110">
        <v>240876</v>
      </c>
      <c r="T10" s="110">
        <v>240703</v>
      </c>
    </row>
    <row r="11" spans="5:20" ht="15" thickBot="1">
      <c r="E11" s="105" t="s">
        <v>66</v>
      </c>
      <c r="F11" s="108">
        <v>62984</v>
      </c>
      <c r="G11" s="108">
        <v>64871</v>
      </c>
      <c r="H11" s="108">
        <v>64470</v>
      </c>
      <c r="I11" s="108">
        <v>64251</v>
      </c>
      <c r="J11" s="109">
        <v>64565</v>
      </c>
      <c r="K11" s="96">
        <v>69531</v>
      </c>
      <c r="L11" s="96">
        <v>70543</v>
      </c>
      <c r="M11" s="96">
        <v>70763</v>
      </c>
      <c r="N11" s="96">
        <v>70256</v>
      </c>
      <c r="O11" s="100">
        <v>71489</v>
      </c>
      <c r="P11" s="111">
        <v>84106</v>
      </c>
      <c r="Q11" s="111">
        <v>83470</v>
      </c>
      <c r="R11" s="111">
        <v>86984</v>
      </c>
      <c r="S11" s="111">
        <v>86263</v>
      </c>
      <c r="T11" s="111">
        <v>79296</v>
      </c>
    </row>
    <row r="14" spans="5:20">
      <c r="E14" s="105" t="s">
        <v>95</v>
      </c>
      <c r="F14" s="110">
        <v>1121016</v>
      </c>
      <c r="G14" s="110">
        <v>1057451</v>
      </c>
      <c r="H14" s="110">
        <v>824618</v>
      </c>
      <c r="I14" s="110">
        <v>836394</v>
      </c>
      <c r="J14" s="112">
        <v>787397</v>
      </c>
      <c r="K14" s="110">
        <v>1644770</v>
      </c>
      <c r="L14" s="110">
        <v>1095453</v>
      </c>
      <c r="M14" s="110">
        <v>976701</v>
      </c>
      <c r="N14" s="110">
        <v>842435</v>
      </c>
      <c r="O14" s="112">
        <v>805922</v>
      </c>
      <c r="P14" s="110">
        <v>1967960</v>
      </c>
      <c r="Q14" s="110">
        <v>1831612</v>
      </c>
      <c r="R14" s="110">
        <v>887718</v>
      </c>
      <c r="S14" s="110">
        <v>910460</v>
      </c>
      <c r="T14" s="110">
        <v>871170</v>
      </c>
    </row>
    <row r="15" spans="5:20">
      <c r="E15" s="105" t="s">
        <v>97</v>
      </c>
      <c r="F15" s="110">
        <v>424565</v>
      </c>
      <c r="G15" s="110">
        <v>444743</v>
      </c>
      <c r="H15" s="110">
        <v>447353</v>
      </c>
      <c r="I15" s="110">
        <v>448261</v>
      </c>
      <c r="J15" s="112">
        <v>449177</v>
      </c>
      <c r="K15" s="110">
        <v>483685</v>
      </c>
      <c r="L15" s="110">
        <v>505540</v>
      </c>
      <c r="M15" s="110">
        <v>508441</v>
      </c>
      <c r="N15" s="110">
        <v>507373</v>
      </c>
      <c r="O15" s="112">
        <v>508966</v>
      </c>
      <c r="P15" s="110">
        <v>578741</v>
      </c>
      <c r="Q15" s="110">
        <v>587688</v>
      </c>
      <c r="R15" s="110">
        <v>590299</v>
      </c>
      <c r="S15" s="110">
        <v>592106</v>
      </c>
      <c r="T15" s="110">
        <v>592994</v>
      </c>
    </row>
    <row r="16" spans="5:20" ht="15" thickBot="1">
      <c r="E16" s="105" t="s">
        <v>66</v>
      </c>
      <c r="F16" s="111">
        <v>147415</v>
      </c>
      <c r="G16" s="111">
        <v>156903</v>
      </c>
      <c r="H16" s="111">
        <v>159523</v>
      </c>
      <c r="I16" s="111">
        <v>158893</v>
      </c>
      <c r="J16" s="113">
        <v>159189</v>
      </c>
      <c r="K16" s="111">
        <v>174886</v>
      </c>
      <c r="L16" s="111">
        <v>181986</v>
      </c>
      <c r="M16" s="111">
        <v>178626</v>
      </c>
      <c r="N16" s="111">
        <v>185543</v>
      </c>
      <c r="O16" s="113">
        <v>184651</v>
      </c>
      <c r="P16" s="111">
        <v>211519</v>
      </c>
      <c r="Q16" s="111">
        <v>208822</v>
      </c>
      <c r="R16" s="111">
        <v>214201</v>
      </c>
      <c r="S16" s="111">
        <v>215101</v>
      </c>
      <c r="T16" s="111">
        <v>207171</v>
      </c>
    </row>
  </sheetData>
  <mergeCells count="2">
    <mergeCell ref="F7:J7"/>
    <mergeCell ref="K7:O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 Metrics</vt:lpstr>
      <vt:lpstr>Resources</vt:lpstr>
      <vt:lpstr>AES cyles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2022-05-24T23:49:34Z</dcterms:created>
  <dcterms:modified xsi:type="dcterms:W3CDTF">2022-07-13T01:50:40Z</dcterms:modified>
</cp:coreProperties>
</file>