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3" documentId="11_7D4755BF84DCCE13E97046798E31F45B5A712953" xr6:coauthVersionLast="47" xr6:coauthVersionMax="47" xr10:uidLastSave="{24F22FF5-42EA-476F-B314-855BCA0AF30B}"/>
  <bookViews>
    <workbookView xWindow="240" yWindow="105" windowWidth="14805" windowHeight="8010" xr2:uid="{00000000-000D-0000-FFFF-FFFF00000000}"/>
  </bookViews>
  <sheets>
    <sheet name="paramètres techno" sheetId="2" r:id="rId1"/>
    <sheet name="Feuil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2" l="1"/>
  <c r="G20" i="2"/>
  <c r="F20" i="2"/>
  <c r="J20" i="2" s="1"/>
  <c r="E20" i="2"/>
  <c r="C20" i="2"/>
  <c r="D20" i="2" s="1"/>
  <c r="B23" i="2" s="1"/>
  <c r="H2" i="2"/>
  <c r="G2" i="2"/>
  <c r="F2" i="2"/>
  <c r="J2" i="2" s="1"/>
  <c r="E2" i="2"/>
  <c r="C2" i="2"/>
  <c r="D2" i="2" s="1"/>
  <c r="B5" i="2" s="1"/>
  <c r="B17" i="2" l="1"/>
  <c r="C17" i="2" s="1"/>
  <c r="B8" i="2"/>
  <c r="C8" i="2" s="1"/>
  <c r="C5" i="2"/>
  <c r="B11" i="2"/>
  <c r="B14" i="2" s="1"/>
  <c r="B35" i="2"/>
  <c r="C35" i="2" s="1"/>
  <c r="B26" i="2"/>
  <c r="C26" i="2" s="1"/>
  <c r="C23" i="2"/>
  <c r="B29" i="2"/>
  <c r="B32" i="2" s="1"/>
</calcChain>
</file>

<file path=xl/sharedStrings.xml><?xml version="1.0" encoding="utf-8"?>
<sst xmlns="http://schemas.openxmlformats.org/spreadsheetml/2006/main" count="51" uniqueCount="31">
  <si>
    <t>Datasheet Nmos</t>
  </si>
  <si>
    <t>μn (cm²/V.s)</t>
  </si>
  <si>
    <t>Eps0(F/m)</t>
  </si>
  <si>
    <t>EpsR(F/m)</t>
  </si>
  <si>
    <t>Tox(nm)</t>
  </si>
  <si>
    <t>W(m)</t>
  </si>
  <si>
    <t>L(m)</t>
  </si>
  <si>
    <t>VT(V)</t>
  </si>
  <si>
    <t>VDD(V)</t>
  </si>
  <si>
    <t>IdSat(A)</t>
  </si>
  <si>
    <t>Calcul de Cox</t>
  </si>
  <si>
    <t>Cox(F/m²)</t>
  </si>
  <si>
    <t>Cox(fF/μm²)</t>
  </si>
  <si>
    <t>Calcul de Kn</t>
  </si>
  <si>
    <t>Kn(A/V²)</t>
  </si>
  <si>
    <t>Kn(uA/V²)</t>
  </si>
  <si>
    <t>Pour W=10e-6, on calcule les valeurs en dessous (W peut varier--&gt;dimensionnement  bloc)</t>
  </si>
  <si>
    <t>Calcul de Vdsat</t>
  </si>
  <si>
    <t>VDsat(V)</t>
  </si>
  <si>
    <t>Calcul de Gm</t>
  </si>
  <si>
    <t>Gm(A/V)</t>
  </si>
  <si>
    <t>Calcul de Capa</t>
  </si>
  <si>
    <t>Cgs/Cgd(F)</t>
  </si>
  <si>
    <t>Cgs/Cgd(fF)</t>
  </si>
  <si>
    <t>CMiller(fF/um)</t>
  </si>
  <si>
    <t>CJunction(fF/um²)</t>
  </si>
  <si>
    <t>Datasheet Pmos</t>
  </si>
  <si>
    <t>μp (cm²/V.s)</t>
  </si>
  <si>
    <t>Calcul de Kp</t>
  </si>
  <si>
    <t>Kp(A/V²)</t>
  </si>
  <si>
    <t>Kp(uA/V²)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</si>
</sst>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0" xfId="0" applyFont="1" applyFill="1"/>
    <xf numFmtId="0" fontId="2" fillId="0" borderId="1" xfId="0" applyFont="1" applyBorder="1"/>
    <xf numFmtId="11" fontId="1" fillId="0" borderId="1" xfId="0" applyNumberFormat="1" applyFont="1" applyBorder="1"/>
    <xf numFmtId="11" fontId="2" fillId="0" borderId="1" xfId="0" applyNumberFormat="1" applyFont="1" applyBorder="1"/>
    <xf numFmtId="2" fontId="2" fillId="0" borderId="1" xfId="0" applyNumberFormat="1" applyFont="1" applyBorder="1"/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D226-9003-4381-97A7-2A216CF6A14F}">
  <sheetPr>
    <outlinePr summaryBelow="0" summaryRight="0"/>
  </sheetPr>
  <dimension ref="A1:K35"/>
  <sheetViews>
    <sheetView tabSelected="1" workbookViewId="0">
      <selection activeCell="B9" sqref="B9"/>
    </sheetView>
  </sheetViews>
  <sheetFormatPr defaultColWidth="12.5703125" defaultRowHeight="15.75" customHeight="1"/>
  <cols>
    <col min="1" max="1" width="17.42578125" customWidth="1"/>
    <col min="2" max="2" width="12" customWidth="1"/>
    <col min="3" max="3" width="11" bestFit="1" customWidth="1"/>
    <col min="4" max="4" width="9.140625"/>
    <col min="5" max="5" width="15.7109375" bestFit="1" customWidth="1"/>
    <col min="6" max="6" width="9.140625"/>
    <col min="7" max="7" width="18.140625" bestFit="1" customWidth="1"/>
  </cols>
  <sheetData>
    <row r="1" spans="1:1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15">
      <c r="B2" s="4">
        <v>310</v>
      </c>
      <c r="C2" s="5">
        <f>8.854*10^-12</f>
        <v>8.8539999999999992E-12</v>
      </c>
      <c r="D2" s="6">
        <f>3.95*C2</f>
        <v>3.4973300000000002E-11</v>
      </c>
      <c r="E2" s="7">
        <f>2.45</f>
        <v>2.4500000000000002</v>
      </c>
      <c r="F2" s="6">
        <f>0.00001</f>
        <v>1.0000000000000001E-5</v>
      </c>
      <c r="G2" s="6">
        <f>130*10^-9</f>
        <v>1.3E-7</v>
      </c>
      <c r="H2" s="4">
        <f>0.5</f>
        <v>0.5</v>
      </c>
      <c r="I2" s="4">
        <v>1.2</v>
      </c>
      <c r="J2" s="6">
        <f>480*F2</f>
        <v>4.8000000000000004E-3</v>
      </c>
      <c r="K2" s="3"/>
    </row>
    <row r="3" spans="1:11" ht="15">
      <c r="K3" s="3"/>
    </row>
    <row r="4" spans="1:11" ht="15">
      <c r="A4" s="1" t="s">
        <v>10</v>
      </c>
      <c r="B4" s="2" t="s">
        <v>11</v>
      </c>
      <c r="C4" s="2" t="s">
        <v>12</v>
      </c>
    </row>
    <row r="5" spans="1:11" ht="15">
      <c r="B5" s="6">
        <f>(D2)/(E2*10^-9)</f>
        <v>1.4274816326530611E-2</v>
      </c>
      <c r="C5" s="7">
        <f>B5*(10^15/(10^6)^2)</f>
        <v>14.27481632653061</v>
      </c>
    </row>
    <row r="7" spans="1:11" ht="15">
      <c r="A7" s="1" t="s">
        <v>13</v>
      </c>
      <c r="B7" s="2" t="s">
        <v>14</v>
      </c>
      <c r="C7" s="2" t="s">
        <v>15</v>
      </c>
    </row>
    <row r="8" spans="1:11" ht="15">
      <c r="B8" s="6">
        <f>B2*10^-4*B5/2</f>
        <v>2.2125965306122447E-4</v>
      </c>
      <c r="C8" s="7">
        <f>B8*10^6</f>
        <v>221.25965306122447</v>
      </c>
    </row>
    <row r="9" spans="1:11" ht="15.75" customHeight="1">
      <c r="A9" t="s">
        <v>16</v>
      </c>
    </row>
    <row r="10" spans="1:11" ht="15">
      <c r="A10" s="1" t="s">
        <v>17</v>
      </c>
      <c r="B10" s="8" t="s">
        <v>18</v>
      </c>
    </row>
    <row r="11" spans="1:11" ht="15">
      <c r="B11" s="7">
        <f>SQRT(((J2)*G2*2)/((F2*B2*10^-4*B5)))</f>
        <v>0.53105705324397456</v>
      </c>
    </row>
    <row r="13" spans="1:11" ht="15">
      <c r="A13" s="1" t="s">
        <v>19</v>
      </c>
      <c r="B13" s="2" t="s">
        <v>20</v>
      </c>
    </row>
    <row r="14" spans="1:11" ht="15">
      <c r="B14" s="6">
        <f>(2*J2)/B11</f>
        <v>1.8077153747150469E-2</v>
      </c>
    </row>
    <row r="16" spans="1:11" ht="15">
      <c r="A16" s="1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 spans="1:10" ht="15">
      <c r="B17" s="6">
        <f>0.5*B5*(F2*G2)</f>
        <v>9.2786306122448975E-15</v>
      </c>
      <c r="C17" s="6">
        <f>B17*10^15</f>
        <v>9.278630612244898</v>
      </c>
      <c r="D17" s="4">
        <v>0.36</v>
      </c>
      <c r="E17" s="4">
        <v>0.95</v>
      </c>
    </row>
    <row r="19" spans="1:10" ht="15">
      <c r="A19" s="1" t="s">
        <v>26</v>
      </c>
      <c r="B19" s="2" t="s">
        <v>27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1:10" ht="15">
      <c r="B20" s="4">
        <v>200</v>
      </c>
      <c r="C20" s="9">
        <f>8.854*10^-12</f>
        <v>8.8539999999999992E-12</v>
      </c>
      <c r="D20" s="6">
        <f>3.95*C20</f>
        <v>3.4973300000000002E-11</v>
      </c>
      <c r="E20" s="7">
        <f>2.45</f>
        <v>2.4500000000000002</v>
      </c>
      <c r="F20" s="6">
        <f>10*10^-6</f>
        <v>9.9999999999999991E-6</v>
      </c>
      <c r="G20" s="6">
        <f>130*10^-9</f>
        <v>1.3E-7</v>
      </c>
      <c r="H20" s="4">
        <f>0.47</f>
        <v>0.47</v>
      </c>
      <c r="I20" s="4">
        <v>1.2</v>
      </c>
      <c r="J20" s="6">
        <f>215*F20</f>
        <v>2.15E-3</v>
      </c>
    </row>
    <row r="22" spans="1:10" ht="15">
      <c r="A22" s="1" t="s">
        <v>10</v>
      </c>
      <c r="B22" s="2" t="s">
        <v>11</v>
      </c>
      <c r="C22" s="2" t="s">
        <v>12</v>
      </c>
    </row>
    <row r="23" spans="1:10" ht="15">
      <c r="B23" s="6">
        <f>(D20)/(E20*10^-9)</f>
        <v>1.4274816326530611E-2</v>
      </c>
      <c r="C23" s="7">
        <f>B23*(10^15/(10^6)^2)</f>
        <v>14.27481632653061</v>
      </c>
    </row>
    <row r="25" spans="1:10" ht="15">
      <c r="A25" s="1" t="s">
        <v>28</v>
      </c>
      <c r="B25" s="2" t="s">
        <v>29</v>
      </c>
      <c r="C25" s="2" t="s">
        <v>30</v>
      </c>
    </row>
    <row r="26" spans="1:10" ht="15">
      <c r="B26" s="6">
        <f>B20*10^-4*B23/2</f>
        <v>1.4274816326530611E-4</v>
      </c>
      <c r="C26" s="7">
        <f>B26*10^6</f>
        <v>142.74816326530612</v>
      </c>
    </row>
    <row r="28" spans="1:10" ht="15">
      <c r="A28" s="1" t="s">
        <v>17</v>
      </c>
      <c r="B28" s="8" t="s">
        <v>18</v>
      </c>
    </row>
    <row r="29" spans="1:10" ht="15">
      <c r="B29" s="7">
        <f>SQRT(((J20)*G20*2)/((F20*B20*10^-4*B23)))</f>
        <v>0.44249222246909764</v>
      </c>
    </row>
    <row r="31" spans="1:10" ht="15">
      <c r="A31" s="1" t="s">
        <v>19</v>
      </c>
      <c r="B31" s="2" t="s">
        <v>20</v>
      </c>
    </row>
    <row r="32" spans="1:10" ht="15">
      <c r="B32" s="7">
        <f>(2*J20)/B29</f>
        <v>9.7176849256379854E-3</v>
      </c>
    </row>
    <row r="34" spans="1:5" ht="15">
      <c r="A34" s="1" t="s">
        <v>21</v>
      </c>
      <c r="B34" s="2" t="s">
        <v>22</v>
      </c>
      <c r="C34" s="2" t="s">
        <v>23</v>
      </c>
      <c r="D34" s="2" t="s">
        <v>24</v>
      </c>
      <c r="E34" s="2" t="s">
        <v>25</v>
      </c>
    </row>
    <row r="35" spans="1:5" ht="15">
      <c r="B35" s="6">
        <f>0.5*B23*(F20*G20)</f>
        <v>9.2786306122448959E-15</v>
      </c>
      <c r="C35" s="7">
        <f>B35*10^15</f>
        <v>9.2786306122448963</v>
      </c>
      <c r="D35" s="4">
        <v>0.36</v>
      </c>
      <c r="E35" s="4">
        <v>0.95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E951-6CAD-4B18-9BCE-DD3BD754675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hadi</cp:lastModifiedBy>
  <cp:revision/>
  <dcterms:created xsi:type="dcterms:W3CDTF">2006-09-16T00:00:00Z</dcterms:created>
  <dcterms:modified xsi:type="dcterms:W3CDTF">2025-05-26T07:15:00Z</dcterms:modified>
  <cp:category/>
  <cp:contentStatus/>
</cp:coreProperties>
</file>