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LNA/"/>
    </mc:Choice>
  </mc:AlternateContent>
  <xr:revisionPtr revIDLastSave="1526" documentId="8_{728B5581-7C89-481B-B422-C5CF7A0A2D39}" xr6:coauthVersionLast="47" xr6:coauthVersionMax="47" xr10:uidLastSave="{9CF91B82-E929-4BBE-B7EB-BA203EC2D4FF}"/>
  <bookViews>
    <workbookView xWindow="-120" yWindow="-120" windowWidth="29040" windowHeight="15720" activeTab="2" xr2:uid="{00000000-000D-0000-FFFF-FFFF00000000}"/>
  </bookViews>
  <sheets>
    <sheet name="Point de compression LNA+mixer" sheetId="7" r:id="rId1"/>
    <sheet name="Rx" sheetId="9" r:id="rId2"/>
    <sheet name="Gain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D4" i="9"/>
  <c r="E4" i="9"/>
  <c r="F4" i="9"/>
  <c r="G4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L21" i="9"/>
  <c r="I21" i="9"/>
  <c r="B21" i="9"/>
  <c r="L20" i="9"/>
  <c r="I20" i="9"/>
  <c r="B20" i="9"/>
  <c r="L19" i="9"/>
  <c r="I19" i="9"/>
  <c r="B19" i="9"/>
  <c r="L18" i="9"/>
  <c r="I18" i="9"/>
  <c r="B18" i="9"/>
  <c r="L17" i="9"/>
  <c r="I17" i="9"/>
  <c r="B17" i="9"/>
  <c r="L16" i="9"/>
  <c r="I16" i="9"/>
  <c r="B16" i="9"/>
  <c r="L15" i="9"/>
  <c r="I15" i="9"/>
  <c r="B15" i="9"/>
  <c r="L14" i="9"/>
  <c r="I14" i="9"/>
  <c r="B14" i="9"/>
  <c r="L13" i="9"/>
  <c r="I13" i="9"/>
  <c r="B13" i="9"/>
  <c r="L12" i="9"/>
  <c r="I12" i="9"/>
  <c r="B12" i="9"/>
  <c r="L11" i="9"/>
  <c r="I11" i="9"/>
  <c r="B11" i="9"/>
  <c r="L10" i="9"/>
  <c r="I10" i="9"/>
  <c r="B10" i="9"/>
  <c r="L9" i="9"/>
  <c r="I9" i="9"/>
  <c r="B9" i="9"/>
  <c r="L8" i="9"/>
  <c r="I8" i="9"/>
  <c r="B8" i="9"/>
  <c r="L7" i="9"/>
  <c r="I7" i="9"/>
  <c r="B7" i="9"/>
  <c r="L6" i="9"/>
  <c r="I6" i="9"/>
  <c r="B6" i="9"/>
  <c r="L5" i="9"/>
  <c r="I5" i="9"/>
  <c r="B5" i="9"/>
  <c r="L4" i="9"/>
  <c r="I4" i="9"/>
  <c r="B4" i="9"/>
  <c r="L3" i="9"/>
  <c r="I3" i="9"/>
  <c r="B3" i="9"/>
  <c r="E6" i="8"/>
  <c r="D6" i="8"/>
  <c r="F3" i="8"/>
  <c r="E3" i="8"/>
  <c r="F2" i="8"/>
  <c r="E2" i="8"/>
  <c r="G13" i="7"/>
  <c r="G29" i="7"/>
  <c r="D5" i="7"/>
  <c r="J3" i="9" l="1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3" i="7"/>
  <c r="D4" i="7"/>
  <c r="J5" i="7"/>
  <c r="K5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B4" i="7"/>
  <c r="E4" i="7" s="1"/>
  <c r="B5" i="7"/>
  <c r="E5" i="7" s="1"/>
  <c r="F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12" i="7"/>
  <c r="E12" i="7" s="1"/>
  <c r="B13" i="7"/>
  <c r="E13" i="7" s="1"/>
  <c r="B14" i="7"/>
  <c r="E14" i="7" s="1"/>
  <c r="B15" i="7"/>
  <c r="E15" i="7" s="1"/>
  <c r="B16" i="7"/>
  <c r="E16" i="7" s="1"/>
  <c r="B17" i="7"/>
  <c r="E17" i="7" s="1"/>
  <c r="B18" i="7"/>
  <c r="E18" i="7" s="1"/>
  <c r="B19" i="7"/>
  <c r="E19" i="7" s="1"/>
  <c r="B20" i="7"/>
  <c r="E20" i="7" s="1"/>
  <c r="B21" i="7"/>
  <c r="E21" i="7" s="1"/>
  <c r="B22" i="7"/>
  <c r="E22" i="7" s="1"/>
  <c r="B23" i="7"/>
  <c r="E23" i="7" s="1"/>
  <c r="B24" i="7"/>
  <c r="E24" i="7" s="1"/>
  <c r="B25" i="7"/>
  <c r="E25" i="7" s="1"/>
  <c r="B26" i="7"/>
  <c r="E26" i="7" s="1"/>
  <c r="B27" i="7"/>
  <c r="E27" i="7" s="1"/>
  <c r="B28" i="7"/>
  <c r="E28" i="7" s="1"/>
  <c r="B29" i="7"/>
  <c r="E29" i="7" s="1"/>
  <c r="B3" i="7"/>
  <c r="E3" i="7" s="1"/>
  <c r="G28" i="7"/>
  <c r="G27" i="7"/>
  <c r="G26" i="7"/>
  <c r="G25" i="7"/>
  <c r="G24" i="7"/>
  <c r="G23" i="7"/>
  <c r="G22" i="7"/>
  <c r="L21" i="7"/>
  <c r="G21" i="7"/>
  <c r="L20" i="7"/>
  <c r="G20" i="7"/>
  <c r="L19" i="7"/>
  <c r="G19" i="7"/>
  <c r="L18" i="7"/>
  <c r="G18" i="7"/>
  <c r="L17" i="7"/>
  <c r="G17" i="7"/>
  <c r="L16" i="7"/>
  <c r="G16" i="7"/>
  <c r="L15" i="7"/>
  <c r="G15" i="7"/>
  <c r="L14" i="7"/>
  <c r="G14" i="7"/>
  <c r="L13" i="7"/>
  <c r="L12" i="7"/>
  <c r="G12" i="7"/>
  <c r="L11" i="7"/>
  <c r="G11" i="7"/>
  <c r="L10" i="7"/>
  <c r="G10" i="7"/>
  <c r="L9" i="7"/>
  <c r="G9" i="7"/>
  <c r="L8" i="7"/>
  <c r="G8" i="7"/>
  <c r="L7" i="7"/>
  <c r="G7" i="7"/>
  <c r="L6" i="7"/>
  <c r="G6" i="7"/>
  <c r="L5" i="7"/>
  <c r="G5" i="7"/>
  <c r="L4" i="7"/>
  <c r="G4" i="7"/>
  <c r="L3" i="7"/>
  <c r="G3" i="7"/>
  <c r="J3" i="7" l="1"/>
  <c r="F3" i="7"/>
  <c r="F29" i="7"/>
  <c r="F28" i="7"/>
  <c r="F27" i="7"/>
  <c r="F26" i="7"/>
  <c r="F25" i="7"/>
  <c r="F24" i="7"/>
  <c r="F23" i="7"/>
  <c r="F22" i="7"/>
  <c r="J21" i="7"/>
  <c r="F21" i="7"/>
  <c r="J20" i="7"/>
  <c r="F20" i="7"/>
  <c r="J19" i="7"/>
  <c r="F19" i="7"/>
  <c r="J18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F9" i="7"/>
  <c r="J8" i="7"/>
  <c r="F8" i="7"/>
  <c r="J7" i="7"/>
  <c r="F7" i="7"/>
  <c r="J6" i="7"/>
  <c r="F6" i="7"/>
  <c r="J4" i="7"/>
  <c r="F4" i="7"/>
  <c r="K3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4" i="7"/>
</calcChain>
</file>

<file path=xl/sharedStrings.xml><?xml version="1.0" encoding="utf-8"?>
<sst xmlns="http://schemas.openxmlformats.org/spreadsheetml/2006/main" count="59" uniqueCount="34">
  <si>
    <t>Ve (V)</t>
  </si>
  <si>
    <t>Ve (dB)</t>
  </si>
  <si>
    <t>LNA + Mixer (FFT)</t>
  </si>
  <si>
    <t>Vout_LNA</t>
  </si>
  <si>
    <t>Vout_LNA (dB)</t>
  </si>
  <si>
    <t>Tangente</t>
  </si>
  <si>
    <t>Diff</t>
  </si>
  <si>
    <t>Gain_LNA</t>
  </si>
  <si>
    <t>Vout_Mixer</t>
  </si>
  <si>
    <t>Vout_Mixer (dB)</t>
  </si>
  <si>
    <t>Gain_Mixer</t>
  </si>
  <si>
    <t>Rx(FFT)</t>
  </si>
  <si>
    <t>Vout_Balun</t>
  </si>
  <si>
    <t>Vout_Balun (dB)</t>
  </si>
  <si>
    <t>Gain_Balun</t>
  </si>
  <si>
    <t>SPEC</t>
  </si>
  <si>
    <t>Marge</t>
  </si>
  <si>
    <t>Seul en linéaire</t>
  </si>
  <si>
    <t>Seul en dB</t>
  </si>
  <si>
    <t>chainé en linéaire</t>
  </si>
  <si>
    <t>chainé en dB</t>
  </si>
  <si>
    <t>LNA</t>
  </si>
  <si>
    <t>20 dB</t>
  </si>
  <si>
    <t>6 dB</t>
  </si>
  <si>
    <t>Mixer</t>
  </si>
  <si>
    <t>8 dB</t>
  </si>
  <si>
    <t>Gain total en linéaire</t>
  </si>
  <si>
    <t>Gain total en dB</t>
  </si>
  <si>
    <t>Récepteur</t>
  </si>
  <si>
    <t>28 dB</t>
  </si>
  <si>
    <t>12 dB</t>
  </si>
  <si>
    <t>Consommation (mA)</t>
  </si>
  <si>
    <t>Balun</t>
  </si>
  <si>
    <t>ICP3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</si>
</sst>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1" fillId="3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3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4" borderId="1" xfId="0" applyFill="1" applyBorder="1"/>
    <xf numFmtId="11" fontId="0" fillId="0" borderId="0" xfId="0" applyNumberFormat="1"/>
    <xf numFmtId="0" fontId="3" fillId="0" borderId="1" xfId="0" applyFont="1" applyBorder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0" xfId="0" applyAlignment="1"/>
    <xf numFmtId="0" fontId="0" fillId="5" borderId="12" xfId="0" applyFill="1" applyBorder="1" applyAlignment="1"/>
    <xf numFmtId="0" fontId="0" fillId="2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 xr:uid="{FB5D2B6C-19CD-4055-A3F6-F8986F20BD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LNA+mixer'!$A$3:$A$29</c:f>
              <c:numCache>
                <c:formatCode>General</c:formatCode>
                <c:ptCount val="27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</c:numCache>
            </c:numRef>
          </c:xVal>
          <c:yVal>
            <c:numRef>
              <c:f>'Point de compression LNA+mixer'!$C$3:$C$29</c:f>
              <c:numCache>
                <c:formatCode>General</c:formatCode>
                <c:ptCount val="27"/>
                <c:pt idx="0">
                  <c:v>7.2499999999999995E-4</c:v>
                </c:pt>
                <c:pt idx="1">
                  <c:v>1.41E-3</c:v>
                </c:pt>
                <c:pt idx="2">
                  <c:v>2.2300000000000002E-3</c:v>
                </c:pt>
                <c:pt idx="3">
                  <c:v>7.1799999999999998E-3</c:v>
                </c:pt>
                <c:pt idx="4">
                  <c:v>1.44E-2</c:v>
                </c:pt>
                <c:pt idx="5">
                  <c:v>2.1999999999999999E-2</c:v>
                </c:pt>
                <c:pt idx="6">
                  <c:v>2.87E-2</c:v>
                </c:pt>
                <c:pt idx="7">
                  <c:v>3.5999999999999997E-2</c:v>
                </c:pt>
                <c:pt idx="8">
                  <c:v>7.51E-2</c:v>
                </c:pt>
                <c:pt idx="9">
                  <c:v>0.155</c:v>
                </c:pt>
                <c:pt idx="10">
                  <c:v>0.24399999999999999</c:v>
                </c:pt>
                <c:pt idx="11">
                  <c:v>0.33</c:v>
                </c:pt>
                <c:pt idx="12">
                  <c:v>0.40899999999999997</c:v>
                </c:pt>
                <c:pt idx="13">
                  <c:v>0.48699999999999999</c:v>
                </c:pt>
                <c:pt idx="14">
                  <c:v>0.61599999999999999</c:v>
                </c:pt>
                <c:pt idx="15">
                  <c:v>0.66600000000000004</c:v>
                </c:pt>
                <c:pt idx="16">
                  <c:v>0.73899999999999999</c:v>
                </c:pt>
                <c:pt idx="17">
                  <c:v>0.83599999999999997</c:v>
                </c:pt>
                <c:pt idx="18">
                  <c:v>1.766</c:v>
                </c:pt>
                <c:pt idx="19">
                  <c:v>2.3889999999999998</c:v>
                </c:pt>
                <c:pt idx="20">
                  <c:v>2.7549999999999999</c:v>
                </c:pt>
                <c:pt idx="21">
                  <c:v>3.0750000000000002</c:v>
                </c:pt>
                <c:pt idx="22">
                  <c:v>3.3780000000000001</c:v>
                </c:pt>
                <c:pt idx="23">
                  <c:v>3.6360000000000001</c:v>
                </c:pt>
                <c:pt idx="24">
                  <c:v>3.8919999999999999</c:v>
                </c:pt>
                <c:pt idx="25">
                  <c:v>4.0659999999999998</c:v>
                </c:pt>
                <c:pt idx="26">
                  <c:v>4.1109999999999998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454D-A3E1-AEBD83E8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79975"/>
        <c:axId val="405782023"/>
      </c:scatterChart>
      <c:valAx>
        <c:axId val="405779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2023"/>
        <c:crosses val="autoZero"/>
        <c:crossBetween val="midCat"/>
      </c:valAx>
      <c:valAx>
        <c:axId val="4057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9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Mixer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LNA+mixer'!$C$3:$C$20</c:f>
              <c:numCache>
                <c:formatCode>General</c:formatCode>
                <c:ptCount val="18"/>
                <c:pt idx="0">
                  <c:v>7.2499999999999995E-4</c:v>
                </c:pt>
                <c:pt idx="1">
                  <c:v>1.41E-3</c:v>
                </c:pt>
                <c:pt idx="2">
                  <c:v>2.2300000000000002E-3</c:v>
                </c:pt>
                <c:pt idx="3">
                  <c:v>7.1799999999999998E-3</c:v>
                </c:pt>
                <c:pt idx="4">
                  <c:v>1.44E-2</c:v>
                </c:pt>
                <c:pt idx="5">
                  <c:v>2.1999999999999999E-2</c:v>
                </c:pt>
                <c:pt idx="6">
                  <c:v>2.87E-2</c:v>
                </c:pt>
                <c:pt idx="7">
                  <c:v>3.5999999999999997E-2</c:v>
                </c:pt>
                <c:pt idx="8">
                  <c:v>7.51E-2</c:v>
                </c:pt>
                <c:pt idx="9">
                  <c:v>0.155</c:v>
                </c:pt>
                <c:pt idx="10">
                  <c:v>0.24399999999999999</c:v>
                </c:pt>
                <c:pt idx="11">
                  <c:v>0.33</c:v>
                </c:pt>
                <c:pt idx="12">
                  <c:v>0.40899999999999997</c:v>
                </c:pt>
                <c:pt idx="13">
                  <c:v>0.48699999999999999</c:v>
                </c:pt>
                <c:pt idx="14">
                  <c:v>0.61599999999999999</c:v>
                </c:pt>
                <c:pt idx="15">
                  <c:v>0.66600000000000004</c:v>
                </c:pt>
                <c:pt idx="16">
                  <c:v>0.73899999999999999</c:v>
                </c:pt>
                <c:pt idx="17">
                  <c:v>0.83599999999999997</c:v>
                </c:pt>
              </c:numCache>
            </c:numRef>
          </c:xVal>
          <c:yVal>
            <c:numRef>
              <c:f>'Point de compression LNA+mixer'!$H$3:$H$20</c:f>
              <c:numCache>
                <c:formatCode>General</c:formatCode>
                <c:ptCount val="18"/>
                <c:pt idx="0">
                  <c:v>1.3799999999999999E-3</c:v>
                </c:pt>
                <c:pt idx="1">
                  <c:v>2.7299999999999998E-3</c:v>
                </c:pt>
                <c:pt idx="2">
                  <c:v>4.3E-3</c:v>
                </c:pt>
                <c:pt idx="3">
                  <c:v>1.3899999999999999E-2</c:v>
                </c:pt>
                <c:pt idx="4">
                  <c:v>2.8299999999999999E-2</c:v>
                </c:pt>
                <c:pt idx="5">
                  <c:v>4.2700000000000002E-2</c:v>
                </c:pt>
                <c:pt idx="6">
                  <c:v>5.4899999999999997E-2</c:v>
                </c:pt>
                <c:pt idx="7">
                  <c:v>7.0800000000000002E-2</c:v>
                </c:pt>
                <c:pt idx="8">
                  <c:v>0.14599999999999999</c:v>
                </c:pt>
                <c:pt idx="9">
                  <c:v>0.28799999999999998</c:v>
                </c:pt>
                <c:pt idx="10">
                  <c:v>0.439</c:v>
                </c:pt>
                <c:pt idx="11">
                  <c:v>0.51900000000000002</c:v>
                </c:pt>
                <c:pt idx="12">
                  <c:v>0.58699999999999997</c:v>
                </c:pt>
                <c:pt idx="13">
                  <c:v>0.64600000000000002</c:v>
                </c:pt>
                <c:pt idx="14">
                  <c:v>0.69099999999999995</c:v>
                </c:pt>
                <c:pt idx="15">
                  <c:v>0.70299999999999996</c:v>
                </c:pt>
                <c:pt idx="16">
                  <c:v>0.72399999999999998</c:v>
                </c:pt>
                <c:pt idx="17">
                  <c:v>0.72199999999999998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6-4214-952A-7902364D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1959"/>
        <c:axId val="102464007"/>
      </c:scatterChart>
      <c:valAx>
        <c:axId val="102461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007"/>
        <c:crosses val="autoZero"/>
        <c:crossBetween val="midCat"/>
      </c:valAx>
      <c:valAx>
        <c:axId val="10246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Vout_Mixer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1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LNA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VOUT_LNA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LNA+mixer'!$B$3:$B$29</c:f>
              <c:numCache>
                <c:formatCode>General</c:formatCode>
                <c:ptCount val="27"/>
                <c:pt idx="0">
                  <c:v>-80</c:v>
                </c:pt>
                <c:pt idx="1">
                  <c:v>-73.979400086720375</c:v>
                </c:pt>
                <c:pt idx="2">
                  <c:v>-70.457574905606748</c:v>
                </c:pt>
                <c:pt idx="3">
                  <c:v>-60</c:v>
                </c:pt>
                <c:pt idx="4">
                  <c:v>-53.979400086720375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-46.020599913279625</c:v>
                </c:pt>
                <c:pt idx="8">
                  <c:v>-40</c:v>
                </c:pt>
                <c:pt idx="9">
                  <c:v>-33.979400086720375</c:v>
                </c:pt>
                <c:pt idx="10">
                  <c:v>-30.457574905606752</c:v>
                </c:pt>
                <c:pt idx="11">
                  <c:v>-27.95880017344075</c:v>
                </c:pt>
                <c:pt idx="12">
                  <c:v>-26.020599913279625</c:v>
                </c:pt>
                <c:pt idx="13">
                  <c:v>-24.436974992327126</c:v>
                </c:pt>
                <c:pt idx="14">
                  <c:v>-23.098039199714862</c:v>
                </c:pt>
                <c:pt idx="15">
                  <c:v>-21.938200260161128</c:v>
                </c:pt>
                <c:pt idx="16">
                  <c:v>-20.915149811213503</c:v>
                </c:pt>
                <c:pt idx="17">
                  <c:v>-20</c:v>
                </c:pt>
                <c:pt idx="18">
                  <c:v>-13.979400086720375</c:v>
                </c:pt>
                <c:pt idx="19">
                  <c:v>-10.457574905606752</c:v>
                </c:pt>
                <c:pt idx="20">
                  <c:v>-7.9588001734407516</c:v>
                </c:pt>
                <c:pt idx="21">
                  <c:v>-6.0205999132796242</c:v>
                </c:pt>
                <c:pt idx="22">
                  <c:v>-4.4369749923271282</c:v>
                </c:pt>
                <c:pt idx="23">
                  <c:v>-3.0980391997148637</c:v>
                </c:pt>
                <c:pt idx="24">
                  <c:v>-1.9382002601611279</c:v>
                </c:pt>
                <c:pt idx="25">
                  <c:v>-0.91514981121350236</c:v>
                </c:pt>
                <c:pt idx="26">
                  <c:v>0</c:v>
                </c:pt>
              </c:numCache>
            </c:numRef>
          </c:xVal>
          <c:yVal>
            <c:numRef>
              <c:f>'Point de compression LNA+mixer'!$D$3:$D$29</c:f>
              <c:numCache>
                <c:formatCode>General</c:formatCode>
                <c:ptCount val="27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  <c:pt idx="19">
                  <c:v>7.564322994997557</c:v>
                </c:pt>
                <c:pt idx="20">
                  <c:v>8.8024320637560773</c:v>
                </c:pt>
                <c:pt idx="21">
                  <c:v>9.756902402228711</c:v>
                </c:pt>
                <c:pt idx="22">
                  <c:v>10.573192904699798</c:v>
                </c:pt>
                <c:pt idx="23">
                  <c:v>11.212477490998598</c:v>
                </c:pt>
                <c:pt idx="24">
                  <c:v>11.803456631926286</c:v>
                </c:pt>
                <c:pt idx="25">
                  <c:v>12.183347486040395</c:v>
                </c:pt>
                <c:pt idx="26">
                  <c:v>12.278949535606996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9-4968-99B6-B4A312C942BA}"/>
            </c:ext>
          </c:extLst>
        </c:ser>
        <c:ser>
          <c:idx val="2"/>
          <c:order val="2"/>
          <c:tx>
            <c:v>tangente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358267716535437E-2"/>
                  <c:y val="4.68314320307284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 de compression LNA+mixer'!$B$3:$B$29</c:f>
              <c:numCache>
                <c:formatCode>General</c:formatCode>
                <c:ptCount val="27"/>
                <c:pt idx="0">
                  <c:v>-80</c:v>
                </c:pt>
                <c:pt idx="1">
                  <c:v>-73.979400086720375</c:v>
                </c:pt>
                <c:pt idx="2">
                  <c:v>-70.457574905606748</c:v>
                </c:pt>
                <c:pt idx="3">
                  <c:v>-60</c:v>
                </c:pt>
                <c:pt idx="4">
                  <c:v>-53.979400086720375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-46.020599913279625</c:v>
                </c:pt>
                <c:pt idx="8">
                  <c:v>-40</c:v>
                </c:pt>
                <c:pt idx="9">
                  <c:v>-33.979400086720375</c:v>
                </c:pt>
                <c:pt idx="10">
                  <c:v>-30.457574905606752</c:v>
                </c:pt>
                <c:pt idx="11">
                  <c:v>-27.95880017344075</c:v>
                </c:pt>
                <c:pt idx="12">
                  <c:v>-26.020599913279625</c:v>
                </c:pt>
                <c:pt idx="13">
                  <c:v>-24.436974992327126</c:v>
                </c:pt>
                <c:pt idx="14">
                  <c:v>-23.098039199714862</c:v>
                </c:pt>
                <c:pt idx="15">
                  <c:v>-21.938200260161128</c:v>
                </c:pt>
                <c:pt idx="16">
                  <c:v>-20.915149811213503</c:v>
                </c:pt>
                <c:pt idx="17">
                  <c:v>-20</c:v>
                </c:pt>
                <c:pt idx="18">
                  <c:v>-13.979400086720375</c:v>
                </c:pt>
                <c:pt idx="19">
                  <c:v>-10.457574905606752</c:v>
                </c:pt>
                <c:pt idx="20">
                  <c:v>-7.9588001734407516</c:v>
                </c:pt>
                <c:pt idx="21">
                  <c:v>-6.0205999132796242</c:v>
                </c:pt>
                <c:pt idx="22">
                  <c:v>-4.4369749923271282</c:v>
                </c:pt>
                <c:pt idx="23">
                  <c:v>-3.0980391997148637</c:v>
                </c:pt>
                <c:pt idx="24">
                  <c:v>-1.9382002601611279</c:v>
                </c:pt>
                <c:pt idx="25">
                  <c:v>-0.91514981121350236</c:v>
                </c:pt>
                <c:pt idx="26">
                  <c:v>0</c:v>
                </c:pt>
              </c:numCache>
            </c:numRef>
          </c:xVal>
          <c:yVal>
            <c:numRef>
              <c:f>'Point de compression LNA+mixer'!$E$3:$E$29</c:f>
              <c:numCache>
                <c:formatCode>General</c:formatCode>
                <c:ptCount val="27"/>
                <c:pt idx="0">
                  <c:v>-63.158999999999992</c:v>
                </c:pt>
                <c:pt idx="1">
                  <c:v>-56.977650069035803</c:v>
                </c:pt>
                <c:pt idx="2">
                  <c:v>-53.361792155586443</c:v>
                </c:pt>
                <c:pt idx="3">
                  <c:v>-42.625</c:v>
                </c:pt>
                <c:pt idx="4">
                  <c:v>-36.443650069035812</c:v>
                </c:pt>
                <c:pt idx="5">
                  <c:v>-32.827792155586451</c:v>
                </c:pt>
                <c:pt idx="6">
                  <c:v>-30.262300138071613</c:v>
                </c:pt>
                <c:pt idx="7">
                  <c:v>-28.272349930964186</c:v>
                </c:pt>
                <c:pt idx="8">
                  <c:v>-22.090999999999998</c:v>
                </c:pt>
                <c:pt idx="9">
                  <c:v>-15.909650069035809</c:v>
                </c:pt>
                <c:pt idx="10">
                  <c:v>-12.293792155586448</c:v>
                </c:pt>
                <c:pt idx="11">
                  <c:v>-9.7283001380716172</c:v>
                </c:pt>
                <c:pt idx="12">
                  <c:v>-7.7383499309641905</c:v>
                </c:pt>
                <c:pt idx="13">
                  <c:v>-6.1124422246222601</c:v>
                </c:pt>
                <c:pt idx="14">
                  <c:v>-4.7377568463472457</c:v>
                </c:pt>
                <c:pt idx="15">
                  <c:v>-3.5469502071074288</c:v>
                </c:pt>
                <c:pt idx="16">
                  <c:v>-2.4965843111729029</c:v>
                </c:pt>
                <c:pt idx="17">
                  <c:v>-1.5569999999999986</c:v>
                </c:pt>
                <c:pt idx="18">
                  <c:v>4.6243499309641916</c:v>
                </c:pt>
                <c:pt idx="19">
                  <c:v>8.2402078444135487</c:v>
                </c:pt>
                <c:pt idx="20">
                  <c:v>10.805699861928382</c:v>
                </c:pt>
                <c:pt idx="21">
                  <c:v>12.79565006903581</c:v>
                </c:pt>
                <c:pt idx="22">
                  <c:v>14.421557775377739</c:v>
                </c:pt>
                <c:pt idx="23">
                  <c:v>15.79624315365275</c:v>
                </c:pt>
                <c:pt idx="24">
                  <c:v>16.98704979289257</c:v>
                </c:pt>
                <c:pt idx="25">
                  <c:v>18.037415688827096</c:v>
                </c:pt>
                <c:pt idx="26">
                  <c:v>18.977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CB-44B2-BE49-42E1863E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54663"/>
        <c:axId val="382856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jsp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'Point de compression LNA+mixer'!$B$3:$B$20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-80</c:v>
                      </c:pt>
                      <c:pt idx="1">
                        <c:v>-73.979400086720375</c:v>
                      </c:pt>
                      <c:pt idx="2">
                        <c:v>-70.457574905606748</c:v>
                      </c:pt>
                      <c:pt idx="3">
                        <c:v>-60</c:v>
                      </c:pt>
                      <c:pt idx="4">
                        <c:v>-53.979400086720375</c:v>
                      </c:pt>
                      <c:pt idx="5">
                        <c:v>-50.457574905606748</c:v>
                      </c:pt>
                      <c:pt idx="6">
                        <c:v>-47.95880017344075</c:v>
                      </c:pt>
                      <c:pt idx="7">
                        <c:v>-46.020599913279625</c:v>
                      </c:pt>
                      <c:pt idx="8">
                        <c:v>-40</c:v>
                      </c:pt>
                      <c:pt idx="9">
                        <c:v>-33.979400086720375</c:v>
                      </c:pt>
                      <c:pt idx="10">
                        <c:v>-30.457574905606752</c:v>
                      </c:pt>
                      <c:pt idx="11">
                        <c:v>-27.95880017344075</c:v>
                      </c:pt>
                      <c:pt idx="12">
                        <c:v>-26.020599913279625</c:v>
                      </c:pt>
                      <c:pt idx="13">
                        <c:v>-24.436974992327126</c:v>
                      </c:pt>
                      <c:pt idx="14">
                        <c:v>-23.098039199714862</c:v>
                      </c:pt>
                      <c:pt idx="15">
                        <c:v>-21.938200260161128</c:v>
                      </c:pt>
                      <c:pt idx="16">
                        <c:v>-20.915149811213503</c:v>
                      </c:pt>
                      <c:pt idx="17">
                        <c:v>-20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'Point de compression LNA+mixer'!$D$3:$D$20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-62.79323986858013</c:v>
                      </c:pt>
                      <c:pt idx="1">
                        <c:v>-57.015617746892396</c:v>
                      </c:pt>
                      <c:pt idx="2">
                        <c:v>-53.03390273903679</c:v>
                      </c:pt>
                      <c:pt idx="3">
                        <c:v>-42.877511115153993</c:v>
                      </c:pt>
                      <c:pt idx="4">
                        <c:v>-36.83275015809501</c:v>
                      </c:pt>
                      <c:pt idx="5">
                        <c:v>-33.151546383555875</c:v>
                      </c:pt>
                      <c:pt idx="6">
                        <c:v>-30.842362065320152</c:v>
                      </c:pt>
                      <c:pt idx="7">
                        <c:v>-28.873949984654253</c:v>
                      </c:pt>
                      <c:pt idx="8">
                        <c:v>-22.487201259916635</c:v>
                      </c:pt>
                      <c:pt idx="9">
                        <c:v>-16.193366036594171</c:v>
                      </c:pt>
                      <c:pt idx="10">
                        <c:v>-12.252203473225411</c:v>
                      </c:pt>
                      <c:pt idx="11">
                        <c:v>-9.6297212024422496</c:v>
                      </c:pt>
                      <c:pt idx="12">
                        <c:v>-7.7655338398531644</c:v>
                      </c:pt>
                      <c:pt idx="13">
                        <c:v>-6.2494207757073141</c:v>
                      </c:pt>
                      <c:pt idx="14">
                        <c:v>-4.2083857567114906</c:v>
                      </c:pt>
                      <c:pt idx="15">
                        <c:v>-3.5305154165939783</c:v>
                      </c:pt>
                      <c:pt idx="16">
                        <c:v>-2.6271112321034855</c:v>
                      </c:pt>
                      <c:pt idx="17">
                        <c:v>-1.5558744512196725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1CB-44B2-BE49-42E1863EB61F}"/>
                  </c:ext>
                </c:extLst>
              </c15:ser>
            </c15:filteredScatterSeries>
          </c:ext>
        </c:extLst>
      </c:scatterChart>
      <c:valAx>
        <c:axId val="382854663"/>
        <c:scaling>
          <c:orientation val="minMax"/>
          <c:max val="10"/>
          <c:min val="-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56711"/>
        <c:crosses val="autoZero"/>
        <c:crossBetween val="midCat"/>
      </c:valAx>
      <c:valAx>
        <c:axId val="38285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54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Mixer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VOUT_MIXER</c:v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'Point de compression LNA+mixer'!$D$3:$D$21</c:f>
              <c:numCache>
                <c:formatCode>General</c:formatCode>
                <c:ptCount val="19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</c:numCache>
            </c:numRef>
          </c:xVal>
          <c:yVal>
            <c:numRef>
              <c:f>'Point de compression LNA+mixer'!$I$3:$I$21</c:f>
              <c:numCache>
                <c:formatCode>General</c:formatCode>
                <c:ptCount val="19"/>
                <c:pt idx="0">
                  <c:v>-57.202418271975269</c:v>
                </c:pt>
                <c:pt idx="1">
                  <c:v>-51.276747059184878</c:v>
                </c:pt>
                <c:pt idx="2">
                  <c:v>-47.330630888408265</c:v>
                </c:pt>
                <c:pt idx="3">
                  <c:v>-37.139703994918101</c:v>
                </c:pt>
                <c:pt idx="4">
                  <c:v>-30.964271289514194</c:v>
                </c:pt>
                <c:pt idx="5">
                  <c:v>-27.391442499499522</c:v>
                </c:pt>
                <c:pt idx="6">
                  <c:v>-25.20855311099816</c:v>
                </c:pt>
                <c:pt idx="7">
                  <c:v>-22.999334846204619</c:v>
                </c:pt>
                <c:pt idx="8">
                  <c:v>-16.712942884311261</c:v>
                </c:pt>
                <c:pt idx="9">
                  <c:v>-10.812150244815385</c:v>
                </c:pt>
                <c:pt idx="10">
                  <c:v>-7.150709595157573</c:v>
                </c:pt>
                <c:pt idx="11">
                  <c:v>-5.6966528430308427</c:v>
                </c:pt>
                <c:pt idx="12">
                  <c:v>-4.6272379750477111</c:v>
                </c:pt>
                <c:pt idx="13">
                  <c:v>-3.7953496400983178</c:v>
                </c:pt>
                <c:pt idx="14">
                  <c:v>-3.2104390525160325</c:v>
                </c:pt>
                <c:pt idx="15">
                  <c:v>-3.0608934996035213</c:v>
                </c:pt>
                <c:pt idx="16">
                  <c:v>-2.8052286760570624</c:v>
                </c:pt>
                <c:pt idx="17">
                  <c:v>-2.8292560486072178</c:v>
                </c:pt>
                <c:pt idx="18">
                  <c:v>-2.4525730826045189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2-4A92-AC95-0AEFC248A314}"/>
            </c:ext>
          </c:extLst>
        </c:ser>
        <c:ser>
          <c:idx val="2"/>
          <c:order val="2"/>
          <c:tx>
            <c:v>tangente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911854768153974E-2"/>
                  <c:y val="-2.50072907553222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 de compression LNA+mixer'!$D$3:$D$21</c:f>
              <c:numCache>
                <c:formatCode>General</c:formatCode>
                <c:ptCount val="19"/>
                <c:pt idx="0">
                  <c:v>-62.79323986858013</c:v>
                </c:pt>
                <c:pt idx="1">
                  <c:v>-57.015617746892396</c:v>
                </c:pt>
                <c:pt idx="2">
                  <c:v>-53.03390273903679</c:v>
                </c:pt>
                <c:pt idx="3">
                  <c:v>-42.877511115153993</c:v>
                </c:pt>
                <c:pt idx="4">
                  <c:v>-36.83275015809501</c:v>
                </c:pt>
                <c:pt idx="5">
                  <c:v>-33.151546383555875</c:v>
                </c:pt>
                <c:pt idx="6">
                  <c:v>-30.842362065320152</c:v>
                </c:pt>
                <c:pt idx="7">
                  <c:v>-28.873949984654253</c:v>
                </c:pt>
                <c:pt idx="8">
                  <c:v>-22.487201259916635</c:v>
                </c:pt>
                <c:pt idx="9">
                  <c:v>-16.193366036594171</c:v>
                </c:pt>
                <c:pt idx="10">
                  <c:v>-12.252203473225411</c:v>
                </c:pt>
                <c:pt idx="11">
                  <c:v>-9.6297212024422496</c:v>
                </c:pt>
                <c:pt idx="12">
                  <c:v>-7.7655338398531644</c:v>
                </c:pt>
                <c:pt idx="13">
                  <c:v>-6.2494207757073141</c:v>
                </c:pt>
                <c:pt idx="14">
                  <c:v>-4.2083857567114906</c:v>
                </c:pt>
                <c:pt idx="15">
                  <c:v>-3.5305154165939783</c:v>
                </c:pt>
                <c:pt idx="16">
                  <c:v>-2.6271112321034855</c:v>
                </c:pt>
                <c:pt idx="17">
                  <c:v>-1.5558744512196725</c:v>
                </c:pt>
                <c:pt idx="18">
                  <c:v>4.9398139848309954</c:v>
                </c:pt>
              </c:numCache>
            </c:numRef>
          </c:xVal>
          <c:yVal>
            <c:numRef>
              <c:f>'Point de compression LNA+mixer'!$J$3:$J$21</c:f>
              <c:numCache>
                <c:formatCode>General</c:formatCode>
                <c:ptCount val="19"/>
                <c:pt idx="0">
                  <c:v>-57.056087980737836</c:v>
                </c:pt>
                <c:pt idx="1">
                  <c:v>-51.285399005596126</c:v>
                </c:pt>
                <c:pt idx="2">
                  <c:v>-47.308462055749949</c:v>
                </c:pt>
                <c:pt idx="3">
                  <c:v>-37.164258101815811</c:v>
                </c:pt>
                <c:pt idx="4">
                  <c:v>-31.1267508579053</c:v>
                </c:pt>
                <c:pt idx="5">
                  <c:v>-27.449964527895609</c:v>
                </c:pt>
                <c:pt idx="6">
                  <c:v>-25.143551230841769</c:v>
                </c:pt>
                <c:pt idx="7">
                  <c:v>-23.177501244672669</c:v>
                </c:pt>
                <c:pt idx="8">
                  <c:v>-16.798416618404737</c:v>
                </c:pt>
                <c:pt idx="9">
                  <c:v>-10.512133997350258</c:v>
                </c:pt>
                <c:pt idx="10">
                  <c:v>-6.5757008290575394</c:v>
                </c:pt>
                <c:pt idx="11">
                  <c:v>-3.9563655369993187</c:v>
                </c:pt>
                <c:pt idx="12">
                  <c:v>-2.0944151992453399</c:v>
                </c:pt>
                <c:pt idx="13">
                  <c:v>-0.58012147077646503</c:v>
                </c:pt>
                <c:pt idx="14">
                  <c:v>1.4584643061965634</c:v>
                </c:pt>
                <c:pt idx="15">
                  <c:v>2.1355212019059349</c:v>
                </c:pt>
                <c:pt idx="16">
                  <c:v>3.0378413013750389</c:v>
                </c:pt>
                <c:pt idx="17">
                  <c:v>4.107792598121792</c:v>
                </c:pt>
                <c:pt idx="18">
                  <c:v>10.595686208049198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50-434B-9A2F-0E457494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34599"/>
        <c:axId val="885936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jsp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'Point de compression LNA+mixer'!$D$3:$D$12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-62.79323986858013</c:v>
                      </c:pt>
                      <c:pt idx="1">
                        <c:v>-57.015617746892396</c:v>
                      </c:pt>
                      <c:pt idx="2">
                        <c:v>-53.03390273903679</c:v>
                      </c:pt>
                      <c:pt idx="3">
                        <c:v>-42.877511115153993</c:v>
                      </c:pt>
                      <c:pt idx="4">
                        <c:v>-36.83275015809501</c:v>
                      </c:pt>
                      <c:pt idx="5">
                        <c:v>-33.151546383555875</c:v>
                      </c:pt>
                      <c:pt idx="6">
                        <c:v>-30.842362065320152</c:v>
                      </c:pt>
                      <c:pt idx="7">
                        <c:v>-28.873949984654253</c:v>
                      </c:pt>
                      <c:pt idx="8">
                        <c:v>-22.487201259916635</c:v>
                      </c:pt>
                      <c:pt idx="9">
                        <c:v>-16.193366036594171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'Point de compression LNA+mixer'!$I$3:$I$12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-57.202418271975269</c:v>
                      </c:pt>
                      <c:pt idx="1">
                        <c:v>-51.276747059184878</c:v>
                      </c:pt>
                      <c:pt idx="2">
                        <c:v>-47.330630888408265</c:v>
                      </c:pt>
                      <c:pt idx="3">
                        <c:v>-37.139703994918101</c:v>
                      </c:pt>
                      <c:pt idx="4">
                        <c:v>-30.964271289514194</c:v>
                      </c:pt>
                      <c:pt idx="5">
                        <c:v>-27.391442499499522</c:v>
                      </c:pt>
                      <c:pt idx="6">
                        <c:v>-25.20855311099816</c:v>
                      </c:pt>
                      <c:pt idx="7">
                        <c:v>-22.999334846204619</c:v>
                      </c:pt>
                      <c:pt idx="8">
                        <c:v>-16.712942884311261</c:v>
                      </c:pt>
                      <c:pt idx="9">
                        <c:v>-10.812150244815385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450-434B-9A2F-0E457494E0D3}"/>
                  </c:ext>
                </c:extLst>
              </c15:ser>
            </c15:filteredScatterSeries>
          </c:ext>
        </c:extLst>
      </c:scatterChart>
      <c:valAx>
        <c:axId val="885934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Vout_LNA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6647"/>
        <c:crosses val="autoZero"/>
        <c:crossBetween val="midCat"/>
      </c:valAx>
      <c:valAx>
        <c:axId val="88593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Vout_Mixer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4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Linearité Rx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de compression LNA+mixer'!$B$3:$B$21</c:f>
              <c:numCache>
                <c:formatCode>General</c:formatCode>
                <c:ptCount val="19"/>
                <c:pt idx="0">
                  <c:v>-80</c:v>
                </c:pt>
                <c:pt idx="1">
                  <c:v>-73.979400086720375</c:v>
                </c:pt>
                <c:pt idx="2">
                  <c:v>-70.457574905606748</c:v>
                </c:pt>
                <c:pt idx="3">
                  <c:v>-60</c:v>
                </c:pt>
                <c:pt idx="4">
                  <c:v>-53.979400086720375</c:v>
                </c:pt>
                <c:pt idx="5">
                  <c:v>-50.457574905606748</c:v>
                </c:pt>
                <c:pt idx="6">
                  <c:v>-47.95880017344075</c:v>
                </c:pt>
                <c:pt idx="7">
                  <c:v>-46.020599913279625</c:v>
                </c:pt>
                <c:pt idx="8">
                  <c:v>-40</c:v>
                </c:pt>
                <c:pt idx="9">
                  <c:v>-33.979400086720375</c:v>
                </c:pt>
                <c:pt idx="10">
                  <c:v>-30.457574905606752</c:v>
                </c:pt>
                <c:pt idx="11">
                  <c:v>-27.95880017344075</c:v>
                </c:pt>
                <c:pt idx="12">
                  <c:v>-26.020599913279625</c:v>
                </c:pt>
                <c:pt idx="13">
                  <c:v>-24.436974992327126</c:v>
                </c:pt>
                <c:pt idx="14">
                  <c:v>-23.098039199714862</c:v>
                </c:pt>
                <c:pt idx="15">
                  <c:v>-21.938200260161128</c:v>
                </c:pt>
                <c:pt idx="16">
                  <c:v>-20.915149811213503</c:v>
                </c:pt>
                <c:pt idx="17">
                  <c:v>-20</c:v>
                </c:pt>
                <c:pt idx="18">
                  <c:v>-13.979400086720375</c:v>
                </c:pt>
              </c:numCache>
            </c:numRef>
          </c:xVal>
          <c:yVal>
            <c:numRef>
              <c:f>'Point de compression LNA+mixer'!$I$3:$I$21</c:f>
              <c:numCache>
                <c:formatCode>General</c:formatCode>
                <c:ptCount val="19"/>
                <c:pt idx="0">
                  <c:v>-57.202418271975269</c:v>
                </c:pt>
                <c:pt idx="1">
                  <c:v>-51.276747059184878</c:v>
                </c:pt>
                <c:pt idx="2">
                  <c:v>-47.330630888408265</c:v>
                </c:pt>
                <c:pt idx="3">
                  <c:v>-37.139703994918101</c:v>
                </c:pt>
                <c:pt idx="4">
                  <c:v>-30.964271289514194</c:v>
                </c:pt>
                <c:pt idx="5">
                  <c:v>-27.391442499499522</c:v>
                </c:pt>
                <c:pt idx="6">
                  <c:v>-25.20855311099816</c:v>
                </c:pt>
                <c:pt idx="7">
                  <c:v>-22.999334846204619</c:v>
                </c:pt>
                <c:pt idx="8">
                  <c:v>-16.712942884311261</c:v>
                </c:pt>
                <c:pt idx="9">
                  <c:v>-10.812150244815385</c:v>
                </c:pt>
                <c:pt idx="10">
                  <c:v>-7.150709595157573</c:v>
                </c:pt>
                <c:pt idx="11">
                  <c:v>-5.6966528430308427</c:v>
                </c:pt>
                <c:pt idx="12">
                  <c:v>-4.6272379750477111</c:v>
                </c:pt>
                <c:pt idx="13">
                  <c:v>-3.7953496400983178</c:v>
                </c:pt>
                <c:pt idx="14">
                  <c:v>-3.2104390525160325</c:v>
                </c:pt>
                <c:pt idx="15">
                  <c:v>-3.0608934996035213</c:v>
                </c:pt>
                <c:pt idx="16">
                  <c:v>-2.8052286760570624</c:v>
                </c:pt>
                <c:pt idx="17">
                  <c:v>-2.8292560486072178</c:v>
                </c:pt>
                <c:pt idx="18">
                  <c:v>-2.4525730826045189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F-4085-B702-53785129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29128"/>
        <c:axId val="1990365192"/>
      </c:scatterChart>
      <c:valAx>
        <c:axId val="10058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5192"/>
        <c:crosses val="autoZero"/>
        <c:crossBetween val="midCat"/>
      </c:valAx>
      <c:valAx>
        <c:axId val="199036519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2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607696</xdr:colOff>
      <xdr:row>0</xdr:row>
      <xdr:rowOff>146318</xdr:rowOff>
    </xdr:from>
    <xdr:to>
      <xdr:col>31</xdr:col>
      <xdr:colOff>302896</xdr:colOff>
      <xdr:row>15</xdr:row>
      <xdr:rowOff>33875</xdr:rowOff>
    </xdr:to>
    <xdr:graphicFrame macro="">
      <xdr:nvGraphicFramePr>
        <xdr:cNvPr id="12" name="Graphique 4">
          <a:extLst>
            <a:ext uri="{FF2B5EF4-FFF2-40B4-BE49-F238E27FC236}">
              <a16:creationId xmlns:a16="http://schemas.microsoft.com/office/drawing/2014/main" id="{2BD72D03-FCD7-4878-AFCA-910654119FFE}"/>
            </a:ext>
            <a:ext uri="{147F2762-F138-4A5C-976F-8EAC2B608ADB}">
              <a16:predDERef xmlns:a16="http://schemas.microsoft.com/office/drawing/2014/main" pred="{9C387835-3FEF-45A3-AB2A-84C0BCBE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589189</xdr:colOff>
      <xdr:row>15</xdr:row>
      <xdr:rowOff>85726</xdr:rowOff>
    </xdr:from>
    <xdr:to>
      <xdr:col>31</xdr:col>
      <xdr:colOff>284389</xdr:colOff>
      <xdr:row>30</xdr:row>
      <xdr:rowOff>156482</xdr:rowOff>
    </xdr:to>
    <xdr:graphicFrame macro="">
      <xdr:nvGraphicFramePr>
        <xdr:cNvPr id="13" name="Graphique 5">
          <a:extLst>
            <a:ext uri="{FF2B5EF4-FFF2-40B4-BE49-F238E27FC236}">
              <a16:creationId xmlns:a16="http://schemas.microsoft.com/office/drawing/2014/main" id="{B4CED469-8C0E-4EA7-9FCC-7B47C90BC79E}"/>
            </a:ext>
            <a:ext uri="{147F2762-F138-4A5C-976F-8EAC2B608ADB}">
              <a16:predDERef xmlns:a16="http://schemas.microsoft.com/office/drawing/2014/main" pred="{2BD72D03-FCD7-4878-AFCA-910654119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828675</xdr:colOff>
      <xdr:row>0</xdr:row>
      <xdr:rowOff>0</xdr:rowOff>
    </xdr:from>
    <xdr:to>
      <xdr:col>22</xdr:col>
      <xdr:colOff>238125</xdr:colOff>
      <xdr:row>13</xdr:row>
      <xdr:rowOff>66675</xdr:rowOff>
    </xdr:to>
    <xdr:graphicFrame macro="">
      <xdr:nvGraphicFramePr>
        <xdr:cNvPr id="22" name="Graphique 5">
          <a:extLst>
            <a:ext uri="{FF2B5EF4-FFF2-40B4-BE49-F238E27FC236}">
              <a16:creationId xmlns:a16="http://schemas.microsoft.com/office/drawing/2014/main" id="{A10045F5-D06E-F5A7-D303-7290D220761D}"/>
            </a:ext>
            <a:ext uri="{147F2762-F138-4A5C-976F-8EAC2B608ADB}">
              <a16:predDERef xmlns:a16="http://schemas.microsoft.com/office/drawing/2014/main" pred="{B4CED469-8C0E-4EA7-9FCC-7B47C90BC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895350</xdr:colOff>
      <xdr:row>14</xdr:row>
      <xdr:rowOff>142875</xdr:rowOff>
    </xdr:from>
    <xdr:to>
      <xdr:col>24</xdr:col>
      <xdr:colOff>438150</xdr:colOff>
      <xdr:row>31</xdr:row>
      <xdr:rowOff>161925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65E6A46-1BF3-4B7C-F9C4-14764E0C2737}"/>
            </a:ext>
            <a:ext uri="{147F2762-F138-4A5C-976F-8EAC2B608ADB}">
              <a16:predDERef xmlns:a16="http://schemas.microsoft.com/office/drawing/2014/main" pred="{A10045F5-D06E-F5A7-D303-7290D2207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26</xdr:row>
      <xdr:rowOff>0</xdr:rowOff>
    </xdr:from>
    <xdr:to>
      <xdr:col>13</xdr:col>
      <xdr:colOff>1181100</xdr:colOff>
      <xdr:row>40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1962C8-EB89-3911-FA6E-C5AFB549F17D}"/>
            </a:ext>
            <a:ext uri="{147F2762-F138-4A5C-976F-8EAC2B608ADB}">
              <a16:predDERef xmlns:a16="http://schemas.microsoft.com/office/drawing/2014/main" pred="{D65E6A46-1BF3-4B7C-F9C4-14764E0C2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561975</xdr:colOff>
      <xdr:row>27</xdr:row>
      <xdr:rowOff>9525</xdr:rowOff>
    </xdr:from>
    <xdr:to>
      <xdr:col>13</xdr:col>
      <xdr:colOff>419100</xdr:colOff>
      <xdr:row>37</xdr:row>
      <xdr:rowOff>104775</xdr:rowOff>
    </xdr:to>
    <xdr:cxnSp macro="">
      <xdr:nvCxnSpPr>
        <xdr:cNvPr id="3" name="Lien droit 2">
          <a:extLst>
            <a:ext uri="{FF2B5EF4-FFF2-40B4-BE49-F238E27FC236}">
              <a16:creationId xmlns:a16="http://schemas.microsoft.com/office/drawing/2014/main" id="{6F11C327-FE34-A7B8-6B7C-25B47D084633}"/>
            </a:ext>
            <a:ext uri="{147F2762-F138-4A5C-976F-8EAC2B608ADB}">
              <a16:predDERef xmlns:a16="http://schemas.microsoft.com/office/drawing/2014/main" pred="{D51962C8-EB89-3911-FA6E-C5AFB549F17D}"/>
            </a:ext>
          </a:extLst>
        </xdr:cNvPr>
        <xdr:cNvCxnSpPr>
          <a:cxnSpLocks/>
        </xdr:cNvCxnSpPr>
      </xdr:nvCxnSpPr>
      <xdr:spPr>
        <a:xfrm flipH="1">
          <a:off x="6400800" y="5334000"/>
          <a:ext cx="3257550" cy="20002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262D-0A5D-4BAD-BF95-983AEB3A0F38}">
  <dimension ref="A1:M34"/>
  <sheetViews>
    <sheetView topLeftCell="D25" zoomScaleNormal="100" workbookViewId="0">
      <selection activeCell="S44" sqref="S44"/>
    </sheetView>
  </sheetViews>
  <sheetFormatPr defaultColWidth="9.140625" defaultRowHeight="15" customHeight="1"/>
  <cols>
    <col min="1" max="2" width="12.28515625" customWidth="1"/>
    <col min="3" max="3" width="10.85546875" bestFit="1" customWidth="1"/>
    <col min="4" max="6" width="10.85546875" customWidth="1"/>
    <col min="7" max="7" width="9.28515625" bestFit="1" customWidth="1"/>
    <col min="8" max="8" width="10.28515625" bestFit="1" customWidth="1"/>
    <col min="9" max="11" width="10.28515625" customWidth="1"/>
    <col min="12" max="12" width="10.28515625" bestFit="1" customWidth="1"/>
    <col min="13" max="13" width="9.85546875" bestFit="1" customWidth="1"/>
    <col min="14" max="14" width="19.85546875" bestFit="1" customWidth="1"/>
    <col min="15" max="15" width="21" bestFit="1" customWidth="1"/>
    <col min="23" max="23" width="8.85546875" customWidth="1"/>
  </cols>
  <sheetData>
    <row r="1" spans="1:13" s="1" customFormat="1">
      <c r="A1" s="29" t="s">
        <v>0</v>
      </c>
      <c r="B1" s="32" t="s">
        <v>1</v>
      </c>
      <c r="C1" s="30" t="s">
        <v>2</v>
      </c>
      <c r="D1" s="30"/>
      <c r="E1" s="30"/>
      <c r="F1" s="30"/>
      <c r="G1" s="31"/>
      <c r="H1" s="31"/>
      <c r="I1" s="31"/>
      <c r="J1" s="31"/>
      <c r="K1" s="31"/>
      <c r="L1" s="31"/>
    </row>
    <row r="2" spans="1:13" s="1" customFormat="1" ht="29.25">
      <c r="A2" s="29"/>
      <c r="B2" s="33"/>
      <c r="C2" s="27" t="s">
        <v>3</v>
      </c>
      <c r="D2" s="10" t="s">
        <v>4</v>
      </c>
      <c r="E2" s="10" t="s">
        <v>5</v>
      </c>
      <c r="F2" s="10" t="s">
        <v>6</v>
      </c>
      <c r="G2" s="28" t="s">
        <v>7</v>
      </c>
      <c r="H2" s="5" t="s">
        <v>8</v>
      </c>
      <c r="I2" s="5" t="s">
        <v>9</v>
      </c>
      <c r="J2" s="5" t="s">
        <v>5</v>
      </c>
      <c r="K2" s="5" t="s">
        <v>6</v>
      </c>
      <c r="L2" s="28" t="s">
        <v>10</v>
      </c>
    </row>
    <row r="3" spans="1:13">
      <c r="A3" s="6">
        <v>1E-4</v>
      </c>
      <c r="B3" s="12">
        <f t="shared" ref="B3:B29" si="0">20*LOG10(A3)</f>
        <v>-80</v>
      </c>
      <c r="C3" s="13">
        <v>7.2499999999999995E-4</v>
      </c>
      <c r="D3" s="3">
        <f t="shared" ref="D3:D29" si="1">20*LOG10(C3)</f>
        <v>-62.79323986858013</v>
      </c>
      <c r="E3" s="3">
        <f t="shared" ref="E3:E29" si="2">1.0267*B3+18.977</f>
        <v>-63.158999999999992</v>
      </c>
      <c r="F3" s="3">
        <f>D3-E3</f>
        <v>0.36576013141986152</v>
      </c>
      <c r="G3" s="3">
        <f t="shared" ref="G3:G29" si="3">C3/A3</f>
        <v>7.2499999999999991</v>
      </c>
      <c r="H3" s="3">
        <v>1.3799999999999999E-3</v>
      </c>
      <c r="I3" s="3">
        <f>20*LOG10(H3)</f>
        <v>-57.202418271975269</v>
      </c>
      <c r="J3" s="3">
        <f t="shared" ref="J3:J21" si="4">0.9988*D3+5.6618</f>
        <v>-57.056087980737836</v>
      </c>
      <c r="K3" s="3">
        <f>I3-J3</f>
        <v>-0.14633029123743313</v>
      </c>
      <c r="L3" s="3">
        <f>H3/C3</f>
        <v>1.903448275862069</v>
      </c>
      <c r="M3" s="9"/>
    </row>
    <row r="4" spans="1:13">
      <c r="A4" s="3">
        <v>2.0000000000000001E-4</v>
      </c>
      <c r="B4" s="11">
        <f t="shared" si="0"/>
        <v>-73.979400086720375</v>
      </c>
      <c r="C4" s="3">
        <v>1.41E-3</v>
      </c>
      <c r="D4" s="3">
        <f t="shared" si="1"/>
        <v>-57.015617746892396</v>
      </c>
      <c r="E4" s="3">
        <f>1.0267*B4+18.977</f>
        <v>-56.977650069035803</v>
      </c>
      <c r="F4" s="3">
        <f t="shared" ref="F4:F29" si="5">D4-E4</f>
        <v>-3.7967677856592275E-2</v>
      </c>
      <c r="G4" s="3">
        <f t="shared" si="3"/>
        <v>7.05</v>
      </c>
      <c r="H4" s="3">
        <v>2.7299999999999998E-3</v>
      </c>
      <c r="I4" s="3">
        <f>20*LOG10(H4)</f>
        <v>-51.276747059184878</v>
      </c>
      <c r="J4" s="3">
        <f t="shared" si="4"/>
        <v>-51.285399005596126</v>
      </c>
      <c r="K4" s="3">
        <f>I4-J4</f>
        <v>8.6519464112484457E-3</v>
      </c>
      <c r="L4" s="3">
        <f>H4/C4</f>
        <v>1.9361702127659572</v>
      </c>
      <c r="M4" s="9"/>
    </row>
    <row r="5" spans="1:13">
      <c r="A5" s="3">
        <v>2.9999999999999997E-4</v>
      </c>
      <c r="B5" s="11">
        <f t="shared" si="0"/>
        <v>-70.457574905606748</v>
      </c>
      <c r="C5" s="3">
        <v>2.2300000000000002E-3</v>
      </c>
      <c r="D5" s="3">
        <f>20*LOG10(C5)</f>
        <v>-53.03390273903679</v>
      </c>
      <c r="E5" s="3">
        <f t="shared" si="2"/>
        <v>-53.361792155586443</v>
      </c>
      <c r="F5" s="3">
        <f t="shared" si="5"/>
        <v>0.32788941654965242</v>
      </c>
      <c r="G5" s="3">
        <f t="shared" si="3"/>
        <v>7.4333333333333345</v>
      </c>
      <c r="H5" s="3">
        <v>4.3E-3</v>
      </c>
      <c r="I5" s="3">
        <f>20*LOG10(H5)</f>
        <v>-47.330630888408265</v>
      </c>
      <c r="J5" s="3">
        <f t="shared" si="4"/>
        <v>-47.308462055749949</v>
      </c>
      <c r="K5" s="3">
        <f>I5-J5</f>
        <v>-2.2168832658316262E-2</v>
      </c>
      <c r="L5" s="3">
        <f>H5/C5</f>
        <v>1.928251121076233</v>
      </c>
      <c r="M5" s="9"/>
    </row>
    <row r="6" spans="1:13">
      <c r="A6" s="3">
        <v>1E-3</v>
      </c>
      <c r="B6" s="11">
        <f t="shared" si="0"/>
        <v>-60</v>
      </c>
      <c r="C6" s="3">
        <v>7.1799999999999998E-3</v>
      </c>
      <c r="D6" s="3">
        <f t="shared" si="1"/>
        <v>-42.877511115153993</v>
      </c>
      <c r="E6" s="3">
        <f t="shared" si="2"/>
        <v>-42.625</v>
      </c>
      <c r="F6" s="3">
        <f t="shared" si="5"/>
        <v>-0.25251111515399316</v>
      </c>
      <c r="G6" s="3">
        <f t="shared" si="3"/>
        <v>7.18</v>
      </c>
      <c r="H6" s="3">
        <v>1.3899999999999999E-2</v>
      </c>
      <c r="I6" s="3">
        <f>20*LOG10(H6)</f>
        <v>-37.139703994918101</v>
      </c>
      <c r="J6" s="3">
        <f t="shared" si="4"/>
        <v>-37.164258101815811</v>
      </c>
      <c r="K6" s="3">
        <f>I6-J6</f>
        <v>2.4554106897710426E-2</v>
      </c>
      <c r="L6" s="3">
        <f>H6/C6</f>
        <v>1.9359331476323118</v>
      </c>
      <c r="M6" s="9"/>
    </row>
    <row r="7" spans="1:13">
      <c r="A7">
        <v>2E-3</v>
      </c>
      <c r="B7" s="11">
        <f t="shared" si="0"/>
        <v>-53.979400086720375</v>
      </c>
      <c r="C7">
        <v>1.44E-2</v>
      </c>
      <c r="D7" s="3">
        <f t="shared" si="1"/>
        <v>-36.83275015809501</v>
      </c>
      <c r="E7" s="3">
        <f t="shared" si="2"/>
        <v>-36.443650069035812</v>
      </c>
      <c r="F7" s="3">
        <f t="shared" si="5"/>
        <v>-0.38910008905919824</v>
      </c>
      <c r="G7" s="3">
        <f t="shared" si="3"/>
        <v>7.1999999999999993</v>
      </c>
      <c r="H7">
        <v>2.8299999999999999E-2</v>
      </c>
      <c r="I7" s="3">
        <f>20*LOG10(H7)</f>
        <v>-30.964271289514194</v>
      </c>
      <c r="J7" s="3">
        <f t="shared" si="4"/>
        <v>-31.1267508579053</v>
      </c>
      <c r="K7" s="3">
        <f>I7-J7</f>
        <v>0.162479568391106</v>
      </c>
      <c r="L7" s="3">
        <f>H7/C7</f>
        <v>1.9652777777777777</v>
      </c>
      <c r="M7" s="9"/>
    </row>
    <row r="8" spans="1:13">
      <c r="A8" s="3">
        <v>3.0000000000000001E-3</v>
      </c>
      <c r="B8" s="11">
        <f t="shared" si="0"/>
        <v>-50.457574905606748</v>
      </c>
      <c r="C8">
        <v>2.1999999999999999E-2</v>
      </c>
      <c r="D8" s="3">
        <f t="shared" si="1"/>
        <v>-33.151546383555875</v>
      </c>
      <c r="E8" s="3">
        <f t="shared" si="2"/>
        <v>-32.827792155586451</v>
      </c>
      <c r="F8" s="3">
        <f t="shared" si="5"/>
        <v>-0.32375422796942388</v>
      </c>
      <c r="G8" s="3">
        <f t="shared" si="3"/>
        <v>7.333333333333333</v>
      </c>
      <c r="H8">
        <v>4.2700000000000002E-2</v>
      </c>
      <c r="I8" s="3">
        <f>20*LOG10(H8)</f>
        <v>-27.391442499499522</v>
      </c>
      <c r="J8" s="3">
        <f t="shared" si="4"/>
        <v>-27.449964527895609</v>
      </c>
      <c r="K8" s="3">
        <f>I8-J8</f>
        <v>5.8522028396087222E-2</v>
      </c>
      <c r="L8" s="3">
        <f>H8/C8</f>
        <v>1.9409090909090911</v>
      </c>
      <c r="M8" s="9"/>
    </row>
    <row r="9" spans="1:13">
      <c r="A9">
        <v>4.0000000000000001E-3</v>
      </c>
      <c r="B9" s="11">
        <f t="shared" si="0"/>
        <v>-47.95880017344075</v>
      </c>
      <c r="C9">
        <v>2.87E-2</v>
      </c>
      <c r="D9" s="3">
        <f t="shared" si="1"/>
        <v>-30.842362065320152</v>
      </c>
      <c r="E9" s="3">
        <f t="shared" si="2"/>
        <v>-30.262300138071613</v>
      </c>
      <c r="F9" s="3">
        <f t="shared" si="5"/>
        <v>-0.58006192724853989</v>
      </c>
      <c r="G9" s="3">
        <f t="shared" si="3"/>
        <v>7.1749999999999998</v>
      </c>
      <c r="H9">
        <v>5.4899999999999997E-2</v>
      </c>
      <c r="I9" s="3">
        <f>20*LOG10(H9)</f>
        <v>-25.20855311099816</v>
      </c>
      <c r="J9" s="3">
        <f t="shared" si="4"/>
        <v>-25.143551230841769</v>
      </c>
      <c r="K9" s="3">
        <f>I9-J9</f>
        <v>-6.5001880156390968E-2</v>
      </c>
      <c r="L9" s="3">
        <f>H9/C9</f>
        <v>1.9128919860627176</v>
      </c>
      <c r="M9" s="9"/>
    </row>
    <row r="10" spans="1:13">
      <c r="A10" s="3">
        <v>5.0000000000000001E-3</v>
      </c>
      <c r="B10" s="11">
        <f t="shared" si="0"/>
        <v>-46.020599913279625</v>
      </c>
      <c r="C10" s="3">
        <v>3.5999999999999997E-2</v>
      </c>
      <c r="D10" s="3">
        <f t="shared" si="1"/>
        <v>-28.873949984654253</v>
      </c>
      <c r="E10" s="3">
        <f t="shared" si="2"/>
        <v>-28.272349930964186</v>
      </c>
      <c r="F10" s="3">
        <f t="shared" si="5"/>
        <v>-0.60160005369006697</v>
      </c>
      <c r="G10" s="3">
        <f t="shared" si="3"/>
        <v>7.1999999999999993</v>
      </c>
      <c r="H10" s="3">
        <v>7.0800000000000002E-2</v>
      </c>
      <c r="I10" s="3">
        <f>20*LOG10(H10)</f>
        <v>-22.999334846204619</v>
      </c>
      <c r="J10" s="3">
        <f t="shared" si="4"/>
        <v>-23.177501244672669</v>
      </c>
      <c r="K10" s="3">
        <f>I10-J10</f>
        <v>0.1781663984680506</v>
      </c>
      <c r="L10" s="3">
        <f>H10/C10</f>
        <v>1.9666666666666668</v>
      </c>
      <c r="M10" s="9"/>
    </row>
    <row r="11" spans="1:13">
      <c r="A11" s="3">
        <v>0.01</v>
      </c>
      <c r="B11" s="11">
        <f t="shared" si="0"/>
        <v>-40</v>
      </c>
      <c r="C11" s="3">
        <v>7.51E-2</v>
      </c>
      <c r="D11" s="3">
        <f t="shared" si="1"/>
        <v>-22.487201259916635</v>
      </c>
      <c r="E11" s="3">
        <f t="shared" si="2"/>
        <v>-22.090999999999998</v>
      </c>
      <c r="F11" s="3">
        <f t="shared" si="5"/>
        <v>-0.39620125991663713</v>
      </c>
      <c r="G11" s="3">
        <f t="shared" si="3"/>
        <v>7.51</v>
      </c>
      <c r="H11" s="3">
        <v>0.14599999999999999</v>
      </c>
      <c r="I11" s="3">
        <f>20*LOG10(H11)</f>
        <v>-16.712942884311261</v>
      </c>
      <c r="J11" s="3">
        <f t="shared" si="4"/>
        <v>-16.798416618404737</v>
      </c>
      <c r="K11" s="3">
        <f>I11-J11</f>
        <v>8.5473734093476139E-2</v>
      </c>
      <c r="L11" s="3">
        <f>H11/C11</f>
        <v>1.944074567243675</v>
      </c>
      <c r="M11" s="9"/>
    </row>
    <row r="12" spans="1:13">
      <c r="A12" s="3">
        <v>0.02</v>
      </c>
      <c r="B12" s="11">
        <f t="shared" si="0"/>
        <v>-33.979400086720375</v>
      </c>
      <c r="C12" s="3">
        <v>0.155</v>
      </c>
      <c r="D12" s="3">
        <f t="shared" si="1"/>
        <v>-16.193366036594171</v>
      </c>
      <c r="E12" s="3">
        <f t="shared" si="2"/>
        <v>-15.909650069035809</v>
      </c>
      <c r="F12" s="3">
        <f t="shared" si="5"/>
        <v>-0.28371596755836137</v>
      </c>
      <c r="G12" s="3">
        <f t="shared" si="3"/>
        <v>7.75</v>
      </c>
      <c r="H12" s="3">
        <v>0.28799999999999998</v>
      </c>
      <c r="I12" s="3">
        <f>20*LOG10(H12)</f>
        <v>-10.812150244815385</v>
      </c>
      <c r="J12" s="3">
        <f t="shared" si="4"/>
        <v>-10.512133997350258</v>
      </c>
      <c r="K12" s="3">
        <f>I12-J12</f>
        <v>-0.3000162474651269</v>
      </c>
      <c r="L12" s="3">
        <f>H12/C12</f>
        <v>1.8580645161290321</v>
      </c>
      <c r="M12" s="9"/>
    </row>
    <row r="13" spans="1:13">
      <c r="A13" s="17">
        <v>0.03</v>
      </c>
      <c r="B13" s="11">
        <f t="shared" si="0"/>
        <v>-30.457574905606752</v>
      </c>
      <c r="C13" s="3">
        <v>0.24399999999999999</v>
      </c>
      <c r="D13" s="3">
        <f t="shared" si="1"/>
        <v>-12.252203473225411</v>
      </c>
      <c r="E13" s="3">
        <f t="shared" si="2"/>
        <v>-12.293792155586448</v>
      </c>
      <c r="F13" s="3">
        <f t="shared" si="5"/>
        <v>4.1588682361037854E-2</v>
      </c>
      <c r="G13" s="3">
        <f>C13/A13</f>
        <v>8.1333333333333329</v>
      </c>
      <c r="H13" s="3">
        <v>0.439</v>
      </c>
      <c r="I13" s="3">
        <f>20*LOG10(H13)</f>
        <v>-7.150709595157573</v>
      </c>
      <c r="J13" s="3">
        <f t="shared" si="4"/>
        <v>-6.5757008290575394</v>
      </c>
      <c r="K13" s="15">
        <f>I13-J13</f>
        <v>-0.5750087661000336</v>
      </c>
      <c r="L13" s="3">
        <f>H13/C13</f>
        <v>1.7991803278688525</v>
      </c>
      <c r="M13" s="9"/>
    </row>
    <row r="14" spans="1:13">
      <c r="A14" s="17">
        <v>0.04</v>
      </c>
      <c r="B14" s="11">
        <f t="shared" si="0"/>
        <v>-27.95880017344075</v>
      </c>
      <c r="C14" s="3">
        <v>0.33</v>
      </c>
      <c r="D14" s="3">
        <f t="shared" si="1"/>
        <v>-9.6297212024422496</v>
      </c>
      <c r="E14" s="3">
        <f t="shared" si="2"/>
        <v>-9.7283001380716172</v>
      </c>
      <c r="F14" s="3">
        <f t="shared" si="5"/>
        <v>9.8578935629367592E-2</v>
      </c>
      <c r="G14" s="3">
        <f t="shared" si="3"/>
        <v>8.25</v>
      </c>
      <c r="H14" s="3">
        <v>0.51900000000000002</v>
      </c>
      <c r="I14" s="3">
        <f>20*LOG10(H14)</f>
        <v>-5.6966528430308427</v>
      </c>
      <c r="J14" s="3">
        <f t="shared" si="4"/>
        <v>-3.9563655369993187</v>
      </c>
      <c r="K14" s="15">
        <f>I14-J14</f>
        <v>-1.740287306031524</v>
      </c>
      <c r="L14" s="3">
        <f>H14/C14</f>
        <v>1.5727272727272728</v>
      </c>
      <c r="M14" s="9"/>
    </row>
    <row r="15" spans="1:13">
      <c r="A15" s="3">
        <v>0.05</v>
      </c>
      <c r="B15" s="11">
        <f t="shared" si="0"/>
        <v>-26.020599913279625</v>
      </c>
      <c r="C15" s="3">
        <v>0.40899999999999997</v>
      </c>
      <c r="D15" s="3">
        <f t="shared" si="1"/>
        <v>-7.7655338398531644</v>
      </c>
      <c r="E15" s="3">
        <f t="shared" si="2"/>
        <v>-7.7383499309641905</v>
      </c>
      <c r="F15" s="3">
        <f t="shared" si="5"/>
        <v>-2.7183908888973818E-2</v>
      </c>
      <c r="G15" s="3">
        <f t="shared" si="3"/>
        <v>8.18</v>
      </c>
      <c r="H15" s="3">
        <v>0.58699999999999997</v>
      </c>
      <c r="I15" s="3">
        <f>20*LOG10(H15)</f>
        <v>-4.6272379750477111</v>
      </c>
      <c r="J15" s="3">
        <f t="shared" si="4"/>
        <v>-2.0944151992453399</v>
      </c>
      <c r="K15" s="3">
        <f>I15-J15</f>
        <v>-2.5328227758023711</v>
      </c>
      <c r="L15" s="3">
        <f>H15/C15</f>
        <v>1.4352078239608801</v>
      </c>
      <c r="M15" s="9"/>
    </row>
    <row r="16" spans="1:13">
      <c r="A16" s="3">
        <v>0.06</v>
      </c>
      <c r="B16" s="11">
        <f t="shared" si="0"/>
        <v>-24.436974992327126</v>
      </c>
      <c r="C16" s="3">
        <v>0.48699999999999999</v>
      </c>
      <c r="D16" s="3">
        <f t="shared" si="1"/>
        <v>-6.2494207757073141</v>
      </c>
      <c r="E16" s="3">
        <f t="shared" si="2"/>
        <v>-6.1124422246222601</v>
      </c>
      <c r="F16" s="3">
        <f t="shared" si="5"/>
        <v>-0.13697855108505408</v>
      </c>
      <c r="G16" s="3">
        <f t="shared" si="3"/>
        <v>8.1166666666666671</v>
      </c>
      <c r="H16" s="3">
        <v>0.64600000000000002</v>
      </c>
      <c r="I16" s="3">
        <f>20*LOG10(H16)</f>
        <v>-3.7953496400983178</v>
      </c>
      <c r="J16" s="3">
        <f t="shared" si="4"/>
        <v>-0.58012147077646503</v>
      </c>
      <c r="K16" s="3">
        <f>I16-J16</f>
        <v>-3.2152281693218527</v>
      </c>
      <c r="L16" s="3">
        <f>H16/C16</f>
        <v>1.3264887063655031</v>
      </c>
      <c r="M16" s="9"/>
    </row>
    <row r="17" spans="1:13">
      <c r="A17" s="3">
        <v>7.0000000000000007E-2</v>
      </c>
      <c r="B17" s="11">
        <f t="shared" si="0"/>
        <v>-23.098039199714862</v>
      </c>
      <c r="C17" s="3">
        <v>0.61599999999999999</v>
      </c>
      <c r="D17" s="3">
        <f t="shared" si="1"/>
        <v>-4.2083857567114906</v>
      </c>
      <c r="E17" s="3">
        <f t="shared" si="2"/>
        <v>-4.7377568463472457</v>
      </c>
      <c r="F17" s="3">
        <f t="shared" si="5"/>
        <v>0.52937108963575508</v>
      </c>
      <c r="G17" s="3">
        <f t="shared" si="3"/>
        <v>8.7999999999999989</v>
      </c>
      <c r="H17" s="3">
        <v>0.69099999999999995</v>
      </c>
      <c r="I17" s="3">
        <f>20*LOG10(H17)</f>
        <v>-3.2104390525160325</v>
      </c>
      <c r="J17" s="3">
        <f t="shared" si="4"/>
        <v>1.4584643061965634</v>
      </c>
      <c r="K17" s="3">
        <f>I17-J17</f>
        <v>-4.6689033587125959</v>
      </c>
      <c r="L17" s="3">
        <f>H17/C17</f>
        <v>1.1217532467532467</v>
      </c>
      <c r="M17" s="9"/>
    </row>
    <row r="18" spans="1:13">
      <c r="A18" s="3">
        <v>0.08</v>
      </c>
      <c r="B18" s="11">
        <f t="shared" si="0"/>
        <v>-21.938200260161128</v>
      </c>
      <c r="C18" s="3">
        <v>0.66600000000000004</v>
      </c>
      <c r="D18" s="3">
        <f t="shared" si="1"/>
        <v>-3.5305154165939783</v>
      </c>
      <c r="E18" s="3">
        <f t="shared" si="2"/>
        <v>-3.5469502071074288</v>
      </c>
      <c r="F18" s="3">
        <f t="shared" si="5"/>
        <v>1.6434790513450537E-2</v>
      </c>
      <c r="G18" s="3">
        <f t="shared" si="3"/>
        <v>8.3250000000000011</v>
      </c>
      <c r="H18" s="3">
        <v>0.70299999999999996</v>
      </c>
      <c r="I18" s="3">
        <f>20*LOG10(H18)</f>
        <v>-3.0608934996035213</v>
      </c>
      <c r="J18" s="3">
        <f t="shared" si="4"/>
        <v>2.1355212019059349</v>
      </c>
      <c r="K18" s="3">
        <f>I18-J18</f>
        <v>-5.1964147015094557</v>
      </c>
      <c r="L18" s="3">
        <f>H18/C18</f>
        <v>1.0555555555555554</v>
      </c>
    </row>
    <row r="19" spans="1:13">
      <c r="A19" s="3">
        <v>0.09</v>
      </c>
      <c r="B19" s="11">
        <f t="shared" si="0"/>
        <v>-20.915149811213503</v>
      </c>
      <c r="C19" s="3">
        <v>0.73899999999999999</v>
      </c>
      <c r="D19" s="3">
        <f t="shared" si="1"/>
        <v>-2.6271112321034855</v>
      </c>
      <c r="E19" s="3">
        <f t="shared" si="2"/>
        <v>-2.4965843111729029</v>
      </c>
      <c r="F19" s="3">
        <f t="shared" si="5"/>
        <v>-0.1305269209305826</v>
      </c>
      <c r="G19" s="3">
        <f t="shared" si="3"/>
        <v>8.2111111111111121</v>
      </c>
      <c r="H19" s="7">
        <v>0.72399999999999998</v>
      </c>
      <c r="I19" s="3">
        <f>20*LOG10(H19)</f>
        <v>-2.8052286760570624</v>
      </c>
      <c r="J19" s="3">
        <f t="shared" si="4"/>
        <v>3.0378413013750389</v>
      </c>
      <c r="K19" s="3">
        <f>I19-J19</f>
        <v>-5.8430699774321013</v>
      </c>
      <c r="L19" s="7">
        <f>H19/C19</f>
        <v>0.97970230040595396</v>
      </c>
    </row>
    <row r="20" spans="1:13">
      <c r="A20" s="7">
        <v>0.1</v>
      </c>
      <c r="B20" s="11">
        <f t="shared" si="0"/>
        <v>-20</v>
      </c>
      <c r="C20" s="7">
        <v>0.83599999999999997</v>
      </c>
      <c r="D20" s="3">
        <f t="shared" si="1"/>
        <v>-1.5558744512196725</v>
      </c>
      <c r="E20" s="3">
        <f t="shared" si="2"/>
        <v>-1.5569999999999986</v>
      </c>
      <c r="F20" s="3">
        <f t="shared" si="5"/>
        <v>1.1255487803261133E-3</v>
      </c>
      <c r="G20" s="8">
        <f t="shared" si="3"/>
        <v>8.36</v>
      </c>
      <c r="H20" s="3">
        <v>0.72199999999999998</v>
      </c>
      <c r="I20" s="3">
        <f>20*LOG10(H20)</f>
        <v>-2.8292560486072178</v>
      </c>
      <c r="J20" s="7">
        <f t="shared" si="4"/>
        <v>4.107792598121792</v>
      </c>
      <c r="K20" s="3">
        <f>I20-J20</f>
        <v>-6.9370486467290098</v>
      </c>
      <c r="L20" s="3">
        <f>H20/C20</f>
        <v>0.86363636363636365</v>
      </c>
    </row>
    <row r="21" spans="1:13">
      <c r="A21" s="3">
        <v>0.2</v>
      </c>
      <c r="B21" s="11">
        <f t="shared" si="0"/>
        <v>-13.979400086720375</v>
      </c>
      <c r="C21" s="3">
        <v>1.766</v>
      </c>
      <c r="D21" s="3">
        <f t="shared" si="1"/>
        <v>4.9398139848309954</v>
      </c>
      <c r="E21" s="3">
        <f t="shared" si="2"/>
        <v>4.6243499309641916</v>
      </c>
      <c r="F21" s="3">
        <f t="shared" si="5"/>
        <v>0.31546405386680387</v>
      </c>
      <c r="G21" s="4">
        <f t="shared" si="3"/>
        <v>8.83</v>
      </c>
      <c r="H21" s="3">
        <v>0.754</v>
      </c>
      <c r="I21" s="4">
        <f>20*LOG10(H21)</f>
        <v>-2.4525730826045189</v>
      </c>
      <c r="J21" s="14">
        <f t="shared" si="4"/>
        <v>10.595686208049198</v>
      </c>
      <c r="K21" s="3">
        <f>I21-J21</f>
        <v>-13.048259290653718</v>
      </c>
      <c r="L21" s="13">
        <f>H21/C21</f>
        <v>0.42695356738391843</v>
      </c>
    </row>
    <row r="22" spans="1:13">
      <c r="A22" s="17">
        <v>0.3</v>
      </c>
      <c r="B22" s="11">
        <f t="shared" si="0"/>
        <v>-10.457574905606752</v>
      </c>
      <c r="C22" s="3">
        <v>2.3889999999999998</v>
      </c>
      <c r="D22" s="3">
        <f t="shared" si="1"/>
        <v>7.564322994997557</v>
      </c>
      <c r="E22" s="3">
        <f t="shared" si="2"/>
        <v>8.2402078444135487</v>
      </c>
      <c r="F22" s="15">
        <f t="shared" si="5"/>
        <v>-0.6758848494159917</v>
      </c>
      <c r="G22" s="3">
        <f t="shared" si="3"/>
        <v>7.9633333333333329</v>
      </c>
    </row>
    <row r="23" spans="1:13">
      <c r="A23" s="17">
        <v>0.4</v>
      </c>
      <c r="B23" s="11">
        <f t="shared" si="0"/>
        <v>-7.9588001734407516</v>
      </c>
      <c r="C23" s="3">
        <v>2.7549999999999999</v>
      </c>
      <c r="D23" s="3">
        <f t="shared" si="1"/>
        <v>8.8024320637560773</v>
      </c>
      <c r="E23" s="3">
        <f t="shared" si="2"/>
        <v>10.805699861928382</v>
      </c>
      <c r="F23" s="15">
        <f t="shared" si="5"/>
        <v>-2.0032677981723044</v>
      </c>
      <c r="G23" s="3">
        <f t="shared" si="3"/>
        <v>6.8874999999999993</v>
      </c>
    </row>
    <row r="24" spans="1:13">
      <c r="A24" s="3">
        <v>0.5</v>
      </c>
      <c r="B24" s="11">
        <f t="shared" si="0"/>
        <v>-6.0205999132796242</v>
      </c>
      <c r="C24" s="3">
        <v>3.0750000000000002</v>
      </c>
      <c r="D24" s="3">
        <f t="shared" si="1"/>
        <v>9.756902402228711</v>
      </c>
      <c r="E24" s="3">
        <f t="shared" si="2"/>
        <v>12.79565006903581</v>
      </c>
      <c r="F24" s="3">
        <f t="shared" si="5"/>
        <v>-3.0387476668070992</v>
      </c>
      <c r="G24" s="3">
        <f t="shared" si="3"/>
        <v>6.15</v>
      </c>
    </row>
    <row r="25" spans="1:13">
      <c r="A25" s="3">
        <v>0.6</v>
      </c>
      <c r="B25" s="11">
        <f t="shared" si="0"/>
        <v>-4.4369749923271282</v>
      </c>
      <c r="C25" s="3">
        <v>3.3780000000000001</v>
      </c>
      <c r="D25" s="3">
        <f t="shared" si="1"/>
        <v>10.573192904699798</v>
      </c>
      <c r="E25" s="3">
        <f t="shared" si="2"/>
        <v>14.421557775377739</v>
      </c>
      <c r="F25" s="3">
        <f t="shared" si="5"/>
        <v>-3.8483648706779405</v>
      </c>
      <c r="G25" s="3">
        <f t="shared" si="3"/>
        <v>5.6300000000000008</v>
      </c>
    </row>
    <row r="26" spans="1:13">
      <c r="A26" s="3">
        <v>0.7</v>
      </c>
      <c r="B26" s="11">
        <f t="shared" si="0"/>
        <v>-3.0980391997148637</v>
      </c>
      <c r="C26" s="3">
        <v>3.6360000000000001</v>
      </c>
      <c r="D26" s="3">
        <f t="shared" si="1"/>
        <v>11.212477490998598</v>
      </c>
      <c r="E26" s="3">
        <f t="shared" si="2"/>
        <v>15.79624315365275</v>
      </c>
      <c r="F26" s="3">
        <f t="shared" si="5"/>
        <v>-4.5837656626541516</v>
      </c>
      <c r="G26" s="3">
        <f t="shared" si="3"/>
        <v>5.1942857142857148</v>
      </c>
    </row>
    <row r="27" spans="1:13">
      <c r="A27" s="3">
        <v>0.8</v>
      </c>
      <c r="B27" s="11">
        <f t="shared" si="0"/>
        <v>-1.9382002601611279</v>
      </c>
      <c r="C27" s="3">
        <v>3.8919999999999999</v>
      </c>
      <c r="D27" s="3">
        <f t="shared" si="1"/>
        <v>11.803456631926286</v>
      </c>
      <c r="E27" s="3">
        <f t="shared" si="2"/>
        <v>16.98704979289257</v>
      </c>
      <c r="F27" s="3">
        <f t="shared" si="5"/>
        <v>-5.183593160966284</v>
      </c>
      <c r="G27" s="3">
        <f t="shared" si="3"/>
        <v>4.8649999999999993</v>
      </c>
    </row>
    <row r="28" spans="1:13">
      <c r="A28" s="3">
        <v>0.9</v>
      </c>
      <c r="B28" s="11">
        <f t="shared" si="0"/>
        <v>-0.91514981121350236</v>
      </c>
      <c r="C28" s="3">
        <v>4.0659999999999998</v>
      </c>
      <c r="D28" s="3">
        <f t="shared" si="1"/>
        <v>12.183347486040395</v>
      </c>
      <c r="E28" s="3">
        <f t="shared" si="2"/>
        <v>18.037415688827096</v>
      </c>
      <c r="F28" s="3">
        <f t="shared" si="5"/>
        <v>-5.854068202786701</v>
      </c>
      <c r="G28" s="3">
        <f t="shared" si="3"/>
        <v>4.5177777777777779</v>
      </c>
    </row>
    <row r="29" spans="1:13">
      <c r="A29" s="3">
        <v>1</v>
      </c>
      <c r="B29" s="11">
        <f t="shared" si="0"/>
        <v>0</v>
      </c>
      <c r="C29" s="3">
        <v>4.1109999999999998</v>
      </c>
      <c r="D29" s="3">
        <f t="shared" si="1"/>
        <v>12.278949535606996</v>
      </c>
      <c r="E29" s="3">
        <f t="shared" si="2"/>
        <v>18.977</v>
      </c>
      <c r="F29" s="3">
        <f t="shared" si="5"/>
        <v>-6.6980504643930043</v>
      </c>
      <c r="G29" s="3">
        <f>C29/A29</f>
        <v>4.1109999999999998</v>
      </c>
    </row>
    <row r="34" spans="8:11">
      <c r="H34" s="2"/>
      <c r="I34" s="2"/>
      <c r="J34" s="2"/>
      <c r="K34" s="2"/>
    </row>
  </sheetData>
  <mergeCells count="3">
    <mergeCell ref="A1:A2"/>
    <mergeCell ref="C1:L1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2F12-83AC-4854-A93F-F9E000AACD41}">
  <dimension ref="A1:Q21"/>
  <sheetViews>
    <sheetView topLeftCell="A25" workbookViewId="0">
      <selection activeCell="O14" sqref="O14"/>
    </sheetView>
  </sheetViews>
  <sheetFormatPr defaultRowHeight="15"/>
  <cols>
    <col min="3" max="3" width="11" customWidth="1"/>
    <col min="4" max="4" width="10.5703125" customWidth="1"/>
    <col min="7" max="7" width="10.28515625" customWidth="1"/>
    <col min="13" max="13" width="10.85546875" bestFit="1" customWidth="1"/>
    <col min="14" max="14" width="13.5703125" customWidth="1"/>
    <col min="17" max="17" width="11" bestFit="1" customWidth="1"/>
  </cols>
  <sheetData>
    <row r="1" spans="1:17">
      <c r="A1" s="29" t="s">
        <v>0</v>
      </c>
      <c r="B1" s="32" t="s">
        <v>1</v>
      </c>
      <c r="C1" s="30" t="s">
        <v>11</v>
      </c>
      <c r="D1" s="30"/>
      <c r="E1" s="30"/>
      <c r="F1" s="30"/>
      <c r="G1" s="31"/>
      <c r="H1" s="31"/>
      <c r="I1" s="31"/>
      <c r="J1" s="31"/>
      <c r="K1" s="31"/>
      <c r="L1" s="31"/>
    </row>
    <row r="2" spans="1:17" ht="29.25">
      <c r="A2" s="29"/>
      <c r="B2" s="33"/>
      <c r="C2" s="27" t="s">
        <v>3</v>
      </c>
      <c r="D2" s="10" t="s">
        <v>4</v>
      </c>
      <c r="E2" s="10" t="s">
        <v>5</v>
      </c>
      <c r="F2" s="10" t="s">
        <v>6</v>
      </c>
      <c r="G2" s="28" t="s">
        <v>7</v>
      </c>
      <c r="H2" s="5" t="s">
        <v>8</v>
      </c>
      <c r="I2" s="5" t="s">
        <v>9</v>
      </c>
      <c r="J2" s="5" t="s">
        <v>5</v>
      </c>
      <c r="K2" s="5" t="s">
        <v>6</v>
      </c>
      <c r="L2" s="28" t="s">
        <v>10</v>
      </c>
      <c r="M2" s="27" t="s">
        <v>12</v>
      </c>
      <c r="N2" s="10" t="s">
        <v>13</v>
      </c>
      <c r="O2" s="10" t="s">
        <v>5</v>
      </c>
      <c r="P2" s="10" t="s">
        <v>6</v>
      </c>
      <c r="Q2" s="28" t="s">
        <v>14</v>
      </c>
    </row>
    <row r="3" spans="1:17">
      <c r="A3" s="6">
        <v>1E-4</v>
      </c>
      <c r="B3" s="12">
        <f t="shared" ref="B3:B21" si="0">20*LOG10(A3)</f>
        <v>-80</v>
      </c>
      <c r="C3" s="13">
        <v>7.2499999999999995E-4</v>
      </c>
      <c r="D3" s="3">
        <f t="shared" ref="D3:D21" si="1">20*LOG10(C3)</f>
        <v>-62.79323986858013</v>
      </c>
      <c r="E3" s="3">
        <f t="shared" ref="E3:E21" si="2">1.0267*B3+18.977</f>
        <v>-63.158999999999992</v>
      </c>
      <c r="F3" s="3">
        <f>D3-E3</f>
        <v>0.36576013141986152</v>
      </c>
      <c r="G3" s="3">
        <f t="shared" ref="G3:G21" si="3">C3/A3</f>
        <v>7.2499999999999991</v>
      </c>
      <c r="H3" s="3">
        <v>1.3799999999999999E-3</v>
      </c>
      <c r="I3" s="3">
        <f>20*LOG10(H3)</f>
        <v>-57.202418271975269</v>
      </c>
      <c r="J3" s="3">
        <f>0.9988*D3+5.6618</f>
        <v>-57.056087980737836</v>
      </c>
      <c r="K3" s="3">
        <f>I3-J3</f>
        <v>-0.14633029123743313</v>
      </c>
      <c r="L3" s="3">
        <f>H3/C3</f>
        <v>1.903448275862069</v>
      </c>
      <c r="M3" s="16">
        <v>1.9900000000000001E-2</v>
      </c>
    </row>
    <row r="4" spans="1:17">
      <c r="A4" s="3">
        <v>2.0000000000000001E-4</v>
      </c>
      <c r="B4" s="11">
        <f t="shared" si="0"/>
        <v>-73.979400086720375</v>
      </c>
      <c r="C4" s="3">
        <v>1.41E-3</v>
      </c>
      <c r="D4" s="3">
        <f t="shared" si="1"/>
        <v>-57.015617746892396</v>
      </c>
      <c r="E4" s="3">
        <f>1.0267*B4+18.977</f>
        <v>-56.977650069035803</v>
      </c>
      <c r="F4" s="3">
        <f t="shared" ref="F4:F21" si="4">D4-E4</f>
        <v>-3.7967677856592275E-2</v>
      </c>
      <c r="G4" s="3">
        <f t="shared" si="3"/>
        <v>7.05</v>
      </c>
      <c r="H4" s="3">
        <v>2.7299999999999998E-3</v>
      </c>
      <c r="I4" s="3">
        <f>20*LOG10(H4)</f>
        <v>-51.276747059184878</v>
      </c>
      <c r="J4" s="3">
        <f>0.9988*D4+5.6618</f>
        <v>-51.285399005596126</v>
      </c>
      <c r="K4" s="3">
        <f>I4-J4</f>
        <v>8.6519464112484457E-3</v>
      </c>
      <c r="L4" s="3">
        <f>H4/C4</f>
        <v>1.9361702127659572</v>
      </c>
    </row>
    <row r="5" spans="1:17">
      <c r="A5" s="3">
        <v>2.9999999999999997E-4</v>
      </c>
      <c r="B5" s="11">
        <f t="shared" si="0"/>
        <v>-70.457574905606748</v>
      </c>
      <c r="C5" s="3">
        <v>2.2300000000000002E-3</v>
      </c>
      <c r="D5" s="3">
        <f>20*LOG10(C5)</f>
        <v>-53.03390273903679</v>
      </c>
      <c r="E5" s="3">
        <f t="shared" si="2"/>
        <v>-53.361792155586443</v>
      </c>
      <c r="F5" s="3">
        <f t="shared" si="4"/>
        <v>0.32788941654965242</v>
      </c>
      <c r="G5" s="3">
        <f t="shared" si="3"/>
        <v>7.4333333333333345</v>
      </c>
      <c r="H5" s="3">
        <v>4.3E-3</v>
      </c>
      <c r="I5" s="3">
        <f>20*LOG10(H5)</f>
        <v>-47.330630888408265</v>
      </c>
      <c r="J5" s="3">
        <f>0.9988*D5+5.6618</f>
        <v>-47.308462055749949</v>
      </c>
      <c r="K5" s="3">
        <f>I5-J5</f>
        <v>-2.2168832658316262E-2</v>
      </c>
      <c r="L5" s="3">
        <f>H5/C5</f>
        <v>1.928251121076233</v>
      </c>
    </row>
    <row r="6" spans="1:17">
      <c r="A6" s="3">
        <v>1E-3</v>
      </c>
      <c r="B6" s="11">
        <f t="shared" si="0"/>
        <v>-60</v>
      </c>
      <c r="C6" s="3">
        <v>7.1799999999999998E-3</v>
      </c>
      <c r="D6" s="3">
        <f t="shared" si="1"/>
        <v>-42.877511115153993</v>
      </c>
      <c r="E6" s="3">
        <f t="shared" si="2"/>
        <v>-42.625</v>
      </c>
      <c r="F6" s="3">
        <f t="shared" si="4"/>
        <v>-0.25251111515399316</v>
      </c>
      <c r="G6" s="3">
        <f t="shared" si="3"/>
        <v>7.18</v>
      </c>
      <c r="H6" s="3">
        <v>1.3899999999999999E-2</v>
      </c>
      <c r="I6" s="3">
        <f>20*LOG10(H6)</f>
        <v>-37.139703994918101</v>
      </c>
      <c r="J6" s="3">
        <f>0.9988*D6+5.6618</f>
        <v>-37.164258101815811</v>
      </c>
      <c r="K6" s="3">
        <f>I6-J6</f>
        <v>2.4554106897710426E-2</v>
      </c>
      <c r="L6" s="3">
        <f>H6/C6</f>
        <v>1.9359331476323118</v>
      </c>
    </row>
    <row r="7" spans="1:17">
      <c r="A7">
        <v>2E-3</v>
      </c>
      <c r="B7" s="11">
        <f t="shared" si="0"/>
        <v>-53.979400086720375</v>
      </c>
      <c r="C7">
        <v>1.44E-2</v>
      </c>
      <c r="D7" s="3">
        <f t="shared" si="1"/>
        <v>-36.83275015809501</v>
      </c>
      <c r="E7" s="3">
        <f t="shared" si="2"/>
        <v>-36.443650069035812</v>
      </c>
      <c r="F7" s="3">
        <f t="shared" si="4"/>
        <v>-0.38910008905919824</v>
      </c>
      <c r="G7" s="3">
        <f t="shared" si="3"/>
        <v>7.1999999999999993</v>
      </c>
      <c r="H7">
        <v>2.8299999999999999E-2</v>
      </c>
      <c r="I7" s="3">
        <f>20*LOG10(H7)</f>
        <v>-30.964271289514194</v>
      </c>
      <c r="J7" s="3">
        <f>0.9988*D7+5.6618</f>
        <v>-31.1267508579053</v>
      </c>
      <c r="K7" s="3">
        <f>I7-J7</f>
        <v>0.162479568391106</v>
      </c>
      <c r="L7" s="3">
        <f>H7/C7</f>
        <v>1.9652777777777777</v>
      </c>
    </row>
    <row r="8" spans="1:17">
      <c r="A8" s="3">
        <v>3.0000000000000001E-3</v>
      </c>
      <c r="B8" s="11">
        <f t="shared" si="0"/>
        <v>-50.457574905606748</v>
      </c>
      <c r="C8">
        <v>2.1999999999999999E-2</v>
      </c>
      <c r="D8" s="3">
        <f t="shared" si="1"/>
        <v>-33.151546383555875</v>
      </c>
      <c r="E8" s="3">
        <f t="shared" si="2"/>
        <v>-32.827792155586451</v>
      </c>
      <c r="F8" s="3">
        <f t="shared" si="4"/>
        <v>-0.32375422796942388</v>
      </c>
      <c r="G8" s="3">
        <f t="shared" si="3"/>
        <v>7.333333333333333</v>
      </c>
      <c r="H8">
        <v>4.2700000000000002E-2</v>
      </c>
      <c r="I8" s="3">
        <f>20*LOG10(H8)</f>
        <v>-27.391442499499522</v>
      </c>
      <c r="J8" s="3">
        <f>0.9988*D8+5.6618</f>
        <v>-27.449964527895609</v>
      </c>
      <c r="K8" s="3">
        <f>I8-J8</f>
        <v>5.8522028396087222E-2</v>
      </c>
      <c r="L8" s="3">
        <f>H8/C8</f>
        <v>1.9409090909090911</v>
      </c>
    </row>
    <row r="9" spans="1:17">
      <c r="A9">
        <v>4.0000000000000001E-3</v>
      </c>
      <c r="B9" s="11">
        <f t="shared" si="0"/>
        <v>-47.95880017344075</v>
      </c>
      <c r="C9">
        <v>2.87E-2</v>
      </c>
      <c r="D9" s="3">
        <f t="shared" si="1"/>
        <v>-30.842362065320152</v>
      </c>
      <c r="E9" s="3">
        <f t="shared" si="2"/>
        <v>-30.262300138071613</v>
      </c>
      <c r="F9" s="3">
        <f t="shared" si="4"/>
        <v>-0.58006192724853989</v>
      </c>
      <c r="G9" s="3">
        <f t="shared" si="3"/>
        <v>7.1749999999999998</v>
      </c>
      <c r="H9">
        <v>5.4899999999999997E-2</v>
      </c>
      <c r="I9" s="3">
        <f>20*LOG10(H9)</f>
        <v>-25.20855311099816</v>
      </c>
      <c r="J9" s="3">
        <f>0.9988*D9+5.6618</f>
        <v>-25.143551230841769</v>
      </c>
      <c r="K9" s="3">
        <f>I9-J9</f>
        <v>-6.5001880156390968E-2</v>
      </c>
      <c r="L9" s="3">
        <f>H9/C9</f>
        <v>1.9128919860627176</v>
      </c>
    </row>
    <row r="10" spans="1:17">
      <c r="A10" s="3">
        <v>5.0000000000000001E-3</v>
      </c>
      <c r="B10" s="11">
        <f t="shared" si="0"/>
        <v>-46.020599913279625</v>
      </c>
      <c r="C10" s="3">
        <v>3.5999999999999997E-2</v>
      </c>
      <c r="D10" s="3">
        <f t="shared" si="1"/>
        <v>-28.873949984654253</v>
      </c>
      <c r="E10" s="3">
        <f t="shared" si="2"/>
        <v>-28.272349930964186</v>
      </c>
      <c r="F10" s="3">
        <f t="shared" si="4"/>
        <v>-0.60160005369006697</v>
      </c>
      <c r="G10" s="3">
        <f t="shared" si="3"/>
        <v>7.1999999999999993</v>
      </c>
      <c r="H10" s="3">
        <v>7.0800000000000002E-2</v>
      </c>
      <c r="I10" s="3">
        <f>20*LOG10(H10)</f>
        <v>-22.999334846204619</v>
      </c>
      <c r="J10" s="3">
        <f>0.9988*D10+5.6618</f>
        <v>-23.177501244672669</v>
      </c>
      <c r="K10" s="3">
        <f>I10-J10</f>
        <v>0.1781663984680506</v>
      </c>
      <c r="L10" s="3">
        <f>H10/C10</f>
        <v>1.9666666666666668</v>
      </c>
    </row>
    <row r="11" spans="1:17">
      <c r="A11" s="3">
        <v>0.01</v>
      </c>
      <c r="B11" s="11">
        <f t="shared" si="0"/>
        <v>-40</v>
      </c>
      <c r="C11" s="3">
        <v>7.51E-2</v>
      </c>
      <c r="D11" s="3">
        <f t="shared" si="1"/>
        <v>-22.487201259916635</v>
      </c>
      <c r="E11" s="3">
        <f t="shared" si="2"/>
        <v>-22.090999999999998</v>
      </c>
      <c r="F11" s="3">
        <f t="shared" si="4"/>
        <v>-0.39620125991663713</v>
      </c>
      <c r="G11" s="3">
        <f t="shared" si="3"/>
        <v>7.51</v>
      </c>
      <c r="H11" s="3">
        <v>0.14599999999999999</v>
      </c>
      <c r="I11" s="3">
        <f>20*LOG10(H11)</f>
        <v>-16.712942884311261</v>
      </c>
      <c r="J11" s="3">
        <f>0.9988*D11+5.6618</f>
        <v>-16.798416618404737</v>
      </c>
      <c r="K11" s="3">
        <f>I11-J11</f>
        <v>8.5473734093476139E-2</v>
      </c>
      <c r="L11" s="3">
        <f>H11/C11</f>
        <v>1.944074567243675</v>
      </c>
    </row>
    <row r="12" spans="1:17">
      <c r="A12" s="3">
        <v>0.02</v>
      </c>
      <c r="B12" s="11">
        <f t="shared" si="0"/>
        <v>-33.979400086720375</v>
      </c>
      <c r="C12" s="3">
        <v>0.155</v>
      </c>
      <c r="D12" s="3">
        <f t="shared" si="1"/>
        <v>-16.193366036594171</v>
      </c>
      <c r="E12" s="3">
        <f t="shared" si="2"/>
        <v>-15.909650069035809</v>
      </c>
      <c r="F12" s="3">
        <f t="shared" si="4"/>
        <v>-0.28371596755836137</v>
      </c>
      <c r="G12" s="3">
        <f t="shared" si="3"/>
        <v>7.75</v>
      </c>
      <c r="H12" s="3">
        <v>0.28799999999999998</v>
      </c>
      <c r="I12" s="3">
        <f>20*LOG10(H12)</f>
        <v>-10.812150244815385</v>
      </c>
      <c r="J12" s="3">
        <f>0.9988*D12+5.6618</f>
        <v>-10.512133997350258</v>
      </c>
      <c r="K12" s="3">
        <f>I12-J12</f>
        <v>-0.3000162474651269</v>
      </c>
      <c r="L12" s="3">
        <f>H12/C12</f>
        <v>1.8580645161290321</v>
      </c>
    </row>
    <row r="13" spans="1:17">
      <c r="A13" s="17">
        <v>0.03</v>
      </c>
      <c r="B13" s="11">
        <f t="shared" si="0"/>
        <v>-30.457574905606752</v>
      </c>
      <c r="C13" s="3">
        <v>0.24399999999999999</v>
      </c>
      <c r="D13" s="3">
        <f t="shared" si="1"/>
        <v>-12.252203473225411</v>
      </c>
      <c r="E13" s="3">
        <f t="shared" si="2"/>
        <v>-12.293792155586448</v>
      </c>
      <c r="F13" s="3">
        <f t="shared" si="4"/>
        <v>4.1588682361037854E-2</v>
      </c>
      <c r="G13" s="3">
        <f>C13/A13</f>
        <v>8.1333333333333329</v>
      </c>
      <c r="H13" s="3">
        <v>0.439</v>
      </c>
      <c r="I13" s="3">
        <f>20*LOG10(H13)</f>
        <v>-7.150709595157573</v>
      </c>
      <c r="J13" s="3">
        <f>0.9988*D13+5.6618</f>
        <v>-6.5757008290575394</v>
      </c>
      <c r="K13" s="15">
        <f>I13-J13</f>
        <v>-0.5750087661000336</v>
      </c>
      <c r="L13" s="3">
        <f>H13/C13</f>
        <v>1.7991803278688525</v>
      </c>
    </row>
    <row r="14" spans="1:17">
      <c r="A14" s="17">
        <v>0.04</v>
      </c>
      <c r="B14" s="11">
        <f t="shared" si="0"/>
        <v>-27.95880017344075</v>
      </c>
      <c r="C14" s="3">
        <v>0.33</v>
      </c>
      <c r="D14" s="3">
        <f t="shared" si="1"/>
        <v>-9.6297212024422496</v>
      </c>
      <c r="E14" s="3">
        <f t="shared" si="2"/>
        <v>-9.7283001380716172</v>
      </c>
      <c r="F14" s="3">
        <f t="shared" si="4"/>
        <v>9.8578935629367592E-2</v>
      </c>
      <c r="G14" s="3">
        <f t="shared" si="3"/>
        <v>8.25</v>
      </c>
      <c r="H14" s="3">
        <v>0.51900000000000002</v>
      </c>
      <c r="I14" s="3">
        <f>20*LOG10(H14)</f>
        <v>-5.6966528430308427</v>
      </c>
      <c r="J14" s="3">
        <f>0.9988*D14+5.6618</f>
        <v>-3.9563655369993187</v>
      </c>
      <c r="K14" s="15">
        <f>I14-J14</f>
        <v>-1.740287306031524</v>
      </c>
      <c r="L14" s="3">
        <f>H14/C14</f>
        <v>1.5727272727272728</v>
      </c>
    </row>
    <row r="15" spans="1:17">
      <c r="A15" s="3">
        <v>0.05</v>
      </c>
      <c r="B15" s="11">
        <f t="shared" si="0"/>
        <v>-26.020599913279625</v>
      </c>
      <c r="C15" s="3">
        <v>0.40899999999999997</v>
      </c>
      <c r="D15" s="3">
        <f t="shared" si="1"/>
        <v>-7.7655338398531644</v>
      </c>
      <c r="E15" s="3">
        <f t="shared" si="2"/>
        <v>-7.7383499309641905</v>
      </c>
      <c r="F15" s="3">
        <f t="shared" si="4"/>
        <v>-2.7183908888973818E-2</v>
      </c>
      <c r="G15" s="3">
        <f t="shared" si="3"/>
        <v>8.18</v>
      </c>
      <c r="H15" s="3">
        <v>0.58699999999999997</v>
      </c>
      <c r="I15" s="3">
        <f>20*LOG10(H15)</f>
        <v>-4.6272379750477111</v>
      </c>
      <c r="J15" s="3">
        <f>0.9988*D15+5.6618</f>
        <v>-2.0944151992453399</v>
      </c>
      <c r="K15" s="3">
        <f>I15-J15</f>
        <v>-2.5328227758023711</v>
      </c>
      <c r="L15" s="3">
        <f>H15/C15</f>
        <v>1.4352078239608801</v>
      </c>
    </row>
    <row r="16" spans="1:17">
      <c r="A16" s="3">
        <v>0.06</v>
      </c>
      <c r="B16" s="11">
        <f t="shared" si="0"/>
        <v>-24.436974992327126</v>
      </c>
      <c r="C16" s="3">
        <v>0.48699999999999999</v>
      </c>
      <c r="D16" s="3">
        <f t="shared" si="1"/>
        <v>-6.2494207757073141</v>
      </c>
      <c r="E16" s="3">
        <f t="shared" si="2"/>
        <v>-6.1124422246222601</v>
      </c>
      <c r="F16" s="3">
        <f t="shared" si="4"/>
        <v>-0.13697855108505408</v>
      </c>
      <c r="G16" s="3">
        <f t="shared" si="3"/>
        <v>8.1166666666666671</v>
      </c>
      <c r="H16" s="3">
        <v>0.64600000000000002</v>
      </c>
      <c r="I16" s="3">
        <f>20*LOG10(H16)</f>
        <v>-3.7953496400983178</v>
      </c>
      <c r="J16" s="3">
        <f>0.9988*D16+5.6618</f>
        <v>-0.58012147077646503</v>
      </c>
      <c r="K16" s="3">
        <f>I16-J16</f>
        <v>-3.2152281693218527</v>
      </c>
      <c r="L16" s="3">
        <f>H16/C16</f>
        <v>1.3264887063655031</v>
      </c>
    </row>
    <row r="17" spans="1:12">
      <c r="A17" s="3">
        <v>7.0000000000000007E-2</v>
      </c>
      <c r="B17" s="11">
        <f t="shared" si="0"/>
        <v>-23.098039199714862</v>
      </c>
      <c r="C17" s="3">
        <v>0.61599999999999999</v>
      </c>
      <c r="D17" s="3">
        <f t="shared" si="1"/>
        <v>-4.2083857567114906</v>
      </c>
      <c r="E17" s="3">
        <f t="shared" si="2"/>
        <v>-4.7377568463472457</v>
      </c>
      <c r="F17" s="3">
        <f t="shared" si="4"/>
        <v>0.52937108963575508</v>
      </c>
      <c r="G17" s="3">
        <f t="shared" si="3"/>
        <v>8.7999999999999989</v>
      </c>
      <c r="H17" s="3">
        <v>0.69099999999999995</v>
      </c>
      <c r="I17" s="3">
        <f>20*LOG10(H17)</f>
        <v>-3.2104390525160325</v>
      </c>
      <c r="J17" s="3">
        <f>0.9988*D17+5.6618</f>
        <v>1.4584643061965634</v>
      </c>
      <c r="K17" s="3">
        <f>I17-J17</f>
        <v>-4.6689033587125959</v>
      </c>
      <c r="L17" s="3">
        <f>H17/C17</f>
        <v>1.1217532467532467</v>
      </c>
    </row>
    <row r="18" spans="1:12">
      <c r="A18" s="3">
        <v>0.08</v>
      </c>
      <c r="B18" s="11">
        <f t="shared" si="0"/>
        <v>-21.938200260161128</v>
      </c>
      <c r="C18" s="3">
        <v>0.66600000000000004</v>
      </c>
      <c r="D18" s="3">
        <f t="shared" si="1"/>
        <v>-3.5305154165939783</v>
      </c>
      <c r="E18" s="3">
        <f t="shared" si="2"/>
        <v>-3.5469502071074288</v>
      </c>
      <c r="F18" s="3">
        <f t="shared" si="4"/>
        <v>1.6434790513450537E-2</v>
      </c>
      <c r="G18" s="3">
        <f t="shared" si="3"/>
        <v>8.3250000000000011</v>
      </c>
      <c r="H18" s="3">
        <v>0.70299999999999996</v>
      </c>
      <c r="I18" s="3">
        <f>20*LOG10(H18)</f>
        <v>-3.0608934996035213</v>
      </c>
      <c r="J18" s="3">
        <f>0.9988*D18+5.6618</f>
        <v>2.1355212019059349</v>
      </c>
      <c r="K18" s="3">
        <f>I18-J18</f>
        <v>-5.1964147015094557</v>
      </c>
      <c r="L18" s="3">
        <f>H18/C18</f>
        <v>1.0555555555555554</v>
      </c>
    </row>
    <row r="19" spans="1:12">
      <c r="A19" s="3">
        <v>0.09</v>
      </c>
      <c r="B19" s="11">
        <f t="shared" si="0"/>
        <v>-20.915149811213503</v>
      </c>
      <c r="C19" s="3">
        <v>0.73899999999999999</v>
      </c>
      <c r="D19" s="3">
        <f t="shared" si="1"/>
        <v>-2.6271112321034855</v>
      </c>
      <c r="E19" s="3">
        <f t="shared" si="2"/>
        <v>-2.4965843111729029</v>
      </c>
      <c r="F19" s="3">
        <f t="shared" si="4"/>
        <v>-0.1305269209305826</v>
      </c>
      <c r="G19" s="3">
        <f t="shared" si="3"/>
        <v>8.2111111111111121</v>
      </c>
      <c r="H19" s="7">
        <v>0.72399999999999998</v>
      </c>
      <c r="I19" s="3">
        <f>20*LOG10(H19)</f>
        <v>-2.8052286760570624</v>
      </c>
      <c r="J19" s="3">
        <f>0.9988*D19+5.6618</f>
        <v>3.0378413013750389</v>
      </c>
      <c r="K19" s="3">
        <f>I19-J19</f>
        <v>-5.8430699774321013</v>
      </c>
      <c r="L19" s="7">
        <f>H19/C19</f>
        <v>0.97970230040595396</v>
      </c>
    </row>
    <row r="20" spans="1:12">
      <c r="A20" s="7">
        <v>0.1</v>
      </c>
      <c r="B20" s="11">
        <f t="shared" si="0"/>
        <v>-20</v>
      </c>
      <c r="C20" s="7">
        <v>0.83599999999999997</v>
      </c>
      <c r="D20" s="3">
        <f t="shared" si="1"/>
        <v>-1.5558744512196725</v>
      </c>
      <c r="E20" s="3">
        <f t="shared" si="2"/>
        <v>-1.5569999999999986</v>
      </c>
      <c r="F20" s="3">
        <f t="shared" si="4"/>
        <v>1.1255487803261133E-3</v>
      </c>
      <c r="G20" s="8">
        <f t="shared" si="3"/>
        <v>8.36</v>
      </c>
      <c r="H20" s="3">
        <v>0.72199999999999998</v>
      </c>
      <c r="I20" s="3">
        <f>20*LOG10(H20)</f>
        <v>-2.8292560486072178</v>
      </c>
      <c r="J20" s="7">
        <f>0.9988*D20+5.6618</f>
        <v>4.107792598121792</v>
      </c>
      <c r="K20" s="3">
        <f>I20-J20</f>
        <v>-6.9370486467290098</v>
      </c>
      <c r="L20" s="3">
        <f>H20/C20</f>
        <v>0.86363636363636365</v>
      </c>
    </row>
    <row r="21" spans="1:12">
      <c r="A21" s="3">
        <v>0.2</v>
      </c>
      <c r="B21" s="11">
        <f t="shared" si="0"/>
        <v>-13.979400086720375</v>
      </c>
      <c r="C21" s="3">
        <v>1.766</v>
      </c>
      <c r="D21" s="3">
        <f t="shared" si="1"/>
        <v>4.9398139848309954</v>
      </c>
      <c r="E21" s="3">
        <f t="shared" si="2"/>
        <v>4.6243499309641916</v>
      </c>
      <c r="F21" s="3">
        <f t="shared" si="4"/>
        <v>0.31546405386680387</v>
      </c>
      <c r="G21" s="4">
        <f t="shared" si="3"/>
        <v>8.83</v>
      </c>
      <c r="H21" s="3">
        <v>0.754</v>
      </c>
      <c r="I21" s="4">
        <f>20*LOG10(H21)</f>
        <v>-2.4525730826045189</v>
      </c>
      <c r="J21" s="14">
        <f>0.9988*D21+5.6618</f>
        <v>10.595686208049198</v>
      </c>
      <c r="K21" s="3">
        <f>I21-J21</f>
        <v>-13.048259290653718</v>
      </c>
      <c r="L21" s="13">
        <f>H21/C21</f>
        <v>0.42695356738391843</v>
      </c>
    </row>
  </sheetData>
  <mergeCells count="3">
    <mergeCell ref="A1:A2"/>
    <mergeCell ref="B1:B2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EDE3-00E7-41A4-840E-36700A98B1DE}">
  <dimension ref="A1:G18"/>
  <sheetViews>
    <sheetView tabSelected="1" workbookViewId="0">
      <selection activeCell="C18" sqref="C18"/>
    </sheetView>
  </sheetViews>
  <sheetFormatPr defaultRowHeight="15"/>
  <cols>
    <col min="1" max="1" width="9.7109375" bestFit="1" customWidth="1"/>
    <col min="2" max="2" width="18.5703125" bestFit="1" customWidth="1"/>
    <col min="4" max="4" width="18.42578125" bestFit="1" customWidth="1"/>
    <col min="5" max="5" width="14.42578125" bestFit="1" customWidth="1"/>
    <col min="6" max="6" width="15.85546875" bestFit="1" customWidth="1"/>
    <col min="7" max="7" width="11.85546875" bestFit="1" customWidth="1"/>
  </cols>
  <sheetData>
    <row r="1" spans="1:7">
      <c r="A1" s="18"/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</row>
    <row r="2" spans="1:7">
      <c r="A2" s="19" t="s">
        <v>21</v>
      </c>
      <c r="B2" s="19" t="s">
        <v>22</v>
      </c>
      <c r="C2" s="19" t="s">
        <v>23</v>
      </c>
      <c r="D2" s="20">
        <v>11.7</v>
      </c>
      <c r="E2" s="21">
        <f>20*LOG(D2)</f>
        <v>21.363717234923236</v>
      </c>
      <c r="F2" s="21">
        <f>10^(G2/20)</f>
        <v>6.9984199600227361</v>
      </c>
      <c r="G2" s="20">
        <v>16.899999999999999</v>
      </c>
    </row>
    <row r="3" spans="1:7">
      <c r="A3" s="19" t="s">
        <v>24</v>
      </c>
      <c r="B3" s="19" t="s">
        <v>25</v>
      </c>
      <c r="C3" s="19" t="s">
        <v>23</v>
      </c>
      <c r="D3" s="20">
        <v>3.61</v>
      </c>
      <c r="E3" s="21">
        <f>20*LOG(D3)</f>
        <v>11.150144038113158</v>
      </c>
      <c r="F3" s="21">
        <f>10^(G3/20)</f>
        <v>1.9186687406702896</v>
      </c>
      <c r="G3" s="20">
        <v>5.66</v>
      </c>
    </row>
    <row r="4" spans="1:7">
      <c r="A4" s="22"/>
      <c r="B4" s="22"/>
      <c r="C4" s="22"/>
      <c r="D4" s="23"/>
      <c r="E4" s="23"/>
      <c r="F4" s="23"/>
      <c r="G4" s="23"/>
    </row>
    <row r="5" spans="1:7">
      <c r="A5" s="24"/>
      <c r="B5" s="24" t="s">
        <v>15</v>
      </c>
      <c r="C5" s="24" t="s">
        <v>16</v>
      </c>
      <c r="D5" s="24" t="s">
        <v>26</v>
      </c>
      <c r="E5" s="24" t="s">
        <v>27</v>
      </c>
      <c r="F5" s="22"/>
      <c r="G5" s="22"/>
    </row>
    <row r="6" spans="1:7">
      <c r="A6" s="19" t="s">
        <v>28</v>
      </c>
      <c r="B6" s="19" t="s">
        <v>29</v>
      </c>
      <c r="C6" s="19" t="s">
        <v>30</v>
      </c>
      <c r="D6" s="21">
        <f>10^(E6/20)</f>
        <v>13.427649611378635</v>
      </c>
      <c r="E6" s="19">
        <f>G2+G3</f>
        <v>22.56</v>
      </c>
      <c r="F6" s="22"/>
      <c r="G6" s="22"/>
    </row>
    <row r="7" spans="1:7">
      <c r="A7" s="22"/>
      <c r="B7" s="22"/>
      <c r="C7" s="22"/>
      <c r="D7" s="22"/>
      <c r="E7" s="22"/>
      <c r="F7" s="22"/>
      <c r="G7" s="22"/>
    </row>
    <row r="8" spans="1:7">
      <c r="A8" s="22"/>
      <c r="B8" s="22"/>
      <c r="C8" s="22"/>
      <c r="D8" s="22"/>
      <c r="E8" s="22"/>
      <c r="F8" s="22"/>
      <c r="G8" s="22"/>
    </row>
    <row r="9" spans="1:7">
      <c r="A9" s="25"/>
      <c r="B9" s="25" t="s">
        <v>31</v>
      </c>
      <c r="C9" s="22"/>
      <c r="D9" s="22"/>
      <c r="E9" s="22"/>
      <c r="F9" s="22"/>
      <c r="G9" s="22"/>
    </row>
    <row r="10" spans="1:7">
      <c r="A10" s="20" t="s">
        <v>21</v>
      </c>
      <c r="B10" s="20">
        <v>2.57</v>
      </c>
      <c r="C10" s="22"/>
      <c r="D10" s="22"/>
      <c r="E10" s="22"/>
      <c r="F10" s="22"/>
      <c r="G10" s="22"/>
    </row>
    <row r="11" spans="1:7">
      <c r="A11" s="20" t="s">
        <v>24</v>
      </c>
      <c r="B11" s="20">
        <v>1.8</v>
      </c>
      <c r="C11" s="22"/>
      <c r="D11" s="22"/>
      <c r="E11" s="22"/>
      <c r="F11" s="22"/>
      <c r="G11" s="22"/>
    </row>
    <row r="12" spans="1:7">
      <c r="A12" s="3" t="s">
        <v>32</v>
      </c>
      <c r="B12" s="3">
        <v>0.15</v>
      </c>
      <c r="C12" s="22"/>
      <c r="D12" s="22"/>
      <c r="E12" s="22"/>
      <c r="F12" s="22"/>
      <c r="G12" s="22"/>
    </row>
    <row r="13" spans="1:7">
      <c r="A13" s="20" t="s">
        <v>28</v>
      </c>
      <c r="B13" s="20">
        <v>7.37</v>
      </c>
      <c r="C13" s="22"/>
      <c r="D13" s="22"/>
      <c r="E13" s="22"/>
      <c r="F13" s="22"/>
      <c r="G13" s="22"/>
    </row>
    <row r="14" spans="1:7">
      <c r="A14" s="22"/>
      <c r="B14" s="22"/>
      <c r="C14" s="22"/>
      <c r="D14" s="22"/>
      <c r="E14" s="22"/>
      <c r="F14" s="22"/>
      <c r="G14" s="22"/>
    </row>
    <row r="15" spans="1:7">
      <c r="A15" s="26"/>
      <c r="B15" s="26" t="s">
        <v>33</v>
      </c>
      <c r="C15" s="22"/>
      <c r="D15" s="22"/>
      <c r="E15" s="22"/>
      <c r="F15" s="22"/>
      <c r="G15" s="22"/>
    </row>
    <row r="16" spans="1:7">
      <c r="A16" s="20" t="s">
        <v>21</v>
      </c>
      <c r="B16" s="20">
        <v>0.35</v>
      </c>
      <c r="C16" s="22"/>
      <c r="D16" s="22"/>
      <c r="E16" s="22"/>
      <c r="F16" s="22"/>
      <c r="G16" s="22"/>
    </row>
    <row r="17" spans="1:7">
      <c r="A17" s="20" t="s">
        <v>24</v>
      </c>
      <c r="B17" s="20">
        <v>0.15</v>
      </c>
      <c r="C17" s="22"/>
      <c r="D17" s="22"/>
      <c r="E17" s="22"/>
      <c r="F17" s="22"/>
      <c r="G17" s="22"/>
    </row>
    <row r="18" spans="1:7">
      <c r="A18" s="20" t="s">
        <v>32</v>
      </c>
      <c r="B18" s="20">
        <v>0.4</v>
      </c>
      <c r="C18" s="22"/>
      <c r="D18" s="22"/>
      <c r="E18" s="22"/>
      <c r="F18" s="22"/>
      <c r="G18" s="22"/>
    </row>
  </sheetData>
  <conditionalFormatting sqref="D3:E3">
    <cfRule type="cellIs" dxfId="0" priority="1" operator="greaterThan">
      <formula>"3,5+$C$6"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HADI SARAH</dc:creator>
  <cp:keywords/>
  <dc:description/>
  <cp:lastModifiedBy>sarah hadi</cp:lastModifiedBy>
  <cp:revision/>
  <dcterms:created xsi:type="dcterms:W3CDTF">2025-03-14T12:55:36Z</dcterms:created>
  <dcterms:modified xsi:type="dcterms:W3CDTF">2025-06-12T09:24:27Z</dcterms:modified>
  <cp:category/>
  <cp:contentStatus/>
</cp:coreProperties>
</file>