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"/>
    </mc:Choice>
  </mc:AlternateContent>
  <xr:revisionPtr revIDLastSave="0" documentId="13_ncr:1_{B24DE35D-79D8-904F-94A0-D160B204297E}" xr6:coauthVersionLast="47" xr6:coauthVersionMax="47" xr10:uidLastSave="{00000000-0000-0000-0000-000000000000}"/>
  <bookViews>
    <workbookView xWindow="0" yWindow="500" windowWidth="28800" windowHeight="15980" activeTab="2" xr2:uid="{7A7FA35A-A4A8-FF43-BD0A-2F48C3B9B20E}"/>
  </bookViews>
  <sheets>
    <sheet name="Werte" sheetId="1" r:id="rId1"/>
    <sheet name="Werte für A4" sheetId="4" r:id="rId2"/>
    <sheet name="Werte für A5" sheetId="5" r:id="rId3"/>
    <sheet name="Tabelle2" sheetId="6" r:id="rId4"/>
    <sheet name="Literatur" sheetId="2" r:id="rId5"/>
    <sheet name="PlotA5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3" i="1"/>
  <c r="C33" i="1"/>
  <c r="H3" i="1"/>
  <c r="H34" i="1"/>
  <c r="H35" i="1"/>
  <c r="H36" i="1"/>
  <c r="G34" i="1"/>
  <c r="G35" i="1"/>
  <c r="G36" i="1"/>
  <c r="B34" i="1"/>
  <c r="C34" i="1" s="1"/>
  <c r="D34" i="1"/>
  <c r="B35" i="1"/>
  <c r="D35" i="1"/>
  <c r="B36" i="1"/>
  <c r="C36" i="1"/>
  <c r="D36" i="1"/>
  <c r="G27" i="1"/>
  <c r="H27" i="1"/>
  <c r="G28" i="1"/>
  <c r="H28" i="1"/>
  <c r="G29" i="1"/>
  <c r="H29" i="1"/>
  <c r="G30" i="1"/>
  <c r="H30" i="1"/>
  <c r="B27" i="1"/>
  <c r="C27" i="1" s="1"/>
  <c r="D27" i="1"/>
  <c r="B28" i="1"/>
  <c r="D28" i="1"/>
  <c r="B29" i="1"/>
  <c r="C29" i="1"/>
  <c r="D29" i="1"/>
  <c r="B30" i="1"/>
  <c r="D30" i="1"/>
  <c r="G21" i="1"/>
  <c r="H21" i="1"/>
  <c r="G22" i="1"/>
  <c r="H22" i="1"/>
  <c r="B21" i="1"/>
  <c r="C21" i="1" s="1"/>
  <c r="D21" i="1"/>
  <c r="B22" i="1"/>
  <c r="D22" i="1"/>
  <c r="G14" i="1"/>
  <c r="H14" i="1"/>
  <c r="G15" i="1"/>
  <c r="H15" i="1"/>
  <c r="G16" i="1"/>
  <c r="H16" i="1"/>
  <c r="G17" i="1"/>
  <c r="H17" i="1"/>
  <c r="D14" i="1"/>
  <c r="C15" i="1"/>
  <c r="D15" i="1"/>
  <c r="C16" i="1"/>
  <c r="D16" i="1"/>
  <c r="D17" i="1"/>
  <c r="B14" i="1"/>
  <c r="B15" i="1"/>
  <c r="B16" i="1"/>
  <c r="B17" i="1"/>
  <c r="H10" i="1"/>
  <c r="G10" i="1"/>
  <c r="D10" i="1"/>
  <c r="B10" i="1"/>
  <c r="H33" i="1"/>
  <c r="G33" i="1"/>
  <c r="H26" i="1"/>
  <c r="G26" i="1"/>
  <c r="H20" i="1"/>
  <c r="G20" i="1"/>
  <c r="H13" i="1"/>
  <c r="G13" i="1"/>
  <c r="D33" i="1"/>
  <c r="B33" i="1"/>
  <c r="D26" i="1"/>
  <c r="B26" i="1"/>
  <c r="D20" i="1"/>
  <c r="B20" i="1"/>
  <c r="D13" i="1"/>
  <c r="B13" i="1"/>
  <c r="H9" i="1"/>
  <c r="G9" i="1"/>
  <c r="B9" i="1"/>
  <c r="D9" i="1"/>
  <c r="H4" i="1"/>
  <c r="H5" i="1"/>
  <c r="H6" i="1"/>
  <c r="G4" i="1"/>
  <c r="G5" i="1"/>
  <c r="G6" i="1"/>
  <c r="G3" i="1"/>
  <c r="D4" i="1"/>
  <c r="D5" i="1"/>
  <c r="D6" i="1"/>
  <c r="D3" i="1"/>
  <c r="B4" i="1"/>
  <c r="B5" i="1"/>
  <c r="B6" i="1"/>
  <c r="K2" i="1"/>
  <c r="C5" i="1" s="1"/>
  <c r="B3" i="1"/>
  <c r="C9" i="1" l="1"/>
  <c r="C30" i="1"/>
  <c r="C14" i="1"/>
  <c r="C10" i="1"/>
  <c r="C28" i="1"/>
  <c r="C35" i="1"/>
  <c r="C20" i="1"/>
  <c r="C17" i="1"/>
  <c r="C22" i="1"/>
  <c r="C6" i="1"/>
  <c r="C3" i="1"/>
  <c r="C4" i="1"/>
</calcChain>
</file>

<file path=xl/sharedStrings.xml><?xml version="1.0" encoding="utf-8"?>
<sst xmlns="http://schemas.openxmlformats.org/spreadsheetml/2006/main" count="251" uniqueCount="38">
  <si>
    <t>Wellenlänge</t>
  </si>
  <si>
    <t>Wellenzahl in 
1/cm</t>
  </si>
  <si>
    <t>Intensität 
0°</t>
  </si>
  <si>
    <t>Intensität 
90°</t>
  </si>
  <si>
    <t>Depolarisation</t>
  </si>
  <si>
    <t>Fehler Delta</t>
  </si>
  <si>
    <t>Wellenzahl
Delta</t>
  </si>
  <si>
    <t>CCl_4</t>
  </si>
  <si>
    <t>Anti-Stokes</t>
  </si>
  <si>
    <t>Stokes</t>
  </si>
  <si>
    <t>CHCl_3</t>
  </si>
  <si>
    <t>CDCl_3</t>
  </si>
  <si>
    <t>Laser</t>
  </si>
  <si>
    <t>Fehler 
Depol</t>
  </si>
  <si>
    <t>Sym</t>
  </si>
  <si>
    <t>Fehler 
Delta</t>
  </si>
  <si>
    <t>"Fehler 
Depol"</t>
  </si>
  <si>
    <t>Fehler 
lambda</t>
  </si>
  <si>
    <t>depol</t>
  </si>
  <si>
    <t>pol</t>
  </si>
  <si>
    <t>CHBr_3</t>
  </si>
  <si>
    <t>Wellenzahl</t>
  </si>
  <si>
    <t>CHCl3</t>
  </si>
  <si>
    <t>CCl4</t>
  </si>
  <si>
    <t>x-Wert</t>
  </si>
  <si>
    <t>Molekül</t>
  </si>
  <si>
    <t>CHCL3</t>
  </si>
  <si>
    <t>CDCL3</t>
  </si>
  <si>
    <t>CHBr3</t>
  </si>
  <si>
    <t>Depol</t>
  </si>
  <si>
    <t>Pol</t>
  </si>
  <si>
    <t>Fehler</t>
  </si>
  <si>
    <t>Depolgrad</t>
  </si>
  <si>
    <t>CCL4</t>
  </si>
  <si>
    <t>CDCl3</t>
  </si>
  <si>
    <t>CHBR3</t>
  </si>
  <si>
    <t>Depol.</t>
  </si>
  <si>
    <t>Pol.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</si>
</sst>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"/>
    <numFmt numFmtId="167" formatCode="0.000"/>
  </numFmts>
  <fonts count="10">
    <font>
      <sz val="12"/>
      <color theme="1"/>
      <name val="Calibri-Light"/>
      <family val="2"/>
    </font>
    <font>
      <b/>
      <sz val="14"/>
      <color theme="1"/>
      <name val="Calibri Light"/>
      <family val="2"/>
      <scheme val="major"/>
    </font>
    <font>
      <sz val="14"/>
      <color rgb="FF222222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-Light"/>
      <family val="2"/>
    </font>
    <font>
      <b/>
      <sz val="14"/>
      <color theme="1"/>
      <name val="Calibri-Light"/>
    </font>
    <font>
      <b/>
      <sz val="14"/>
      <color rgb="FF000000"/>
      <name val="Calibri Light"/>
      <family val="2"/>
    </font>
    <font>
      <sz val="8"/>
      <name val="Calibri-Light"/>
      <family val="2"/>
    </font>
    <font>
      <b/>
      <sz val="12"/>
      <color theme="1"/>
      <name val="Calibri-Light"/>
    </font>
    <font>
      <sz val="12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Border="1"/>
    <xf numFmtId="16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/>
    <xf numFmtId="166" fontId="6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9" fillId="0" borderId="0" xfId="0" applyFont="1"/>
    <xf numFmtId="0" fontId="0" fillId="0" borderId="0" xfId="0" applyFill="1"/>
    <xf numFmtId="0" fontId="8" fillId="0" borderId="0" xfId="0" applyFont="1" applyFill="1"/>
    <xf numFmtId="164" fontId="9" fillId="0" borderId="0" xfId="0" applyNumberFormat="1" applyFont="1"/>
    <xf numFmtId="166" fontId="9" fillId="0" borderId="0" xfId="0" applyNumberFormat="1" applyFont="1"/>
    <xf numFmtId="165" fontId="9" fillId="0" borderId="0" xfId="0" applyNumberFormat="1" applyFont="1"/>
    <xf numFmtId="164" fontId="1" fillId="3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028B-AD82-4E49-A55B-57E6B7CFC3AB}">
  <dimension ref="A1:M36"/>
  <sheetViews>
    <sheetView view="pageLayout" topLeftCell="A24" zoomScaleNormal="100" workbookViewId="0">
      <selection activeCell="A24" sqref="A24:I36"/>
    </sheetView>
  </sheetViews>
  <sheetFormatPr baseColWidth="10" defaultRowHeight="19"/>
  <cols>
    <col min="1" max="1" width="14.83203125" style="12" customWidth="1"/>
    <col min="2" max="2" width="16.33203125" style="11" customWidth="1"/>
    <col min="3" max="3" width="13.1640625" style="15" customWidth="1"/>
    <col min="4" max="4" width="11.5" style="15" customWidth="1"/>
    <col min="5" max="5" width="13.33203125" style="13" customWidth="1"/>
    <col min="6" max="6" width="13.83203125" style="13" customWidth="1"/>
    <col min="7" max="7" width="16" style="11" customWidth="1"/>
    <col min="8" max="8" width="13.83203125" style="11" customWidth="1"/>
    <col min="9" max="9" width="10.33203125" style="11" customWidth="1"/>
    <col min="10" max="16384" width="10.83203125" style="1"/>
  </cols>
  <sheetData>
    <row r="1" spans="1:13" ht="19" customHeight="1">
      <c r="A1" s="41" t="s">
        <v>7</v>
      </c>
      <c r="B1" s="41"/>
      <c r="C1" s="41"/>
      <c r="D1" s="41"/>
      <c r="E1" s="42" t="s">
        <v>8</v>
      </c>
      <c r="F1" s="43"/>
      <c r="G1" s="43"/>
      <c r="H1" s="43"/>
      <c r="I1" s="44"/>
    </row>
    <row r="2" spans="1:13" ht="40">
      <c r="A2" s="3" t="s">
        <v>0</v>
      </c>
      <c r="B2" s="4" t="s">
        <v>1</v>
      </c>
      <c r="C2" s="5" t="s">
        <v>6</v>
      </c>
      <c r="D2" s="5" t="s">
        <v>15</v>
      </c>
      <c r="E2" s="6" t="s">
        <v>2</v>
      </c>
      <c r="F2" s="6" t="s">
        <v>3</v>
      </c>
      <c r="G2" s="2" t="s">
        <v>4</v>
      </c>
      <c r="H2" s="6" t="s">
        <v>13</v>
      </c>
      <c r="I2" s="2" t="s">
        <v>14</v>
      </c>
      <c r="J2" s="18" t="s">
        <v>12</v>
      </c>
      <c r="K2" s="16">
        <f>1/(632.3*10^-7)</f>
        <v>15815.277558121148</v>
      </c>
      <c r="L2" s="19" t="s">
        <v>17</v>
      </c>
      <c r="M2" s="17">
        <v>5.0000000000000001E-3</v>
      </c>
    </row>
    <row r="3" spans="1:13">
      <c r="A3" s="7">
        <v>641.5</v>
      </c>
      <c r="B3" s="8">
        <f>1/(A3*10^-7)</f>
        <v>15588.46453624318</v>
      </c>
      <c r="C3" s="9">
        <f>$K$2-B3</f>
        <v>226.81302187796791</v>
      </c>
      <c r="D3" s="9">
        <f>(1/(0.2*10^-8))/(A3*10-7)^2</f>
        <v>12.176570797115339</v>
      </c>
      <c r="E3" s="10">
        <v>0.14365608699999999</v>
      </c>
      <c r="F3" s="10">
        <v>0.200899776</v>
      </c>
      <c r="G3" s="10">
        <f>E3/F3</f>
        <v>0.71506345034451402</v>
      </c>
      <c r="H3" s="10">
        <f>SQRT(((E3/F3^2)*$M$2)^2+((1/F3)*$M$2)^2)</f>
        <v>3.059624671705934E-2</v>
      </c>
      <c r="I3" s="10" t="s">
        <v>18</v>
      </c>
    </row>
    <row r="4" spans="1:13">
      <c r="A4" s="7">
        <v>645.70000000000005</v>
      </c>
      <c r="B4" s="8">
        <f t="shared" ref="B4:B6" si="0">1/(A4*10^-7)</f>
        <v>15487.068297971195</v>
      </c>
      <c r="C4" s="9">
        <f t="shared" ref="C4:C6" si="1">$K$2-B4</f>
        <v>328.20926014995348</v>
      </c>
      <c r="D4" s="9">
        <f t="shared" ref="D4:D6" si="2">(1/(0.2*10^-8))/(A4*10-7)^2</f>
        <v>12.018508503094765</v>
      </c>
      <c r="E4" s="10">
        <v>0.14717179399999999</v>
      </c>
      <c r="F4" s="10">
        <v>0.22573509999999999</v>
      </c>
      <c r="G4" s="10">
        <f t="shared" ref="G4:G6" si="3">E4/F4</f>
        <v>0.65196681419947544</v>
      </c>
      <c r="H4" s="10">
        <f t="shared" ref="H4:H6" si="4">SQRT(((E4/F4^2)*$M$2)^2+((1/F4)*$M$2)^2)</f>
        <v>2.6441591804401764E-2</v>
      </c>
      <c r="I4" s="10" t="s">
        <v>18</v>
      </c>
    </row>
    <row r="5" spans="1:13">
      <c r="A5" s="7">
        <v>651.70000000000005</v>
      </c>
      <c r="B5" s="8">
        <f t="shared" si="0"/>
        <v>15344.483658124904</v>
      </c>
      <c r="C5" s="9">
        <f t="shared" si="1"/>
        <v>470.79389999624436</v>
      </c>
      <c r="D5" s="9">
        <f t="shared" si="2"/>
        <v>11.797990094407515</v>
      </c>
      <c r="E5" s="10">
        <v>7.0716365000000003E-2</v>
      </c>
      <c r="F5" s="10">
        <v>0.51629556200000004</v>
      </c>
      <c r="G5" s="10">
        <f t="shared" si="3"/>
        <v>0.13696876402745448</v>
      </c>
      <c r="H5" s="10">
        <f t="shared" si="4"/>
        <v>9.7747947984980887E-3</v>
      </c>
      <c r="I5" s="10" t="s">
        <v>19</v>
      </c>
    </row>
    <row r="6" spans="1:13">
      <c r="A6" s="7">
        <v>665.5</v>
      </c>
      <c r="B6" s="8">
        <f t="shared" si="0"/>
        <v>15026.296018031557</v>
      </c>
      <c r="C6" s="9">
        <f t="shared" si="1"/>
        <v>788.98154008959136</v>
      </c>
      <c r="D6" s="9">
        <f t="shared" si="2"/>
        <v>11.313265591309094</v>
      </c>
      <c r="E6" s="10">
        <v>3.8119816000000001E-2</v>
      </c>
      <c r="F6" s="10">
        <v>6.5801626000000002E-2</v>
      </c>
      <c r="G6" s="10">
        <f t="shared" si="3"/>
        <v>0.57931419506259618</v>
      </c>
      <c r="H6" s="10">
        <f t="shared" si="4"/>
        <v>8.7815744313811575E-2</v>
      </c>
      <c r="I6" s="10" t="s">
        <v>18</v>
      </c>
    </row>
    <row r="7" spans="1:13" ht="19" customHeight="1">
      <c r="A7" s="41" t="s">
        <v>7</v>
      </c>
      <c r="B7" s="41"/>
      <c r="C7" s="41"/>
      <c r="D7" s="41"/>
      <c r="E7" s="42" t="s">
        <v>9</v>
      </c>
      <c r="F7" s="43"/>
      <c r="G7" s="43"/>
      <c r="H7" s="43"/>
      <c r="I7" s="44"/>
    </row>
    <row r="8" spans="1:13" ht="40">
      <c r="A8" s="3" t="s">
        <v>0</v>
      </c>
      <c r="B8" s="4" t="s">
        <v>1</v>
      </c>
      <c r="C8" s="5" t="s">
        <v>6</v>
      </c>
      <c r="D8" s="5" t="s">
        <v>5</v>
      </c>
      <c r="E8" s="6" t="s">
        <v>2</v>
      </c>
      <c r="F8" s="6" t="s">
        <v>3</v>
      </c>
      <c r="G8" s="2" t="s">
        <v>4</v>
      </c>
      <c r="H8" s="6" t="s">
        <v>16</v>
      </c>
      <c r="I8" s="2" t="s">
        <v>14</v>
      </c>
    </row>
    <row r="9" spans="1:13">
      <c r="A9" s="12">
        <v>620.5</v>
      </c>
      <c r="B9" s="8">
        <f>1/(A9*10^-7)</f>
        <v>16116.035455278001</v>
      </c>
      <c r="C9" s="9">
        <f>$K$2-B9</f>
        <v>-300.75789715685278</v>
      </c>
      <c r="D9" s="9">
        <f>(1/(0.2*10^-8))/(A9*10-7)^2</f>
        <v>13.015679937558055</v>
      </c>
      <c r="E9" s="13">
        <v>0.11860802400000001</v>
      </c>
      <c r="F9" s="13">
        <v>0.17082012599999999</v>
      </c>
      <c r="G9" s="10">
        <f>E9/F9</f>
        <v>0.69434455281926211</v>
      </c>
      <c r="H9" s="10">
        <f>SQRT(((E9/F9^2)*$M$2)^2+((1/F9)*$M$2)^2)</f>
        <v>3.5634594711402144E-2</v>
      </c>
      <c r="I9" s="11" t="s">
        <v>18</v>
      </c>
    </row>
    <row r="10" spans="1:13">
      <c r="A10" s="12">
        <v>624.1</v>
      </c>
      <c r="B10" s="8">
        <f>1/(A10*10^-7)</f>
        <v>16023.073225444641</v>
      </c>
      <c r="C10" s="9">
        <f>$K$2-B10</f>
        <v>-207.79566732349303</v>
      </c>
      <c r="D10" s="9">
        <f>(1/(0.2*10^-8))/(A10*10-7)^2</f>
        <v>12.865788519990707</v>
      </c>
      <c r="E10" s="13">
        <v>0.122611883</v>
      </c>
      <c r="F10" s="13">
        <v>0.18396008899999999</v>
      </c>
      <c r="G10" s="10">
        <f>E10/F10</f>
        <v>0.66651350119753427</v>
      </c>
      <c r="H10" s="10">
        <f>SQRT(((E10/F10^2)*$M$2)^2+((1/F10)*$M$2)^2)</f>
        <v>3.2663755424584211E-2</v>
      </c>
      <c r="I10" s="11" t="s">
        <v>18</v>
      </c>
    </row>
    <row r="11" spans="1:13" ht="19" customHeight="1">
      <c r="A11" s="41" t="s">
        <v>10</v>
      </c>
      <c r="B11" s="41"/>
      <c r="C11" s="41"/>
      <c r="D11" s="41"/>
      <c r="E11" s="42" t="s">
        <v>8</v>
      </c>
      <c r="F11" s="43"/>
      <c r="G11" s="43"/>
      <c r="H11" s="43"/>
      <c r="I11" s="44"/>
    </row>
    <row r="12" spans="1:13" ht="40">
      <c r="A12" s="3" t="s">
        <v>0</v>
      </c>
      <c r="B12" s="4" t="s">
        <v>1</v>
      </c>
      <c r="C12" s="5" t="s">
        <v>6</v>
      </c>
      <c r="D12" s="5" t="s">
        <v>5</v>
      </c>
      <c r="E12" s="6" t="s">
        <v>2</v>
      </c>
      <c r="F12" s="6" t="s">
        <v>3</v>
      </c>
      <c r="G12" s="2" t="s">
        <v>4</v>
      </c>
      <c r="H12" s="14" t="s">
        <v>13</v>
      </c>
      <c r="I12" s="2" t="s">
        <v>14</v>
      </c>
    </row>
    <row r="13" spans="1:13">
      <c r="A13" s="12">
        <v>643.29999999999995</v>
      </c>
      <c r="B13" s="8">
        <f>1/(A13*10^-7)</f>
        <v>15544.846883258202</v>
      </c>
      <c r="C13" s="9">
        <f>$K$2-B13</f>
        <v>270.43067486294603</v>
      </c>
      <c r="D13" s="9">
        <f>(1/(0.2*10^-8))/(A13*10-7)^2</f>
        <v>12.108450254950684</v>
      </c>
      <c r="E13" s="13">
        <v>0.121021478</v>
      </c>
      <c r="F13" s="13">
        <v>0.16875663699999999</v>
      </c>
      <c r="G13" s="10">
        <f>E13/F13</f>
        <v>0.71713610884530732</v>
      </c>
      <c r="H13" s="10">
        <f>SQRT(((E13/F13^2)*$M$2)^2+((1/F13)*$M$2)^2)</f>
        <v>3.6459678730049266E-2</v>
      </c>
      <c r="I13" s="11" t="s">
        <v>18</v>
      </c>
    </row>
    <row r="14" spans="1:13">
      <c r="A14" s="12">
        <v>647.70000000000005</v>
      </c>
      <c r="B14" s="8">
        <f t="shared" ref="B14:B17" si="5">1/(A14*10^-7)</f>
        <v>15439.246564767638</v>
      </c>
      <c r="C14" s="9">
        <f t="shared" ref="C14:C17" si="6">$K$2-B14</f>
        <v>376.03099335350998</v>
      </c>
      <c r="D14" s="9">
        <f t="shared" ref="D14:D17" si="7">(1/(0.2*10^-8))/(A14*10-7)^2</f>
        <v>11.94432035622741</v>
      </c>
      <c r="E14" s="13">
        <v>4.6951855000000001E-2</v>
      </c>
      <c r="F14" s="13">
        <v>0.249896379</v>
      </c>
      <c r="G14" s="10">
        <f t="shared" ref="G14:G17" si="8">E14/F14</f>
        <v>0.18788529544879881</v>
      </c>
      <c r="H14" s="10">
        <f t="shared" ref="H14:H17" si="9">SQRT(((E14/F14^2)*$M$2)^2+((1/F14)*$M$2)^2)</f>
        <v>2.035838549029903E-2</v>
      </c>
      <c r="I14" s="11" t="s">
        <v>19</v>
      </c>
    </row>
    <row r="15" spans="1:13">
      <c r="A15" s="12">
        <v>660.7</v>
      </c>
      <c r="B15" s="8">
        <f t="shared" si="5"/>
        <v>15135.462388375965</v>
      </c>
      <c r="C15" s="9">
        <f t="shared" si="6"/>
        <v>679.81516974518308</v>
      </c>
      <c r="D15" s="9">
        <f t="shared" si="7"/>
        <v>11.478420569329659</v>
      </c>
      <c r="E15" s="13">
        <v>2.1842986000000002E-2</v>
      </c>
      <c r="F15" s="13">
        <v>0.227902566</v>
      </c>
      <c r="G15" s="10">
        <f t="shared" si="8"/>
        <v>9.5843528150534305E-2</v>
      </c>
      <c r="H15" s="10">
        <f t="shared" si="9"/>
        <v>2.2039736299651246E-2</v>
      </c>
      <c r="I15" s="11" t="s">
        <v>19</v>
      </c>
    </row>
    <row r="16" spans="1:13">
      <c r="A16" s="12">
        <v>664.9</v>
      </c>
      <c r="B16" s="8">
        <f t="shared" si="5"/>
        <v>15039.855617386074</v>
      </c>
      <c r="C16" s="9">
        <f t="shared" si="6"/>
        <v>775.4219407350738</v>
      </c>
      <c r="D16" s="9">
        <f t="shared" si="7"/>
        <v>11.333714327474164</v>
      </c>
      <c r="E16" s="13">
        <v>2.8117205999999999E-2</v>
      </c>
      <c r="F16" s="13">
        <v>3.4614206000000002E-2</v>
      </c>
      <c r="G16" s="10">
        <f t="shared" si="8"/>
        <v>0.81230249799749843</v>
      </c>
      <c r="H16" s="10">
        <f t="shared" si="9"/>
        <v>0.18610075496430151</v>
      </c>
      <c r="I16" s="11" t="s">
        <v>18</v>
      </c>
    </row>
    <row r="17" spans="1:9">
      <c r="A17" s="12">
        <v>685.3</v>
      </c>
      <c r="B17" s="8">
        <f t="shared" si="5"/>
        <v>14592.149423610099</v>
      </c>
      <c r="C17" s="9">
        <f t="shared" si="6"/>
        <v>1223.1281345110492</v>
      </c>
      <c r="D17" s="9">
        <f t="shared" si="7"/>
        <v>10.66832443893788</v>
      </c>
      <c r="E17" s="13">
        <v>8.7890480000000007E-3</v>
      </c>
      <c r="F17" s="13">
        <v>1.3820763E-2</v>
      </c>
      <c r="G17" s="10">
        <f t="shared" si="8"/>
        <v>0.63593073696437752</v>
      </c>
      <c r="H17" s="10">
        <f t="shared" si="9"/>
        <v>0.42873073339655221</v>
      </c>
      <c r="I17" s="11" t="s">
        <v>18</v>
      </c>
    </row>
    <row r="18" spans="1:9" ht="19" customHeight="1">
      <c r="A18" s="41" t="s">
        <v>10</v>
      </c>
      <c r="B18" s="41"/>
      <c r="C18" s="41"/>
      <c r="D18" s="41"/>
      <c r="E18" s="42" t="s">
        <v>9</v>
      </c>
      <c r="F18" s="43"/>
      <c r="G18" s="43"/>
      <c r="H18" s="43"/>
      <c r="I18" s="44"/>
    </row>
    <row r="19" spans="1:9" ht="40">
      <c r="A19" s="3" t="s">
        <v>0</v>
      </c>
      <c r="B19" s="4" t="s">
        <v>1</v>
      </c>
      <c r="C19" s="5" t="s">
        <v>6</v>
      </c>
      <c r="D19" s="5" t="s">
        <v>5</v>
      </c>
      <c r="E19" s="6" t="s">
        <v>2</v>
      </c>
      <c r="F19" s="6" t="s">
        <v>3</v>
      </c>
      <c r="G19" s="2" t="s">
        <v>4</v>
      </c>
      <c r="H19" s="14" t="s">
        <v>13</v>
      </c>
      <c r="I19" s="2" t="s">
        <v>14</v>
      </c>
    </row>
    <row r="20" spans="1:9">
      <c r="A20" s="12">
        <v>618.4</v>
      </c>
      <c r="B20" s="8">
        <f>1/(A20*10^-7)</f>
        <v>16170.763260025875</v>
      </c>
      <c r="C20" s="9">
        <f>$K$2-B20</f>
        <v>-355.48570190472674</v>
      </c>
      <c r="D20" s="9">
        <f>(1/(0.2*10^-8))/(A20*10-7)^2</f>
        <v>13.104329410971662</v>
      </c>
      <c r="E20" s="13">
        <v>1.2622794E-2</v>
      </c>
      <c r="F20" s="13">
        <v>6.7263011999999997E-2</v>
      </c>
      <c r="G20" s="10">
        <f>E20/F20</f>
        <v>0.1876632286404302</v>
      </c>
      <c r="H20" s="10">
        <f>SQRT(((E20/F20^2)*$M$2)^2+((1/F20)*$M$2)^2)</f>
        <v>7.563268063819481E-2</v>
      </c>
      <c r="I20" s="11" t="s">
        <v>19</v>
      </c>
    </row>
    <row r="21" spans="1:9">
      <c r="A21" s="12">
        <v>622.4</v>
      </c>
      <c r="B21" s="8">
        <f t="shared" ref="B21:B22" si="10">1/(A21*10^-7)</f>
        <v>16066.838046272493</v>
      </c>
      <c r="C21" s="9">
        <f t="shared" ref="C21:C22" si="11">$K$2-B21</f>
        <v>-251.56048815134454</v>
      </c>
      <c r="D21" s="9">
        <f t="shared" ref="D21:D22" si="12">(1/(0.2*10^-8))/(A21*10-7)^2</f>
        <v>12.936246117153386</v>
      </c>
      <c r="E21" s="13">
        <v>4.5254546999999999E-2</v>
      </c>
      <c r="F21" s="13">
        <v>6.8283193000000006E-2</v>
      </c>
      <c r="G21" s="10">
        <f t="shared" ref="G21:G22" si="13">E21/F21</f>
        <v>0.66274796200581887</v>
      </c>
      <c r="H21" s="10">
        <f t="shared" ref="H21:H22" si="14">SQRT(((E21/F21^2)*$M$2)^2+((1/F21)*$M$2)^2)</f>
        <v>8.7846005515753486E-2</v>
      </c>
      <c r="I21" s="11" t="s">
        <v>18</v>
      </c>
    </row>
    <row r="22" spans="1:9">
      <c r="A22" s="12">
        <v>628.4</v>
      </c>
      <c r="B22" s="8">
        <f t="shared" si="10"/>
        <v>15913.430935709739</v>
      </c>
      <c r="C22" s="9">
        <f t="shared" si="11"/>
        <v>-98.153377588590956</v>
      </c>
      <c r="D22" s="9">
        <f t="shared" si="12"/>
        <v>12.690120530510995</v>
      </c>
      <c r="E22" s="13">
        <v>1.5559E-2</v>
      </c>
      <c r="F22" s="13">
        <v>2.6379468E-2</v>
      </c>
      <c r="G22" s="10">
        <f t="shared" si="13"/>
        <v>0.58981477564293561</v>
      </c>
      <c r="H22" s="10">
        <f t="shared" si="14"/>
        <v>0.2200542815289992</v>
      </c>
      <c r="I22" s="11" t="s">
        <v>18</v>
      </c>
    </row>
    <row r="24" spans="1:9" ht="19" customHeight="1">
      <c r="A24" s="41" t="s">
        <v>11</v>
      </c>
      <c r="B24" s="41"/>
      <c r="C24" s="41"/>
      <c r="D24" s="41"/>
      <c r="E24" s="42" t="s">
        <v>8</v>
      </c>
      <c r="F24" s="43"/>
      <c r="G24" s="43"/>
      <c r="H24" s="43"/>
      <c r="I24" s="44"/>
    </row>
    <row r="25" spans="1:9" ht="40">
      <c r="A25" s="3" t="s">
        <v>0</v>
      </c>
      <c r="B25" s="4" t="s">
        <v>1</v>
      </c>
      <c r="C25" s="5" t="s">
        <v>6</v>
      </c>
      <c r="D25" s="5" t="s">
        <v>5</v>
      </c>
      <c r="E25" s="6" t="s">
        <v>2</v>
      </c>
      <c r="F25" s="6" t="s">
        <v>3</v>
      </c>
      <c r="G25" s="2" t="s">
        <v>4</v>
      </c>
      <c r="H25" s="6" t="s">
        <v>16</v>
      </c>
      <c r="I25" s="2" t="s">
        <v>14</v>
      </c>
    </row>
    <row r="26" spans="1:9">
      <c r="A26" s="12">
        <v>643.29999999999995</v>
      </c>
      <c r="B26" s="8">
        <f>1/(A26*10^-7)</f>
        <v>15544.846883258202</v>
      </c>
      <c r="C26" s="9">
        <f>$K$2-B26</f>
        <v>270.43067486294603</v>
      </c>
      <c r="D26" s="9">
        <f>(1/(0.2*10^-8))/(A26*10-7)^2</f>
        <v>12.108450254950684</v>
      </c>
      <c r="E26" s="13">
        <v>0.10594906699999999</v>
      </c>
      <c r="F26" s="13">
        <v>0.17474953800000001</v>
      </c>
      <c r="G26" s="10">
        <f>E26/F26</f>
        <v>0.60629097056611381</v>
      </c>
      <c r="H26" s="10">
        <f>SQRT(((E26/F26^2)*$M$2)^2+((1/F26)*$M$2)^2)</f>
        <v>3.3460446076960249E-2</v>
      </c>
      <c r="I26" s="11" t="s">
        <v>18</v>
      </c>
    </row>
    <row r="27" spans="1:9">
      <c r="A27" s="12">
        <v>647.70000000000005</v>
      </c>
      <c r="B27" s="8">
        <f t="shared" ref="B27:B30" si="15">1/(A27*10^-7)</f>
        <v>15439.246564767638</v>
      </c>
      <c r="C27" s="9">
        <f t="shared" ref="C27:C30" si="16">$K$2-B27</f>
        <v>376.03099335350998</v>
      </c>
      <c r="D27" s="9">
        <f t="shared" ref="D27:D30" si="17">(1/(0.2*10^-8))/(A27*10-7)^2</f>
        <v>11.94432035622741</v>
      </c>
      <c r="E27" s="13">
        <v>4.3379015E-2</v>
      </c>
      <c r="F27" s="13">
        <v>0.25809948599999999</v>
      </c>
      <c r="G27" s="10">
        <f t="shared" ref="G27:G30" si="18">E27/F27</f>
        <v>0.16807090813036335</v>
      </c>
      <c r="H27" s="10">
        <f t="shared" ref="H27:H30" si="19">SQRT(((E27/F27^2)*$M$2)^2+((1/F27)*$M$2)^2)</f>
        <v>1.9644083230679517E-2</v>
      </c>
      <c r="I27" s="11" t="s">
        <v>19</v>
      </c>
    </row>
    <row r="28" spans="1:9">
      <c r="A28" s="12">
        <v>659.9</v>
      </c>
      <c r="B28" s="8">
        <f t="shared" si="15"/>
        <v>15153.811183512655</v>
      </c>
      <c r="C28" s="9">
        <f t="shared" si="16"/>
        <v>661.46637460849342</v>
      </c>
      <c r="D28" s="9">
        <f t="shared" si="17"/>
        <v>11.506297718917898</v>
      </c>
      <c r="E28" s="13">
        <v>2.7388872000000002E-2</v>
      </c>
      <c r="F28" s="13">
        <v>0.26506934199999999</v>
      </c>
      <c r="G28" s="10">
        <f t="shared" si="18"/>
        <v>0.10332719654919581</v>
      </c>
      <c r="H28" s="10">
        <f t="shared" si="19"/>
        <v>1.8963416784910331E-2</v>
      </c>
      <c r="I28" s="11" t="s">
        <v>19</v>
      </c>
    </row>
    <row r="29" spans="1:9">
      <c r="A29" s="12">
        <v>663.7</v>
      </c>
      <c r="B29" s="8">
        <f t="shared" si="15"/>
        <v>15067.048365225251</v>
      </c>
      <c r="C29" s="9">
        <f t="shared" si="16"/>
        <v>748.22919289589663</v>
      </c>
      <c r="D29" s="9">
        <f t="shared" si="17"/>
        <v>11.374778476189174</v>
      </c>
      <c r="E29" s="13">
        <v>3.2028826000000003E-2</v>
      </c>
      <c r="F29" s="13">
        <v>4.7419297999999999E-2</v>
      </c>
      <c r="G29" s="10">
        <f t="shared" si="18"/>
        <v>0.67543863681828453</v>
      </c>
      <c r="H29" s="10">
        <f t="shared" si="19"/>
        <v>0.12724126697966151</v>
      </c>
      <c r="I29" s="11" t="s">
        <v>18</v>
      </c>
    </row>
    <row r="30" spans="1:9">
      <c r="A30" s="12">
        <v>671.4</v>
      </c>
      <c r="B30" s="8">
        <f t="shared" si="15"/>
        <v>14894.250819183795</v>
      </c>
      <c r="C30" s="9">
        <f t="shared" si="16"/>
        <v>921.026738937353</v>
      </c>
      <c r="D30" s="9">
        <f t="shared" si="17"/>
        <v>11.115100444161635</v>
      </c>
      <c r="E30" s="13">
        <v>9.2187399999999996E-3</v>
      </c>
      <c r="F30" s="13">
        <v>1.8139207000000001E-2</v>
      </c>
      <c r="G30" s="10">
        <f t="shared" si="18"/>
        <v>0.50822177617797726</v>
      </c>
      <c r="H30" s="10">
        <f t="shared" si="19"/>
        <v>0.30920177044005931</v>
      </c>
      <c r="I30" s="11" t="s">
        <v>18</v>
      </c>
    </row>
    <row r="31" spans="1:9" ht="19" customHeight="1">
      <c r="A31" s="41" t="s">
        <v>20</v>
      </c>
      <c r="B31" s="41"/>
      <c r="C31" s="41"/>
      <c r="D31" s="41"/>
      <c r="E31" s="42" t="s">
        <v>8</v>
      </c>
      <c r="F31" s="43"/>
      <c r="G31" s="43"/>
      <c r="H31" s="43"/>
      <c r="I31" s="44"/>
    </row>
    <row r="32" spans="1:9" ht="40">
      <c r="A32" s="3" t="s">
        <v>0</v>
      </c>
      <c r="B32" s="4" t="s">
        <v>1</v>
      </c>
      <c r="C32" s="5" t="s">
        <v>6</v>
      </c>
      <c r="D32" s="5" t="s">
        <v>5</v>
      </c>
      <c r="E32" s="6" t="s">
        <v>2</v>
      </c>
      <c r="F32" s="6" t="s">
        <v>3</v>
      </c>
      <c r="G32" s="2" t="s">
        <v>4</v>
      </c>
      <c r="H32" s="6" t="s">
        <v>16</v>
      </c>
      <c r="I32" s="2" t="s">
        <v>14</v>
      </c>
    </row>
    <row r="33" spans="1:9">
      <c r="A33" s="12">
        <v>639</v>
      </c>
      <c r="B33" s="8">
        <f>1/(A33*10^-7)</f>
        <v>15649.452269170581</v>
      </c>
      <c r="C33" s="9">
        <f>$K$2-B33</f>
        <v>165.82528895056748</v>
      </c>
      <c r="D33" s="9">
        <f>(1/(0.2*10^-8))/(A33*10-7)^2</f>
        <v>12.272140407816478</v>
      </c>
      <c r="E33" s="13">
        <v>3.4532734000000002E-2</v>
      </c>
      <c r="F33" s="13">
        <v>6.5482077E-2</v>
      </c>
      <c r="G33" s="10">
        <f>E33/F33</f>
        <v>0.52736161682837279</v>
      </c>
      <c r="H33" s="10">
        <f>SQRT(((E33/F33^2)*$M$2)^2+((1/F33)*$M$2)^2)</f>
        <v>8.6324032836845768E-2</v>
      </c>
      <c r="I33" s="11" t="s">
        <v>18</v>
      </c>
    </row>
    <row r="34" spans="1:9">
      <c r="A34" s="12">
        <v>641.70000000000005</v>
      </c>
      <c r="B34" s="8">
        <f t="shared" ref="B34:B36" si="20">1/(A34*10^-7)</f>
        <v>15583.606046439145</v>
      </c>
      <c r="C34" s="9">
        <f t="shared" ref="C34:C36" si="21">$K$2-B34</f>
        <v>231.67151168200326</v>
      </c>
      <c r="D34" s="9">
        <f t="shared" ref="D34:D36" si="22">(1/(0.2*10^-8))/(A34*10-7)^2</f>
        <v>12.168973498409514</v>
      </c>
      <c r="E34" s="13">
        <v>0.12009064999999999</v>
      </c>
      <c r="F34" s="13">
        <v>0.72714556600000002</v>
      </c>
      <c r="G34" s="10">
        <f t="shared" ref="G34:G36" si="23">E34/F34</f>
        <v>0.16515352030627659</v>
      </c>
      <c r="H34" s="10">
        <f t="shared" ref="H34:H36" si="24">SQRT(((E34/F34^2)*$M$2)^2+((1/F34)*$M$2)^2)</f>
        <v>6.9693479661498327E-3</v>
      </c>
      <c r="I34" s="11" t="s">
        <v>19</v>
      </c>
    </row>
    <row r="35" spans="1:9">
      <c r="A35" s="12">
        <v>655.1</v>
      </c>
      <c r="B35" s="8">
        <f t="shared" si="20"/>
        <v>15264.845061822622</v>
      </c>
      <c r="C35" s="9">
        <f t="shared" si="21"/>
        <v>550.43249629852653</v>
      </c>
      <c r="D35" s="9">
        <f t="shared" si="22"/>
        <v>11.675713320699899</v>
      </c>
      <c r="E35" s="13">
        <v>4.0877758E-2</v>
      </c>
      <c r="F35" s="13">
        <v>0.36256969</v>
      </c>
      <c r="G35" s="10">
        <f t="shared" si="23"/>
        <v>0.11274455401939418</v>
      </c>
      <c r="H35" s="10">
        <f t="shared" si="24"/>
        <v>1.3877823010160176E-2</v>
      </c>
      <c r="I35" s="11" t="s">
        <v>19</v>
      </c>
    </row>
    <row r="36" spans="1:9">
      <c r="A36" s="12">
        <v>660.1</v>
      </c>
      <c r="B36" s="8">
        <f t="shared" si="20"/>
        <v>15149.219815179518</v>
      </c>
      <c r="C36" s="9">
        <f t="shared" si="21"/>
        <v>666.05774294162984</v>
      </c>
      <c r="D36" s="9">
        <f t="shared" si="22"/>
        <v>11.499318918339103</v>
      </c>
      <c r="E36" s="13">
        <v>8.4097453000000003E-2</v>
      </c>
      <c r="F36" s="13">
        <v>0.12001554</v>
      </c>
      <c r="G36" s="10">
        <f t="shared" si="23"/>
        <v>0.70072136491657666</v>
      </c>
      <c r="H36" s="10">
        <f t="shared" si="24"/>
        <v>5.0871303007731607E-2</v>
      </c>
      <c r="I36" s="11" t="s">
        <v>18</v>
      </c>
    </row>
  </sheetData>
  <mergeCells count="12">
    <mergeCell ref="A1:D1"/>
    <mergeCell ref="A7:D7"/>
    <mergeCell ref="A11:D11"/>
    <mergeCell ref="E1:I1"/>
    <mergeCell ref="E11:I11"/>
    <mergeCell ref="E7:I7"/>
    <mergeCell ref="A18:D18"/>
    <mergeCell ref="A24:D24"/>
    <mergeCell ref="A31:D31"/>
    <mergeCell ref="E18:I18"/>
    <mergeCell ref="E24:I24"/>
    <mergeCell ref="E31:I31"/>
  </mergeCells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776B-53F7-AA40-BE64-04A4DCBAF409}">
  <dimension ref="A1:L27"/>
  <sheetViews>
    <sheetView workbookViewId="0">
      <selection activeCell="D29" sqref="D29"/>
    </sheetView>
  </sheetViews>
  <sheetFormatPr baseColWidth="10" defaultRowHeight="16"/>
  <cols>
    <col min="1" max="1" width="17" style="32" customWidth="1"/>
    <col min="2" max="2" width="14.83203125" style="33" customWidth="1"/>
    <col min="3" max="3" width="15.83203125" style="33" customWidth="1"/>
    <col min="4" max="4" width="16.5" style="34" customWidth="1"/>
    <col min="5" max="5" width="18.33203125" style="34" customWidth="1"/>
  </cols>
  <sheetData>
    <row r="1" spans="1:12">
      <c r="A1" s="38" t="s">
        <v>7</v>
      </c>
      <c r="B1" s="40" t="s">
        <v>8</v>
      </c>
      <c r="C1" s="40"/>
      <c r="D1" s="39"/>
      <c r="E1" s="39"/>
      <c r="F1" s="35"/>
      <c r="G1" s="35"/>
    </row>
    <row r="2" spans="1:12" s="20" customFormat="1" ht="17" customHeight="1">
      <c r="A2" s="38" t="s">
        <v>0</v>
      </c>
      <c r="B2" s="40" t="s">
        <v>2</v>
      </c>
      <c r="C2" s="40" t="s">
        <v>3</v>
      </c>
      <c r="D2" s="39" t="s">
        <v>4</v>
      </c>
      <c r="E2" s="39" t="s">
        <v>13</v>
      </c>
      <c r="F2" s="35" t="s">
        <v>14</v>
      </c>
      <c r="G2" s="35"/>
    </row>
    <row r="3" spans="1:12">
      <c r="A3" s="38">
        <v>641.5</v>
      </c>
      <c r="B3" s="40">
        <v>0.14365608699999999</v>
      </c>
      <c r="C3" s="40">
        <v>0.200899776</v>
      </c>
      <c r="D3" s="39">
        <v>0.71506345034451402</v>
      </c>
      <c r="E3" s="39">
        <v>3.059624671705934E-2</v>
      </c>
      <c r="F3" s="35" t="s">
        <v>18</v>
      </c>
      <c r="G3" s="35"/>
    </row>
    <row r="4" spans="1:12">
      <c r="A4" s="38">
        <v>645.70000000000005</v>
      </c>
      <c r="B4" s="40">
        <v>0.14717179399999999</v>
      </c>
      <c r="C4" s="40">
        <v>0.22573509999999999</v>
      </c>
      <c r="D4" s="39">
        <v>0.65196681419947544</v>
      </c>
      <c r="E4" s="39">
        <v>2.6441591804401764E-2</v>
      </c>
      <c r="F4" s="35" t="s">
        <v>18</v>
      </c>
      <c r="G4" s="35"/>
    </row>
    <row r="5" spans="1:12">
      <c r="A5" s="38">
        <v>651.70000000000005</v>
      </c>
      <c r="B5" s="40">
        <v>7.0716365000000003E-2</v>
      </c>
      <c r="C5" s="40">
        <v>0.51629556200000004</v>
      </c>
      <c r="D5" s="39">
        <v>0.13696876402745448</v>
      </c>
      <c r="E5" s="39">
        <v>9.7747947984980887E-3</v>
      </c>
      <c r="F5" s="35" t="s">
        <v>19</v>
      </c>
      <c r="G5" s="35"/>
    </row>
    <row r="6" spans="1:12">
      <c r="A6" s="38">
        <v>665.5</v>
      </c>
      <c r="B6" s="40">
        <v>3.8119816000000001E-2</v>
      </c>
      <c r="C6" s="40">
        <v>6.5801626000000002E-2</v>
      </c>
      <c r="D6" s="39">
        <v>0.57931419506259618</v>
      </c>
      <c r="E6" s="39">
        <v>8.7815744313811575E-2</v>
      </c>
      <c r="F6" s="35" t="s">
        <v>18</v>
      </c>
      <c r="G6" s="35"/>
    </row>
    <row r="7" spans="1:12">
      <c r="A7" s="38" t="s">
        <v>7</v>
      </c>
      <c r="B7" s="40" t="s">
        <v>9</v>
      </c>
      <c r="C7" s="40"/>
      <c r="D7" s="39"/>
      <c r="E7" s="39"/>
      <c r="F7" s="35"/>
      <c r="G7" s="35"/>
      <c r="K7" s="36"/>
      <c r="L7" s="36"/>
    </row>
    <row r="8" spans="1:12" s="20" customFormat="1">
      <c r="A8" s="38" t="s">
        <v>0</v>
      </c>
      <c r="B8" s="40" t="s">
        <v>2</v>
      </c>
      <c r="C8" s="40" t="s">
        <v>3</v>
      </c>
      <c r="D8" s="39" t="s">
        <v>4</v>
      </c>
      <c r="E8" s="39" t="s">
        <v>16</v>
      </c>
      <c r="F8" s="35" t="s">
        <v>14</v>
      </c>
      <c r="G8" s="35"/>
      <c r="K8" s="37"/>
      <c r="L8" s="37"/>
    </row>
    <row r="9" spans="1:12">
      <c r="A9" s="38">
        <v>620.5</v>
      </c>
      <c r="B9" s="40">
        <v>0.11860802400000001</v>
      </c>
      <c r="C9" s="40">
        <v>0.17082012599999999</v>
      </c>
      <c r="D9" s="39">
        <v>0.69434455281926211</v>
      </c>
      <c r="E9" s="39">
        <v>3.5634594711402144E-2</v>
      </c>
      <c r="F9" s="35" t="s">
        <v>18</v>
      </c>
      <c r="G9" s="35"/>
      <c r="K9" s="36"/>
      <c r="L9" s="36"/>
    </row>
    <row r="10" spans="1:12">
      <c r="A10" s="38">
        <v>624.1</v>
      </c>
      <c r="B10" s="40">
        <v>0.122611883</v>
      </c>
      <c r="C10" s="40">
        <v>0.18396008899999999</v>
      </c>
      <c r="D10" s="39">
        <v>0.66651350119753427</v>
      </c>
      <c r="E10" s="39">
        <v>3.2663755424584211E-2</v>
      </c>
      <c r="F10" s="35" t="s">
        <v>18</v>
      </c>
      <c r="G10" s="35"/>
      <c r="K10" s="36"/>
      <c r="L10" s="36"/>
    </row>
    <row r="11" spans="1:12">
      <c r="A11" s="38" t="s">
        <v>10</v>
      </c>
      <c r="B11" s="40" t="s">
        <v>8</v>
      </c>
      <c r="C11" s="40"/>
      <c r="D11" s="39"/>
      <c r="E11" s="39"/>
      <c r="F11" s="35"/>
      <c r="G11" s="35"/>
      <c r="K11" s="36"/>
      <c r="L11" s="36"/>
    </row>
    <row r="12" spans="1:12">
      <c r="A12" s="38" t="s">
        <v>0</v>
      </c>
      <c r="B12" s="40" t="s">
        <v>2</v>
      </c>
      <c r="C12" s="40" t="s">
        <v>3</v>
      </c>
      <c r="D12" s="39" t="s">
        <v>4</v>
      </c>
      <c r="E12" s="39" t="s">
        <v>13</v>
      </c>
      <c r="F12" s="35" t="s">
        <v>14</v>
      </c>
      <c r="G12" s="35"/>
      <c r="K12" s="36"/>
      <c r="L12" s="36"/>
    </row>
    <row r="13" spans="1:12">
      <c r="A13" s="38">
        <v>643.29999999999995</v>
      </c>
      <c r="B13" s="40">
        <v>0.121021478</v>
      </c>
      <c r="C13" s="40">
        <v>0.16875663699999999</v>
      </c>
      <c r="D13" s="39">
        <v>0.71713610884530732</v>
      </c>
      <c r="E13" s="39">
        <v>3.6459678730049266E-2</v>
      </c>
      <c r="F13" s="35" t="s">
        <v>18</v>
      </c>
      <c r="G13" s="35"/>
      <c r="K13" s="36"/>
      <c r="L13" s="36"/>
    </row>
    <row r="14" spans="1:12">
      <c r="A14" s="38">
        <v>647.70000000000005</v>
      </c>
      <c r="B14" s="40">
        <v>4.6951855000000001E-2</v>
      </c>
      <c r="C14" s="40">
        <v>0.249896379</v>
      </c>
      <c r="D14" s="39">
        <v>0.18788529544879881</v>
      </c>
      <c r="E14" s="39">
        <v>2.035838549029903E-2</v>
      </c>
      <c r="F14" s="35" t="s">
        <v>19</v>
      </c>
      <c r="G14" s="35"/>
      <c r="K14" s="36"/>
      <c r="L14" s="36"/>
    </row>
    <row r="15" spans="1:12">
      <c r="A15" s="38">
        <v>660.7</v>
      </c>
      <c r="B15" s="40">
        <v>2.1842986000000002E-2</v>
      </c>
      <c r="C15" s="40">
        <v>0.227902566</v>
      </c>
      <c r="D15" s="39">
        <v>9.5843528150534305E-2</v>
      </c>
      <c r="E15" s="39">
        <v>2.2039736299651246E-2</v>
      </c>
      <c r="F15" s="35" t="s">
        <v>19</v>
      </c>
      <c r="G15" s="35"/>
      <c r="K15" s="36"/>
      <c r="L15" s="36"/>
    </row>
    <row r="16" spans="1:12">
      <c r="A16" s="38">
        <v>664.9</v>
      </c>
      <c r="B16" s="40">
        <v>2.8117205999999999E-2</v>
      </c>
      <c r="C16" s="40">
        <v>3.4614206000000002E-2</v>
      </c>
      <c r="D16" s="39">
        <v>0.81230249799749843</v>
      </c>
      <c r="E16" s="39">
        <v>0.18610075496430151</v>
      </c>
      <c r="F16" s="35" t="s">
        <v>18</v>
      </c>
      <c r="G16" s="35"/>
      <c r="K16" s="36"/>
      <c r="L16" s="36"/>
    </row>
    <row r="17" spans="1:12">
      <c r="A17" s="38">
        <v>685.3</v>
      </c>
      <c r="B17" s="40">
        <v>8.7890480000000007E-3</v>
      </c>
      <c r="C17" s="40">
        <v>1.3820763E-2</v>
      </c>
      <c r="D17" s="39">
        <v>0.63593073696437752</v>
      </c>
      <c r="E17" s="39">
        <v>0.42873073339655221</v>
      </c>
      <c r="F17" s="35" t="s">
        <v>18</v>
      </c>
      <c r="G17" s="35"/>
      <c r="K17" s="36"/>
      <c r="L17" s="36"/>
    </row>
    <row r="18" spans="1:12">
      <c r="A18" s="38" t="s">
        <v>10</v>
      </c>
      <c r="B18" s="40" t="s">
        <v>9</v>
      </c>
      <c r="C18" s="40"/>
      <c r="D18" s="39"/>
      <c r="E18" s="39"/>
      <c r="F18" s="35"/>
      <c r="G18" s="35"/>
      <c r="K18" s="36"/>
      <c r="L18" s="36"/>
    </row>
    <row r="19" spans="1:12">
      <c r="A19" s="38" t="s">
        <v>0</v>
      </c>
      <c r="B19" s="40" t="s">
        <v>2</v>
      </c>
      <c r="C19" s="40" t="s">
        <v>3</v>
      </c>
      <c r="D19" s="39" t="s">
        <v>4</v>
      </c>
      <c r="E19" s="39" t="s">
        <v>13</v>
      </c>
      <c r="F19" s="35" t="s">
        <v>14</v>
      </c>
      <c r="G19" s="35"/>
      <c r="K19" s="36"/>
      <c r="L19" s="36"/>
    </row>
    <row r="20" spans="1:12">
      <c r="A20" s="38">
        <v>618.4</v>
      </c>
      <c r="B20" s="40">
        <v>1.2622794E-2</v>
      </c>
      <c r="C20" s="40">
        <v>6.7263011999999997E-2</v>
      </c>
      <c r="D20" s="39">
        <v>0.1876632286404302</v>
      </c>
      <c r="E20" s="39">
        <v>7.563268063819481E-2</v>
      </c>
      <c r="F20" s="35" t="s">
        <v>19</v>
      </c>
      <c r="G20" s="35"/>
      <c r="K20" s="36"/>
      <c r="L20" s="36"/>
    </row>
    <row r="21" spans="1:12">
      <c r="A21" s="38">
        <v>622.4</v>
      </c>
      <c r="B21" s="40">
        <v>4.5254546999999999E-2</v>
      </c>
      <c r="C21" s="40">
        <v>6.8283193000000006E-2</v>
      </c>
      <c r="D21" s="39">
        <v>0.66274796200581887</v>
      </c>
      <c r="E21" s="39">
        <v>8.7846005515753486E-2</v>
      </c>
      <c r="F21" s="35" t="s">
        <v>18</v>
      </c>
      <c r="G21" s="35"/>
      <c r="K21" s="36"/>
      <c r="L21" s="36"/>
    </row>
    <row r="22" spans="1:12">
      <c r="A22" s="38">
        <v>628.4</v>
      </c>
      <c r="B22" s="40">
        <v>1.5559E-2</v>
      </c>
      <c r="C22" s="40">
        <v>2.6379468E-2</v>
      </c>
      <c r="D22" s="39">
        <v>0.58981477564293561</v>
      </c>
      <c r="E22" s="39">
        <v>0.2200542815289992</v>
      </c>
      <c r="F22" s="35" t="s">
        <v>18</v>
      </c>
      <c r="G22" s="35"/>
      <c r="K22" s="36"/>
      <c r="L22" s="36"/>
    </row>
    <row r="23" spans="1:12">
      <c r="A23" s="38"/>
      <c r="B23" s="40"/>
      <c r="C23" s="40"/>
      <c r="D23" s="39"/>
      <c r="E23" s="39"/>
      <c r="F23" s="35"/>
      <c r="G23" s="35"/>
      <c r="K23" s="36"/>
      <c r="L23" s="36"/>
    </row>
    <row r="24" spans="1:12">
      <c r="A24" s="38"/>
      <c r="B24" s="40"/>
      <c r="C24" s="40"/>
      <c r="D24" s="39"/>
      <c r="E24" s="39"/>
      <c r="F24" s="35"/>
      <c r="G24" s="35"/>
      <c r="K24" s="36"/>
      <c r="L24" s="36"/>
    </row>
    <row r="25" spans="1:12">
      <c r="A25" s="38"/>
      <c r="B25" s="40"/>
      <c r="C25" s="40"/>
      <c r="D25" s="39"/>
      <c r="E25" s="39"/>
      <c r="F25" s="35"/>
      <c r="G25" s="35"/>
    </row>
    <row r="26" spans="1:12">
      <c r="A26" s="38"/>
      <c r="B26" s="40"/>
      <c r="C26" s="40"/>
      <c r="D26" s="39"/>
      <c r="E26" s="39"/>
      <c r="F26" s="35"/>
      <c r="G26" s="35"/>
    </row>
    <row r="27" spans="1:12">
      <c r="A27" s="38"/>
      <c r="B27" s="40"/>
      <c r="C27" s="40"/>
      <c r="D27" s="39"/>
      <c r="E27" s="39"/>
      <c r="F27" s="35"/>
      <c r="G27" s="3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F84-BE18-934B-B3AB-07F2E2BCDA11}">
  <dimension ref="A1:H28"/>
  <sheetViews>
    <sheetView tabSelected="1" workbookViewId="0">
      <selection activeCell="A25" sqref="A25:H28"/>
    </sheetView>
  </sheetViews>
  <sheetFormatPr baseColWidth="10" defaultRowHeight="16"/>
  <cols>
    <col min="1" max="3" width="10.83203125" style="50"/>
    <col min="4" max="7" width="10.83203125" style="51"/>
    <col min="8" max="16384" width="10.83203125" style="49"/>
  </cols>
  <sheetData>
    <row r="1" spans="1:8">
      <c r="A1" s="46" t="s">
        <v>7</v>
      </c>
      <c r="B1" s="46" t="s">
        <v>7</v>
      </c>
      <c r="C1" s="46"/>
      <c r="D1" s="47" t="s">
        <v>8</v>
      </c>
      <c r="E1" s="47"/>
      <c r="F1" s="47"/>
      <c r="G1" s="47"/>
      <c r="H1" s="48"/>
    </row>
    <row r="2" spans="1:8">
      <c r="A2" s="46" t="s">
        <v>0</v>
      </c>
      <c r="B2" s="46" t="s">
        <v>6</v>
      </c>
      <c r="C2" s="46" t="s">
        <v>15</v>
      </c>
      <c r="D2" s="47" t="s">
        <v>2</v>
      </c>
      <c r="E2" s="47" t="s">
        <v>3</v>
      </c>
      <c r="F2" s="47" t="s">
        <v>4</v>
      </c>
      <c r="G2" s="47" t="s">
        <v>13</v>
      </c>
      <c r="H2" s="48" t="s">
        <v>14</v>
      </c>
    </row>
    <row r="3" spans="1:8">
      <c r="A3" s="46">
        <v>641.5</v>
      </c>
      <c r="B3" s="46">
        <v>226.81302187796791</v>
      </c>
      <c r="C3" s="46">
        <v>12.176570797115339</v>
      </c>
      <c r="D3" s="47">
        <v>0.14365608699999999</v>
      </c>
      <c r="E3" s="47">
        <v>0.200899776</v>
      </c>
      <c r="F3" s="47">
        <v>0.71506345034451402</v>
      </c>
      <c r="G3" s="47">
        <v>3.059624671705934E-2</v>
      </c>
      <c r="H3" s="48" t="s">
        <v>36</v>
      </c>
    </row>
    <row r="4" spans="1:8">
      <c r="A4" s="46">
        <v>645.70000000000005</v>
      </c>
      <c r="B4" s="46">
        <v>328.20926014995348</v>
      </c>
      <c r="C4" s="46">
        <v>12.018508503094765</v>
      </c>
      <c r="D4" s="47">
        <v>0.14717179399999999</v>
      </c>
      <c r="E4" s="47">
        <v>0.22573509999999999</v>
      </c>
      <c r="F4" s="47">
        <v>0.65196681419947544</v>
      </c>
      <c r="G4" s="47">
        <v>2.6441591804401764E-2</v>
      </c>
      <c r="H4" s="48" t="s">
        <v>36</v>
      </c>
    </row>
    <row r="5" spans="1:8">
      <c r="A5" s="46">
        <v>651.70000000000005</v>
      </c>
      <c r="B5" s="46">
        <v>470.79389999624436</v>
      </c>
      <c r="C5" s="46">
        <v>11.797990094407515</v>
      </c>
      <c r="D5" s="47">
        <v>7.0716365000000003E-2</v>
      </c>
      <c r="E5" s="47">
        <v>0.51629556200000004</v>
      </c>
      <c r="F5" s="47">
        <v>0.13696876402745448</v>
      </c>
      <c r="G5" s="47">
        <v>9.7747947984980887E-3</v>
      </c>
      <c r="H5" s="48" t="s">
        <v>37</v>
      </c>
    </row>
    <row r="6" spans="1:8">
      <c r="A6" s="46">
        <v>665.5</v>
      </c>
      <c r="B6" s="46">
        <v>788.98154008959136</v>
      </c>
      <c r="C6" s="46">
        <v>11.313265591309094</v>
      </c>
      <c r="D6" s="47">
        <v>3.8119816000000001E-2</v>
      </c>
      <c r="E6" s="47">
        <v>6.5801626000000002E-2</v>
      </c>
      <c r="F6" s="47">
        <v>0.57931419506259618</v>
      </c>
      <c r="G6" s="47">
        <v>8.7815744313811575E-2</v>
      </c>
      <c r="H6" s="48" t="s">
        <v>36</v>
      </c>
    </row>
    <row r="8" spans="1:8">
      <c r="A8" s="50" t="s">
        <v>10</v>
      </c>
      <c r="B8" s="50" t="s">
        <v>10</v>
      </c>
      <c r="D8" s="51" t="s">
        <v>8</v>
      </c>
    </row>
    <row r="9" spans="1:8">
      <c r="A9" s="50" t="s">
        <v>0</v>
      </c>
      <c r="B9" s="50" t="s">
        <v>6</v>
      </c>
      <c r="C9" s="50" t="s">
        <v>5</v>
      </c>
      <c r="D9" s="51" t="s">
        <v>2</v>
      </c>
      <c r="E9" s="51" t="s">
        <v>3</v>
      </c>
      <c r="F9" s="51" t="s">
        <v>4</v>
      </c>
      <c r="G9" s="51" t="s">
        <v>13</v>
      </c>
      <c r="H9" s="49" t="s">
        <v>14</v>
      </c>
    </row>
    <row r="10" spans="1:8">
      <c r="A10" s="50">
        <v>643.29999999999995</v>
      </c>
      <c r="B10" s="50">
        <v>270.43067486294603</v>
      </c>
      <c r="C10" s="50">
        <v>12.108450254950684</v>
      </c>
      <c r="D10" s="51">
        <v>0.121021478</v>
      </c>
      <c r="E10" s="51">
        <v>0.16875663699999999</v>
      </c>
      <c r="F10" s="51">
        <v>0.71713610884530732</v>
      </c>
      <c r="G10" s="51">
        <v>3.6459678730049266E-2</v>
      </c>
      <c r="H10" s="49" t="s">
        <v>36</v>
      </c>
    </row>
    <row r="11" spans="1:8">
      <c r="A11" s="50">
        <v>647.70000000000005</v>
      </c>
      <c r="B11" s="50">
        <v>376.03099335350998</v>
      </c>
      <c r="C11" s="50">
        <v>11.94432035622741</v>
      </c>
      <c r="D11" s="51">
        <v>4.6951855000000001E-2</v>
      </c>
      <c r="E11" s="51">
        <v>0.249896379</v>
      </c>
      <c r="F11" s="51">
        <v>0.18788529544879881</v>
      </c>
      <c r="G11" s="51">
        <v>2.035838549029903E-2</v>
      </c>
      <c r="H11" s="49" t="s">
        <v>37</v>
      </c>
    </row>
    <row r="12" spans="1:8">
      <c r="A12" s="50">
        <v>660.7</v>
      </c>
      <c r="B12" s="50">
        <v>679.81516974518308</v>
      </c>
      <c r="C12" s="50">
        <v>11.478420569329659</v>
      </c>
      <c r="D12" s="51">
        <v>2.1842986000000002E-2</v>
      </c>
      <c r="E12" s="51">
        <v>0.227902566</v>
      </c>
      <c r="F12" s="51">
        <v>9.5843528150534305E-2</v>
      </c>
      <c r="G12" s="51">
        <v>2.2039736299651246E-2</v>
      </c>
      <c r="H12" s="49" t="s">
        <v>37</v>
      </c>
    </row>
    <row r="13" spans="1:8">
      <c r="A13" s="50">
        <v>664.9</v>
      </c>
      <c r="B13" s="50">
        <v>775.4219407350738</v>
      </c>
      <c r="C13" s="50">
        <v>11.333714327474164</v>
      </c>
      <c r="D13" s="51">
        <v>2.8117205999999999E-2</v>
      </c>
      <c r="E13" s="51">
        <v>3.4614206000000002E-2</v>
      </c>
      <c r="F13" s="51">
        <v>0.81230249799749843</v>
      </c>
      <c r="G13" s="51">
        <v>0.18610075496430151</v>
      </c>
      <c r="H13" s="49" t="s">
        <v>36</v>
      </c>
    </row>
    <row r="14" spans="1:8">
      <c r="A14" s="50">
        <v>685.3</v>
      </c>
      <c r="B14" s="50">
        <v>1223.1281345110492</v>
      </c>
      <c r="C14" s="50">
        <v>10.66832443893788</v>
      </c>
      <c r="D14" s="51">
        <v>8.7890480000000007E-3</v>
      </c>
      <c r="E14" s="51">
        <v>1.3820763E-2</v>
      </c>
      <c r="F14" s="51">
        <v>0.63593073696437752</v>
      </c>
      <c r="G14" s="51">
        <v>0.42873073339655221</v>
      </c>
      <c r="H14" s="49" t="s">
        <v>36</v>
      </c>
    </row>
    <row r="16" spans="1:8">
      <c r="A16" s="50" t="s">
        <v>11</v>
      </c>
      <c r="B16" s="50" t="s">
        <v>11</v>
      </c>
      <c r="D16" s="51" t="s">
        <v>8</v>
      </c>
    </row>
    <row r="17" spans="1:8">
      <c r="A17" s="50" t="s">
        <v>0</v>
      </c>
      <c r="B17" s="50" t="s">
        <v>6</v>
      </c>
      <c r="C17" s="50" t="s">
        <v>5</v>
      </c>
      <c r="D17" s="51" t="s">
        <v>2</v>
      </c>
      <c r="E17" s="51" t="s">
        <v>3</v>
      </c>
      <c r="F17" s="51" t="s">
        <v>4</v>
      </c>
      <c r="G17" s="51" t="s">
        <v>16</v>
      </c>
      <c r="H17" s="49" t="s">
        <v>14</v>
      </c>
    </row>
    <row r="18" spans="1:8">
      <c r="A18" s="50">
        <v>643.29999999999995</v>
      </c>
      <c r="B18" s="50">
        <v>270.43067486294603</v>
      </c>
      <c r="C18" s="50">
        <v>12.108450254950684</v>
      </c>
      <c r="D18" s="51">
        <v>0.10594906699999999</v>
      </c>
      <c r="E18" s="51">
        <v>0.17474953800000001</v>
      </c>
      <c r="F18" s="51">
        <v>0.60629097056611381</v>
      </c>
      <c r="G18" s="51">
        <v>3.3460446076960249E-2</v>
      </c>
      <c r="H18" s="49" t="s">
        <v>36</v>
      </c>
    </row>
    <row r="19" spans="1:8">
      <c r="A19" s="50">
        <v>647.70000000000005</v>
      </c>
      <c r="B19" s="50">
        <v>376.03099335350998</v>
      </c>
      <c r="C19" s="50">
        <v>11.94432035622741</v>
      </c>
      <c r="D19" s="51">
        <v>4.3379015E-2</v>
      </c>
      <c r="E19" s="51">
        <v>0.25809948599999999</v>
      </c>
      <c r="F19" s="51">
        <v>0.16807090813036335</v>
      </c>
      <c r="G19" s="51">
        <v>1.9644083230679517E-2</v>
      </c>
      <c r="H19" s="49" t="s">
        <v>37</v>
      </c>
    </row>
    <row r="20" spans="1:8">
      <c r="A20" s="50">
        <v>659.9</v>
      </c>
      <c r="B20" s="50">
        <v>661.46637460849342</v>
      </c>
      <c r="C20" s="50">
        <v>11.506297718917898</v>
      </c>
      <c r="D20" s="51">
        <v>2.7388872000000002E-2</v>
      </c>
      <c r="E20" s="51">
        <v>0.26506934199999999</v>
      </c>
      <c r="F20" s="51">
        <v>0.10332719654919581</v>
      </c>
      <c r="G20" s="51">
        <v>1.8963416784910331E-2</v>
      </c>
      <c r="H20" s="49" t="s">
        <v>37</v>
      </c>
    </row>
    <row r="21" spans="1:8">
      <c r="A21" s="50">
        <v>663.7</v>
      </c>
      <c r="B21" s="50">
        <v>748.22919289589663</v>
      </c>
      <c r="C21" s="50">
        <v>11.374778476189174</v>
      </c>
      <c r="D21" s="51">
        <v>3.2028826000000003E-2</v>
      </c>
      <c r="E21" s="51">
        <v>4.7419297999999999E-2</v>
      </c>
      <c r="F21" s="51">
        <v>0.67543863681828453</v>
      </c>
      <c r="G21" s="51">
        <v>0.12724126697966151</v>
      </c>
      <c r="H21" s="49" t="s">
        <v>36</v>
      </c>
    </row>
    <row r="22" spans="1:8">
      <c r="A22" s="50">
        <v>671.4</v>
      </c>
      <c r="B22" s="50">
        <v>921.026738937353</v>
      </c>
      <c r="C22" s="50">
        <v>11.115100444161635</v>
      </c>
      <c r="D22" s="51">
        <v>9.2187399999999996E-3</v>
      </c>
      <c r="E22" s="51">
        <v>1.8139207000000001E-2</v>
      </c>
      <c r="F22" s="51">
        <v>0.50822177617797726</v>
      </c>
      <c r="G22" s="51">
        <v>0.30920177044005931</v>
      </c>
      <c r="H22" s="49" t="s">
        <v>36</v>
      </c>
    </row>
    <row r="23" spans="1:8">
      <c r="A23" s="50" t="s">
        <v>20</v>
      </c>
      <c r="B23" s="50" t="s">
        <v>20</v>
      </c>
      <c r="D23" s="51" t="s">
        <v>8</v>
      </c>
    </row>
    <row r="24" spans="1:8">
      <c r="A24" s="50" t="s">
        <v>0</v>
      </c>
      <c r="B24" s="50" t="s">
        <v>6</v>
      </c>
      <c r="C24" s="50" t="s">
        <v>5</v>
      </c>
      <c r="D24" s="51" t="s">
        <v>2</v>
      </c>
      <c r="E24" s="51" t="s">
        <v>3</v>
      </c>
      <c r="F24" s="51" t="s">
        <v>4</v>
      </c>
      <c r="G24" s="51" t="s">
        <v>16</v>
      </c>
      <c r="H24" s="49" t="s">
        <v>14</v>
      </c>
    </row>
    <row r="25" spans="1:8">
      <c r="A25" s="50">
        <v>639</v>
      </c>
      <c r="B25" s="50">
        <v>165.82528895056748</v>
      </c>
      <c r="C25" s="50">
        <v>12.272140407816478</v>
      </c>
      <c r="D25" s="51">
        <v>3.4532734000000002E-2</v>
      </c>
      <c r="E25" s="51">
        <v>6.5482077E-2</v>
      </c>
      <c r="F25" s="51">
        <v>0.52736161682837279</v>
      </c>
      <c r="G25" s="51">
        <v>8.6324032836845768E-2</v>
      </c>
      <c r="H25" s="49" t="s">
        <v>36</v>
      </c>
    </row>
    <row r="26" spans="1:8">
      <c r="A26" s="50">
        <v>641.70000000000005</v>
      </c>
      <c r="B26" s="50">
        <v>231.67151168200326</v>
      </c>
      <c r="C26" s="50">
        <v>12.168973498409514</v>
      </c>
      <c r="D26" s="51">
        <v>0.12009064999999999</v>
      </c>
      <c r="E26" s="51">
        <v>0.72714556600000002</v>
      </c>
      <c r="F26" s="51">
        <v>0.16515352030627659</v>
      </c>
      <c r="G26" s="51">
        <v>6.9693479661498327E-3</v>
      </c>
      <c r="H26" s="49" t="s">
        <v>37</v>
      </c>
    </row>
    <row r="27" spans="1:8">
      <c r="A27" s="50">
        <v>655.1</v>
      </c>
      <c r="B27" s="50">
        <v>550.43249629852653</v>
      </c>
      <c r="C27" s="50">
        <v>11.675713320699899</v>
      </c>
      <c r="D27" s="51">
        <v>4.0877758E-2</v>
      </c>
      <c r="E27" s="51">
        <v>0.36256969</v>
      </c>
      <c r="F27" s="51">
        <v>0.11274455401939418</v>
      </c>
      <c r="G27" s="51">
        <v>1.3877823010160176E-2</v>
      </c>
      <c r="H27" s="49" t="s">
        <v>37</v>
      </c>
    </row>
    <row r="28" spans="1:8">
      <c r="A28" s="50">
        <v>660.1</v>
      </c>
      <c r="B28" s="50">
        <v>666.05774294162984</v>
      </c>
      <c r="C28" s="50">
        <v>11.499318918339103</v>
      </c>
      <c r="D28" s="51">
        <v>8.4097453000000003E-2</v>
      </c>
      <c r="E28" s="51">
        <v>0.12001554</v>
      </c>
      <c r="F28" s="51">
        <v>0.70072136491657666</v>
      </c>
      <c r="G28" s="51">
        <v>5.0871303007731607E-2</v>
      </c>
      <c r="H28" s="49" t="s">
        <v>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0AB9-536A-6948-8AE5-B35B04C47E22}">
  <dimension ref="A1"/>
  <sheetViews>
    <sheetView workbookViewId="0">
      <selection sqref="A1:A1048576"/>
    </sheetView>
  </sheetViews>
  <sheetFormatPr baseColWidth="10" defaultRowHeight="16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56EB-6B83-BA40-9467-2CABA143042F}">
  <dimension ref="A1:C28"/>
  <sheetViews>
    <sheetView workbookViewId="0">
      <selection activeCell="G25" sqref="G25"/>
    </sheetView>
  </sheetViews>
  <sheetFormatPr baseColWidth="10" defaultRowHeight="19"/>
  <cols>
    <col min="1" max="1" width="14.1640625" style="23" customWidth="1"/>
    <col min="2" max="2" width="19" style="24" customWidth="1"/>
    <col min="3" max="3" width="16" style="23" customWidth="1"/>
    <col min="4" max="16384" width="10.83203125" style="23"/>
  </cols>
  <sheetData>
    <row r="1" spans="1:3">
      <c r="A1" s="25" t="s">
        <v>24</v>
      </c>
      <c r="B1" s="26" t="s">
        <v>21</v>
      </c>
      <c r="C1" s="25" t="s">
        <v>25</v>
      </c>
    </row>
    <row r="2" spans="1:3">
      <c r="A2" s="27">
        <v>1.2</v>
      </c>
      <c r="B2" s="7">
        <v>145</v>
      </c>
      <c r="C2" s="27" t="s">
        <v>23</v>
      </c>
    </row>
    <row r="3" spans="1:3">
      <c r="A3" s="27">
        <v>1.2</v>
      </c>
      <c r="B3" s="7">
        <v>217</v>
      </c>
      <c r="C3" s="27" t="s">
        <v>23</v>
      </c>
    </row>
    <row r="4" spans="1:3">
      <c r="A4" s="27">
        <v>1.2</v>
      </c>
      <c r="B4" s="7">
        <v>314</v>
      </c>
      <c r="C4" s="27" t="s">
        <v>23</v>
      </c>
    </row>
    <row r="5" spans="1:3">
      <c r="A5" s="27">
        <v>1.2</v>
      </c>
      <c r="B5" s="7">
        <v>434</v>
      </c>
      <c r="C5" s="27" t="s">
        <v>23</v>
      </c>
    </row>
    <row r="6" spans="1:3">
      <c r="A6" s="27">
        <v>1.2</v>
      </c>
      <c r="B6" s="7">
        <v>455.1</v>
      </c>
      <c r="C6" s="27" t="s">
        <v>23</v>
      </c>
    </row>
    <row r="7" spans="1:3">
      <c r="A7" s="27">
        <v>1.2</v>
      </c>
      <c r="B7" s="7">
        <v>458.4</v>
      </c>
      <c r="C7" s="27" t="s">
        <v>23</v>
      </c>
    </row>
    <row r="8" spans="1:3">
      <c r="A8" s="27">
        <v>1.2</v>
      </c>
      <c r="B8" s="7">
        <v>461.5</v>
      </c>
      <c r="C8" s="27" t="s">
        <v>26</v>
      </c>
    </row>
    <row r="9" spans="1:3">
      <c r="A9" s="27">
        <v>1.2</v>
      </c>
      <c r="B9" s="7">
        <v>762</v>
      </c>
      <c r="C9" s="27" t="s">
        <v>26</v>
      </c>
    </row>
    <row r="10" spans="1:3">
      <c r="A10" s="27">
        <v>1.2</v>
      </c>
      <c r="B10" s="7">
        <v>790.5</v>
      </c>
      <c r="C10" s="27" t="s">
        <v>26</v>
      </c>
    </row>
    <row r="11" spans="1:3">
      <c r="A11" s="27">
        <v>2.2000000000000002</v>
      </c>
      <c r="B11" s="7">
        <v>262</v>
      </c>
      <c r="C11" s="27" t="s">
        <v>26</v>
      </c>
    </row>
    <row r="12" spans="1:3">
      <c r="A12" s="27">
        <v>2.2000000000000002</v>
      </c>
      <c r="B12" s="7">
        <v>365.9</v>
      </c>
      <c r="C12" s="27" t="s">
        <v>26</v>
      </c>
    </row>
    <row r="13" spans="1:3">
      <c r="A13" s="27">
        <v>2.2000000000000002</v>
      </c>
      <c r="B13" s="7">
        <v>668.3</v>
      </c>
      <c r="C13" s="27" t="s">
        <v>26</v>
      </c>
    </row>
    <row r="14" spans="1:3">
      <c r="A14" s="27">
        <v>2.2000000000000002</v>
      </c>
      <c r="B14" s="7">
        <v>761.2</v>
      </c>
      <c r="C14" s="27" t="s">
        <v>26</v>
      </c>
    </row>
    <row r="15" spans="1:3">
      <c r="A15" s="27">
        <v>2.2000000000000002</v>
      </c>
      <c r="B15" s="7">
        <v>1215.5999999999999</v>
      </c>
      <c r="C15" s="27" t="s">
        <v>26</v>
      </c>
    </row>
    <row r="16" spans="1:3">
      <c r="A16" s="27">
        <v>2.2000000000000002</v>
      </c>
      <c r="B16" s="7">
        <v>3018.9</v>
      </c>
      <c r="C16" s="27" t="s">
        <v>26</v>
      </c>
    </row>
    <row r="17" spans="1:3">
      <c r="A17" s="27">
        <v>3.2</v>
      </c>
      <c r="B17" s="7">
        <v>261</v>
      </c>
      <c r="C17" s="27" t="s">
        <v>27</v>
      </c>
    </row>
    <row r="18" spans="1:3">
      <c r="A18" s="27">
        <v>3.2</v>
      </c>
      <c r="B18" s="7">
        <v>366.5</v>
      </c>
      <c r="C18" s="27" t="s">
        <v>27</v>
      </c>
    </row>
    <row r="19" spans="1:3">
      <c r="A19" s="27">
        <v>3.2</v>
      </c>
      <c r="B19" s="7">
        <v>650.79999999999995</v>
      </c>
      <c r="C19" s="27" t="s">
        <v>27</v>
      </c>
    </row>
    <row r="20" spans="1:3">
      <c r="A20" s="27">
        <v>3.2</v>
      </c>
      <c r="B20" s="7">
        <v>737.6</v>
      </c>
      <c r="C20" s="27" t="s">
        <v>27</v>
      </c>
    </row>
    <row r="21" spans="1:3">
      <c r="A21" s="27">
        <v>3.2</v>
      </c>
      <c r="B21" s="7">
        <v>908.3</v>
      </c>
      <c r="C21" s="27" t="s">
        <v>27</v>
      </c>
    </row>
    <row r="22" spans="1:3">
      <c r="A22" s="27">
        <v>3.2</v>
      </c>
      <c r="B22" s="7">
        <v>22556</v>
      </c>
      <c r="C22" s="27" t="s">
        <v>27</v>
      </c>
    </row>
    <row r="23" spans="1:3">
      <c r="A23" s="27">
        <v>4.2</v>
      </c>
      <c r="B23" s="7">
        <v>153.80000000000001</v>
      </c>
      <c r="C23" s="27" t="s">
        <v>28</v>
      </c>
    </row>
    <row r="24" spans="1:3">
      <c r="A24" s="27">
        <v>4.2</v>
      </c>
      <c r="B24" s="7">
        <v>222.3</v>
      </c>
      <c r="C24" s="27" t="s">
        <v>28</v>
      </c>
    </row>
    <row r="25" spans="1:3">
      <c r="A25" s="27">
        <v>4.2</v>
      </c>
      <c r="B25" s="7">
        <v>538.6</v>
      </c>
      <c r="C25" s="27" t="s">
        <v>28</v>
      </c>
    </row>
    <row r="26" spans="1:3">
      <c r="A26" s="27">
        <v>4.2</v>
      </c>
      <c r="B26" s="7">
        <v>656</v>
      </c>
      <c r="C26" s="27" t="s">
        <v>28</v>
      </c>
    </row>
    <row r="27" spans="1:3">
      <c r="A27" s="27">
        <v>4.2</v>
      </c>
      <c r="B27" s="7">
        <v>1142</v>
      </c>
      <c r="C27" s="27" t="s">
        <v>28</v>
      </c>
    </row>
    <row r="28" spans="1:3">
      <c r="A28" s="27">
        <v>4.2</v>
      </c>
      <c r="B28" s="7">
        <v>3023</v>
      </c>
      <c r="C28" s="27" t="s">
        <v>28</v>
      </c>
    </row>
  </sheetData>
  <phoneticPr fontId="7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7B94-0AA4-6842-B315-FD6499CC6BEC}">
  <dimension ref="A1:J13"/>
  <sheetViews>
    <sheetView view="pageLayout" zoomScaleNormal="100" workbookViewId="0">
      <selection activeCell="G22" sqref="G22"/>
    </sheetView>
  </sheetViews>
  <sheetFormatPr baseColWidth="10" defaultColWidth="8.6640625" defaultRowHeight="19"/>
  <cols>
    <col min="1" max="1" width="6.6640625" style="21" customWidth="1"/>
    <col min="2" max="2" width="15.1640625" style="28" customWidth="1"/>
    <col min="3" max="3" width="10.6640625" style="28" customWidth="1"/>
    <col min="4" max="4" width="15.33203125" style="28" customWidth="1"/>
    <col min="5" max="5" width="14" style="28" customWidth="1"/>
    <col min="6" max="6" width="9.6640625" style="28" customWidth="1"/>
    <col min="7" max="7" width="13.33203125" style="28" customWidth="1"/>
    <col min="8" max="8" width="12" style="28" customWidth="1"/>
    <col min="9" max="9" width="11.5" style="28" customWidth="1"/>
    <col min="10" max="10" width="12.6640625" style="28" customWidth="1"/>
    <col min="11" max="16384" width="8.6640625" style="21"/>
  </cols>
  <sheetData>
    <row r="1" spans="1:10" s="22" customFormat="1">
      <c r="A1" s="30"/>
      <c r="B1" s="45" t="s">
        <v>29</v>
      </c>
      <c r="C1" s="45"/>
      <c r="D1" s="45"/>
      <c r="E1" s="45"/>
      <c r="F1" s="31"/>
      <c r="G1" s="45" t="s">
        <v>30</v>
      </c>
      <c r="H1" s="45"/>
      <c r="I1" s="45"/>
      <c r="J1" s="45"/>
    </row>
    <row r="2" spans="1:10" s="22" customFormat="1">
      <c r="A2" s="30"/>
      <c r="B2" s="31" t="s">
        <v>21</v>
      </c>
      <c r="C2" s="31" t="s">
        <v>31</v>
      </c>
      <c r="D2" s="31" t="s">
        <v>32</v>
      </c>
      <c r="E2" s="31" t="s">
        <v>31</v>
      </c>
      <c r="F2" s="31" t="s">
        <v>25</v>
      </c>
      <c r="G2" s="31" t="s">
        <v>21</v>
      </c>
      <c r="H2" s="31" t="s">
        <v>31</v>
      </c>
      <c r="I2" s="31" t="s">
        <v>32</v>
      </c>
      <c r="J2" s="31" t="s">
        <v>31</v>
      </c>
    </row>
    <row r="3" spans="1:10">
      <c r="A3" s="29">
        <v>1</v>
      </c>
      <c r="B3" s="8">
        <v>226.81302187796791</v>
      </c>
      <c r="C3" s="8">
        <v>12.176570797115339</v>
      </c>
      <c r="D3" s="8">
        <v>0.71506345034451402</v>
      </c>
      <c r="E3" s="8">
        <v>3.059624671705934E-2</v>
      </c>
      <c r="F3" s="8" t="s">
        <v>33</v>
      </c>
      <c r="G3" s="8">
        <v>470.79389999624436</v>
      </c>
      <c r="H3" s="8">
        <v>11.797990094407515</v>
      </c>
      <c r="I3" s="8">
        <v>0.13696876402745448</v>
      </c>
      <c r="J3" s="8">
        <v>9.7747947984980887E-3</v>
      </c>
    </row>
    <row r="4" spans="1:10">
      <c r="A4" s="29">
        <v>1</v>
      </c>
      <c r="B4" s="8">
        <v>328.20926014995348</v>
      </c>
      <c r="C4" s="8">
        <v>12.018508503094765</v>
      </c>
      <c r="D4" s="8">
        <v>0.65196681419947544</v>
      </c>
      <c r="E4" s="8">
        <v>2.6441591804401764E-2</v>
      </c>
      <c r="F4" s="8" t="s">
        <v>33</v>
      </c>
      <c r="G4" s="8"/>
      <c r="H4" s="8"/>
      <c r="I4" s="8"/>
      <c r="J4" s="8"/>
    </row>
    <row r="5" spans="1:10">
      <c r="A5" s="29">
        <v>1</v>
      </c>
      <c r="B5" s="8">
        <v>788.98154008959136</v>
      </c>
      <c r="C5" s="8">
        <v>11.313265591309094</v>
      </c>
      <c r="D5" s="8">
        <v>0.57931419506259618</v>
      </c>
      <c r="E5" s="8">
        <v>8.7815744313811575E-2</v>
      </c>
      <c r="F5" s="8" t="s">
        <v>33</v>
      </c>
      <c r="G5" s="8"/>
      <c r="H5" s="8"/>
      <c r="I5" s="8"/>
      <c r="J5" s="8"/>
    </row>
    <row r="6" spans="1:10">
      <c r="A6" s="29">
        <v>2</v>
      </c>
      <c r="B6" s="8">
        <v>270.43067486294603</v>
      </c>
      <c r="C6" s="8">
        <v>12.108450254950684</v>
      </c>
      <c r="D6" s="8">
        <v>0.71713610884530732</v>
      </c>
      <c r="E6" s="8">
        <v>3.6459678730049266E-2</v>
      </c>
      <c r="F6" s="8" t="s">
        <v>22</v>
      </c>
      <c r="G6" s="8">
        <v>376.03099335350998</v>
      </c>
      <c r="H6" s="8">
        <v>11.94432035622741</v>
      </c>
      <c r="I6" s="8">
        <v>0.18788529544879881</v>
      </c>
      <c r="J6" s="8">
        <v>2.035838549029903E-2</v>
      </c>
    </row>
    <row r="7" spans="1:10">
      <c r="A7" s="29">
        <v>2</v>
      </c>
      <c r="B7" s="8">
        <v>775.4219407350738</v>
      </c>
      <c r="C7" s="8">
        <v>11.333714327474164</v>
      </c>
      <c r="D7" s="8">
        <v>0.81230249799749843</v>
      </c>
      <c r="E7" s="8">
        <v>0.18610075496430151</v>
      </c>
      <c r="F7" s="8" t="s">
        <v>22</v>
      </c>
      <c r="G7" s="8">
        <v>679.81516974518308</v>
      </c>
      <c r="H7" s="8">
        <v>11.478420569329659</v>
      </c>
      <c r="I7" s="8">
        <v>9.5843528150534305E-2</v>
      </c>
      <c r="J7" s="8">
        <v>2.2039736299651246E-2</v>
      </c>
    </row>
    <row r="8" spans="1:10">
      <c r="A8" s="29">
        <v>2</v>
      </c>
      <c r="B8" s="8">
        <v>1223.1281345110492</v>
      </c>
      <c r="C8" s="8">
        <v>10.66832443893788</v>
      </c>
      <c r="D8" s="8">
        <v>0.63593073696437752</v>
      </c>
      <c r="E8" s="8">
        <v>0.42873073339655221</v>
      </c>
      <c r="F8" s="8" t="s">
        <v>22</v>
      </c>
      <c r="G8" s="8"/>
      <c r="H8" s="8"/>
      <c r="I8" s="8"/>
      <c r="J8" s="8"/>
    </row>
    <row r="9" spans="1:10">
      <c r="A9" s="29">
        <v>3</v>
      </c>
      <c r="B9" s="8">
        <v>270.43067486294603</v>
      </c>
      <c r="C9" s="8">
        <v>12.108450254950684</v>
      </c>
      <c r="D9" s="8">
        <v>0.60629097056611381</v>
      </c>
      <c r="E9" s="8">
        <v>3.3460446076960249E-2</v>
      </c>
      <c r="F9" s="8" t="s">
        <v>34</v>
      </c>
      <c r="G9" s="8"/>
      <c r="H9" s="8"/>
      <c r="I9" s="8"/>
      <c r="J9" s="8"/>
    </row>
    <row r="10" spans="1:10">
      <c r="A10" s="29">
        <v>3</v>
      </c>
      <c r="B10" s="8">
        <v>748.22919289589663</v>
      </c>
      <c r="C10" s="8">
        <v>11.374778476189174</v>
      </c>
      <c r="D10" s="8">
        <v>0.67543863681828453</v>
      </c>
      <c r="E10" s="8">
        <v>0.12724126697966151</v>
      </c>
      <c r="F10" s="8" t="s">
        <v>34</v>
      </c>
      <c r="G10" s="8"/>
      <c r="H10" s="8"/>
      <c r="I10" s="8"/>
      <c r="J10" s="8"/>
    </row>
    <row r="11" spans="1:10">
      <c r="A11" s="29">
        <v>3</v>
      </c>
      <c r="B11" s="8">
        <v>921.026738937353</v>
      </c>
      <c r="C11" s="8">
        <v>11.115100444161635</v>
      </c>
      <c r="D11" s="8">
        <v>0.50822177617797726</v>
      </c>
      <c r="E11" s="8">
        <v>0.30920177044005931</v>
      </c>
      <c r="F11" s="8" t="s">
        <v>34</v>
      </c>
      <c r="G11" s="8"/>
      <c r="H11" s="8"/>
      <c r="I11" s="8"/>
      <c r="J11" s="8"/>
    </row>
    <row r="12" spans="1:10">
      <c r="A12" s="29">
        <v>4</v>
      </c>
      <c r="B12" s="8">
        <v>165.82528895056748</v>
      </c>
      <c r="C12" s="8">
        <v>12.272140407816478</v>
      </c>
      <c r="D12" s="8">
        <v>0.52736161682837279</v>
      </c>
      <c r="E12" s="8">
        <v>8.6324032836845768E-2</v>
      </c>
      <c r="F12" s="8" t="s">
        <v>35</v>
      </c>
      <c r="G12" s="8">
        <v>231.67151168200326</v>
      </c>
      <c r="H12" s="8">
        <v>12.168973498409514</v>
      </c>
      <c r="I12" s="8">
        <v>0.16515352030627659</v>
      </c>
      <c r="J12" s="8">
        <v>6.9693479661498327E-3</v>
      </c>
    </row>
    <row r="13" spans="1:10">
      <c r="A13" s="29">
        <v>4</v>
      </c>
      <c r="B13" s="8">
        <v>666.05774294162984</v>
      </c>
      <c r="C13" s="8">
        <v>11.499318918339103</v>
      </c>
      <c r="D13" s="8">
        <v>0.70072136491657666</v>
      </c>
      <c r="E13" s="8">
        <v>5.0871303007731607E-2</v>
      </c>
      <c r="F13" s="8" t="s">
        <v>35</v>
      </c>
      <c r="G13" s="8">
        <v>550.43249629852653</v>
      </c>
      <c r="H13" s="8">
        <v>11.675713320699899</v>
      </c>
      <c r="I13" s="8">
        <v>0.11274455401939418</v>
      </c>
      <c r="J13" s="8">
        <v>1.3877823010160176E-2</v>
      </c>
    </row>
  </sheetData>
  <mergeCells count="2">
    <mergeCell ref="B1:E1"/>
    <mergeCell ref="G1:J1"/>
  </mergeCells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Werte</vt:lpstr>
      <vt:lpstr>Werte für A4</vt:lpstr>
      <vt:lpstr>Werte für A5</vt:lpstr>
      <vt:lpstr>Tabelle2</vt:lpstr>
      <vt:lpstr>Literatur</vt:lpstr>
      <vt:lpstr>PlotA5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2021-10-07T06:47:26Z</dcterms:created>
  <dcterms:modified xsi:type="dcterms:W3CDTF">2021-10-08T20:43:53Z</dcterms:modified>
</cp:coreProperties>
</file>