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es\Documents\GitHub\PPB-Kre\Operationsverstärker\Auswertung-Dominik\"/>
    </mc:Choice>
  </mc:AlternateContent>
  <xr:revisionPtr revIDLastSave="0" documentId="13_ncr:1_{3CF1D62F-BA6E-4D23-A0CB-895C2170C620}" xr6:coauthVersionLast="46" xr6:coauthVersionMax="46" xr10:uidLastSave="{00000000-0000-0000-0000-000000000000}"/>
  <bookViews>
    <workbookView xWindow="-98" yWindow="-98" windowWidth="20715" windowHeight="13276" xr2:uid="{F1BFC131-B8F7-46C9-9BAC-40594248B9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J3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K1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J33" i="2"/>
  <c r="I5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25" i="1"/>
  <c r="G25" i="1"/>
  <c r="J25" i="1" s="1"/>
  <c r="N25" i="1"/>
  <c r="D25" i="1"/>
  <c r="M25" i="1"/>
  <c r="I2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L4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L2" i="1"/>
  <c r="N2" i="1"/>
  <c r="M2" i="1"/>
  <c r="D24" i="1"/>
  <c r="G24" i="1"/>
  <c r="J24" i="1" s="1"/>
  <c r="I24" i="1"/>
  <c r="K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G55" i="1"/>
  <c r="J55" i="1" s="1"/>
  <c r="G54" i="1"/>
  <c r="D55" i="1"/>
  <c r="D54" i="1"/>
  <c r="J53" i="1"/>
  <c r="K53" i="1"/>
  <c r="J54" i="1"/>
  <c r="K54" i="1"/>
  <c r="K55" i="1"/>
  <c r="I55" i="1"/>
  <c r="I54" i="1"/>
  <c r="I53" i="1"/>
  <c r="G53" i="1"/>
  <c r="G52" i="1"/>
  <c r="J52" i="1" s="1"/>
  <c r="G51" i="1"/>
  <c r="I50" i="1"/>
  <c r="J50" i="1"/>
  <c r="K50" i="1"/>
  <c r="I51" i="1"/>
  <c r="J51" i="1"/>
  <c r="K51" i="1"/>
  <c r="I52" i="1"/>
  <c r="K52" i="1"/>
  <c r="D50" i="1"/>
  <c r="D51" i="1"/>
  <c r="D52" i="1"/>
  <c r="D53" i="1"/>
  <c r="G50" i="1"/>
  <c r="I49" i="1"/>
  <c r="K49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J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D23" i="1"/>
  <c r="G23" i="1"/>
  <c r="J23" i="1" s="1"/>
  <c r="D27" i="1"/>
  <c r="G27" i="1"/>
  <c r="J27" i="1" s="1"/>
  <c r="D28" i="1"/>
  <c r="G28" i="1"/>
  <c r="J28" i="1" s="1"/>
  <c r="D29" i="1"/>
  <c r="G29" i="1"/>
  <c r="J29" i="1" s="1"/>
  <c r="D30" i="1"/>
  <c r="G30" i="1"/>
  <c r="J30" i="1" s="1"/>
  <c r="D31" i="1"/>
  <c r="G31" i="1"/>
  <c r="J31" i="1" s="1"/>
  <c r="D32" i="1"/>
  <c r="G32" i="1"/>
  <c r="J32" i="1" s="1"/>
  <c r="D33" i="1"/>
  <c r="G33" i="1"/>
  <c r="J33" i="1" s="1"/>
  <c r="D34" i="1"/>
  <c r="G34" i="1"/>
  <c r="D35" i="1"/>
  <c r="G35" i="1"/>
  <c r="J35" i="1" s="1"/>
  <c r="D36" i="1"/>
  <c r="G36" i="1"/>
  <c r="J36" i="1" s="1"/>
  <c r="D37" i="1"/>
  <c r="G37" i="1"/>
  <c r="J37" i="1" s="1"/>
  <c r="D38" i="1"/>
  <c r="G38" i="1"/>
  <c r="J38" i="1" s="1"/>
  <c r="D39" i="1"/>
  <c r="G39" i="1"/>
  <c r="J39" i="1" s="1"/>
  <c r="D40" i="1"/>
  <c r="G40" i="1"/>
  <c r="J40" i="1" s="1"/>
  <c r="D41" i="1"/>
  <c r="G41" i="1"/>
  <c r="J41" i="1" s="1"/>
  <c r="D42" i="1"/>
  <c r="G42" i="1"/>
  <c r="J42" i="1" s="1"/>
  <c r="D43" i="1"/>
  <c r="G43" i="1"/>
  <c r="J43" i="1" s="1"/>
  <c r="D44" i="1"/>
  <c r="G44" i="1"/>
  <c r="J44" i="1" s="1"/>
  <c r="D45" i="1"/>
  <c r="G45" i="1"/>
  <c r="J45" i="1" s="1"/>
  <c r="D46" i="1"/>
  <c r="G46" i="1"/>
  <c r="J46" i="1" s="1"/>
  <c r="D47" i="1"/>
  <c r="G47" i="1"/>
  <c r="J47" i="1" s="1"/>
  <c r="D48" i="1"/>
  <c r="G48" i="1"/>
  <c r="J48" i="1" s="1"/>
  <c r="D49" i="1"/>
  <c r="G49" i="1"/>
  <c r="J49" i="1" s="1"/>
  <c r="K27" i="1"/>
  <c r="I27" i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D3" i="1"/>
  <c r="G3" i="1"/>
  <c r="I3" i="1"/>
  <c r="K3" i="1"/>
  <c r="D4" i="1"/>
  <c r="G4" i="1"/>
  <c r="J4" i="1" s="1"/>
  <c r="I4" i="1"/>
  <c r="K4" i="1"/>
  <c r="D5" i="1"/>
  <c r="G5" i="1"/>
  <c r="J5" i="1" s="1"/>
  <c r="I5" i="1"/>
  <c r="K5" i="1"/>
  <c r="D6" i="1"/>
  <c r="G6" i="1"/>
  <c r="I6" i="1"/>
  <c r="K6" i="1"/>
  <c r="D7" i="1"/>
  <c r="G7" i="1"/>
  <c r="I7" i="1"/>
  <c r="K7" i="1"/>
  <c r="D8" i="1"/>
  <c r="G8" i="1"/>
  <c r="I8" i="1"/>
  <c r="K8" i="1"/>
  <c r="D9" i="1"/>
  <c r="G9" i="1"/>
  <c r="I9" i="1"/>
  <c r="K9" i="1"/>
  <c r="D10" i="1"/>
  <c r="G10" i="1"/>
  <c r="I10" i="1"/>
  <c r="K10" i="1"/>
  <c r="D11" i="1"/>
  <c r="G11" i="1"/>
  <c r="I11" i="1"/>
  <c r="K11" i="1"/>
  <c r="D12" i="1"/>
  <c r="G12" i="1"/>
  <c r="I12" i="1"/>
  <c r="K12" i="1"/>
  <c r="D13" i="1"/>
  <c r="G13" i="1"/>
  <c r="I13" i="1"/>
  <c r="K13" i="1"/>
  <c r="D14" i="1"/>
  <c r="G14" i="1"/>
  <c r="I14" i="1"/>
  <c r="K14" i="1"/>
  <c r="D15" i="1"/>
  <c r="G15" i="1"/>
  <c r="I15" i="1"/>
  <c r="K15" i="1"/>
  <c r="D16" i="1"/>
  <c r="G16" i="1"/>
  <c r="I16" i="1"/>
  <c r="K16" i="1"/>
  <c r="D17" i="1"/>
  <c r="G17" i="1"/>
  <c r="I17" i="1"/>
  <c r="K17" i="1"/>
  <c r="D18" i="1"/>
  <c r="G18" i="1"/>
  <c r="I18" i="1"/>
  <c r="K18" i="1"/>
  <c r="D19" i="1"/>
  <c r="G19" i="1"/>
  <c r="I19" i="1"/>
  <c r="K19" i="1"/>
  <c r="D20" i="1"/>
  <c r="G20" i="1"/>
  <c r="I20" i="1"/>
  <c r="K20" i="1"/>
  <c r="D21" i="1"/>
  <c r="G21" i="1"/>
  <c r="I21" i="1"/>
  <c r="K21" i="1"/>
  <c r="D22" i="1"/>
  <c r="G22" i="1"/>
  <c r="I22" i="1"/>
  <c r="K22" i="1"/>
  <c r="I23" i="1"/>
  <c r="K23" i="1"/>
  <c r="K2" i="1"/>
  <c r="G2" i="1"/>
  <c r="D2" i="1"/>
  <c r="I2" i="1"/>
  <c r="K6" i="2" l="1"/>
  <c r="K9" i="2" s="1"/>
</calcChain>
</file>

<file path=xl/sharedStrings.xml><?xml version="1.0" encoding="utf-8"?>
<sst xmlns="http://schemas.openxmlformats.org/spreadsheetml/2006/main" count="15" uniqueCount="15">
  <si>
    <t>f</t>
  </si>
  <si>
    <t>xd</t>
  </si>
  <si>
    <t>xu</t>
  </si>
  <si>
    <t>yd</t>
  </si>
  <si>
    <t>yu</t>
  </si>
  <si>
    <t>omega</t>
  </si>
  <si>
    <t>verhaeltnis</t>
  </si>
  <si>
    <t>somega</t>
  </si>
  <si>
    <t>sver</t>
  </si>
  <si>
    <t>sx</t>
  </si>
  <si>
    <t>sy</t>
  </si>
  <si>
    <t>sf</t>
  </si>
  <si>
    <t>xud</t>
  </si>
  <si>
    <t>yud</t>
  </si>
  <si>
    <t>Messreihe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</si>
</sst>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28A4-2A5F-4A45-AFB5-93EC44F1E42F}">
  <dimension ref="A1:P55"/>
  <sheetViews>
    <sheetView tabSelected="1" workbookViewId="0">
      <selection activeCell="L27" sqref="L27"/>
    </sheetView>
  </sheetViews>
  <sheetFormatPr baseColWidth="10" defaultRowHeight="14.25" x14ac:dyDescent="0.45"/>
  <sheetData>
    <row r="1" spans="1:16" x14ac:dyDescent="0.4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13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O1" t="s">
        <v>9</v>
      </c>
      <c r="P1">
        <v>0.5</v>
      </c>
    </row>
    <row r="2" spans="1:16" x14ac:dyDescent="0.45">
      <c r="A2">
        <v>10000</v>
      </c>
      <c r="B2">
        <v>2</v>
      </c>
      <c r="C2">
        <v>0.01</v>
      </c>
      <c r="D2">
        <f>B2*C2</f>
        <v>0.02</v>
      </c>
      <c r="E2">
        <v>3.8</v>
      </c>
      <c r="F2">
        <v>0.5</v>
      </c>
      <c r="G2">
        <f>E2*F2</f>
        <v>1.9</v>
      </c>
      <c r="I2">
        <f>2*PI()*A2</f>
        <v>62831.853071795864</v>
      </c>
      <c r="J2">
        <f>G2/D2</f>
        <v>95</v>
      </c>
      <c r="K2">
        <f>2*PI()*$P$3</f>
        <v>12.566370614359172</v>
      </c>
      <c r="L2">
        <f>SQRT((N2/D2)^2+(G2*M2/D2^2)^2)</f>
        <v>27.139592848825121</v>
      </c>
      <c r="M2">
        <f>SQRT($P$1^2+(0.03*B2)^2)*C2</f>
        <v>5.0358713248056684E-3</v>
      </c>
      <c r="N2">
        <f>SQRT($P$2^2+(0.03*E2)^2)*F2</f>
        <v>0.25641567814780747</v>
      </c>
      <c r="O2" t="s">
        <v>10</v>
      </c>
      <c r="P2">
        <v>0.5</v>
      </c>
    </row>
    <row r="3" spans="1:16" x14ac:dyDescent="0.45">
      <c r="A3">
        <v>20000</v>
      </c>
      <c r="B3">
        <v>2</v>
      </c>
      <c r="C3">
        <v>0.01</v>
      </c>
      <c r="D3">
        <f t="shared" ref="D3:D23" si="0">B3*C3</f>
        <v>0.02</v>
      </c>
      <c r="E3">
        <v>3.4</v>
      </c>
      <c r="F3">
        <v>0.5</v>
      </c>
      <c r="G3">
        <f t="shared" ref="G3:G23" si="1">E3*F3</f>
        <v>1.7</v>
      </c>
      <c r="I3">
        <f t="shared" ref="I3:I23" si="2">2*PI()*A3</f>
        <v>125663.70614359173</v>
      </c>
      <c r="J3">
        <f t="shared" ref="J3:J23" si="3">G3/D3</f>
        <v>85</v>
      </c>
      <c r="K3">
        <f t="shared" ref="K3:K25" si="4">2*PI()*$P$3</f>
        <v>12.566370614359172</v>
      </c>
      <c r="L3">
        <f t="shared" ref="L3:L24" si="5">SQRT((N3/D3)^2+(G3*M3/D3^2)^2)</f>
        <v>24.916209583321454</v>
      </c>
      <c r="M3">
        <f t="shared" ref="M3:M25" si="6">SQRT($P$1^2+(0.03*B3)^2)*C3</f>
        <v>5.0358713248056684E-3</v>
      </c>
      <c r="N3">
        <f t="shared" ref="N3:N25" si="7">SQRT($P$2^2+(0.03*E3)^2)*F3</f>
        <v>0.25514897609044018</v>
      </c>
      <c r="O3" t="s">
        <v>11</v>
      </c>
      <c r="P3">
        <v>2</v>
      </c>
    </row>
    <row r="4" spans="1:16" x14ac:dyDescent="0.45">
      <c r="A4">
        <v>30000</v>
      </c>
      <c r="B4">
        <v>2</v>
      </c>
      <c r="C4">
        <v>0.01</v>
      </c>
      <c r="D4">
        <f t="shared" si="0"/>
        <v>0.02</v>
      </c>
      <c r="E4">
        <v>1.4</v>
      </c>
      <c r="F4">
        <v>1</v>
      </c>
      <c r="G4">
        <f t="shared" si="1"/>
        <v>1.4</v>
      </c>
      <c r="I4">
        <f t="shared" si="2"/>
        <v>188495.55921538759</v>
      </c>
      <c r="J4">
        <f t="shared" si="3"/>
        <v>70</v>
      </c>
      <c r="K4">
        <f t="shared" si="4"/>
        <v>12.566370614359172</v>
      </c>
      <c r="L4">
        <f t="shared" si="5"/>
        <v>30.660560986387708</v>
      </c>
      <c r="M4">
        <f t="shared" si="6"/>
        <v>5.0358713248056684E-3</v>
      </c>
      <c r="N4">
        <f t="shared" si="7"/>
        <v>0.50176089923388811</v>
      </c>
    </row>
    <row r="5" spans="1:16" x14ac:dyDescent="0.45">
      <c r="A5">
        <v>40000</v>
      </c>
      <c r="B5">
        <v>2</v>
      </c>
      <c r="C5">
        <v>0.01</v>
      </c>
      <c r="D5">
        <f t="shared" si="0"/>
        <v>0.02</v>
      </c>
      <c r="E5">
        <v>2.6</v>
      </c>
      <c r="F5">
        <v>0.5</v>
      </c>
      <c r="G5">
        <f t="shared" si="1"/>
        <v>1.3</v>
      </c>
      <c r="I5">
        <f t="shared" si="2"/>
        <v>251327.41228718346</v>
      </c>
      <c r="J5">
        <f t="shared" si="3"/>
        <v>65</v>
      </c>
      <c r="K5">
        <f t="shared" si="4"/>
        <v>12.566370614359172</v>
      </c>
      <c r="L5">
        <f t="shared" si="5"/>
        <v>20.686166875475017</v>
      </c>
      <c r="M5">
        <f t="shared" si="6"/>
        <v>5.0358713248056684E-3</v>
      </c>
      <c r="N5">
        <f t="shared" si="7"/>
        <v>0.25302371430362014</v>
      </c>
    </row>
    <row r="6" spans="1:16" x14ac:dyDescent="0.45">
      <c r="A6">
        <v>50000</v>
      </c>
      <c r="B6">
        <v>2</v>
      </c>
      <c r="C6">
        <v>0.01</v>
      </c>
      <c r="D6">
        <f t="shared" si="0"/>
        <v>0.02</v>
      </c>
      <c r="E6">
        <v>2.2000000000000002</v>
      </c>
      <c r="F6">
        <v>0.5</v>
      </c>
      <c r="G6">
        <f t="shared" si="1"/>
        <v>1.1000000000000001</v>
      </c>
      <c r="I6">
        <f t="shared" si="2"/>
        <v>314159.26535897929</v>
      </c>
      <c r="J6">
        <f t="shared" si="3"/>
        <v>55</v>
      </c>
      <c r="K6">
        <f t="shared" si="4"/>
        <v>12.566370614359172</v>
      </c>
      <c r="L6">
        <f t="shared" si="5"/>
        <v>18.728521030770153</v>
      </c>
      <c r="M6">
        <f t="shared" si="6"/>
        <v>5.0358713248056684E-3</v>
      </c>
      <c r="N6">
        <f t="shared" si="7"/>
        <v>0.25216859439668532</v>
      </c>
    </row>
    <row r="7" spans="1:16" x14ac:dyDescent="0.45">
      <c r="A7">
        <v>60000</v>
      </c>
      <c r="B7">
        <v>2</v>
      </c>
      <c r="C7">
        <v>0.01</v>
      </c>
      <c r="D7">
        <f t="shared" si="0"/>
        <v>0.02</v>
      </c>
      <c r="E7">
        <v>1.9</v>
      </c>
      <c r="F7">
        <v>0.5</v>
      </c>
      <c r="G7">
        <f t="shared" si="1"/>
        <v>0.95</v>
      </c>
      <c r="I7">
        <f t="shared" si="2"/>
        <v>376991.11843077518</v>
      </c>
      <c r="J7">
        <f t="shared" si="3"/>
        <v>47.5</v>
      </c>
      <c r="K7">
        <f t="shared" si="4"/>
        <v>12.566370614359172</v>
      </c>
      <c r="L7">
        <f t="shared" si="5"/>
        <v>17.358769397627238</v>
      </c>
      <c r="M7">
        <f t="shared" si="6"/>
        <v>5.0358713248056684E-3</v>
      </c>
      <c r="N7">
        <f t="shared" si="7"/>
        <v>0.25161925601988416</v>
      </c>
    </row>
    <row r="8" spans="1:16" x14ac:dyDescent="0.45">
      <c r="A8">
        <v>70000</v>
      </c>
      <c r="B8">
        <v>2</v>
      </c>
      <c r="C8">
        <v>0.01</v>
      </c>
      <c r="D8">
        <f t="shared" si="0"/>
        <v>0.02</v>
      </c>
      <c r="E8">
        <v>1.7</v>
      </c>
      <c r="F8">
        <v>0.5</v>
      </c>
      <c r="G8">
        <f t="shared" si="1"/>
        <v>0.85</v>
      </c>
      <c r="I8">
        <f t="shared" si="2"/>
        <v>439822.97150257102</v>
      </c>
      <c r="J8">
        <f t="shared" si="3"/>
        <v>42.5</v>
      </c>
      <c r="K8">
        <f t="shared" si="4"/>
        <v>12.566370614359172</v>
      </c>
      <c r="L8">
        <f t="shared" si="5"/>
        <v>16.504298682464515</v>
      </c>
      <c r="M8">
        <f t="shared" si="6"/>
        <v>5.0358713248056684E-3</v>
      </c>
      <c r="N8">
        <f t="shared" si="7"/>
        <v>0.25129713488219479</v>
      </c>
    </row>
    <row r="9" spans="1:16" x14ac:dyDescent="0.45">
      <c r="A9">
        <v>80000</v>
      </c>
      <c r="B9">
        <v>2</v>
      </c>
      <c r="C9">
        <v>0.01</v>
      </c>
      <c r="D9">
        <f t="shared" si="0"/>
        <v>0.02</v>
      </c>
      <c r="E9">
        <v>3.9</v>
      </c>
      <c r="F9">
        <v>0.2</v>
      </c>
      <c r="G9">
        <f t="shared" si="1"/>
        <v>0.78</v>
      </c>
      <c r="I9">
        <f t="shared" si="2"/>
        <v>502654.82457436691</v>
      </c>
      <c r="J9">
        <f t="shared" si="3"/>
        <v>39</v>
      </c>
      <c r="K9">
        <f t="shared" si="4"/>
        <v>12.566370614359172</v>
      </c>
      <c r="L9">
        <f t="shared" si="5"/>
        <v>11.081529677801708</v>
      </c>
      <c r="M9">
        <f t="shared" si="6"/>
        <v>5.0358713248056684E-3</v>
      </c>
      <c r="N9">
        <f t="shared" si="7"/>
        <v>0.10270131449986414</v>
      </c>
    </row>
    <row r="10" spans="1:16" x14ac:dyDescent="0.45">
      <c r="A10">
        <v>90000</v>
      </c>
      <c r="B10">
        <v>2</v>
      </c>
      <c r="C10">
        <v>0.01</v>
      </c>
      <c r="D10">
        <f t="shared" si="0"/>
        <v>0.02</v>
      </c>
      <c r="E10">
        <v>3.5</v>
      </c>
      <c r="F10">
        <v>0.2</v>
      </c>
      <c r="G10">
        <f t="shared" si="1"/>
        <v>0.70000000000000007</v>
      </c>
      <c r="I10">
        <f t="shared" si="2"/>
        <v>565486.6776461628</v>
      </c>
      <c r="J10">
        <f t="shared" si="3"/>
        <v>35</v>
      </c>
      <c r="K10">
        <f t="shared" si="4"/>
        <v>12.566370614359172</v>
      </c>
      <c r="L10">
        <f t="shared" si="5"/>
        <v>10.186633398724036</v>
      </c>
      <c r="M10">
        <f t="shared" si="6"/>
        <v>5.0358713248056684E-3</v>
      </c>
      <c r="N10">
        <f t="shared" si="7"/>
        <v>0.10218121158021176</v>
      </c>
    </row>
    <row r="11" spans="1:16" x14ac:dyDescent="0.45">
      <c r="A11">
        <v>100000</v>
      </c>
      <c r="B11">
        <v>2</v>
      </c>
      <c r="C11">
        <v>0.01</v>
      </c>
      <c r="D11">
        <f t="shared" si="0"/>
        <v>0.02</v>
      </c>
      <c r="E11">
        <v>3.2</v>
      </c>
      <c r="F11">
        <v>0.2</v>
      </c>
      <c r="G11">
        <f t="shared" si="1"/>
        <v>0.64000000000000012</v>
      </c>
      <c r="I11">
        <f t="shared" si="2"/>
        <v>628318.53071795858</v>
      </c>
      <c r="J11">
        <f t="shared" si="3"/>
        <v>32.000000000000007</v>
      </c>
      <c r="K11">
        <f t="shared" si="4"/>
        <v>12.566370614359172</v>
      </c>
      <c r="L11">
        <f t="shared" si="5"/>
        <v>9.53116991769636</v>
      </c>
      <c r="M11">
        <f t="shared" si="6"/>
        <v>5.0358713248056684E-3</v>
      </c>
      <c r="N11">
        <f t="shared" si="7"/>
        <v>0.10182651913917121</v>
      </c>
    </row>
    <row r="12" spans="1:16" x14ac:dyDescent="0.45">
      <c r="A12">
        <v>110000</v>
      </c>
      <c r="B12">
        <v>2</v>
      </c>
      <c r="C12">
        <v>0.01</v>
      </c>
      <c r="D12">
        <f t="shared" si="0"/>
        <v>0.02</v>
      </c>
      <c r="E12">
        <v>3</v>
      </c>
      <c r="F12">
        <v>0.2</v>
      </c>
      <c r="G12">
        <f t="shared" si="1"/>
        <v>0.60000000000000009</v>
      </c>
      <c r="I12">
        <f t="shared" si="2"/>
        <v>691150.38378975447</v>
      </c>
      <c r="J12">
        <f t="shared" si="3"/>
        <v>30.000000000000004</v>
      </c>
      <c r="K12">
        <f t="shared" si="4"/>
        <v>12.566370614359172</v>
      </c>
      <c r="L12">
        <f t="shared" si="5"/>
        <v>9.1032961063562023</v>
      </c>
      <c r="M12">
        <f t="shared" si="6"/>
        <v>5.0358713248056684E-3</v>
      </c>
      <c r="N12">
        <f t="shared" si="7"/>
        <v>0.1016070863670443</v>
      </c>
    </row>
    <row r="13" spans="1:16" x14ac:dyDescent="0.45">
      <c r="A13">
        <v>120000</v>
      </c>
      <c r="B13">
        <v>2</v>
      </c>
      <c r="C13">
        <v>0.01</v>
      </c>
      <c r="D13">
        <f t="shared" si="0"/>
        <v>0.02</v>
      </c>
      <c r="E13">
        <v>2.7</v>
      </c>
      <c r="F13">
        <v>0.2</v>
      </c>
      <c r="G13">
        <f t="shared" si="1"/>
        <v>0.54</v>
      </c>
      <c r="I13">
        <f t="shared" si="2"/>
        <v>753982.23686155037</v>
      </c>
      <c r="J13">
        <f t="shared" si="3"/>
        <v>27</v>
      </c>
      <c r="K13">
        <f t="shared" si="4"/>
        <v>12.566370614359172</v>
      </c>
      <c r="L13">
        <f t="shared" si="5"/>
        <v>8.4778947858533851</v>
      </c>
      <c r="M13">
        <f t="shared" si="6"/>
        <v>5.0358713248056684E-3</v>
      </c>
      <c r="N13">
        <f t="shared" si="7"/>
        <v>0.10130370180797937</v>
      </c>
    </row>
    <row r="14" spans="1:16" x14ac:dyDescent="0.45">
      <c r="A14">
        <v>130000</v>
      </c>
      <c r="B14">
        <v>2</v>
      </c>
      <c r="C14">
        <v>0.01</v>
      </c>
      <c r="D14">
        <f t="shared" si="0"/>
        <v>0.02</v>
      </c>
      <c r="E14">
        <v>2.4</v>
      </c>
      <c r="F14">
        <v>0.2</v>
      </c>
      <c r="G14">
        <f t="shared" si="1"/>
        <v>0.48</v>
      </c>
      <c r="I14">
        <f t="shared" si="2"/>
        <v>816814.08993334626</v>
      </c>
      <c r="J14">
        <f t="shared" si="3"/>
        <v>24</v>
      </c>
      <c r="K14">
        <f t="shared" si="4"/>
        <v>12.566370614359172</v>
      </c>
      <c r="L14">
        <f t="shared" si="5"/>
        <v>7.876344329700169</v>
      </c>
      <c r="M14">
        <f t="shared" si="6"/>
        <v>5.0358713248056684E-3</v>
      </c>
      <c r="N14">
        <f t="shared" si="7"/>
        <v>0.10103148024254618</v>
      </c>
    </row>
    <row r="15" spans="1:16" x14ac:dyDescent="0.45">
      <c r="A15">
        <v>140000</v>
      </c>
      <c r="B15">
        <v>2</v>
      </c>
      <c r="C15">
        <v>0.01</v>
      </c>
      <c r="D15">
        <f t="shared" si="0"/>
        <v>0.02</v>
      </c>
      <c r="E15">
        <v>2.2999999999999998</v>
      </c>
      <c r="F15">
        <v>0.2</v>
      </c>
      <c r="G15">
        <f t="shared" si="1"/>
        <v>0.45999999999999996</v>
      </c>
      <c r="I15">
        <f t="shared" si="2"/>
        <v>879645.94300514203</v>
      </c>
      <c r="J15">
        <f t="shared" si="3"/>
        <v>22.999999999999996</v>
      </c>
      <c r="K15">
        <f t="shared" si="4"/>
        <v>12.566370614359172</v>
      </c>
      <c r="L15">
        <f t="shared" si="5"/>
        <v>7.6821025767689406</v>
      </c>
      <c r="M15">
        <f t="shared" si="6"/>
        <v>5.0358713248056684E-3</v>
      </c>
      <c r="N15">
        <f t="shared" si="7"/>
        <v>0.10094770923601981</v>
      </c>
    </row>
    <row r="16" spans="1:16" x14ac:dyDescent="0.45">
      <c r="A16">
        <v>150000</v>
      </c>
      <c r="B16">
        <v>2</v>
      </c>
      <c r="C16">
        <v>0.01</v>
      </c>
      <c r="D16">
        <f t="shared" si="0"/>
        <v>0.02</v>
      </c>
      <c r="E16">
        <v>2.1</v>
      </c>
      <c r="F16">
        <v>0.2</v>
      </c>
      <c r="G16">
        <f t="shared" si="1"/>
        <v>0.42000000000000004</v>
      </c>
      <c r="I16">
        <f t="shared" si="2"/>
        <v>942477.79607693793</v>
      </c>
      <c r="J16">
        <f t="shared" si="3"/>
        <v>21</v>
      </c>
      <c r="K16">
        <f t="shared" si="4"/>
        <v>12.566370614359172</v>
      </c>
      <c r="L16">
        <f t="shared" si="5"/>
        <v>7.3045396843332986</v>
      </c>
      <c r="M16">
        <f t="shared" si="6"/>
        <v>5.0358713248056684E-3</v>
      </c>
      <c r="N16">
        <f t="shared" si="7"/>
        <v>0.10079067417177048</v>
      </c>
    </row>
    <row r="17" spans="1:14" x14ac:dyDescent="0.45">
      <c r="A17">
        <v>160000</v>
      </c>
      <c r="B17">
        <v>2</v>
      </c>
      <c r="C17">
        <v>0.01</v>
      </c>
      <c r="D17">
        <f t="shared" si="0"/>
        <v>0.02</v>
      </c>
      <c r="E17">
        <v>1.9</v>
      </c>
      <c r="F17">
        <v>0.2</v>
      </c>
      <c r="G17">
        <f t="shared" si="1"/>
        <v>0.38</v>
      </c>
      <c r="I17">
        <f t="shared" si="2"/>
        <v>1005309.6491487338</v>
      </c>
      <c r="J17">
        <f t="shared" si="3"/>
        <v>19</v>
      </c>
      <c r="K17">
        <f t="shared" si="4"/>
        <v>12.566370614359172</v>
      </c>
      <c r="L17">
        <f t="shared" si="5"/>
        <v>6.9435077590508962</v>
      </c>
      <c r="M17">
        <f t="shared" si="6"/>
        <v>5.0358713248056684E-3</v>
      </c>
      <c r="N17">
        <f t="shared" si="7"/>
        <v>0.10064770240795368</v>
      </c>
    </row>
    <row r="18" spans="1:14" x14ac:dyDescent="0.45">
      <c r="A18">
        <v>170000</v>
      </c>
      <c r="B18">
        <v>2</v>
      </c>
      <c r="C18">
        <v>0.01</v>
      </c>
      <c r="D18">
        <f t="shared" si="0"/>
        <v>0.02</v>
      </c>
      <c r="E18">
        <v>3</v>
      </c>
      <c r="F18">
        <v>0.1</v>
      </c>
      <c r="G18">
        <f t="shared" si="1"/>
        <v>0.30000000000000004</v>
      </c>
      <c r="I18">
        <f t="shared" si="2"/>
        <v>1068141.5022205296</v>
      </c>
      <c r="J18">
        <f t="shared" si="3"/>
        <v>15.000000000000002</v>
      </c>
      <c r="K18">
        <f t="shared" si="4"/>
        <v>12.566370614359172</v>
      </c>
      <c r="L18">
        <f t="shared" si="5"/>
        <v>4.5516480531781012</v>
      </c>
      <c r="M18">
        <f t="shared" si="6"/>
        <v>5.0358713248056684E-3</v>
      </c>
      <c r="N18">
        <f t="shared" si="7"/>
        <v>5.0803543183522148E-2</v>
      </c>
    </row>
    <row r="19" spans="1:14" x14ac:dyDescent="0.45">
      <c r="A19">
        <v>180000</v>
      </c>
      <c r="B19">
        <v>2</v>
      </c>
      <c r="C19">
        <v>0.01</v>
      </c>
      <c r="D19">
        <f t="shared" si="0"/>
        <v>0.02</v>
      </c>
      <c r="E19">
        <v>3.4</v>
      </c>
      <c r="F19">
        <v>0.1</v>
      </c>
      <c r="G19">
        <f t="shared" si="1"/>
        <v>0.34</v>
      </c>
      <c r="I19">
        <f t="shared" si="2"/>
        <v>1130973.3552923256</v>
      </c>
      <c r="J19">
        <f t="shared" si="3"/>
        <v>17</v>
      </c>
      <c r="K19">
        <f t="shared" si="4"/>
        <v>12.566370614359172</v>
      </c>
      <c r="L19">
        <f t="shared" si="5"/>
        <v>4.9832419166642916</v>
      </c>
      <c r="M19">
        <f t="shared" si="6"/>
        <v>5.0358713248056684E-3</v>
      </c>
      <c r="N19">
        <f t="shared" si="7"/>
        <v>5.1029795218088037E-2</v>
      </c>
    </row>
    <row r="20" spans="1:14" x14ac:dyDescent="0.45">
      <c r="A20">
        <v>500000</v>
      </c>
      <c r="B20">
        <v>2</v>
      </c>
      <c r="C20">
        <v>0.01</v>
      </c>
      <c r="D20">
        <f t="shared" si="0"/>
        <v>0.02</v>
      </c>
      <c r="E20">
        <v>2.5</v>
      </c>
      <c r="F20">
        <v>0.05</v>
      </c>
      <c r="G20">
        <f t="shared" si="1"/>
        <v>0.125</v>
      </c>
      <c r="I20">
        <f t="shared" si="2"/>
        <v>3141592.653589793</v>
      </c>
      <c r="J20">
        <f t="shared" si="3"/>
        <v>6.25</v>
      </c>
      <c r="K20">
        <f t="shared" si="4"/>
        <v>12.566370614359172</v>
      </c>
      <c r="L20">
        <f t="shared" si="5"/>
        <v>2.018469407744393</v>
      </c>
      <c r="M20">
        <f t="shared" si="6"/>
        <v>5.0358713248056684E-3</v>
      </c>
      <c r="N20">
        <f t="shared" si="7"/>
        <v>2.5279685520195855E-2</v>
      </c>
    </row>
    <row r="21" spans="1:14" x14ac:dyDescent="0.45">
      <c r="A21">
        <v>1000000</v>
      </c>
      <c r="B21">
        <v>2</v>
      </c>
      <c r="C21">
        <v>0.01</v>
      </c>
      <c r="D21">
        <f t="shared" si="0"/>
        <v>0.02</v>
      </c>
      <c r="E21">
        <v>2.5</v>
      </c>
      <c r="F21">
        <v>0.02</v>
      </c>
      <c r="G21">
        <f t="shared" si="1"/>
        <v>0.05</v>
      </c>
      <c r="I21">
        <f t="shared" si="2"/>
        <v>6283185.307179586</v>
      </c>
      <c r="J21">
        <f t="shared" si="3"/>
        <v>2.5</v>
      </c>
      <c r="K21">
        <f t="shared" si="4"/>
        <v>12.566370614359172</v>
      </c>
      <c r="L21">
        <f t="shared" si="5"/>
        <v>0.80738776309775717</v>
      </c>
      <c r="M21">
        <f t="shared" si="6"/>
        <v>5.0358713248056684E-3</v>
      </c>
      <c r="N21">
        <f t="shared" si="7"/>
        <v>1.0111874208078343E-2</v>
      </c>
    </row>
    <row r="22" spans="1:14" x14ac:dyDescent="0.45">
      <c r="A22">
        <v>1500000</v>
      </c>
      <c r="B22">
        <v>2</v>
      </c>
      <c r="C22">
        <v>0.01</v>
      </c>
      <c r="D22">
        <f t="shared" si="0"/>
        <v>0.02</v>
      </c>
      <c r="E22">
        <v>1.5</v>
      </c>
      <c r="F22">
        <v>0.02</v>
      </c>
      <c r="G22">
        <f t="shared" si="1"/>
        <v>0.03</v>
      </c>
      <c r="I22">
        <f t="shared" si="2"/>
        <v>9424777.9607693795</v>
      </c>
      <c r="J22">
        <f t="shared" si="3"/>
        <v>1.5</v>
      </c>
      <c r="K22">
        <f t="shared" si="4"/>
        <v>12.566370614359172</v>
      </c>
      <c r="L22">
        <f t="shared" si="5"/>
        <v>0.6282316451755674</v>
      </c>
      <c r="M22">
        <f t="shared" si="6"/>
        <v>5.0358713248056684E-3</v>
      </c>
      <c r="N22">
        <f t="shared" si="7"/>
        <v>1.004041831797859E-2</v>
      </c>
    </row>
    <row r="23" spans="1:14" x14ac:dyDescent="0.45">
      <c r="A23">
        <v>2000000</v>
      </c>
      <c r="B23">
        <v>2</v>
      </c>
      <c r="C23">
        <v>0.01</v>
      </c>
      <c r="D23">
        <f t="shared" si="0"/>
        <v>0.02</v>
      </c>
      <c r="E23">
        <v>0.8</v>
      </c>
      <c r="F23">
        <v>0.02</v>
      </c>
      <c r="G23">
        <f t="shared" si="1"/>
        <v>1.6E-2</v>
      </c>
      <c r="I23">
        <f t="shared" si="2"/>
        <v>12566370.614359172</v>
      </c>
      <c r="J23">
        <f t="shared" si="3"/>
        <v>0.8</v>
      </c>
      <c r="K23">
        <f t="shared" si="4"/>
        <v>12.566370614359172</v>
      </c>
      <c r="L23">
        <f t="shared" si="5"/>
        <v>0.53958502573737166</v>
      </c>
      <c r="M23">
        <f t="shared" si="6"/>
        <v>5.0358713248056684E-3</v>
      </c>
      <c r="N23">
        <f t="shared" si="7"/>
        <v>1.001151337211313E-2</v>
      </c>
    </row>
    <row r="24" spans="1:14" x14ac:dyDescent="0.45">
      <c r="A24">
        <v>35000</v>
      </c>
      <c r="B24">
        <v>2</v>
      </c>
      <c r="C24">
        <v>0.01</v>
      </c>
      <c r="D24">
        <f t="shared" ref="D24:D25" si="8">B24*C24</f>
        <v>0.02</v>
      </c>
      <c r="E24">
        <v>1.4</v>
      </c>
      <c r="F24">
        <v>1</v>
      </c>
      <c r="G24">
        <f t="shared" ref="G24:G25" si="9">E24*F24</f>
        <v>1.4</v>
      </c>
      <c r="I24">
        <f t="shared" ref="I24:I25" si="10">2*PI()*A24</f>
        <v>219911.48575128551</v>
      </c>
      <c r="J24">
        <f t="shared" ref="J24:J25" si="11">G24/D24</f>
        <v>70</v>
      </c>
      <c r="K24">
        <f t="shared" si="4"/>
        <v>12.566370614359172</v>
      </c>
      <c r="L24">
        <f t="shared" si="5"/>
        <v>30.660560986387708</v>
      </c>
      <c r="M24">
        <f t="shared" si="6"/>
        <v>5.0358713248056684E-3</v>
      </c>
      <c r="N24">
        <f t="shared" si="7"/>
        <v>0.50176089923388811</v>
      </c>
    </row>
    <row r="25" spans="1:14" x14ac:dyDescent="0.45">
      <c r="A25">
        <v>10</v>
      </c>
      <c r="B25">
        <v>2</v>
      </c>
      <c r="C25">
        <v>0.01</v>
      </c>
      <c r="D25">
        <f t="shared" si="8"/>
        <v>0.02</v>
      </c>
      <c r="E25">
        <v>4</v>
      </c>
      <c r="F25">
        <v>0.5</v>
      </c>
      <c r="G25">
        <f t="shared" si="9"/>
        <v>2</v>
      </c>
      <c r="I25">
        <f t="shared" si="10"/>
        <v>62.831853071795862</v>
      </c>
      <c r="J25">
        <f t="shared" si="11"/>
        <v>100</v>
      </c>
      <c r="K25">
        <f t="shared" si="4"/>
        <v>12.566370614359172</v>
      </c>
      <c r="L25">
        <f t="shared" ref="L25:L55" si="12">SQRT(((F25*SQRT(($P$2)^2+(0.03*E25)^2))/D25)^2+((G25*C25*SQRT(($P$1)^2+(0.03*B25)^2))/(D25^2))^2)</f>
        <v>28.271009886454355</v>
      </c>
      <c r="M25">
        <f t="shared" si="6"/>
        <v>5.0358713248056684E-3</v>
      </c>
      <c r="N25">
        <f t="shared" si="7"/>
        <v>0.25709920264364883</v>
      </c>
    </row>
    <row r="26" spans="1:14" x14ac:dyDescent="0.45">
      <c r="A26" t="s">
        <v>14</v>
      </c>
      <c r="L26" t="e">
        <f t="shared" si="12"/>
        <v>#DIV/0!</v>
      </c>
    </row>
    <row r="27" spans="1:14" x14ac:dyDescent="0.45">
      <c r="A27">
        <v>10</v>
      </c>
      <c r="B27">
        <v>2</v>
      </c>
      <c r="C27">
        <v>0.01</v>
      </c>
      <c r="D27">
        <f t="shared" ref="D27:D49" si="13">B27*C27</f>
        <v>0.02</v>
      </c>
      <c r="E27">
        <v>4.5</v>
      </c>
      <c r="F27">
        <v>2</v>
      </c>
      <c r="G27">
        <f t="shared" ref="G27:G55" si="14">E27*F27</f>
        <v>9</v>
      </c>
      <c r="I27">
        <f t="shared" ref="I27" si="15">2*PI()*A27</f>
        <v>62.831853071795862</v>
      </c>
      <c r="J27">
        <f t="shared" ref="J27" si="16">G27/D27</f>
        <v>450</v>
      </c>
      <c r="K27">
        <f t="shared" ref="K27:K55" si="17">2*PI()*$P$3</f>
        <v>12.566370614359172</v>
      </c>
      <c r="L27">
        <f>SQRT(((F27*SQRT(($P$2)^2+(0.03*E27)^2))/D27)^2+((G27*C27*SQRT(($P$1)^2+(0.03*B27)^2))/(D27^2))^2)</f>
        <v>124.58230211390379</v>
      </c>
    </row>
    <row r="28" spans="1:14" x14ac:dyDescent="0.45">
      <c r="A28">
        <v>10000</v>
      </c>
      <c r="B28">
        <v>2</v>
      </c>
      <c r="C28">
        <v>0.01</v>
      </c>
      <c r="D28">
        <f t="shared" si="13"/>
        <v>0.02</v>
      </c>
      <c r="E28">
        <v>5.4</v>
      </c>
      <c r="F28">
        <v>1</v>
      </c>
      <c r="G28">
        <f t="shared" si="14"/>
        <v>5.4</v>
      </c>
      <c r="I28">
        <f t="shared" ref="I28:I49" si="18">2*PI()*A28</f>
        <v>62831.853071795864</v>
      </c>
      <c r="J28">
        <f t="shared" ref="J28:J49" si="19">G28/D28</f>
        <v>270</v>
      </c>
      <c r="K28">
        <f t="shared" si="17"/>
        <v>12.566370614359172</v>
      </c>
      <c r="L28">
        <f t="shared" si="12"/>
        <v>72.886692886973549</v>
      </c>
    </row>
    <row r="29" spans="1:14" x14ac:dyDescent="0.45">
      <c r="A29">
        <v>20000</v>
      </c>
      <c r="B29">
        <v>2</v>
      </c>
      <c r="C29">
        <v>0.01</v>
      </c>
      <c r="D29">
        <f t="shared" si="13"/>
        <v>0.02</v>
      </c>
      <c r="E29">
        <v>3</v>
      </c>
      <c r="F29">
        <v>1</v>
      </c>
      <c r="G29">
        <f t="shared" si="14"/>
        <v>3</v>
      </c>
      <c r="I29">
        <f t="shared" si="18"/>
        <v>125663.70614359173</v>
      </c>
      <c r="J29">
        <f t="shared" si="19"/>
        <v>150</v>
      </c>
      <c r="K29">
        <f t="shared" si="17"/>
        <v>12.566370614359172</v>
      </c>
      <c r="L29">
        <f t="shared" si="12"/>
        <v>45.516480531781006</v>
      </c>
    </row>
    <row r="30" spans="1:14" x14ac:dyDescent="0.45">
      <c r="A30">
        <v>11000</v>
      </c>
      <c r="B30">
        <v>2</v>
      </c>
      <c r="C30">
        <v>0.01</v>
      </c>
      <c r="D30">
        <f t="shared" si="13"/>
        <v>0.02</v>
      </c>
      <c r="E30">
        <v>5</v>
      </c>
      <c r="F30">
        <v>1</v>
      </c>
      <c r="G30">
        <f t="shared" si="14"/>
        <v>5</v>
      </c>
      <c r="I30">
        <f t="shared" si="18"/>
        <v>69115.038378975441</v>
      </c>
      <c r="J30">
        <f t="shared" si="19"/>
        <v>250</v>
      </c>
      <c r="K30">
        <f t="shared" si="17"/>
        <v>12.566370614359172</v>
      </c>
      <c r="L30">
        <f t="shared" si="12"/>
        <v>68.145065852195046</v>
      </c>
    </row>
    <row r="31" spans="1:14" x14ac:dyDescent="0.45">
      <c r="A31">
        <v>12000</v>
      </c>
      <c r="B31">
        <v>2</v>
      </c>
      <c r="C31">
        <v>0.01</v>
      </c>
      <c r="D31">
        <f t="shared" si="13"/>
        <v>0.02</v>
      </c>
      <c r="E31">
        <v>4.5999999999999996</v>
      </c>
      <c r="F31">
        <v>1</v>
      </c>
      <c r="G31">
        <f t="shared" si="14"/>
        <v>4.5999999999999996</v>
      </c>
      <c r="I31">
        <f t="shared" si="18"/>
        <v>75398.223686155034</v>
      </c>
      <c r="J31">
        <f t="shared" si="19"/>
        <v>229.99999999999997</v>
      </c>
      <c r="K31">
        <f t="shared" si="17"/>
        <v>12.566370614359172</v>
      </c>
      <c r="L31">
        <f t="shared" si="12"/>
        <v>63.454471867631199</v>
      </c>
    </row>
    <row r="32" spans="1:14" x14ac:dyDescent="0.45">
      <c r="A32">
        <v>13000</v>
      </c>
      <c r="B32">
        <v>2</v>
      </c>
      <c r="C32">
        <v>0.01</v>
      </c>
      <c r="D32">
        <f t="shared" si="13"/>
        <v>0.02</v>
      </c>
      <c r="E32">
        <v>4.4000000000000004</v>
      </c>
      <c r="F32">
        <v>1</v>
      </c>
      <c r="G32">
        <f t="shared" si="14"/>
        <v>4.4000000000000004</v>
      </c>
      <c r="I32">
        <f t="shared" si="18"/>
        <v>81681.408993334626</v>
      </c>
      <c r="J32">
        <f t="shared" si="19"/>
        <v>220</v>
      </c>
      <c r="K32">
        <f t="shared" si="17"/>
        <v>12.566370614359172</v>
      </c>
      <c r="L32">
        <f t="shared" si="12"/>
        <v>61.131988353070938</v>
      </c>
    </row>
    <row r="33" spans="1:12" x14ac:dyDescent="0.45">
      <c r="A33">
        <v>14000</v>
      </c>
      <c r="B33">
        <v>2</v>
      </c>
      <c r="C33">
        <v>0.01</v>
      </c>
      <c r="D33">
        <f t="shared" si="13"/>
        <v>0.02</v>
      </c>
      <c r="E33">
        <v>4.2</v>
      </c>
      <c r="F33">
        <v>1</v>
      </c>
      <c r="G33">
        <f t="shared" si="14"/>
        <v>4.2</v>
      </c>
      <c r="I33">
        <f t="shared" si="18"/>
        <v>87964.594300514203</v>
      </c>
      <c r="J33">
        <f t="shared" si="19"/>
        <v>210</v>
      </c>
      <c r="K33">
        <f t="shared" si="17"/>
        <v>12.566370614359172</v>
      </c>
      <c r="L33">
        <f t="shared" si="12"/>
        <v>58.827119596322241</v>
      </c>
    </row>
    <row r="34" spans="1:12" x14ac:dyDescent="0.45">
      <c r="A34">
        <v>15000</v>
      </c>
      <c r="B34">
        <v>2</v>
      </c>
      <c r="C34">
        <v>0.01</v>
      </c>
      <c r="D34">
        <f t="shared" si="13"/>
        <v>0.02</v>
      </c>
      <c r="E34">
        <v>4.9000000000000004</v>
      </c>
      <c r="F34">
        <v>1</v>
      </c>
      <c r="G34">
        <f t="shared" si="14"/>
        <v>4.9000000000000004</v>
      </c>
      <c r="I34">
        <f t="shared" si="18"/>
        <v>94247.779607693796</v>
      </c>
      <c r="J34">
        <f t="shared" si="19"/>
        <v>245</v>
      </c>
      <c r="K34">
        <f t="shared" si="17"/>
        <v>12.566370614359172</v>
      </c>
      <c r="L34">
        <f t="shared" si="12"/>
        <v>66.967212126532488</v>
      </c>
    </row>
    <row r="35" spans="1:12" x14ac:dyDescent="0.45">
      <c r="A35">
        <v>16000</v>
      </c>
      <c r="B35">
        <v>2</v>
      </c>
      <c r="C35">
        <v>0.01</v>
      </c>
      <c r="D35">
        <f t="shared" si="13"/>
        <v>0.02</v>
      </c>
      <c r="E35">
        <v>3.7</v>
      </c>
      <c r="F35">
        <v>1</v>
      </c>
      <c r="G35">
        <f t="shared" si="14"/>
        <v>3.7</v>
      </c>
      <c r="I35">
        <f t="shared" si="18"/>
        <v>100530.96491487337</v>
      </c>
      <c r="J35">
        <f t="shared" si="19"/>
        <v>185</v>
      </c>
      <c r="K35">
        <f t="shared" si="17"/>
        <v>12.566370614359172</v>
      </c>
      <c r="L35">
        <f t="shared" si="12"/>
        <v>53.157008004589571</v>
      </c>
    </row>
    <row r="36" spans="1:12" x14ac:dyDescent="0.45">
      <c r="A36">
        <v>17000</v>
      </c>
      <c r="B36">
        <v>2</v>
      </c>
      <c r="C36">
        <v>0.01</v>
      </c>
      <c r="D36">
        <f t="shared" si="13"/>
        <v>0.02</v>
      </c>
      <c r="E36">
        <v>3.5</v>
      </c>
      <c r="F36">
        <v>1</v>
      </c>
      <c r="G36">
        <f t="shared" si="14"/>
        <v>3.5</v>
      </c>
      <c r="I36">
        <f t="shared" si="18"/>
        <v>106814.15022205297</v>
      </c>
      <c r="J36">
        <f t="shared" si="19"/>
        <v>175</v>
      </c>
      <c r="K36">
        <f t="shared" si="17"/>
        <v>12.566370614359172</v>
      </c>
      <c r="L36">
        <f t="shared" si="12"/>
        <v>50.933166993620183</v>
      </c>
    </row>
    <row r="37" spans="1:12" x14ac:dyDescent="0.45">
      <c r="A37">
        <v>18000</v>
      </c>
      <c r="B37">
        <v>2</v>
      </c>
      <c r="C37">
        <v>0.01</v>
      </c>
      <c r="D37">
        <f t="shared" si="13"/>
        <v>0.02</v>
      </c>
      <c r="E37">
        <v>3.4</v>
      </c>
      <c r="F37">
        <v>1</v>
      </c>
      <c r="G37">
        <f t="shared" si="14"/>
        <v>3.4</v>
      </c>
      <c r="I37">
        <f t="shared" si="18"/>
        <v>113097.33552923256</v>
      </c>
      <c r="J37">
        <f t="shared" si="19"/>
        <v>170</v>
      </c>
      <c r="K37">
        <f t="shared" si="17"/>
        <v>12.566370614359172</v>
      </c>
      <c r="L37">
        <f t="shared" si="12"/>
        <v>49.832419166642907</v>
      </c>
    </row>
    <row r="38" spans="1:12" x14ac:dyDescent="0.45">
      <c r="A38">
        <v>19000</v>
      </c>
      <c r="B38">
        <v>2</v>
      </c>
      <c r="C38">
        <v>0.01</v>
      </c>
      <c r="D38">
        <f t="shared" si="13"/>
        <v>0.02</v>
      </c>
      <c r="E38">
        <v>3.2</v>
      </c>
      <c r="F38">
        <v>1</v>
      </c>
      <c r="G38">
        <f t="shared" si="14"/>
        <v>3.2</v>
      </c>
      <c r="I38">
        <f t="shared" si="18"/>
        <v>119380.52083641214</v>
      </c>
      <c r="J38">
        <f t="shared" si="19"/>
        <v>160</v>
      </c>
      <c r="K38">
        <f t="shared" si="17"/>
        <v>12.566370614359172</v>
      </c>
      <c r="L38">
        <f t="shared" si="12"/>
        <v>47.655849588481786</v>
      </c>
    </row>
    <row r="39" spans="1:12" x14ac:dyDescent="0.45">
      <c r="A39">
        <v>25000</v>
      </c>
      <c r="B39">
        <v>2</v>
      </c>
      <c r="C39">
        <v>0.01</v>
      </c>
      <c r="D39">
        <f t="shared" si="13"/>
        <v>0.02</v>
      </c>
      <c r="E39">
        <v>2.5</v>
      </c>
      <c r="F39">
        <v>1</v>
      </c>
      <c r="G39">
        <f t="shared" si="14"/>
        <v>2.5</v>
      </c>
      <c r="I39">
        <f t="shared" si="18"/>
        <v>157079.63267948964</v>
      </c>
      <c r="J39">
        <f t="shared" si="19"/>
        <v>125</v>
      </c>
      <c r="K39">
        <f t="shared" si="17"/>
        <v>12.566370614359172</v>
      </c>
      <c r="L39">
        <f t="shared" si="12"/>
        <v>40.369388154887858</v>
      </c>
    </row>
    <row r="40" spans="1:12" x14ac:dyDescent="0.45">
      <c r="A40">
        <v>30000</v>
      </c>
      <c r="B40">
        <v>2</v>
      </c>
      <c r="C40">
        <v>0.01</v>
      </c>
      <c r="D40">
        <f t="shared" si="13"/>
        <v>0.02</v>
      </c>
      <c r="E40">
        <v>2.1</v>
      </c>
      <c r="F40">
        <v>1</v>
      </c>
      <c r="G40">
        <f t="shared" si="14"/>
        <v>2.1</v>
      </c>
      <c r="I40">
        <f t="shared" si="18"/>
        <v>188495.55921538759</v>
      </c>
      <c r="J40">
        <f t="shared" si="19"/>
        <v>105</v>
      </c>
      <c r="K40">
        <f t="shared" si="17"/>
        <v>12.566370614359172</v>
      </c>
      <c r="L40">
        <f t="shared" si="12"/>
        <v>36.52269842166649</v>
      </c>
    </row>
    <row r="41" spans="1:12" x14ac:dyDescent="0.45">
      <c r="A41">
        <v>35000</v>
      </c>
      <c r="B41">
        <v>2</v>
      </c>
      <c r="C41">
        <v>0.01</v>
      </c>
      <c r="D41">
        <f t="shared" si="13"/>
        <v>0.02</v>
      </c>
      <c r="E41">
        <v>1.8</v>
      </c>
      <c r="F41">
        <v>1</v>
      </c>
      <c r="G41">
        <f t="shared" si="14"/>
        <v>1.8</v>
      </c>
      <c r="I41">
        <f t="shared" si="18"/>
        <v>219911.48575128551</v>
      </c>
      <c r="J41">
        <f t="shared" si="19"/>
        <v>90</v>
      </c>
      <c r="K41">
        <f t="shared" si="17"/>
        <v>12.566370614359172</v>
      </c>
      <c r="L41">
        <f t="shared" si="12"/>
        <v>33.850110782684297</v>
      </c>
    </row>
    <row r="42" spans="1:12" x14ac:dyDescent="0.45">
      <c r="A42">
        <v>40000</v>
      </c>
      <c r="B42">
        <v>2</v>
      </c>
      <c r="C42">
        <v>0.01</v>
      </c>
      <c r="D42">
        <f t="shared" si="13"/>
        <v>0.02</v>
      </c>
      <c r="E42">
        <v>1.6</v>
      </c>
      <c r="F42">
        <v>1</v>
      </c>
      <c r="G42">
        <f t="shared" si="14"/>
        <v>1.6</v>
      </c>
      <c r="I42">
        <f t="shared" si="18"/>
        <v>251327.41228718346</v>
      </c>
      <c r="J42">
        <f t="shared" si="19"/>
        <v>80</v>
      </c>
      <c r="K42">
        <f t="shared" si="17"/>
        <v>12.566370614359172</v>
      </c>
      <c r="L42">
        <f t="shared" si="12"/>
        <v>32.195030672450059</v>
      </c>
    </row>
    <row r="43" spans="1:12" x14ac:dyDescent="0.45">
      <c r="A43">
        <v>50000</v>
      </c>
      <c r="B43">
        <v>2</v>
      </c>
      <c r="C43">
        <v>0.01</v>
      </c>
      <c r="D43">
        <f t="shared" si="13"/>
        <v>0.02</v>
      </c>
      <c r="E43">
        <v>6.3</v>
      </c>
      <c r="F43">
        <v>0.2</v>
      </c>
      <c r="G43">
        <f t="shared" si="14"/>
        <v>1.26</v>
      </c>
      <c r="I43">
        <f t="shared" si="18"/>
        <v>314159.26535897929</v>
      </c>
      <c r="J43">
        <f t="shared" si="19"/>
        <v>63</v>
      </c>
      <c r="K43">
        <f t="shared" si="17"/>
        <v>12.566370614359172</v>
      </c>
      <c r="L43">
        <f t="shared" si="12"/>
        <v>16.739375735074471</v>
      </c>
    </row>
    <row r="44" spans="1:12" x14ac:dyDescent="0.45">
      <c r="A44">
        <v>60000</v>
      </c>
      <c r="B44">
        <v>2</v>
      </c>
      <c r="C44">
        <v>0.01</v>
      </c>
      <c r="D44">
        <f t="shared" si="13"/>
        <v>0.02</v>
      </c>
      <c r="E44">
        <v>5.2</v>
      </c>
      <c r="F44">
        <v>0.2</v>
      </c>
      <c r="G44">
        <f t="shared" si="14"/>
        <v>1.04</v>
      </c>
      <c r="I44">
        <f t="shared" si="18"/>
        <v>376991.11843077518</v>
      </c>
      <c r="J44">
        <f t="shared" si="19"/>
        <v>52</v>
      </c>
      <c r="K44">
        <f t="shared" si="17"/>
        <v>12.566370614359172</v>
      </c>
      <c r="L44">
        <f t="shared" si="12"/>
        <v>14.102028222918859</v>
      </c>
    </row>
    <row r="45" spans="1:12" x14ac:dyDescent="0.45">
      <c r="A45">
        <v>80000</v>
      </c>
      <c r="B45">
        <v>2</v>
      </c>
      <c r="C45">
        <v>0.01</v>
      </c>
      <c r="D45">
        <f t="shared" si="13"/>
        <v>0.02</v>
      </c>
      <c r="E45">
        <v>4</v>
      </c>
      <c r="F45">
        <v>0.2</v>
      </c>
      <c r="G45">
        <f t="shared" si="14"/>
        <v>0.8</v>
      </c>
      <c r="I45">
        <f t="shared" si="18"/>
        <v>502654.82457436691</v>
      </c>
      <c r="J45">
        <f t="shared" si="19"/>
        <v>40</v>
      </c>
      <c r="K45">
        <f t="shared" si="17"/>
        <v>12.566370614359172</v>
      </c>
      <c r="L45">
        <f t="shared" si="12"/>
        <v>11.308403954581744</v>
      </c>
    </row>
    <row r="46" spans="1:12" x14ac:dyDescent="0.45">
      <c r="A46">
        <v>200000</v>
      </c>
      <c r="B46">
        <v>2</v>
      </c>
      <c r="C46">
        <v>0.01</v>
      </c>
      <c r="D46">
        <f t="shared" si="13"/>
        <v>0.02</v>
      </c>
      <c r="E46">
        <v>1.6</v>
      </c>
      <c r="F46">
        <v>0.2</v>
      </c>
      <c r="G46">
        <f t="shared" si="14"/>
        <v>0.32000000000000006</v>
      </c>
      <c r="I46">
        <f t="shared" si="18"/>
        <v>1256637.0614359172</v>
      </c>
      <c r="J46">
        <f t="shared" si="19"/>
        <v>16.000000000000004</v>
      </c>
      <c r="K46">
        <f t="shared" si="17"/>
        <v>12.566370614359172</v>
      </c>
      <c r="L46">
        <f t="shared" si="12"/>
        <v>6.439006134490012</v>
      </c>
    </row>
    <row r="47" spans="1:12" x14ac:dyDescent="0.45">
      <c r="A47">
        <v>300000</v>
      </c>
      <c r="B47">
        <v>2</v>
      </c>
      <c r="C47">
        <v>0.01</v>
      </c>
      <c r="D47">
        <f t="shared" si="13"/>
        <v>0.02</v>
      </c>
      <c r="E47">
        <v>2</v>
      </c>
      <c r="F47">
        <v>0.1</v>
      </c>
      <c r="G47">
        <f t="shared" si="14"/>
        <v>0.2</v>
      </c>
      <c r="I47">
        <f t="shared" si="18"/>
        <v>1884955.5921538759</v>
      </c>
      <c r="J47">
        <f t="shared" si="19"/>
        <v>10</v>
      </c>
      <c r="K47">
        <f t="shared" si="17"/>
        <v>12.566370614359172</v>
      </c>
      <c r="L47">
        <f t="shared" si="12"/>
        <v>3.5608987629529714</v>
      </c>
    </row>
    <row r="48" spans="1:12" x14ac:dyDescent="0.45">
      <c r="A48">
        <v>1000000</v>
      </c>
      <c r="B48">
        <v>2</v>
      </c>
      <c r="C48">
        <v>0.01</v>
      </c>
      <c r="D48">
        <f t="shared" si="13"/>
        <v>0.02</v>
      </c>
      <c r="E48">
        <v>0.8</v>
      </c>
      <c r="F48">
        <v>0.1</v>
      </c>
      <c r="G48">
        <f t="shared" si="14"/>
        <v>8.0000000000000016E-2</v>
      </c>
      <c r="I48">
        <f t="shared" si="18"/>
        <v>6283185.307179586</v>
      </c>
      <c r="J48">
        <f t="shared" si="19"/>
        <v>4.0000000000000009</v>
      </c>
      <c r="K48">
        <f t="shared" si="17"/>
        <v>12.566370614359172</v>
      </c>
      <c r="L48">
        <f t="shared" si="12"/>
        <v>2.6979251286868582</v>
      </c>
    </row>
    <row r="49" spans="1:12" x14ac:dyDescent="0.45">
      <c r="A49">
        <v>2000000</v>
      </c>
      <c r="B49">
        <v>2</v>
      </c>
      <c r="C49">
        <v>0.01</v>
      </c>
      <c r="D49">
        <f t="shared" si="13"/>
        <v>0.02</v>
      </c>
      <c r="E49">
        <v>0.5</v>
      </c>
      <c r="F49">
        <v>0.1</v>
      </c>
      <c r="G49">
        <f t="shared" si="14"/>
        <v>0.05</v>
      </c>
      <c r="I49">
        <f t="shared" si="18"/>
        <v>12566370.614359172</v>
      </c>
      <c r="J49">
        <f t="shared" si="19"/>
        <v>2.5</v>
      </c>
      <c r="K49">
        <f t="shared" si="17"/>
        <v>12.566370614359172</v>
      </c>
      <c r="L49">
        <f t="shared" si="12"/>
        <v>2.5791229129298969</v>
      </c>
    </row>
    <row r="50" spans="1:12" x14ac:dyDescent="0.45">
      <c r="A50">
        <v>100</v>
      </c>
      <c r="B50">
        <v>2</v>
      </c>
      <c r="C50">
        <v>0.01</v>
      </c>
      <c r="D50">
        <f t="shared" ref="D50:D53" si="20">B50*C50</f>
        <v>0.02</v>
      </c>
      <c r="E50">
        <v>4.7</v>
      </c>
      <c r="F50">
        <v>2</v>
      </c>
      <c r="G50">
        <f t="shared" si="14"/>
        <v>9.4</v>
      </c>
      <c r="I50">
        <f t="shared" ref="I50:I55" si="21">2*PI()*A50</f>
        <v>628.31853071795865</v>
      </c>
      <c r="J50">
        <f t="shared" ref="J50:J52" si="22">G50/D50</f>
        <v>470</v>
      </c>
      <c r="K50">
        <f t="shared" si="17"/>
        <v>12.566370614359172</v>
      </c>
      <c r="L50">
        <f t="shared" si="12"/>
        <v>129.24345244537534</v>
      </c>
    </row>
    <row r="51" spans="1:12" x14ac:dyDescent="0.45">
      <c r="A51">
        <v>1000</v>
      </c>
      <c r="B51">
        <v>2</v>
      </c>
      <c r="C51">
        <v>0.01</v>
      </c>
      <c r="D51">
        <f t="shared" si="20"/>
        <v>0.02</v>
      </c>
      <c r="E51">
        <v>4.5999999999999996</v>
      </c>
      <c r="F51">
        <v>2</v>
      </c>
      <c r="G51">
        <f t="shared" si="14"/>
        <v>9.1999999999999993</v>
      </c>
      <c r="I51">
        <f t="shared" si="21"/>
        <v>6283.1853071795858</v>
      </c>
      <c r="J51">
        <f t="shared" si="22"/>
        <v>459.99999999999994</v>
      </c>
      <c r="K51">
        <f t="shared" si="17"/>
        <v>12.566370614359172</v>
      </c>
      <c r="L51">
        <f t="shared" si="12"/>
        <v>126.9089437352624</v>
      </c>
    </row>
    <row r="52" spans="1:12" x14ac:dyDescent="0.45">
      <c r="A52">
        <v>5000</v>
      </c>
      <c r="B52">
        <v>2</v>
      </c>
      <c r="C52">
        <v>0.01</v>
      </c>
      <c r="D52">
        <f t="shared" si="20"/>
        <v>0.02</v>
      </c>
      <c r="E52">
        <v>3.8</v>
      </c>
      <c r="F52">
        <v>2</v>
      </c>
      <c r="G52">
        <f t="shared" si="14"/>
        <v>7.6</v>
      </c>
      <c r="I52">
        <f t="shared" si="21"/>
        <v>31415.926535897932</v>
      </c>
      <c r="J52">
        <f t="shared" si="22"/>
        <v>380</v>
      </c>
      <c r="K52">
        <f t="shared" si="17"/>
        <v>12.566370614359172</v>
      </c>
      <c r="L52">
        <f t="shared" si="12"/>
        <v>108.55837139530051</v>
      </c>
    </row>
    <row r="53" spans="1:12" x14ac:dyDescent="0.45">
      <c r="A53">
        <v>7000</v>
      </c>
      <c r="B53">
        <v>2</v>
      </c>
      <c r="C53">
        <v>0.01</v>
      </c>
      <c r="D53">
        <f t="shared" si="20"/>
        <v>0.02</v>
      </c>
      <c r="E53">
        <v>3.2</v>
      </c>
      <c r="F53">
        <v>2</v>
      </c>
      <c r="G53">
        <f t="shared" si="14"/>
        <v>6.4</v>
      </c>
      <c r="I53">
        <f t="shared" si="21"/>
        <v>43982.297150257102</v>
      </c>
      <c r="J53">
        <f t="shared" ref="J53:J55" si="23">G53/D53</f>
        <v>320</v>
      </c>
      <c r="K53">
        <f t="shared" si="17"/>
        <v>12.566370614359172</v>
      </c>
      <c r="L53">
        <f t="shared" si="12"/>
        <v>95.311699176963572</v>
      </c>
    </row>
    <row r="54" spans="1:12" x14ac:dyDescent="0.45">
      <c r="A54">
        <v>3000</v>
      </c>
      <c r="B54">
        <v>2</v>
      </c>
      <c r="C54">
        <v>0.01</v>
      </c>
      <c r="D54">
        <f t="shared" ref="D54:D55" si="24">B54*C54</f>
        <v>0.02</v>
      </c>
      <c r="E54">
        <v>4.2</v>
      </c>
      <c r="F54">
        <v>2</v>
      </c>
      <c r="G54">
        <f t="shared" si="14"/>
        <v>8.4</v>
      </c>
      <c r="I54">
        <f t="shared" si="21"/>
        <v>18849.555921538758</v>
      </c>
      <c r="J54">
        <f t="shared" si="23"/>
        <v>420</v>
      </c>
      <c r="K54">
        <f t="shared" si="17"/>
        <v>12.566370614359172</v>
      </c>
      <c r="L54">
        <f t="shared" si="12"/>
        <v>117.65423919264448</v>
      </c>
    </row>
    <row r="55" spans="1:12" x14ac:dyDescent="0.45">
      <c r="A55">
        <v>4000</v>
      </c>
      <c r="B55">
        <v>2</v>
      </c>
      <c r="C55">
        <v>0.01</v>
      </c>
      <c r="D55">
        <f t="shared" si="24"/>
        <v>0.02</v>
      </c>
      <c r="E55">
        <v>4</v>
      </c>
      <c r="F55">
        <v>2</v>
      </c>
      <c r="G55">
        <f t="shared" si="14"/>
        <v>8</v>
      </c>
      <c r="I55">
        <f t="shared" si="21"/>
        <v>25132.741228718343</v>
      </c>
      <c r="J55">
        <f t="shared" si="23"/>
        <v>400</v>
      </c>
      <c r="K55">
        <f t="shared" si="17"/>
        <v>12.566370614359172</v>
      </c>
      <c r="L55">
        <f t="shared" si="12"/>
        <v>113.08403954581742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0884-49B1-4B24-BE8D-3A91993235C7}">
  <dimension ref="D6:K55"/>
  <sheetViews>
    <sheetView workbookViewId="0">
      <selection activeCell="K6" sqref="K6"/>
    </sheetView>
  </sheetViews>
  <sheetFormatPr baseColWidth="10" defaultRowHeight="14.25" x14ac:dyDescent="0.45"/>
  <cols>
    <col min="11" max="11" width="11.19921875" bestFit="1" customWidth="1"/>
  </cols>
  <sheetData>
    <row r="6" spans="4:11" x14ac:dyDescent="0.45">
      <c r="D6">
        <v>219911.48575128551</v>
      </c>
      <c r="E6">
        <v>70</v>
      </c>
      <c r="F6">
        <v>12.566370614359172</v>
      </c>
      <c r="G6">
        <v>30.660560986387708</v>
      </c>
      <c r="H6">
        <f>SQRT((F6*E6/(2*PI()))^2+(D6*G6/(2*PI()))^2)</f>
        <v>1073119.6436558226</v>
      </c>
      <c r="I6">
        <f>D6*E6/(2*PI())</f>
        <v>2450000</v>
      </c>
      <c r="K6">
        <f>AVERAGE(I6:I25)</f>
        <v>2862500</v>
      </c>
    </row>
    <row r="7" spans="4:11" x14ac:dyDescent="0.45">
      <c r="D7">
        <v>251327.41228718346</v>
      </c>
      <c r="E7">
        <v>65</v>
      </c>
      <c r="F7">
        <v>12.566370614359172</v>
      </c>
      <c r="G7">
        <v>20.686166875475017</v>
      </c>
      <c r="H7">
        <f t="shared" ref="H7:H55" si="0">SQRT((F7*E7/(2*PI()))^2+(D7*G7/(2*PI()))^2)</f>
        <v>827446.68523113918</v>
      </c>
      <c r="I7">
        <f t="shared" ref="I7:I55" si="1">D7*E7/(2*PI())</f>
        <v>2600000</v>
      </c>
    </row>
    <row r="8" spans="4:11" x14ac:dyDescent="0.45">
      <c r="D8">
        <v>314159.26535897929</v>
      </c>
      <c r="E8">
        <v>55</v>
      </c>
      <c r="F8">
        <v>12.566370614359172</v>
      </c>
      <c r="G8">
        <v>18.728521030770153</v>
      </c>
      <c r="H8">
        <f t="shared" si="0"/>
        <v>936426.05799924198</v>
      </c>
      <c r="I8">
        <f t="shared" si="1"/>
        <v>2750000</v>
      </c>
    </row>
    <row r="9" spans="4:11" x14ac:dyDescent="0.45">
      <c r="D9">
        <v>376991.11843077518</v>
      </c>
      <c r="E9">
        <v>47.5</v>
      </c>
      <c r="F9">
        <v>12.566370614359172</v>
      </c>
      <c r="G9">
        <v>17.358769397627238</v>
      </c>
      <c r="H9">
        <f t="shared" si="0"/>
        <v>1041526.1681902186</v>
      </c>
      <c r="I9">
        <f t="shared" si="1"/>
        <v>2850000</v>
      </c>
      <c r="K9">
        <f>K6/(2*PI())</f>
        <v>455581.02460055042</v>
      </c>
    </row>
    <row r="10" spans="4:11" x14ac:dyDescent="0.45">
      <c r="D10">
        <v>439822.97150257102</v>
      </c>
      <c r="E10">
        <v>42.5</v>
      </c>
      <c r="F10">
        <v>12.566370614359172</v>
      </c>
      <c r="G10">
        <v>16.504298682464515</v>
      </c>
      <c r="H10">
        <f t="shared" si="0"/>
        <v>1155300.910899407</v>
      </c>
      <c r="I10">
        <f t="shared" si="1"/>
        <v>2974999.9999999995</v>
      </c>
    </row>
    <row r="11" spans="4:11" x14ac:dyDescent="0.45">
      <c r="D11">
        <v>502654.82457436691</v>
      </c>
      <c r="E11">
        <v>39</v>
      </c>
      <c r="F11">
        <v>12.566370614359172</v>
      </c>
      <c r="G11">
        <v>11.081529677801708</v>
      </c>
      <c r="H11">
        <f t="shared" si="0"/>
        <v>886522.37765552208</v>
      </c>
      <c r="I11">
        <f t="shared" si="1"/>
        <v>3120000</v>
      </c>
    </row>
    <row r="12" spans="4:11" x14ac:dyDescent="0.45">
      <c r="D12">
        <v>565486.6776461628</v>
      </c>
      <c r="E12">
        <v>35</v>
      </c>
      <c r="F12">
        <v>12.566370614359172</v>
      </c>
      <c r="G12">
        <v>10.186633398724036</v>
      </c>
      <c r="H12">
        <f t="shared" si="0"/>
        <v>916797.00855751056</v>
      </c>
      <c r="I12">
        <f t="shared" si="1"/>
        <v>3150000</v>
      </c>
    </row>
    <row r="13" spans="4:11" x14ac:dyDescent="0.45">
      <c r="D13">
        <v>628318.53071795858</v>
      </c>
      <c r="E13">
        <v>32.000000000000007</v>
      </c>
      <c r="F13">
        <v>12.566370614359172</v>
      </c>
      <c r="G13">
        <v>9.53116991769636</v>
      </c>
      <c r="H13">
        <f t="shared" si="0"/>
        <v>953116.99391837534</v>
      </c>
      <c r="I13">
        <f t="shared" si="1"/>
        <v>3200000.0000000005</v>
      </c>
      <c r="K13" s="1">
        <f>AVERAGE(H6:H25)</f>
        <v>981196.54090913536</v>
      </c>
    </row>
    <row r="14" spans="4:11" x14ac:dyDescent="0.45">
      <c r="D14">
        <v>691150.38378975447</v>
      </c>
      <c r="E14">
        <v>30.000000000000004</v>
      </c>
      <c r="F14">
        <v>12.566370614359172</v>
      </c>
      <c r="G14">
        <v>9.1032961063562023</v>
      </c>
      <c r="H14">
        <f t="shared" si="0"/>
        <v>1001362.573496733</v>
      </c>
      <c r="I14">
        <f t="shared" si="1"/>
        <v>3300000.0000000005</v>
      </c>
    </row>
    <row r="15" spans="4:11" x14ac:dyDescent="0.45">
      <c r="D15">
        <v>753982.23686155037</v>
      </c>
      <c r="E15">
        <v>27</v>
      </c>
      <c r="F15">
        <v>12.566370614359172</v>
      </c>
      <c r="G15">
        <v>8.4778947858533851</v>
      </c>
      <c r="H15">
        <f t="shared" si="0"/>
        <v>1017347.3757355451</v>
      </c>
      <c r="I15">
        <f t="shared" si="1"/>
        <v>3240000.0000000005</v>
      </c>
    </row>
    <row r="16" spans="4:11" x14ac:dyDescent="0.45">
      <c r="D16">
        <v>816814.08993334626</v>
      </c>
      <c r="E16">
        <v>24</v>
      </c>
      <c r="F16">
        <v>12.566370614359172</v>
      </c>
      <c r="G16">
        <v>7.876344329700169</v>
      </c>
      <c r="H16">
        <f t="shared" si="0"/>
        <v>1023924.7639861048</v>
      </c>
      <c r="I16">
        <f t="shared" si="1"/>
        <v>3120000.0000000005</v>
      </c>
    </row>
    <row r="17" spans="4:9" x14ac:dyDescent="0.45">
      <c r="D17">
        <v>879645.94300514203</v>
      </c>
      <c r="E17">
        <v>22.999999999999996</v>
      </c>
      <c r="F17">
        <v>12.566370614359172</v>
      </c>
      <c r="G17">
        <v>7.6821025767689406</v>
      </c>
      <c r="H17">
        <f t="shared" si="0"/>
        <v>1075494.3617313853</v>
      </c>
      <c r="I17">
        <f t="shared" si="1"/>
        <v>3219999.9999999991</v>
      </c>
    </row>
    <row r="18" spans="4:9" x14ac:dyDescent="0.45">
      <c r="D18">
        <v>942477.79607693793</v>
      </c>
      <c r="E18">
        <v>21</v>
      </c>
      <c r="F18">
        <v>12.566370614359172</v>
      </c>
      <c r="G18">
        <v>7.3045396843332986</v>
      </c>
      <c r="H18">
        <f t="shared" si="0"/>
        <v>1095680.9534549736</v>
      </c>
      <c r="I18">
        <f t="shared" si="1"/>
        <v>3150000</v>
      </c>
    </row>
    <row r="19" spans="4:9" x14ac:dyDescent="0.45">
      <c r="D19">
        <v>1005309.6491487338</v>
      </c>
      <c r="E19">
        <v>19</v>
      </c>
      <c r="F19">
        <v>12.566370614359172</v>
      </c>
      <c r="G19">
        <v>6.9435077590508962</v>
      </c>
      <c r="H19">
        <f t="shared" si="0"/>
        <v>1110961.2420980311</v>
      </c>
      <c r="I19">
        <f t="shared" si="1"/>
        <v>3040000</v>
      </c>
    </row>
    <row r="20" spans="4:9" x14ac:dyDescent="0.45">
      <c r="D20">
        <v>1068141.5022205296</v>
      </c>
      <c r="E20">
        <v>15.000000000000002</v>
      </c>
      <c r="F20">
        <v>12.566370614359172</v>
      </c>
      <c r="G20">
        <v>4.5516480531781012</v>
      </c>
      <c r="H20">
        <f t="shared" si="0"/>
        <v>773780.16962183767</v>
      </c>
      <c r="I20">
        <f t="shared" si="1"/>
        <v>2550000</v>
      </c>
    </row>
    <row r="21" spans="4:9" x14ac:dyDescent="0.45">
      <c r="D21">
        <v>1130973.3552923256</v>
      </c>
      <c r="E21">
        <v>17</v>
      </c>
      <c r="F21">
        <v>12.566370614359172</v>
      </c>
      <c r="G21">
        <v>4.9832419166642916</v>
      </c>
      <c r="H21">
        <f t="shared" si="0"/>
        <v>896983.54564395454</v>
      </c>
      <c r="I21">
        <f t="shared" si="1"/>
        <v>3060000</v>
      </c>
    </row>
    <row r="22" spans="4:9" x14ac:dyDescent="0.45">
      <c r="D22">
        <v>3141592.653589793</v>
      </c>
      <c r="E22">
        <v>6.25</v>
      </c>
      <c r="F22">
        <v>12.566370614359172</v>
      </c>
      <c r="G22">
        <v>2.018469407744393</v>
      </c>
      <c r="H22">
        <f t="shared" si="0"/>
        <v>1009234.7039496065</v>
      </c>
      <c r="I22">
        <f t="shared" si="1"/>
        <v>3124999.9999999995</v>
      </c>
    </row>
    <row r="23" spans="4:9" x14ac:dyDescent="0.45">
      <c r="D23">
        <v>6283185.307179586</v>
      </c>
      <c r="E23">
        <v>2.5</v>
      </c>
      <c r="F23">
        <v>12.566370614359172</v>
      </c>
      <c r="G23">
        <v>0.80738776309775717</v>
      </c>
      <c r="H23">
        <f t="shared" si="0"/>
        <v>807387.7631132392</v>
      </c>
      <c r="I23">
        <f t="shared" si="1"/>
        <v>2500000</v>
      </c>
    </row>
    <row r="24" spans="4:9" x14ac:dyDescent="0.45">
      <c r="D24">
        <v>9424777.9607693795</v>
      </c>
      <c r="E24">
        <v>1.5</v>
      </c>
      <c r="F24">
        <v>12.566370614359172</v>
      </c>
      <c r="G24">
        <v>0.6282316451755674</v>
      </c>
      <c r="H24">
        <f t="shared" si="0"/>
        <v>942347.4677681264</v>
      </c>
      <c r="I24">
        <f t="shared" si="1"/>
        <v>2250000</v>
      </c>
    </row>
    <row r="25" spans="4:9" x14ac:dyDescent="0.45">
      <c r="D25">
        <v>12566370.614359172</v>
      </c>
      <c r="E25">
        <v>0.8</v>
      </c>
      <c r="F25">
        <v>12.566370614359172</v>
      </c>
      <c r="G25">
        <v>0.53958502573737166</v>
      </c>
      <c r="H25">
        <f t="shared" si="0"/>
        <v>1079170.0514759293</v>
      </c>
      <c r="I25">
        <f t="shared" si="1"/>
        <v>1600000</v>
      </c>
    </row>
    <row r="26" spans="4:9" x14ac:dyDescent="0.45">
      <c r="H26">
        <f t="shared" si="0"/>
        <v>0</v>
      </c>
      <c r="I26">
        <f t="shared" si="1"/>
        <v>0</v>
      </c>
    </row>
    <row r="27" spans="4:9" x14ac:dyDescent="0.45">
      <c r="H27">
        <f t="shared" si="0"/>
        <v>0</v>
      </c>
      <c r="I27">
        <f t="shared" si="1"/>
        <v>0</v>
      </c>
    </row>
    <row r="28" spans="4:9" x14ac:dyDescent="0.45">
      <c r="H28">
        <f t="shared" si="0"/>
        <v>0</v>
      </c>
      <c r="I28">
        <f t="shared" si="1"/>
        <v>0</v>
      </c>
    </row>
    <row r="29" spans="4:9" x14ac:dyDescent="0.45">
      <c r="H29">
        <f t="shared" si="0"/>
        <v>0</v>
      </c>
      <c r="I29">
        <f t="shared" si="1"/>
        <v>0</v>
      </c>
    </row>
    <row r="30" spans="4:9" x14ac:dyDescent="0.45">
      <c r="H30">
        <f t="shared" si="0"/>
        <v>0</v>
      </c>
      <c r="I30">
        <f t="shared" si="1"/>
        <v>0</v>
      </c>
    </row>
    <row r="31" spans="4:9" x14ac:dyDescent="0.45">
      <c r="H31">
        <f t="shared" si="0"/>
        <v>0</v>
      </c>
      <c r="I31">
        <f t="shared" si="1"/>
        <v>0</v>
      </c>
    </row>
    <row r="32" spans="4:9" x14ac:dyDescent="0.45">
      <c r="H32">
        <f t="shared" si="0"/>
        <v>0</v>
      </c>
      <c r="I32">
        <f t="shared" si="1"/>
        <v>0</v>
      </c>
    </row>
    <row r="33" spans="4:10" x14ac:dyDescent="0.45">
      <c r="D33">
        <v>43982.297150257102</v>
      </c>
      <c r="E33">
        <v>320</v>
      </c>
      <c r="F33">
        <v>12.566370614359172</v>
      </c>
      <c r="G33">
        <v>95.311699176963572</v>
      </c>
      <c r="H33">
        <f t="shared" si="0"/>
        <v>667182.20120144088</v>
      </c>
      <c r="I33">
        <f t="shared" si="1"/>
        <v>2240000</v>
      </c>
      <c r="J33" s="1">
        <f>AVERAGE(I33:I55)</f>
        <v>3141521.7391304346</v>
      </c>
    </row>
    <row r="34" spans="4:10" x14ac:dyDescent="0.45">
      <c r="D34">
        <v>62831.853071795864</v>
      </c>
      <c r="E34">
        <v>270</v>
      </c>
      <c r="F34">
        <v>12.566370614359172</v>
      </c>
      <c r="G34">
        <v>72.886692886973549</v>
      </c>
      <c r="H34">
        <f t="shared" si="0"/>
        <v>728867.12890622264</v>
      </c>
      <c r="I34">
        <f t="shared" si="1"/>
        <v>2700000</v>
      </c>
      <c r="J34" s="1">
        <f>AVERAGE(H33:H55)</f>
        <v>1188544.7445483266</v>
      </c>
    </row>
    <row r="35" spans="4:10" x14ac:dyDescent="0.45">
      <c r="D35">
        <v>69115.038378975441</v>
      </c>
      <c r="E35">
        <v>250</v>
      </c>
      <c r="F35">
        <v>12.566370614359172</v>
      </c>
      <c r="G35">
        <v>68.145065852195046</v>
      </c>
      <c r="H35">
        <f t="shared" si="0"/>
        <v>749595.89113068103</v>
      </c>
      <c r="I35">
        <f t="shared" si="1"/>
        <v>2749999.9999999995</v>
      </c>
    </row>
    <row r="36" spans="4:10" x14ac:dyDescent="0.45">
      <c r="D36">
        <v>75398.223686155034</v>
      </c>
      <c r="E36">
        <v>229.99999999999997</v>
      </c>
      <c r="F36">
        <v>12.566370614359172</v>
      </c>
      <c r="G36">
        <v>63.454471867631199</v>
      </c>
      <c r="H36">
        <f t="shared" si="0"/>
        <v>761453.80135632644</v>
      </c>
      <c r="I36">
        <f t="shared" si="1"/>
        <v>2760000</v>
      </c>
    </row>
    <row r="37" spans="4:10" x14ac:dyDescent="0.45">
      <c r="D37">
        <v>81681.408993334626</v>
      </c>
      <c r="E37">
        <v>220</v>
      </c>
      <c r="F37">
        <v>12.566370614359172</v>
      </c>
      <c r="G37">
        <v>61.131988353070938</v>
      </c>
      <c r="H37">
        <f t="shared" si="0"/>
        <v>794715.9703944549</v>
      </c>
      <c r="I37">
        <f t="shared" si="1"/>
        <v>2860000.0000000005</v>
      </c>
    </row>
    <row r="38" spans="4:10" x14ac:dyDescent="0.45">
      <c r="D38">
        <v>87964.594300514203</v>
      </c>
      <c r="E38">
        <v>210</v>
      </c>
      <c r="F38">
        <v>12.566370614359172</v>
      </c>
      <c r="G38">
        <v>58.827119596322241</v>
      </c>
      <c r="H38">
        <f t="shared" si="0"/>
        <v>823579.78144196805</v>
      </c>
      <c r="I38">
        <f t="shared" si="1"/>
        <v>2940000</v>
      </c>
    </row>
    <row r="39" spans="4:10" x14ac:dyDescent="0.45">
      <c r="D39">
        <v>94247.779607693796</v>
      </c>
      <c r="E39">
        <v>245</v>
      </c>
      <c r="F39">
        <v>12.566370614359172</v>
      </c>
      <c r="G39">
        <v>66.967212126532488</v>
      </c>
      <c r="H39">
        <f t="shared" si="0"/>
        <v>1004508.3014092019</v>
      </c>
      <c r="I39">
        <f t="shared" si="1"/>
        <v>3675000</v>
      </c>
    </row>
    <row r="40" spans="4:10" x14ac:dyDescent="0.45">
      <c r="D40">
        <v>100530.96491487337</v>
      </c>
      <c r="E40">
        <v>185</v>
      </c>
      <c r="F40">
        <v>12.566370614359172</v>
      </c>
      <c r="G40">
        <v>53.157008004589571</v>
      </c>
      <c r="H40">
        <f t="shared" si="0"/>
        <v>850512.20855435089</v>
      </c>
      <c r="I40">
        <f t="shared" si="1"/>
        <v>2960000</v>
      </c>
    </row>
    <row r="41" spans="4:10" x14ac:dyDescent="0.45">
      <c r="D41">
        <v>106814.15022205297</v>
      </c>
      <c r="E41">
        <v>175</v>
      </c>
      <c r="F41">
        <v>12.566370614359172</v>
      </c>
      <c r="G41">
        <v>50.933166993620183</v>
      </c>
      <c r="H41">
        <f t="shared" si="0"/>
        <v>865863.90963014518</v>
      </c>
      <c r="I41">
        <f t="shared" si="1"/>
        <v>2975000.0000000005</v>
      </c>
    </row>
    <row r="42" spans="4:10" x14ac:dyDescent="0.45">
      <c r="D42">
        <v>113097.33552923256</v>
      </c>
      <c r="E42">
        <v>170</v>
      </c>
      <c r="F42">
        <v>12.566370614359172</v>
      </c>
      <c r="G42">
        <v>49.832419166642907</v>
      </c>
      <c r="H42">
        <f t="shared" si="0"/>
        <v>896983.60943776439</v>
      </c>
      <c r="I42">
        <f t="shared" si="1"/>
        <v>3060000</v>
      </c>
    </row>
    <row r="43" spans="4:10" x14ac:dyDescent="0.45">
      <c r="D43">
        <v>119380.52083641214</v>
      </c>
      <c r="E43">
        <v>160</v>
      </c>
      <c r="F43">
        <v>12.566370614359172</v>
      </c>
      <c r="G43">
        <v>47.655849588481786</v>
      </c>
      <c r="H43">
        <f t="shared" si="0"/>
        <v>905461.19872692483</v>
      </c>
      <c r="I43">
        <f t="shared" si="1"/>
        <v>3040000</v>
      </c>
    </row>
    <row r="44" spans="4:10" x14ac:dyDescent="0.45">
      <c r="D44">
        <v>125663.70614359173</v>
      </c>
      <c r="E44">
        <v>150</v>
      </c>
      <c r="F44">
        <v>12.566370614359172</v>
      </c>
      <c r="G44">
        <v>45.516480531781006</v>
      </c>
      <c r="H44">
        <f t="shared" si="0"/>
        <v>910329.66006826318</v>
      </c>
      <c r="I44">
        <f t="shared" si="1"/>
        <v>3000000</v>
      </c>
    </row>
    <row r="45" spans="4:10" x14ac:dyDescent="0.45">
      <c r="D45">
        <v>157079.63267948964</v>
      </c>
      <c r="E45">
        <v>125</v>
      </c>
      <c r="F45">
        <v>12.566370614359172</v>
      </c>
      <c r="G45">
        <v>40.369388154887858</v>
      </c>
      <c r="H45">
        <f t="shared" si="0"/>
        <v>1009234.7348362519</v>
      </c>
      <c r="I45">
        <f t="shared" si="1"/>
        <v>3124999.9999999995</v>
      </c>
    </row>
    <row r="46" spans="4:10" x14ac:dyDescent="0.45">
      <c r="D46">
        <v>188495.55921538759</v>
      </c>
      <c r="E46">
        <v>105</v>
      </c>
      <c r="F46">
        <v>12.566370614359172</v>
      </c>
      <c r="G46">
        <v>36.52269842166649</v>
      </c>
      <c r="H46">
        <f t="shared" si="0"/>
        <v>1095680.972774466</v>
      </c>
      <c r="I46">
        <f t="shared" si="1"/>
        <v>3150000</v>
      </c>
    </row>
    <row r="47" spans="4:10" x14ac:dyDescent="0.45">
      <c r="D47">
        <v>219911.48575128551</v>
      </c>
      <c r="E47">
        <v>90</v>
      </c>
      <c r="F47">
        <v>12.566370614359172</v>
      </c>
      <c r="G47">
        <v>33.850110782684297</v>
      </c>
      <c r="H47">
        <f t="shared" si="0"/>
        <v>1184753.8910676762</v>
      </c>
      <c r="I47">
        <f t="shared" si="1"/>
        <v>3150000</v>
      </c>
    </row>
    <row r="48" spans="4:10" x14ac:dyDescent="0.45">
      <c r="D48">
        <v>251327.41228718346</v>
      </c>
      <c r="E48">
        <v>80</v>
      </c>
      <c r="F48">
        <v>12.566370614359172</v>
      </c>
      <c r="G48">
        <v>32.195030672450059</v>
      </c>
      <c r="H48">
        <f t="shared" si="0"/>
        <v>1287801.2368374246</v>
      </c>
      <c r="I48">
        <f t="shared" si="1"/>
        <v>3200000.0000000005</v>
      </c>
    </row>
    <row r="49" spans="4:9" x14ac:dyDescent="0.45">
      <c r="D49">
        <v>314159.26535897929</v>
      </c>
      <c r="E49">
        <v>63</v>
      </c>
      <c r="F49">
        <v>12.566370614359172</v>
      </c>
      <c r="G49">
        <v>16.739375735074471</v>
      </c>
      <c r="H49">
        <f t="shared" si="0"/>
        <v>836968.79623794812</v>
      </c>
      <c r="I49">
        <f t="shared" si="1"/>
        <v>3149999.9999999995</v>
      </c>
    </row>
    <row r="50" spans="4:9" x14ac:dyDescent="0.45">
      <c r="D50">
        <v>376991.11843077518</v>
      </c>
      <c r="E50">
        <v>52</v>
      </c>
      <c r="F50">
        <v>12.566370614359172</v>
      </c>
      <c r="G50">
        <v>14.102028222918859</v>
      </c>
      <c r="H50">
        <f t="shared" si="0"/>
        <v>846121.69976664719</v>
      </c>
      <c r="I50">
        <f t="shared" si="1"/>
        <v>3120000</v>
      </c>
    </row>
    <row r="51" spans="4:9" x14ac:dyDescent="0.45">
      <c r="D51">
        <v>502654.82457436691</v>
      </c>
      <c r="E51">
        <v>40</v>
      </c>
      <c r="F51">
        <v>12.566370614359172</v>
      </c>
      <c r="G51">
        <v>11.308403954581744</v>
      </c>
      <c r="H51">
        <f t="shared" si="0"/>
        <v>904672.31990373193</v>
      </c>
      <c r="I51">
        <f t="shared" si="1"/>
        <v>3200000.0000000005</v>
      </c>
    </row>
    <row r="52" spans="4:9" x14ac:dyDescent="0.45">
      <c r="D52">
        <v>1256637.0614359172</v>
      </c>
      <c r="E52">
        <v>16.000000000000004</v>
      </c>
      <c r="F52">
        <v>12.566370614359172</v>
      </c>
      <c r="G52">
        <v>6.439006134490012</v>
      </c>
      <c r="H52">
        <f t="shared" si="0"/>
        <v>1287801.2272955792</v>
      </c>
      <c r="I52">
        <f t="shared" si="1"/>
        <v>3200000.0000000005</v>
      </c>
    </row>
    <row r="53" spans="4:9" x14ac:dyDescent="0.45">
      <c r="D53">
        <v>1884955.5921538759</v>
      </c>
      <c r="E53">
        <v>10</v>
      </c>
      <c r="F53">
        <v>12.566370614359172</v>
      </c>
      <c r="G53">
        <v>3.5608987629529714</v>
      </c>
      <c r="H53">
        <f t="shared" si="0"/>
        <v>1068269.6290731099</v>
      </c>
      <c r="I53">
        <f t="shared" si="1"/>
        <v>3000000</v>
      </c>
    </row>
    <row r="54" spans="4:9" x14ac:dyDescent="0.45">
      <c r="D54">
        <v>6283185.307179586</v>
      </c>
      <c r="E54">
        <v>4.0000000000000009</v>
      </c>
      <c r="F54">
        <v>12.566370614359172</v>
      </c>
      <c r="G54">
        <v>2.6979251286868582</v>
      </c>
      <c r="H54">
        <f t="shared" si="0"/>
        <v>2697925.1286987187</v>
      </c>
      <c r="I54">
        <f t="shared" si="1"/>
        <v>4000000.0000000005</v>
      </c>
    </row>
    <row r="55" spans="4:9" x14ac:dyDescent="0.45">
      <c r="D55">
        <v>12566370.614359172</v>
      </c>
      <c r="E55">
        <v>2.5</v>
      </c>
      <c r="F55">
        <v>12.566370614359172</v>
      </c>
      <c r="G55">
        <v>2.5791229129298969</v>
      </c>
      <c r="H55">
        <f t="shared" si="0"/>
        <v>5158245.8258622168</v>
      </c>
      <c r="I55">
        <f t="shared" si="1"/>
        <v>5000000</v>
      </c>
    </row>
  </sheetData>
  <sortState xmlns:xlrd2="http://schemas.microsoft.com/office/spreadsheetml/2017/richdata2" ref="D27:G55">
    <sortCondition ref="D27:D5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2021-05-05T14:23:02Z</dcterms:created>
  <dcterms:modified xsi:type="dcterms:W3CDTF">2021-05-08T14:01:15Z</dcterms:modified>
</cp:coreProperties>
</file>