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GitHub/PhyPraktikum/Versuch_POL/"/>
    </mc:Choice>
  </mc:AlternateContent>
  <bookViews>
    <workbookView xWindow="740" yWindow="3580" windowWidth="37660" windowHeight="12700" tabRatio="500"/>
  </bookViews>
  <sheets>
    <sheet name="Tabelle1" sheetId="1" r:id="rId1"/>
  </sheets>
  <definedNames>
    <definedName name="_41_Data_Kopie_2" localSheetId="0">Tabelle1!$C$4:$I$23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P5" i="1"/>
  <c r="U5" i="1"/>
  <c r="W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I5" i="1"/>
  <c r="AA5" i="1"/>
  <c r="G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R5" i="1"/>
  <c r="Z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R6" i="1"/>
  <c r="Z6" i="1"/>
  <c r="R7" i="1"/>
  <c r="Z7" i="1"/>
  <c r="R8" i="1"/>
  <c r="Z8" i="1"/>
  <c r="R9" i="1"/>
  <c r="Z9" i="1"/>
  <c r="R10" i="1"/>
  <c r="Z10" i="1"/>
  <c r="R11" i="1"/>
  <c r="Z11" i="1"/>
  <c r="R12" i="1"/>
  <c r="Z12" i="1"/>
  <c r="R13" i="1"/>
  <c r="Z13" i="1"/>
  <c r="R14" i="1"/>
  <c r="Z14" i="1"/>
  <c r="R15" i="1"/>
  <c r="Z15" i="1"/>
  <c r="R16" i="1"/>
  <c r="Z16" i="1"/>
  <c r="R17" i="1"/>
  <c r="Z17" i="1"/>
  <c r="R18" i="1"/>
  <c r="Z18" i="1"/>
  <c r="P6" i="1"/>
  <c r="U6" i="1"/>
  <c r="P7" i="1"/>
  <c r="U7" i="1"/>
  <c r="P8" i="1"/>
  <c r="U8" i="1"/>
  <c r="P9" i="1"/>
  <c r="U9" i="1"/>
  <c r="P10" i="1"/>
  <c r="U10" i="1"/>
  <c r="P11" i="1"/>
  <c r="U11" i="1"/>
  <c r="P12" i="1"/>
  <c r="U12" i="1"/>
  <c r="P13" i="1"/>
  <c r="U13" i="1"/>
  <c r="P14" i="1"/>
  <c r="U14" i="1"/>
  <c r="P15" i="1"/>
  <c r="U15" i="1"/>
  <c r="P16" i="1"/>
  <c r="U16" i="1"/>
  <c r="P17" i="1"/>
  <c r="U17" i="1"/>
  <c r="P18" i="1"/>
  <c r="U18" i="1"/>
  <c r="P19" i="1"/>
  <c r="U19" i="1"/>
  <c r="P20" i="1"/>
  <c r="U20" i="1"/>
  <c r="P21" i="1"/>
  <c r="U21" i="1"/>
  <c r="P22" i="1"/>
  <c r="U22" i="1"/>
  <c r="P23" i="1"/>
  <c r="U23" i="1"/>
  <c r="R19" i="1"/>
  <c r="I19" i="1"/>
</calcChain>
</file>

<file path=xl/connections.xml><?xml version="1.0" encoding="utf-8"?>
<connections xmlns="http://schemas.openxmlformats.org/spreadsheetml/2006/main">
  <connection id="1" name="41-Data Kopie 2" type="6" refreshedVersion="0" background="1" saveData="1">
    <textPr fileType="mac" sourceFile="/Users/admin/Documents/GitHub/PhyPraktikum/Versuch_POL/41-Data Kopie 2.csv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<sst xmlns="http://schemas.openxmlformats.org/spreadsheetml/2006/main" count="28" uniqueCount="27">
  <si>
    <t>phi/grad</t>
  </si>
  <si>
    <t>Up/mV</t>
  </si>
  <si>
    <t>s_{Up}/mV</t>
  </si>
  <si>
    <t>Us/mV</t>
  </si>
  <si>
    <t>s_{Us}/mV</t>
  </si>
  <si>
    <t>s_phi=s_alpha</t>
  </si>
  <si>
    <t>Upe/mV</t>
  </si>
  <si>
    <t>Use/mV</t>
  </si>
  <si>
    <t>s_Upe/mV</t>
  </si>
  <si>
    <t>U_rp/U_ep</t>
  </si>
  <si>
    <t>s_Urp/Uep</t>
  </si>
  <si>
    <t>U_rs/U_es</t>
  </si>
  <si>
    <t>s_Erp/Eep</t>
  </si>
  <si>
    <t>E_rp/E_ep =  Wurzel(Urp/Uep)</t>
  </si>
  <si>
    <t>E_rs/E_es =  Wurzel(Urs/Ues)</t>
  </si>
  <si>
    <t>s_Ers/Ees</t>
  </si>
  <si>
    <t>Einfallend</t>
  </si>
  <si>
    <t>Reflektierend</t>
  </si>
  <si>
    <t>parallel</t>
  </si>
  <si>
    <t>senkrecht</t>
  </si>
  <si>
    <t>gemessen</t>
  </si>
  <si>
    <t>Theorie</t>
  </si>
  <si>
    <t xml:space="preserve">E_rp/E_ep </t>
  </si>
  <si>
    <t xml:space="preserve">E_rs/E_es </t>
  </si>
  <si>
    <t>Brechungsindex n_2</t>
  </si>
  <si>
    <t>s_Use/mV</t>
  </si>
  <si>
    <t>phi*pi/180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</si>
</sst>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1-Data Kopie 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23"/>
  <sheetViews>
    <sheetView tabSelected="1" zoomScale="94" workbookViewId="0">
      <selection activeCell="G5" sqref="G5"/>
    </sheetView>
  </sheetViews>
  <sheetFormatPr baseColWidth="10" defaultRowHeight="16" x14ac:dyDescent="0.2"/>
  <cols>
    <col min="1" max="1" width="8" bestFit="1" customWidth="1"/>
    <col min="2" max="2" width="10" bestFit="1" customWidth="1"/>
    <col min="3" max="3" width="15.83203125" customWidth="1"/>
    <col min="4" max="4" width="12.6640625" customWidth="1"/>
    <col min="5" max="5" width="15.5" customWidth="1"/>
    <col min="6" max="6" width="8.33203125" customWidth="1"/>
    <col min="7" max="7" width="9.6640625" bestFit="1" customWidth="1"/>
    <col min="19" max="19" width="28" customWidth="1"/>
    <col min="21" max="21" width="23.33203125" customWidth="1"/>
    <col min="23" max="23" width="14.6640625" customWidth="1"/>
    <col min="26" max="26" width="16.1640625" customWidth="1"/>
  </cols>
  <sheetData>
    <row r="2" spans="3:29" x14ac:dyDescent="0.2">
      <c r="F2" s="1" t="s">
        <v>17</v>
      </c>
      <c r="G2" s="1"/>
      <c r="H2" s="1"/>
      <c r="I2" s="1"/>
      <c r="K2" s="1" t="s">
        <v>16</v>
      </c>
      <c r="L2" s="1"/>
      <c r="M2" s="1"/>
      <c r="N2" s="1"/>
      <c r="U2" s="1" t="s">
        <v>18</v>
      </c>
      <c r="V2" s="1"/>
      <c r="W2" s="1"/>
      <c r="X2" s="3"/>
      <c r="Z2" s="1" t="s">
        <v>19</v>
      </c>
      <c r="AA2" s="1"/>
      <c r="AB2" s="1"/>
      <c r="AC2" s="3"/>
    </row>
    <row r="3" spans="3:29" x14ac:dyDescent="0.2">
      <c r="F3" s="1"/>
      <c r="G3" s="1"/>
      <c r="H3" s="1"/>
      <c r="I3" s="1"/>
      <c r="K3" s="1"/>
      <c r="L3" s="1"/>
      <c r="M3" s="1"/>
      <c r="N3" s="1"/>
      <c r="U3" s="2" t="s">
        <v>20</v>
      </c>
      <c r="V3" s="2"/>
      <c r="W3" s="4" t="s">
        <v>21</v>
      </c>
      <c r="X3" s="3"/>
      <c r="Z3" s="2"/>
      <c r="AA3" s="2"/>
      <c r="AB3" s="4" t="s">
        <v>21</v>
      </c>
      <c r="AC3" s="3"/>
    </row>
    <row r="4" spans="3:29" x14ac:dyDescent="0.2">
      <c r="C4" s="1" t="s">
        <v>0</v>
      </c>
      <c r="D4" s="1" t="s">
        <v>26</v>
      </c>
      <c r="E4" s="1" t="s">
        <v>5</v>
      </c>
      <c r="F4" s="1" t="s">
        <v>1</v>
      </c>
      <c r="G4" s="1" t="s">
        <v>2</v>
      </c>
      <c r="H4" s="1" t="s">
        <v>3</v>
      </c>
      <c r="I4" s="1" t="s">
        <v>4</v>
      </c>
      <c r="J4" s="1"/>
      <c r="K4" s="1" t="s">
        <v>6</v>
      </c>
      <c r="L4" s="1" t="s">
        <v>8</v>
      </c>
      <c r="M4" s="1" t="s">
        <v>7</v>
      </c>
      <c r="N4" s="1" t="s">
        <v>25</v>
      </c>
      <c r="O4" s="1"/>
      <c r="P4" s="1" t="s">
        <v>9</v>
      </c>
      <c r="Q4" s="1" t="s">
        <v>10</v>
      </c>
      <c r="R4" s="1" t="s">
        <v>11</v>
      </c>
      <c r="S4" s="3"/>
      <c r="T4" s="3"/>
      <c r="U4" s="1" t="s">
        <v>13</v>
      </c>
      <c r="V4" s="1" t="s">
        <v>12</v>
      </c>
      <c r="W4" s="1" t="s">
        <v>22</v>
      </c>
      <c r="X4" s="1"/>
      <c r="Y4" s="3"/>
      <c r="Z4" s="1" t="s">
        <v>14</v>
      </c>
      <c r="AA4" s="1" t="s">
        <v>15</v>
      </c>
      <c r="AB4" s="1" t="s">
        <v>23</v>
      </c>
      <c r="AC4" s="3"/>
    </row>
    <row r="5" spans="3:29" x14ac:dyDescent="0.2">
      <c r="C5">
        <v>15</v>
      </c>
      <c r="D5">
        <f>C5*(PI()/180)</f>
        <v>0.26179938779914941</v>
      </c>
      <c r="E5">
        <v>1</v>
      </c>
      <c r="F5">
        <v>246.03</v>
      </c>
      <c r="G5">
        <f>SQRT((0.5*F5)^2+(0.0002*F5+0.0004)^2)</f>
        <v>123.01501000184993</v>
      </c>
      <c r="H5">
        <v>331.25</v>
      </c>
      <c r="I5">
        <f>SQRT((0.5*H5)^2+(0.0002*H5+0.0004)^2)</f>
        <v>165.62501341048247</v>
      </c>
      <c r="K5">
        <v>670</v>
      </c>
      <c r="L5">
        <v>10</v>
      </c>
      <c r="M5">
        <v>648</v>
      </c>
      <c r="N5">
        <v>2</v>
      </c>
      <c r="P5">
        <f t="shared" ref="P5:P23" si="0">F5/$K$5</f>
        <v>0.36720895522388058</v>
      </c>
      <c r="R5">
        <f t="shared" ref="R5:R19" si="1">H5/$M$5</f>
        <v>0.51118827160493829</v>
      </c>
      <c r="U5">
        <f>SQRT(P5)</f>
        <v>0.60597768541744224</v>
      </c>
      <c r="V5">
        <f>(1/2)*SQRT((G5^2)/(F5*$K$5)+((F5*($L$5)^2)/($K$5)^3))</f>
        <v>0.15156191448091261</v>
      </c>
      <c r="W5" s="3">
        <f>(($K$9)^2*COS(D5)-SQRT(($K$9)^2-(SIN(D5))^2))/(($K$9)^2*COS(D5)+SQRT(($K$9)^2-(SIN(D5))^2))</f>
        <v>0.14806058807771813</v>
      </c>
      <c r="X5" s="3"/>
      <c r="Z5">
        <f t="shared" ref="Z5:Z18" si="2">SQRT(R5)</f>
        <v>0.7149743153463195</v>
      </c>
      <c r="AA5">
        <f>(1/2)*SQRT((I5^2)/(H5*$M$5)+((H5*($N$5)^2)/($M$5)^3))</f>
        <v>0.17874699869452296</v>
      </c>
      <c r="AB5">
        <f>(COS(C5)-SQRT(($K$9)^2-(SIN(C5))^2))/(COS(C5)+SQRT(($K$9)^2-(SIN(C5))^2))</f>
        <v>-4.4055881349264263</v>
      </c>
      <c r="AC5" s="3"/>
    </row>
    <row r="6" spans="3:29" x14ac:dyDescent="0.2">
      <c r="C6">
        <v>20</v>
      </c>
      <c r="D6">
        <f t="shared" ref="D6:D23" si="3">C6*(PI()/180)</f>
        <v>0.3490658503988659</v>
      </c>
      <c r="E6">
        <v>1</v>
      </c>
      <c r="F6">
        <v>3.53</v>
      </c>
      <c r="G6">
        <f t="shared" ref="G6:G23" si="4">SQRT((0.5*F6)^2+(0.0002*F6+0.0004)^2)</f>
        <v>1.7650003465257449</v>
      </c>
      <c r="H6">
        <v>357.37</v>
      </c>
      <c r="I6">
        <f t="shared" ref="I6:I19" si="5">SQRT((0.5*H6)^2+(0.0002*H6+0.0004)^2)</f>
        <v>178.68501445524714</v>
      </c>
      <c r="P6">
        <f t="shared" si="0"/>
        <v>5.2686567164179103E-3</v>
      </c>
      <c r="R6">
        <f t="shared" si="1"/>
        <v>0.55149691358024688</v>
      </c>
      <c r="U6">
        <f t="shared" ref="U6:U23" si="6">SQRT(P6)</f>
        <v>7.2585513130499463E-2</v>
      </c>
      <c r="V6">
        <f t="shared" ref="V6:V23" si="7">(1/2)*SQRT((G6^2)/(F6*$K$5)+((F6*($L$5)^2)/($K$5)^3))</f>
        <v>1.8154464863431363E-2</v>
      </c>
      <c r="W6" s="3">
        <f t="shared" ref="W6:W23" si="8">(($K$9)^2*COS(D6)-SQRT(($K$9)^2-(SIN(D6))^2))/(($K$9)^2*COS(D6)+SQRT(($K$9)^2-(SIN(D6))^2))</f>
        <v>0.14143749145758927</v>
      </c>
      <c r="X6" s="3"/>
      <c r="Z6">
        <f t="shared" si="2"/>
        <v>0.74262838188440317</v>
      </c>
      <c r="AA6">
        <f t="shared" ref="AA6:AA18" si="9">(1/2)*SQRT((I6^2)/(H6*$M$5)+((H6*($N$5)^2)/($M$5)^3))</f>
        <v>0.18566064759051168</v>
      </c>
      <c r="AB6">
        <f t="shared" ref="AB6:AB18" si="10">(COS(C6)-SQRT(($K$9)^2-(SIN(C6))^2))/(COS(C6)+SQRT(($K$9)^2-(SIN(C6))^2))</f>
        <v>-0.42908288587815457</v>
      </c>
    </row>
    <row r="7" spans="3:29" x14ac:dyDescent="0.2">
      <c r="C7">
        <v>25</v>
      </c>
      <c r="D7">
        <f t="shared" si="3"/>
        <v>0.43633231299858238</v>
      </c>
      <c r="E7">
        <v>1</v>
      </c>
      <c r="F7">
        <v>138.03</v>
      </c>
      <c r="G7">
        <f t="shared" si="4"/>
        <v>69.015005682358932</v>
      </c>
      <c r="H7">
        <v>395.66</v>
      </c>
      <c r="I7">
        <f t="shared" si="5"/>
        <v>197.83001598680374</v>
      </c>
      <c r="P7">
        <f t="shared" si="0"/>
        <v>0.20601492537313432</v>
      </c>
      <c r="R7">
        <f t="shared" si="1"/>
        <v>0.61058641975308647</v>
      </c>
      <c r="U7">
        <f t="shared" si="6"/>
        <v>0.45388867068162686</v>
      </c>
      <c r="V7">
        <f t="shared" si="7"/>
        <v>0.11352272140689801</v>
      </c>
      <c r="W7" s="3">
        <f t="shared" si="8"/>
        <v>0.13243406411206249</v>
      </c>
      <c r="X7" s="3"/>
      <c r="Z7">
        <f t="shared" si="2"/>
        <v>0.78140029418543633</v>
      </c>
      <c r="AA7">
        <f t="shared" si="9"/>
        <v>0.19535381110148398</v>
      </c>
      <c r="AB7">
        <f t="shared" si="10"/>
        <v>-0.15814080559401847</v>
      </c>
    </row>
    <row r="8" spans="3:29" x14ac:dyDescent="0.2">
      <c r="C8">
        <v>30</v>
      </c>
      <c r="D8">
        <f t="shared" si="3"/>
        <v>0.52359877559829882</v>
      </c>
      <c r="E8">
        <v>1</v>
      </c>
      <c r="F8">
        <v>136.79</v>
      </c>
      <c r="G8">
        <f t="shared" si="4"/>
        <v>68.39500563276944</v>
      </c>
      <c r="H8">
        <v>448.21</v>
      </c>
      <c r="I8">
        <f t="shared" si="5"/>
        <v>224.10501808875622</v>
      </c>
      <c r="K8" t="s">
        <v>24</v>
      </c>
      <c r="P8">
        <f t="shared" si="0"/>
        <v>0.20416417910447759</v>
      </c>
      <c r="R8">
        <f t="shared" si="1"/>
        <v>0.69168209876543207</v>
      </c>
      <c r="U8">
        <f t="shared" si="6"/>
        <v>0.4518453043957385</v>
      </c>
      <c r="V8">
        <f t="shared" si="7"/>
        <v>0.1130116522494236</v>
      </c>
      <c r="W8" s="3">
        <f t="shared" si="8"/>
        <v>0.12063083641817858</v>
      </c>
      <c r="X8" s="3"/>
      <c r="Z8">
        <f t="shared" si="2"/>
        <v>0.83167427444007913</v>
      </c>
      <c r="AA8">
        <f t="shared" si="9"/>
        <v>0.20792254661334403</v>
      </c>
      <c r="AB8">
        <f t="shared" si="10"/>
        <v>-0.72038172134356793</v>
      </c>
    </row>
    <row r="9" spans="3:29" x14ac:dyDescent="0.2">
      <c r="C9">
        <v>35</v>
      </c>
      <c r="D9">
        <f t="shared" si="3"/>
        <v>0.6108652381980153</v>
      </c>
      <c r="E9">
        <v>1</v>
      </c>
      <c r="F9">
        <v>135.66</v>
      </c>
      <c r="G9">
        <f t="shared" si="4"/>
        <v>67.83000558757918</v>
      </c>
      <c r="H9">
        <v>511.9</v>
      </c>
      <c r="I9">
        <f t="shared" si="5"/>
        <v>255.95002063631173</v>
      </c>
      <c r="K9">
        <v>1.37</v>
      </c>
      <c r="P9">
        <f t="shared" si="0"/>
        <v>0.20247761194029851</v>
      </c>
      <c r="R9">
        <f t="shared" si="1"/>
        <v>0.78996913580246908</v>
      </c>
      <c r="U9">
        <f t="shared" si="6"/>
        <v>0.44997512369051973</v>
      </c>
      <c r="V9">
        <f t="shared" si="7"/>
        <v>0.11254389877618598</v>
      </c>
      <c r="W9" s="3">
        <f t="shared" si="8"/>
        <v>0.1054480722409873</v>
      </c>
      <c r="X9" s="3"/>
      <c r="Z9">
        <f t="shared" si="2"/>
        <v>0.88880207909436681</v>
      </c>
      <c r="AA9">
        <f t="shared" si="9"/>
        <v>0.22220477100661654</v>
      </c>
      <c r="AB9">
        <f t="shared" si="10"/>
        <v>-5.5448649607571099</v>
      </c>
    </row>
    <row r="10" spans="3:29" x14ac:dyDescent="0.2">
      <c r="C10">
        <v>40</v>
      </c>
      <c r="D10">
        <f t="shared" si="3"/>
        <v>0.69813170079773179</v>
      </c>
      <c r="E10">
        <v>1</v>
      </c>
      <c r="F10">
        <v>98.6</v>
      </c>
      <c r="G10">
        <f t="shared" si="4"/>
        <v>49.300004105622548</v>
      </c>
      <c r="H10">
        <v>577.70000000000005</v>
      </c>
      <c r="I10">
        <f t="shared" si="5"/>
        <v>288.85002326827606</v>
      </c>
      <c r="P10">
        <f t="shared" si="0"/>
        <v>0.1471641791044776</v>
      </c>
      <c r="R10">
        <f t="shared" si="1"/>
        <v>0.89151234567901239</v>
      </c>
      <c r="U10">
        <f t="shared" si="6"/>
        <v>0.38361983669314809</v>
      </c>
      <c r="V10">
        <f t="shared" si="7"/>
        <v>9.5947686516862474E-2</v>
      </c>
      <c r="W10" s="3">
        <f t="shared" si="8"/>
        <v>8.6093548456296687E-2</v>
      </c>
      <c r="X10" s="3"/>
      <c r="Z10">
        <f t="shared" si="2"/>
        <v>0.94419931459359385</v>
      </c>
      <c r="AA10">
        <f t="shared" si="9"/>
        <v>0.2360543448353086</v>
      </c>
      <c r="AB10">
        <f t="shared" si="10"/>
        <v>-3.7632682984625703</v>
      </c>
    </row>
    <row r="11" spans="3:29" x14ac:dyDescent="0.2">
      <c r="C11">
        <v>45</v>
      </c>
      <c r="D11">
        <f t="shared" si="3"/>
        <v>0.78539816339744828</v>
      </c>
      <c r="E11">
        <v>1</v>
      </c>
      <c r="F11">
        <v>55.43</v>
      </c>
      <c r="G11">
        <f t="shared" si="4"/>
        <v>27.715002380086421</v>
      </c>
      <c r="H11">
        <v>693.8</v>
      </c>
      <c r="I11">
        <f t="shared" si="5"/>
        <v>346.90002791222946</v>
      </c>
      <c r="P11">
        <f t="shared" si="0"/>
        <v>8.2731343283582087E-2</v>
      </c>
      <c r="R11">
        <f t="shared" si="1"/>
        <v>1.0706790123456789</v>
      </c>
      <c r="U11">
        <f t="shared" si="6"/>
        <v>0.28763056736651282</v>
      </c>
      <c r="V11">
        <f t="shared" si="7"/>
        <v>7.1939678145689967E-2</v>
      </c>
      <c r="W11" s="3">
        <f t="shared" si="8"/>
        <v>6.1487630228340404E-2</v>
      </c>
      <c r="X11" s="3"/>
      <c r="Z11">
        <f t="shared" si="2"/>
        <v>1.0347362042306623</v>
      </c>
      <c r="AA11">
        <f t="shared" si="9"/>
        <v>0.25868900026628844</v>
      </c>
      <c r="AB11">
        <f t="shared" si="10"/>
        <v>-0.34295191293024307</v>
      </c>
    </row>
    <row r="12" spans="3:29" x14ac:dyDescent="0.2">
      <c r="C12">
        <v>50</v>
      </c>
      <c r="D12">
        <f t="shared" si="3"/>
        <v>0.87266462599716477</v>
      </c>
      <c r="E12">
        <v>1</v>
      </c>
      <c r="F12">
        <v>22.56</v>
      </c>
      <c r="G12">
        <f t="shared" si="4"/>
        <v>11.280001069492148</v>
      </c>
      <c r="H12">
        <v>840.6</v>
      </c>
      <c r="I12">
        <f t="shared" si="5"/>
        <v>420.300033784189</v>
      </c>
      <c r="P12">
        <f t="shared" si="0"/>
        <v>3.3671641791044774E-2</v>
      </c>
      <c r="R12">
        <f t="shared" si="1"/>
        <v>1.2972222222222223</v>
      </c>
      <c r="U12">
        <f t="shared" si="6"/>
        <v>0.18349834274740678</v>
      </c>
      <c r="V12">
        <f t="shared" si="7"/>
        <v>4.589502414933342E-2</v>
      </c>
      <c r="W12" s="3">
        <f t="shared" si="8"/>
        <v>3.0155867791724363E-2</v>
      </c>
      <c r="X12" s="3"/>
      <c r="Z12">
        <f t="shared" si="2"/>
        <v>1.1389566375513258</v>
      </c>
      <c r="AA12">
        <f t="shared" si="9"/>
        <v>0.28474460706637489</v>
      </c>
      <c r="AB12">
        <f t="shared" si="10"/>
        <v>-0.16438942737356385</v>
      </c>
    </row>
    <row r="13" spans="3:29" x14ac:dyDescent="0.2">
      <c r="C13">
        <v>55</v>
      </c>
      <c r="D13">
        <f t="shared" si="3"/>
        <v>0.95993108859688125</v>
      </c>
      <c r="E13">
        <v>1</v>
      </c>
      <c r="F13">
        <v>0.62</v>
      </c>
      <c r="G13">
        <f t="shared" si="4"/>
        <v>0.31000044286419981</v>
      </c>
      <c r="H13">
        <v>1060</v>
      </c>
      <c r="I13">
        <f t="shared" si="5"/>
        <v>530.00004256014927</v>
      </c>
      <c r="P13">
        <f t="shared" si="0"/>
        <v>9.2537313432835817E-4</v>
      </c>
      <c r="R13">
        <f t="shared" si="1"/>
        <v>1.6358024691358024</v>
      </c>
      <c r="U13">
        <f t="shared" si="6"/>
        <v>3.0419946323561424E-2</v>
      </c>
      <c r="V13">
        <f t="shared" si="7"/>
        <v>7.6083849625230952E-3</v>
      </c>
      <c r="W13" s="3">
        <f t="shared" si="8"/>
        <v>-9.92542564592859E-3</v>
      </c>
      <c r="X13" s="3"/>
      <c r="Z13">
        <f t="shared" si="2"/>
        <v>1.2789849370245931</v>
      </c>
      <c r="AA13">
        <f t="shared" si="9"/>
        <v>0.31975235167081856</v>
      </c>
      <c r="AB13">
        <f t="shared" si="10"/>
        <v>-0.95384574077818463</v>
      </c>
    </row>
    <row r="14" spans="3:29" x14ac:dyDescent="0.2">
      <c r="C14">
        <v>60</v>
      </c>
      <c r="D14">
        <f t="shared" si="3"/>
        <v>1.0471975511965976</v>
      </c>
      <c r="E14">
        <v>1</v>
      </c>
      <c r="F14">
        <v>10.33</v>
      </c>
      <c r="G14">
        <f t="shared" si="4"/>
        <v>5.1650005886888337</v>
      </c>
      <c r="H14">
        <v>1267.7</v>
      </c>
      <c r="I14">
        <f t="shared" si="5"/>
        <v>633.85005086812419</v>
      </c>
      <c r="P14">
        <f t="shared" si="0"/>
        <v>1.5417910447761194E-2</v>
      </c>
      <c r="R14">
        <f t="shared" si="1"/>
        <v>1.9563271604938273</v>
      </c>
      <c r="U14">
        <f t="shared" si="6"/>
        <v>0.12416887874085517</v>
      </c>
      <c r="V14">
        <f t="shared" si="7"/>
        <v>3.1056050491756582E-2</v>
      </c>
      <c r="W14" s="3">
        <f t="shared" si="8"/>
        <v>-6.1552563142608999E-2</v>
      </c>
      <c r="X14" s="3"/>
      <c r="Z14">
        <f t="shared" si="2"/>
        <v>1.3986876565172894</v>
      </c>
      <c r="AA14">
        <f t="shared" si="9"/>
        <v>0.34967860406755635</v>
      </c>
      <c r="AB14">
        <f t="shared" si="10"/>
        <v>-5.9702164960254933</v>
      </c>
    </row>
    <row r="15" spans="3:29" x14ac:dyDescent="0.2">
      <c r="C15">
        <v>65</v>
      </c>
      <c r="D15">
        <f t="shared" si="3"/>
        <v>1.1344640137963142</v>
      </c>
      <c r="E15">
        <v>1</v>
      </c>
      <c r="F15">
        <v>98.59</v>
      </c>
      <c r="G15">
        <f t="shared" si="4"/>
        <v>49.295004105222709</v>
      </c>
      <c r="H15">
        <v>1691.3</v>
      </c>
      <c r="I15">
        <f t="shared" si="5"/>
        <v>845.65006781209195</v>
      </c>
      <c r="P15">
        <f t="shared" si="0"/>
        <v>0.1471492537313433</v>
      </c>
      <c r="R15">
        <f t="shared" si="1"/>
        <v>2.6100308641975309</v>
      </c>
      <c r="U15">
        <f t="shared" si="6"/>
        <v>0.3836003828613096</v>
      </c>
      <c r="V15">
        <f t="shared" si="7"/>
        <v>9.5942820892179065E-2</v>
      </c>
      <c r="W15" s="3">
        <f t="shared" si="8"/>
        <v>-0.12862095713603713</v>
      </c>
      <c r="X15" s="3"/>
      <c r="Z15">
        <f t="shared" si="2"/>
        <v>1.6155589943414419</v>
      </c>
      <c r="AA15">
        <f t="shared" si="9"/>
        <v>0.40389747579598645</v>
      </c>
      <c r="AB15">
        <f t="shared" si="10"/>
        <v>-3.1228360007750822</v>
      </c>
    </row>
    <row r="16" spans="3:29" x14ac:dyDescent="0.2">
      <c r="C16">
        <v>70</v>
      </c>
      <c r="D16">
        <f t="shared" si="3"/>
        <v>1.2217304763960306</v>
      </c>
      <c r="E16">
        <v>1</v>
      </c>
      <c r="F16">
        <v>295.2</v>
      </c>
      <c r="G16">
        <f t="shared" si="4"/>
        <v>147.60001196854151</v>
      </c>
      <c r="H16">
        <v>2181.3000000000002</v>
      </c>
      <c r="I16">
        <f t="shared" si="5"/>
        <v>1090.65008741207</v>
      </c>
      <c r="P16">
        <f t="shared" si="0"/>
        <v>0.44059701492537312</v>
      </c>
      <c r="R16">
        <f t="shared" si="1"/>
        <v>3.3662037037037038</v>
      </c>
      <c r="U16">
        <f t="shared" si="6"/>
        <v>0.6637748224551554</v>
      </c>
      <c r="V16">
        <f t="shared" si="7"/>
        <v>0.16601763608554426</v>
      </c>
      <c r="W16" s="3">
        <f t="shared" si="8"/>
        <v>-0.21661034337482182</v>
      </c>
      <c r="X16" s="3"/>
      <c r="Z16">
        <f t="shared" si="2"/>
        <v>1.8347216965261255</v>
      </c>
      <c r="AA16">
        <f t="shared" si="9"/>
        <v>0.45868919957675564</v>
      </c>
      <c r="AB16">
        <f t="shared" si="10"/>
        <v>-0.28187074526833833</v>
      </c>
    </row>
    <row r="17" spans="3:28" x14ac:dyDescent="0.2">
      <c r="C17">
        <v>75</v>
      </c>
      <c r="D17">
        <f t="shared" si="3"/>
        <v>1.3089969389957472</v>
      </c>
      <c r="E17">
        <v>1</v>
      </c>
      <c r="F17">
        <v>830.6</v>
      </c>
      <c r="G17">
        <f t="shared" si="4"/>
        <v>415.30003338419129</v>
      </c>
      <c r="H17">
        <v>2940.2</v>
      </c>
      <c r="I17">
        <f t="shared" si="5"/>
        <v>1470.1001177680496</v>
      </c>
      <c r="P17">
        <f t="shared" si="0"/>
        <v>1.2397014925373135</v>
      </c>
      <c r="R17">
        <f t="shared" si="1"/>
        <v>4.5373456790123452</v>
      </c>
      <c r="U17">
        <f t="shared" si="6"/>
        <v>1.113418830691</v>
      </c>
      <c r="V17">
        <f t="shared" si="7"/>
        <v>0.27847871877861108</v>
      </c>
      <c r="W17" s="3">
        <f t="shared" si="8"/>
        <v>-0.33332587331315072</v>
      </c>
      <c r="X17" s="3"/>
      <c r="Z17">
        <f t="shared" si="2"/>
        <v>2.1301046169172877</v>
      </c>
      <c r="AA17">
        <f t="shared" si="9"/>
        <v>0.53253634246626191</v>
      </c>
      <c r="AB17">
        <f t="shared" si="10"/>
        <v>-0.17543390662063069</v>
      </c>
    </row>
    <row r="18" spans="3:28" x14ac:dyDescent="0.2">
      <c r="C18">
        <v>80</v>
      </c>
      <c r="D18">
        <f t="shared" si="3"/>
        <v>1.3962634015954636</v>
      </c>
      <c r="E18">
        <v>1</v>
      </c>
      <c r="F18">
        <v>1556.3</v>
      </c>
      <c r="G18">
        <f t="shared" si="4"/>
        <v>778.15006241210028</v>
      </c>
      <c r="H18">
        <v>6880.7</v>
      </c>
      <c r="I18">
        <f t="shared" si="5"/>
        <v>3440.3502753880121</v>
      </c>
      <c r="P18">
        <f t="shared" si="0"/>
        <v>2.3228358208955222</v>
      </c>
      <c r="R18">
        <f t="shared" si="1"/>
        <v>10.618364197530864</v>
      </c>
      <c r="U18">
        <f t="shared" si="6"/>
        <v>1.5240852406921084</v>
      </c>
      <c r="V18">
        <f t="shared" si="7"/>
        <v>0.3811910606879233</v>
      </c>
      <c r="W18" s="3">
        <f t="shared" si="8"/>
        <v>-0.49007789468302132</v>
      </c>
      <c r="X18" s="3"/>
      <c r="Z18">
        <f t="shared" si="2"/>
        <v>3.2585831579891993</v>
      </c>
      <c r="AA18">
        <f t="shared" si="9"/>
        <v>0.81466137516798909</v>
      </c>
      <c r="AB18">
        <f t="shared" si="10"/>
        <v>-1.265186304760094</v>
      </c>
    </row>
    <row r="19" spans="3:28" x14ac:dyDescent="0.2">
      <c r="C19">
        <v>85</v>
      </c>
      <c r="D19">
        <f t="shared" si="3"/>
        <v>1.4835298641951802</v>
      </c>
      <c r="E19">
        <v>1</v>
      </c>
      <c r="F19">
        <v>3302.6</v>
      </c>
      <c r="G19">
        <f t="shared" si="4"/>
        <v>1651.3001322640432</v>
      </c>
      <c r="H19">
        <v>4946.3999999999996</v>
      </c>
      <c r="I19">
        <f t="shared" si="5"/>
        <v>2473.2001980160244</v>
      </c>
      <c r="P19">
        <f t="shared" si="0"/>
        <v>4.9292537313432838</v>
      </c>
      <c r="R19">
        <f t="shared" si="1"/>
        <v>7.6333333333333329</v>
      </c>
      <c r="U19">
        <f t="shared" si="6"/>
        <v>2.2201922735076987</v>
      </c>
      <c r="V19">
        <f t="shared" si="7"/>
        <v>0.55529535027397048</v>
      </c>
      <c r="W19" s="3">
        <f t="shared" si="8"/>
        <v>-0.70367056341074852</v>
      </c>
      <c r="X19" s="3"/>
    </row>
    <row r="20" spans="3:28" x14ac:dyDescent="0.2">
      <c r="C20">
        <v>56</v>
      </c>
      <c r="D20">
        <f t="shared" si="3"/>
        <v>0.97738438111682457</v>
      </c>
      <c r="F20">
        <v>0.68</v>
      </c>
      <c r="G20">
        <f t="shared" si="4"/>
        <v>0.3400004224938552</v>
      </c>
      <c r="P20">
        <f t="shared" si="0"/>
        <v>1.0149253731343284E-3</v>
      </c>
      <c r="U20">
        <f t="shared" si="6"/>
        <v>3.1857893419595849E-2</v>
      </c>
      <c r="V20">
        <f t="shared" si="7"/>
        <v>7.9680308971551914E-3</v>
      </c>
      <c r="W20" s="3">
        <f t="shared" si="8"/>
        <v>-1.9220868182352153E-2</v>
      </c>
      <c r="X20" s="3"/>
    </row>
    <row r="21" spans="3:28" x14ac:dyDescent="0.2">
      <c r="C21">
        <v>57</v>
      </c>
      <c r="D21">
        <f t="shared" si="3"/>
        <v>0.99483767363676789</v>
      </c>
      <c r="E21">
        <v>1</v>
      </c>
      <c r="F21">
        <v>0.91</v>
      </c>
      <c r="G21">
        <f t="shared" si="4"/>
        <v>0.45500037222402356</v>
      </c>
      <c r="P21">
        <f t="shared" si="0"/>
        <v>1.3582089552238808E-3</v>
      </c>
      <c r="U21">
        <f t="shared" si="6"/>
        <v>3.685388656877156E-2</v>
      </c>
      <c r="V21">
        <f t="shared" si="7"/>
        <v>9.2175831726264406E-3</v>
      </c>
      <c r="W21" s="3">
        <f t="shared" si="8"/>
        <v>-2.9001570178613018E-2</v>
      </c>
      <c r="X21" s="3"/>
    </row>
    <row r="22" spans="3:28" x14ac:dyDescent="0.2">
      <c r="C22">
        <v>54</v>
      </c>
      <c r="D22">
        <f t="shared" si="3"/>
        <v>0.94247779607693793</v>
      </c>
      <c r="E22">
        <v>1</v>
      </c>
      <c r="F22">
        <v>0.34</v>
      </c>
      <c r="G22">
        <f t="shared" si="4"/>
        <v>0.1700006441870148</v>
      </c>
      <c r="P22">
        <f t="shared" si="0"/>
        <v>5.0746268656716421E-4</v>
      </c>
      <c r="U22">
        <f t="shared" si="6"/>
        <v>2.2526932471314515E-2</v>
      </c>
      <c r="V22">
        <f t="shared" si="7"/>
        <v>5.6342630160674066E-3</v>
      </c>
      <c r="W22" s="3">
        <f t="shared" si="8"/>
        <v>-1.0883642640290626E-3</v>
      </c>
      <c r="X22" s="3"/>
    </row>
    <row r="23" spans="3:28" x14ac:dyDescent="0.2">
      <c r="C23">
        <v>53</v>
      </c>
      <c r="D23">
        <f t="shared" si="3"/>
        <v>0.92502450355699462</v>
      </c>
      <c r="E23">
        <v>1</v>
      </c>
      <c r="F23">
        <v>3.22</v>
      </c>
      <c r="G23">
        <f t="shared" si="4"/>
        <v>1.6100003384894055</v>
      </c>
      <c r="P23">
        <f t="shared" si="0"/>
        <v>4.8059701492537315E-3</v>
      </c>
      <c r="U23">
        <f t="shared" si="6"/>
        <v>6.9325104754725989E-2</v>
      </c>
      <c r="V23">
        <f t="shared" si="7"/>
        <v>1.733899977605206E-2</v>
      </c>
      <c r="W23" s="3">
        <f t="shared" si="8"/>
        <v>7.3154746968977329E-3</v>
      </c>
      <c r="X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2021-05-21T12:14:39Z</dcterms:created>
  <dcterms:modified xsi:type="dcterms:W3CDTF">2021-05-22T12:02:15Z</dcterms:modified>
</cp:coreProperties>
</file>