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ät\2. Semester\Physikalisches Praktikum\6. Versuch Vis  Viskosität\Auswertung - 7.1\"/>
    </mc:Choice>
  </mc:AlternateContent>
  <xr:revisionPtr revIDLastSave="0" documentId="13_ncr:1_{FB53ECB9-AB1B-4D5F-AF76-BB1EABEB9E36}" xr6:coauthVersionLast="45" xr6:coauthVersionMax="45" xr10:uidLastSave="{00000000-0000-0000-0000-000000000000}"/>
  <bookViews>
    <workbookView xWindow="-98" yWindow="-98" windowWidth="20715" windowHeight="13276" xr2:uid="{58267105-D0DD-4A6C-A089-982B91D675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B25" i="1"/>
  <c r="C5" i="1" s="1"/>
  <c r="C26" i="1"/>
  <c r="D26" i="1"/>
  <c r="E26" i="1"/>
  <c r="B26" i="1"/>
  <c r="F5" i="1"/>
  <c r="F6" i="1" s="1"/>
  <c r="D5" i="1"/>
  <c r="D6" i="1" s="1"/>
  <c r="E5" i="1"/>
  <c r="E6" i="1" s="1"/>
  <c r="C4" i="1"/>
  <c r="D4" i="1"/>
  <c r="E4" i="1"/>
  <c r="F4" i="1"/>
  <c r="E3" i="1"/>
  <c r="F3" i="1"/>
  <c r="D3" i="1"/>
  <c r="K4" i="1"/>
  <c r="C3" i="1" s="1"/>
  <c r="C24" i="1"/>
  <c r="D24" i="1"/>
  <c r="E24" i="1"/>
  <c r="B24" i="1"/>
  <c r="K3" i="1"/>
  <c r="D7" i="1" l="1"/>
  <c r="C6" i="1"/>
  <c r="C7" i="1" s="1"/>
  <c r="E7" i="1"/>
  <c r="F7" i="1"/>
</calcChain>
</file>

<file path=xl/sharedStrings.xml><?xml version="1.0" encoding="utf-8"?>
<sst xmlns="http://schemas.openxmlformats.org/spreadsheetml/2006/main" count="21" uniqueCount="20">
  <si>
    <t>Kapillare Konstante K</t>
  </si>
  <si>
    <t>0,3mm</t>
  </si>
  <si>
    <t>0,4mm</t>
  </si>
  <si>
    <t>0,5mm</t>
  </si>
  <si>
    <t>0,6mm</t>
  </si>
  <si>
    <t>Fehler</t>
  </si>
  <si>
    <t>Konstante</t>
  </si>
  <si>
    <t>Durchmesser</t>
  </si>
  <si>
    <t>d</t>
  </si>
  <si>
    <t>v</t>
  </si>
  <si>
    <t>Daten:</t>
  </si>
  <si>
    <t>Mittelwert</t>
  </si>
  <si>
    <t>Standardabweichung</t>
  </si>
  <si>
    <t>Konstante K</t>
  </si>
  <si>
    <t>Fehler von K</t>
  </si>
  <si>
    <t>C</t>
  </si>
  <si>
    <t>in mm^2/s</t>
  </si>
  <si>
    <t>Fehler Stoppuhr</t>
  </si>
  <si>
    <t>Fehler der Zeit</t>
  </si>
  <si>
    <t>Varianz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</si>
</sst>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Konstante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Tabelle1!$C$6:$F$6</c:f>
                <c:numCache>
                  <c:formatCode>General</c:formatCode>
                  <c:ptCount val="4"/>
                  <c:pt idx="0">
                    <c:v>7.2113826465119775E-12</c:v>
                  </c:pt>
                  <c:pt idx="1">
                    <c:v>2.3448302370486896E-11</c:v>
                  </c:pt>
                  <c:pt idx="2">
                    <c:v>8.5910164639623388E-11</c:v>
                  </c:pt>
                  <c:pt idx="3">
                    <c:v>2.4623073176908661E-10</c:v>
                  </c:pt>
                </c:numCache>
              </c:numRef>
            </c:plus>
            <c:minus>
              <c:numRef>
                <c:f>Tabelle1!$C$6:$F$6</c:f>
                <c:numCache>
                  <c:formatCode>General</c:formatCode>
                  <c:ptCount val="4"/>
                  <c:pt idx="0">
                    <c:v>7.2113826465119775E-12</c:v>
                  </c:pt>
                  <c:pt idx="1">
                    <c:v>2.3448302370486896E-11</c:v>
                  </c:pt>
                  <c:pt idx="2">
                    <c:v>8.5910164639623388E-11</c:v>
                  </c:pt>
                  <c:pt idx="3">
                    <c:v>2.4623073176908661E-10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Tabelle1!$C$2:$F$2</c:f>
              <c:strCache>
                <c:ptCount val="4"/>
                <c:pt idx="0">
                  <c:v>0,3mm</c:v>
                </c:pt>
                <c:pt idx="1">
                  <c:v>0,4mm</c:v>
                </c:pt>
                <c:pt idx="2">
                  <c:v>0,5mm</c:v>
                </c:pt>
                <c:pt idx="3">
                  <c:v>0,6mm</c:v>
                </c:pt>
              </c:strCache>
            </c:strRef>
          </c:xVal>
          <c:yVal>
            <c:numRef>
              <c:f>Tabelle1!$C$3:$F$3</c:f>
              <c:numCache>
                <c:formatCode>General</c:formatCode>
                <c:ptCount val="4"/>
                <c:pt idx="0">
                  <c:v>4.7961782658145726E-9</c:v>
                </c:pt>
                <c:pt idx="1">
                  <c:v>1.4658219163437805E-8</c:v>
                </c:pt>
                <c:pt idx="2">
                  <c:v>3.605792470499881E-8</c:v>
                </c:pt>
                <c:pt idx="3">
                  <c:v>5.8881307427735914E-8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9-459A-86C2-2270C5B7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29807"/>
        <c:axId val="795039871"/>
      </c:scatterChart>
      <c:valAx>
        <c:axId val="905529807"/>
        <c:scaling>
          <c:logBase val="10"/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5039871"/>
        <c:crosses val="autoZero"/>
        <c:crossBetween val="midCat"/>
      </c:valAx>
      <c:valAx>
        <c:axId val="795039871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0552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112870</xdr:colOff>
      <xdr:row>6</xdr:row>
      <xdr:rowOff>81439</xdr:rowOff>
    </xdr:from>
    <xdr:to>
      <xdr:col>11</xdr:col>
      <xdr:colOff>646270</xdr:colOff>
      <xdr:row>21</xdr:row>
      <xdr:rowOff>110014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1D730A-C353-4C4E-8E5F-C40966A3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D2F3-D47A-402D-BD5B-68EC0D4A76F5}">
  <dimension ref="A1:L26"/>
  <sheetViews>
    <sheetView tabSelected="1" topLeftCell="C1" zoomScale="125" workbookViewId="0">
      <selection activeCell="L13" sqref="L13"/>
    </sheetView>
  </sheetViews>
  <sheetFormatPr baseColWidth="10" defaultRowHeight="14.25" x14ac:dyDescent="0.45"/>
  <cols>
    <col min="1" max="2" width="18.73046875" customWidth="1"/>
    <col min="3" max="3" width="12.19921875" bestFit="1" customWidth="1"/>
    <col min="10" max="10" width="12.9296875" customWidth="1"/>
    <col min="11" max="11" width="11.59765625" bestFit="1" customWidth="1"/>
  </cols>
  <sheetData>
    <row r="1" spans="1:12" x14ac:dyDescent="0.45">
      <c r="A1" t="s">
        <v>0</v>
      </c>
      <c r="J1" t="s">
        <v>6</v>
      </c>
      <c r="L1" t="s">
        <v>5</v>
      </c>
    </row>
    <row r="2" spans="1:12" x14ac:dyDescent="0.45">
      <c r="B2" t="s">
        <v>7</v>
      </c>
      <c r="C2" t="s">
        <v>1</v>
      </c>
      <c r="D2" t="s">
        <v>2</v>
      </c>
      <c r="E2" t="s">
        <v>3</v>
      </c>
      <c r="F2" t="s">
        <v>4</v>
      </c>
      <c r="J2" t="s">
        <v>8</v>
      </c>
      <c r="L2">
        <v>0.01</v>
      </c>
    </row>
    <row r="3" spans="1:12" x14ac:dyDescent="0.45">
      <c r="B3" t="s">
        <v>13</v>
      </c>
      <c r="C3">
        <f>((B24*$K$3+$K$4)/B24^2)</f>
        <v>4.7961782658145726E-9</v>
      </c>
      <c r="D3">
        <f>((C24*$K$3+$K$4)/C24^2)</f>
        <v>1.4658219163437805E-8</v>
      </c>
      <c r="E3">
        <f t="shared" ref="E3:F3" si="0">((D24*$K$3+$K$4)/D24^2)</f>
        <v>3.605792470499881E-8</v>
      </c>
      <c r="F3">
        <f t="shared" si="0"/>
        <v>5.8881307427735914E-8</v>
      </c>
      <c r="J3" t="s">
        <v>9</v>
      </c>
      <c r="K3">
        <f>1.003706672*10^-6</f>
        <v>1.0037066720000001E-6</v>
      </c>
      <c r="L3">
        <v>0</v>
      </c>
    </row>
    <row r="4" spans="1:12" x14ac:dyDescent="0.45">
      <c r="B4" t="s">
        <v>16</v>
      </c>
      <c r="C4">
        <f>C3*10^6</f>
        <v>4.7961782658145725E-3</v>
      </c>
      <c r="D4">
        <f t="shared" ref="D4:F4" si="1">D3*10^6</f>
        <v>1.4658219163437805E-2</v>
      </c>
      <c r="E4">
        <f t="shared" si="1"/>
        <v>3.6057924704998807E-2</v>
      </c>
      <c r="F4">
        <f t="shared" si="1"/>
        <v>5.8881307427735917E-2</v>
      </c>
      <c r="J4" t="s">
        <v>15</v>
      </c>
      <c r="K4">
        <f>(0.12*10^-6)</f>
        <v>1.1999999999999999E-7</v>
      </c>
    </row>
    <row r="5" spans="1:12" x14ac:dyDescent="0.45">
      <c r="B5" t="s">
        <v>18</v>
      </c>
      <c r="C5">
        <f>SQRT($K$5^2+B25^2)</f>
        <v>0.31465516104200636</v>
      </c>
      <c r="D5">
        <f t="shared" ref="D5:F5" si="2">SQRT($K$5^2+C25^2)</f>
        <v>0.10953605866630414</v>
      </c>
      <c r="E5">
        <f t="shared" si="2"/>
        <v>6.6322025836905163E-2</v>
      </c>
      <c r="F5">
        <f t="shared" si="2"/>
        <v>7.1287758026497741E-2</v>
      </c>
      <c r="J5" t="s">
        <v>17</v>
      </c>
      <c r="K5">
        <v>0.01</v>
      </c>
    </row>
    <row r="6" spans="1:12" x14ac:dyDescent="0.45">
      <c r="B6" t="s">
        <v>14</v>
      </c>
      <c r="C6">
        <f>SQRT((C5*(-B24*$K$3-2*$K$4)/(B24^3))^2)</f>
        <v>7.2113826465119775E-12</v>
      </c>
      <c r="D6">
        <f t="shared" ref="D6:F6" si="3">SQRT((D5*(-C24*$K$3-2*$K$4)/(C24^3))^2)</f>
        <v>2.3448302370486896E-11</v>
      </c>
      <c r="E6">
        <f t="shared" si="3"/>
        <v>8.5910164639623388E-11</v>
      </c>
      <c r="F6">
        <f t="shared" si="3"/>
        <v>2.4623073176908661E-10</v>
      </c>
    </row>
    <row r="7" spans="1:12" x14ac:dyDescent="0.45">
      <c r="B7" t="s">
        <v>16</v>
      </c>
      <c r="C7">
        <f>C6*10^6</f>
        <v>7.2113826465119773E-6</v>
      </c>
      <c r="D7">
        <f t="shared" ref="D7:F7" si="4">D6*10^6</f>
        <v>2.3448302370486898E-5</v>
      </c>
      <c r="E7">
        <f t="shared" si="4"/>
        <v>8.5910164639623382E-5</v>
      </c>
      <c r="F7">
        <f t="shared" si="4"/>
        <v>2.4623073176908663E-4</v>
      </c>
    </row>
    <row r="17" spans="1:5" x14ac:dyDescent="0.45">
      <c r="A17" t="s">
        <v>10</v>
      </c>
      <c r="B17">
        <v>0.3</v>
      </c>
      <c r="C17">
        <v>0.4</v>
      </c>
      <c r="D17">
        <v>0.5</v>
      </c>
      <c r="E17">
        <v>0.6</v>
      </c>
    </row>
    <row r="18" spans="1:5" x14ac:dyDescent="0.45">
      <c r="A18">
        <v>1</v>
      </c>
      <c r="B18">
        <v>207.82</v>
      </c>
      <c r="C18">
        <v>68.510000000000005</v>
      </c>
      <c r="D18">
        <v>27.8</v>
      </c>
      <c r="E18">
        <v>16.989999999999998</v>
      </c>
    </row>
    <row r="19" spans="1:5" x14ac:dyDescent="0.45">
      <c r="A19">
        <v>2</v>
      </c>
      <c r="B19">
        <v>210.09</v>
      </c>
      <c r="C19">
        <v>68.84</v>
      </c>
      <c r="D19">
        <v>27.79</v>
      </c>
      <c r="E19">
        <v>17.440000000000001</v>
      </c>
    </row>
    <row r="20" spans="1:5" x14ac:dyDescent="0.45">
      <c r="A20">
        <v>3</v>
      </c>
      <c r="B20">
        <v>209.5</v>
      </c>
      <c r="C20">
        <v>69.02</v>
      </c>
      <c r="D20">
        <v>27.9</v>
      </c>
      <c r="E20">
        <v>17.3</v>
      </c>
    </row>
    <row r="21" spans="1:5" x14ac:dyDescent="0.45">
      <c r="A21">
        <v>4</v>
      </c>
      <c r="B21">
        <v>209.41</v>
      </c>
      <c r="C21">
        <v>68.28</v>
      </c>
      <c r="D21">
        <v>28.12</v>
      </c>
      <c r="E21">
        <v>16.95</v>
      </c>
    </row>
    <row r="22" spans="1:5" x14ac:dyDescent="0.45">
      <c r="A22">
        <v>5</v>
      </c>
      <c r="B22">
        <v>209.37</v>
      </c>
      <c r="C22">
        <v>68.599999999999994</v>
      </c>
      <c r="D22">
        <v>28.22</v>
      </c>
      <c r="E22">
        <v>17.09</v>
      </c>
    </row>
    <row r="23" spans="1:5" x14ac:dyDescent="0.45">
      <c r="A23">
        <v>6</v>
      </c>
      <c r="B23">
        <v>210.16</v>
      </c>
      <c r="C23">
        <v>68.31</v>
      </c>
      <c r="D23">
        <v>27.9</v>
      </c>
      <c r="E23">
        <v>17.22</v>
      </c>
    </row>
    <row r="24" spans="1:5" x14ac:dyDescent="0.45">
      <c r="A24" t="s">
        <v>11</v>
      </c>
      <c r="B24">
        <f>AVERAGE(B18:B23)</f>
        <v>209.39166666666668</v>
      </c>
      <c r="C24">
        <f t="shared" ref="C24:E24" si="5">AVERAGE(C18:C23)</f>
        <v>68.593333333333334</v>
      </c>
      <c r="D24">
        <f t="shared" si="5"/>
        <v>27.955000000000002</v>
      </c>
      <c r="E24">
        <f t="shared" si="5"/>
        <v>17.165000000000003</v>
      </c>
    </row>
    <row r="25" spans="1:5" x14ac:dyDescent="0.45">
      <c r="A25" t="s">
        <v>12</v>
      </c>
      <c r="B25">
        <f>SQRT(B26)/SQRT(6)</f>
        <v>0.31449621678228651</v>
      </c>
      <c r="C25">
        <f t="shared" ref="C25:E25" si="6">SQRT(C26)/SQRT(6)</f>
        <v>0.10907863286706532</v>
      </c>
      <c r="D25">
        <f t="shared" si="6"/>
        <v>6.5563794209236512E-2</v>
      </c>
      <c r="E25">
        <f t="shared" si="6"/>
        <v>7.0582890592866002E-2</v>
      </c>
    </row>
    <row r="26" spans="1:5" x14ac:dyDescent="0.45">
      <c r="A26" t="s">
        <v>19</v>
      </c>
      <c r="B26">
        <f>_xlfn.VAR.S(B18:B24)</f>
        <v>0.59344722222222557</v>
      </c>
      <c r="C26">
        <f t="shared" ref="C26:E26" si="7">_xlfn.VAR.S(C18:C24)</f>
        <v>7.1388888888888113E-2</v>
      </c>
      <c r="D26">
        <f t="shared" si="7"/>
        <v>2.5791666666666681E-2</v>
      </c>
      <c r="E26">
        <f t="shared" si="7"/>
        <v>2.9891666666666941E-2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Müller</dc:creator>
  <cp:lastModifiedBy>Dominik Müller</cp:lastModifiedBy>
  <dcterms:created xsi:type="dcterms:W3CDTF">2020-08-18T15:08:41Z</dcterms:created>
  <dcterms:modified xsi:type="dcterms:W3CDTF">2020-08-19T09:12:24Z</dcterms:modified>
</cp:coreProperties>
</file>