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pl25\Pictures\DA PROJECT\EXCEL PROJECT\"/>
    </mc:Choice>
  </mc:AlternateContent>
  <xr:revisionPtr revIDLastSave="0" documentId="13_ncr:1_{75C2F809-051D-48D4-98D0-D4271679B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1" r:id="rId1"/>
    <sheet name="Transactions" sheetId="2" r:id="rId2"/>
    <sheet name="Stock Perfomance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 a="1"/>
  <c r="D7" i="3" s="1"/>
  <c r="D2" i="3"/>
  <c r="E5" i="3" s="1" a="1"/>
  <c r="H24" i="3" s="1"/>
  <c r="J13" i="2"/>
  <c r="I13" i="2" a="1"/>
  <c r="I13" i="2"/>
  <c r="H13" i="2" a="1"/>
  <c r="H13" i="2" s="1"/>
  <c r="G13" i="2"/>
  <c r="F13" i="2"/>
  <c r="B13" i="2"/>
  <c r="J12" i="2"/>
  <c r="I12" i="2" a="1"/>
  <c r="I12" i="2" s="1"/>
  <c r="H12" i="2" a="1"/>
  <c r="H12" i="2" s="1"/>
  <c r="F12" i="2"/>
  <c r="G12" i="2" s="1"/>
  <c r="B12" i="2"/>
  <c r="J11" i="2"/>
  <c r="I11" i="2" a="1"/>
  <c r="I11" i="2"/>
  <c r="H11" i="2" a="1"/>
  <c r="H11" i="2" s="1"/>
  <c r="F11" i="2"/>
  <c r="G11" i="2" s="1"/>
  <c r="B11" i="2"/>
  <c r="J10" i="2"/>
  <c r="I10" i="2" a="1"/>
  <c r="I10" i="2"/>
  <c r="H10" i="2" a="1"/>
  <c r="H10" i="2" s="1"/>
  <c r="F10" i="2"/>
  <c r="G10" i="2" s="1"/>
  <c r="B10" i="2"/>
  <c r="J9" i="2"/>
  <c r="I9" i="2" a="1"/>
  <c r="I9" i="2"/>
  <c r="H9" i="2" a="1"/>
  <c r="H9" i="2" s="1"/>
  <c r="G9" i="2"/>
  <c r="F9" i="2"/>
  <c r="B9" i="2"/>
  <c r="J8" i="2"/>
  <c r="I8" i="2" a="1"/>
  <c r="I8" i="2" s="1"/>
  <c r="H8" i="2" a="1"/>
  <c r="H8" i="2" s="1"/>
  <c r="F8" i="2"/>
  <c r="G8" i="2" s="1"/>
  <c r="B8" i="2"/>
  <c r="J7" i="2"/>
  <c r="I7" i="2" a="1"/>
  <c r="I7" i="2"/>
  <c r="H7" i="2" a="1"/>
  <c r="H7" i="2" s="1"/>
  <c r="F7" i="2"/>
  <c r="G7" i="2" s="1"/>
  <c r="B7" i="2"/>
  <c r="J6" i="2"/>
  <c r="I6" i="2" a="1"/>
  <c r="I6" i="2"/>
  <c r="H6" i="2" a="1"/>
  <c r="H6" i="2" s="1"/>
  <c r="F6" i="2"/>
  <c r="G6" i="2" s="1"/>
  <c r="B6" i="2"/>
  <c r="J5" i="2"/>
  <c r="I5" i="2" a="1"/>
  <c r="I5" i="2"/>
  <c r="H5" i="2" a="1"/>
  <c r="H5" i="2" s="1"/>
  <c r="G5" i="2"/>
  <c r="F5" i="2"/>
  <c r="B5" i="2"/>
  <c r="J4" i="2"/>
  <c r="I4" i="2" a="1"/>
  <c r="I4" i="2" s="1"/>
  <c r="H4" i="2" a="1"/>
  <c r="H4" i="2" s="1"/>
  <c r="F4" i="2"/>
  <c r="G4" i="2" s="1"/>
  <c r="B4" i="2"/>
  <c r="J3" i="2"/>
  <c r="I3" i="2" a="1"/>
  <c r="I3" i="2"/>
  <c r="H3" i="2" a="1"/>
  <c r="H3" i="2" s="1"/>
  <c r="F3" i="2"/>
  <c r="G3" i="2" s="1"/>
  <c r="B3" i="2"/>
  <c r="J2" i="2"/>
  <c r="I2" i="2" a="1"/>
  <c r="I2" i="2"/>
  <c r="H2" i="2" a="1"/>
  <c r="H2" i="2" s="1"/>
  <c r="F2" i="2"/>
  <c r="G2" i="2" s="1"/>
  <c r="B2" i="2"/>
  <c r="E9" i="1"/>
  <c r="D9" i="1"/>
  <c r="H8" i="1"/>
  <c r="I8" i="1" s="1"/>
  <c r="E8" i="1"/>
  <c r="D8" i="1"/>
  <c r="F8" i="1" s="1"/>
  <c r="E7" i="1"/>
  <c r="D7" i="1"/>
  <c r="H6" i="1"/>
  <c r="E6" i="1"/>
  <c r="D6" i="1"/>
  <c r="F6" i="1" s="1"/>
  <c r="C3" i="1"/>
  <c r="E15" i="3" l="1"/>
  <c r="F19" i="3"/>
  <c r="G6" i="3"/>
  <c r="G23" i="3"/>
  <c r="H10" i="3"/>
  <c r="I6" i="1"/>
  <c r="K8" i="1"/>
  <c r="J8" i="1"/>
  <c r="H9" i="1"/>
  <c r="I9" i="1" s="1"/>
  <c r="F9" i="1"/>
  <c r="G7" i="3"/>
  <c r="I11" i="3"/>
  <c r="E16" i="3"/>
  <c r="F20" i="3"/>
  <c r="K6" i="1"/>
  <c r="J6" i="1"/>
  <c r="H7" i="1"/>
  <c r="I7" i="1" s="1"/>
  <c r="F7" i="1"/>
  <c r="G8" i="1" s="1"/>
  <c r="F152" i="3"/>
  <c r="G151" i="3"/>
  <c r="H150" i="3"/>
  <c r="I149" i="3"/>
  <c r="E149" i="3"/>
  <c r="F148" i="3"/>
  <c r="G147" i="3"/>
  <c r="H146" i="3"/>
  <c r="I145" i="3"/>
  <c r="E145" i="3"/>
  <c r="F144" i="3"/>
  <c r="G143" i="3"/>
  <c r="H142" i="3"/>
  <c r="I141" i="3"/>
  <c r="E141" i="3"/>
  <c r="F140" i="3"/>
  <c r="G139" i="3"/>
  <c r="H138" i="3"/>
  <c r="I137" i="3"/>
  <c r="E137" i="3"/>
  <c r="F136" i="3"/>
  <c r="G135" i="3"/>
  <c r="H134" i="3"/>
  <c r="I133" i="3"/>
  <c r="E133" i="3"/>
  <c r="F132" i="3"/>
  <c r="G131" i="3"/>
  <c r="H130" i="3"/>
  <c r="I129" i="3"/>
  <c r="E129" i="3"/>
  <c r="F128" i="3"/>
  <c r="G127" i="3"/>
  <c r="H126" i="3"/>
  <c r="I125" i="3"/>
  <c r="E125" i="3"/>
  <c r="F124" i="3"/>
  <c r="G123" i="3"/>
  <c r="H122" i="3"/>
  <c r="I121" i="3"/>
  <c r="E121" i="3"/>
  <c r="F120" i="3"/>
  <c r="G119" i="3"/>
  <c r="H118" i="3"/>
  <c r="I117" i="3"/>
  <c r="E117" i="3"/>
  <c r="F116" i="3"/>
  <c r="G115" i="3"/>
  <c r="H114" i="3"/>
  <c r="I113" i="3"/>
  <c r="E113" i="3"/>
  <c r="F112" i="3"/>
  <c r="G111" i="3"/>
  <c r="H110" i="3"/>
  <c r="I109" i="3"/>
  <c r="E109" i="3"/>
  <c r="F108" i="3"/>
  <c r="G107" i="3"/>
  <c r="H106" i="3"/>
  <c r="I105" i="3"/>
  <c r="E105" i="3"/>
  <c r="F104" i="3"/>
  <c r="G103" i="3"/>
  <c r="H102" i="3"/>
  <c r="I101" i="3"/>
  <c r="E101" i="3"/>
  <c r="F100" i="3"/>
  <c r="G99" i="3"/>
  <c r="H98" i="3"/>
  <c r="I97" i="3"/>
  <c r="E97" i="3"/>
  <c r="F96" i="3"/>
  <c r="G95" i="3"/>
  <c r="H94" i="3"/>
  <c r="I93" i="3"/>
  <c r="E93" i="3"/>
  <c r="F92" i="3"/>
  <c r="G91" i="3"/>
  <c r="H90" i="3"/>
  <c r="I89" i="3"/>
  <c r="E89" i="3"/>
  <c r="F88" i="3"/>
  <c r="G87" i="3"/>
  <c r="H86" i="3"/>
  <c r="I85" i="3"/>
  <c r="E152" i="3"/>
  <c r="E151" i="3"/>
  <c r="E150" i="3"/>
  <c r="I148" i="3"/>
  <c r="I147" i="3"/>
  <c r="I146" i="3"/>
  <c r="H145" i="3"/>
  <c r="H144" i="3"/>
  <c r="H143" i="3"/>
  <c r="G142" i="3"/>
  <c r="G141" i="3"/>
  <c r="G140" i="3"/>
  <c r="F139" i="3"/>
  <c r="F138" i="3"/>
  <c r="F137" i="3"/>
  <c r="E136" i="3"/>
  <c r="E135" i="3"/>
  <c r="E134" i="3"/>
  <c r="I132" i="3"/>
  <c r="I131" i="3"/>
  <c r="I130" i="3"/>
  <c r="H129" i="3"/>
  <c r="H128" i="3"/>
  <c r="H127" i="3"/>
  <c r="G126" i="3"/>
  <c r="G125" i="3"/>
  <c r="G124" i="3"/>
  <c r="F123" i="3"/>
  <c r="F122" i="3"/>
  <c r="F121" i="3"/>
  <c r="E120" i="3"/>
  <c r="E119" i="3"/>
  <c r="E118" i="3"/>
  <c r="I116" i="3"/>
  <c r="I115" i="3"/>
  <c r="I114" i="3"/>
  <c r="H113" i="3"/>
  <c r="H112" i="3"/>
  <c r="H111" i="3"/>
  <c r="G110" i="3"/>
  <c r="G109" i="3"/>
  <c r="G108" i="3"/>
  <c r="F107" i="3"/>
  <c r="F106" i="3"/>
  <c r="F105" i="3"/>
  <c r="E104" i="3"/>
  <c r="E103" i="3"/>
  <c r="E102" i="3"/>
  <c r="I100" i="3"/>
  <c r="I99" i="3"/>
  <c r="I98" i="3"/>
  <c r="H97" i="3"/>
  <c r="H96" i="3"/>
  <c r="H95" i="3"/>
  <c r="G94" i="3"/>
  <c r="G93" i="3"/>
  <c r="G92" i="3"/>
  <c r="F91" i="3"/>
  <c r="F90" i="3"/>
  <c r="F89" i="3"/>
  <c r="E88" i="3"/>
  <c r="E87" i="3"/>
  <c r="E86" i="3"/>
  <c r="E85" i="3"/>
  <c r="F84" i="3"/>
  <c r="G83" i="3"/>
  <c r="H82" i="3"/>
  <c r="I81" i="3"/>
  <c r="E81" i="3"/>
  <c r="F80" i="3"/>
  <c r="G79" i="3"/>
  <c r="H78" i="3"/>
  <c r="I77" i="3"/>
  <c r="E77" i="3"/>
  <c r="F76" i="3"/>
  <c r="G75" i="3"/>
  <c r="H74" i="3"/>
  <c r="I73" i="3"/>
  <c r="E73" i="3"/>
  <c r="F72" i="3"/>
  <c r="G71" i="3"/>
  <c r="H70" i="3"/>
  <c r="I69" i="3"/>
  <c r="E69" i="3"/>
  <c r="F68" i="3"/>
  <c r="I152" i="3"/>
  <c r="I151" i="3"/>
  <c r="I150" i="3"/>
  <c r="H149" i="3"/>
  <c r="H148" i="3"/>
  <c r="H147" i="3"/>
  <c r="G146" i="3"/>
  <c r="G145" i="3"/>
  <c r="G144" i="3"/>
  <c r="F143" i="3"/>
  <c r="F142" i="3"/>
  <c r="F141" i="3"/>
  <c r="E140" i="3"/>
  <c r="E139" i="3"/>
  <c r="E138" i="3"/>
  <c r="I136" i="3"/>
  <c r="I135" i="3"/>
  <c r="I134" i="3"/>
  <c r="H133" i="3"/>
  <c r="H132" i="3"/>
  <c r="H131" i="3"/>
  <c r="G130" i="3"/>
  <c r="G129" i="3"/>
  <c r="G128" i="3"/>
  <c r="F127" i="3"/>
  <c r="F126" i="3"/>
  <c r="F125" i="3"/>
  <c r="E124" i="3"/>
  <c r="E123" i="3"/>
  <c r="E122" i="3"/>
  <c r="I120" i="3"/>
  <c r="I119" i="3"/>
  <c r="I118" i="3"/>
  <c r="H117" i="3"/>
  <c r="H116" i="3"/>
  <c r="H115" i="3"/>
  <c r="G114" i="3"/>
  <c r="G113" i="3"/>
  <c r="G112" i="3"/>
  <c r="F111" i="3"/>
  <c r="F110" i="3"/>
  <c r="F109" i="3"/>
  <c r="E108" i="3"/>
  <c r="E107" i="3"/>
  <c r="E106" i="3"/>
  <c r="I104" i="3"/>
  <c r="I103" i="3"/>
  <c r="I102" i="3"/>
  <c r="H101" i="3"/>
  <c r="H100" i="3"/>
  <c r="H99" i="3"/>
  <c r="G98" i="3"/>
  <c r="G97" i="3"/>
  <c r="G96" i="3"/>
  <c r="F95" i="3"/>
  <c r="F94" i="3"/>
  <c r="F93" i="3"/>
  <c r="E92" i="3"/>
  <c r="E91" i="3"/>
  <c r="E90" i="3"/>
  <c r="I88" i="3"/>
  <c r="I87" i="3"/>
  <c r="I86" i="3"/>
  <c r="H85" i="3"/>
  <c r="I84" i="3"/>
  <c r="E84" i="3"/>
  <c r="F83" i="3"/>
  <c r="G82" i="3"/>
  <c r="H81" i="3"/>
  <c r="I80" i="3"/>
  <c r="E80" i="3"/>
  <c r="F79" i="3"/>
  <c r="G78" i="3"/>
  <c r="H77" i="3"/>
  <c r="I76" i="3"/>
  <c r="E76" i="3"/>
  <c r="F75" i="3"/>
  <c r="G74" i="3"/>
  <c r="H73" i="3"/>
  <c r="I72" i="3"/>
  <c r="E72" i="3"/>
  <c r="F71" i="3"/>
  <c r="G70" i="3"/>
  <c r="H69" i="3"/>
  <c r="I68" i="3"/>
  <c r="E68" i="3"/>
  <c r="F67" i="3"/>
  <c r="G66" i="3"/>
  <c r="H65" i="3"/>
  <c r="I64" i="3"/>
  <c r="F151" i="3"/>
  <c r="F149" i="3"/>
  <c r="E147" i="3"/>
  <c r="I144" i="3"/>
  <c r="I142" i="3"/>
  <c r="H140" i="3"/>
  <c r="G138" i="3"/>
  <c r="G136" i="3"/>
  <c r="F134" i="3"/>
  <c r="E132" i="3"/>
  <c r="E130" i="3"/>
  <c r="I127" i="3"/>
  <c r="H125" i="3"/>
  <c r="H123" i="3"/>
  <c r="G121" i="3"/>
  <c r="F119" i="3"/>
  <c r="F117" i="3"/>
  <c r="E115" i="3"/>
  <c r="I112" i="3"/>
  <c r="I110" i="3"/>
  <c r="H108" i="3"/>
  <c r="G106" i="3"/>
  <c r="G104" i="3"/>
  <c r="F102" i="3"/>
  <c r="E100" i="3"/>
  <c r="E98" i="3"/>
  <c r="I95" i="3"/>
  <c r="H93" i="3"/>
  <c r="H91" i="3"/>
  <c r="G89" i="3"/>
  <c r="F87" i="3"/>
  <c r="F85" i="3"/>
  <c r="H83" i="3"/>
  <c r="E82" i="3"/>
  <c r="G80" i="3"/>
  <c r="I78" i="3"/>
  <c r="F77" i="3"/>
  <c r="H75" i="3"/>
  <c r="E74" i="3"/>
  <c r="G72" i="3"/>
  <c r="I70" i="3"/>
  <c r="F69" i="3"/>
  <c r="H67" i="3"/>
  <c r="H66" i="3"/>
  <c r="G65" i="3"/>
  <c r="G64" i="3"/>
  <c r="H63" i="3"/>
  <c r="I62" i="3"/>
  <c r="E62" i="3"/>
  <c r="F61" i="3"/>
  <c r="G60" i="3"/>
  <c r="H59" i="3"/>
  <c r="I58" i="3"/>
  <c r="E58" i="3"/>
  <c r="F57" i="3"/>
  <c r="G56" i="3"/>
  <c r="H55" i="3"/>
  <c r="I54" i="3"/>
  <c r="E54" i="3"/>
  <c r="F53" i="3"/>
  <c r="G52" i="3"/>
  <c r="H51" i="3"/>
  <c r="I50" i="3"/>
  <c r="E50" i="3"/>
  <c r="F49" i="3"/>
  <c r="G48" i="3"/>
  <c r="H47" i="3"/>
  <c r="I46" i="3"/>
  <c r="E46" i="3"/>
  <c r="F45" i="3"/>
  <c r="G44" i="3"/>
  <c r="H43" i="3"/>
  <c r="I42" i="3"/>
  <c r="E42" i="3"/>
  <c r="F41" i="3"/>
  <c r="G40" i="3"/>
  <c r="H39" i="3"/>
  <c r="I38" i="3"/>
  <c r="E38" i="3"/>
  <c r="F37" i="3"/>
  <c r="G36" i="3"/>
  <c r="H35" i="3"/>
  <c r="I34" i="3"/>
  <c r="E34" i="3"/>
  <c r="F33" i="3"/>
  <c r="G32" i="3"/>
  <c r="H31" i="3"/>
  <c r="I30" i="3"/>
  <c r="E30" i="3"/>
  <c r="F29" i="3"/>
  <c r="G28" i="3"/>
  <c r="H27" i="3"/>
  <c r="I26" i="3"/>
  <c r="E26" i="3"/>
  <c r="F25" i="3"/>
  <c r="G24" i="3"/>
  <c r="H23" i="3"/>
  <c r="I22" i="3"/>
  <c r="E22" i="3"/>
  <c r="F21" i="3"/>
  <c r="G20" i="3"/>
  <c r="H19" i="3"/>
  <c r="I18" i="3"/>
  <c r="E18" i="3"/>
  <c r="F17" i="3"/>
  <c r="G16" i="3"/>
  <c r="H15" i="3"/>
  <c r="I14" i="3"/>
  <c r="E14" i="3"/>
  <c r="F13" i="3"/>
  <c r="G12" i="3"/>
  <c r="H11" i="3"/>
  <c r="I10" i="3"/>
  <c r="E10" i="3"/>
  <c r="F9" i="3"/>
  <c r="G8" i="3"/>
  <c r="H7" i="3"/>
  <c r="I6" i="3"/>
  <c r="E6" i="3"/>
  <c r="F5" i="3"/>
  <c r="H152" i="3"/>
  <c r="G150" i="3"/>
  <c r="G148" i="3"/>
  <c r="F146" i="3"/>
  <c r="E144" i="3"/>
  <c r="E142" i="3"/>
  <c r="I139" i="3"/>
  <c r="H137" i="3"/>
  <c r="H135" i="3"/>
  <c r="G133" i="3"/>
  <c r="F131" i="3"/>
  <c r="F129" i="3"/>
  <c r="E127" i="3"/>
  <c r="I124" i="3"/>
  <c r="I122" i="3"/>
  <c r="H120" i="3"/>
  <c r="G118" i="3"/>
  <c r="G116" i="3"/>
  <c r="F114" i="3"/>
  <c r="E112" i="3"/>
  <c r="E110" i="3"/>
  <c r="I107" i="3"/>
  <c r="H105" i="3"/>
  <c r="H103" i="3"/>
  <c r="G101" i="3"/>
  <c r="F99" i="3"/>
  <c r="F97" i="3"/>
  <c r="E95" i="3"/>
  <c r="I92" i="3"/>
  <c r="G149" i="3"/>
  <c r="F145" i="3"/>
  <c r="I140" i="3"/>
  <c r="H136" i="3"/>
  <c r="G132" i="3"/>
  <c r="E128" i="3"/>
  <c r="I123" i="3"/>
  <c r="H119" i="3"/>
  <c r="F115" i="3"/>
  <c r="E111" i="3"/>
  <c r="I106" i="3"/>
  <c r="G102" i="3"/>
  <c r="F98" i="3"/>
  <c r="E94" i="3"/>
  <c r="G90" i="3"/>
  <c r="H87" i="3"/>
  <c r="H84" i="3"/>
  <c r="I82" i="3"/>
  <c r="H80" i="3"/>
  <c r="F78" i="3"/>
  <c r="G76" i="3"/>
  <c r="F74" i="3"/>
  <c r="I71" i="3"/>
  <c r="E70" i="3"/>
  <c r="I67" i="3"/>
  <c r="F66" i="3"/>
  <c r="E65" i="3"/>
  <c r="I63" i="3"/>
  <c r="H62" i="3"/>
  <c r="H61" i="3"/>
  <c r="H60" i="3"/>
  <c r="G59" i="3"/>
  <c r="G58" i="3"/>
  <c r="G57" i="3"/>
  <c r="F56" i="3"/>
  <c r="F55" i="3"/>
  <c r="F54" i="3"/>
  <c r="E53" i="3"/>
  <c r="E52" i="3"/>
  <c r="E51" i="3"/>
  <c r="I49" i="3"/>
  <c r="I48" i="3"/>
  <c r="I47" i="3"/>
  <c r="H46" i="3"/>
  <c r="H45" i="3"/>
  <c r="H44" i="3"/>
  <c r="G43" i="3"/>
  <c r="G42" i="3"/>
  <c r="G41" i="3"/>
  <c r="F40" i="3"/>
  <c r="F39" i="3"/>
  <c r="F38" i="3"/>
  <c r="E37" i="3"/>
  <c r="E36" i="3"/>
  <c r="E35" i="3"/>
  <c r="I33" i="3"/>
  <c r="I32" i="3"/>
  <c r="I31" i="3"/>
  <c r="H30" i="3"/>
  <c r="H29" i="3"/>
  <c r="H28" i="3"/>
  <c r="G27" i="3"/>
  <c r="G26" i="3"/>
  <c r="G25" i="3"/>
  <c r="F24" i="3"/>
  <c r="F23" i="3"/>
  <c r="F22" i="3"/>
  <c r="E21" i="3"/>
  <c r="E20" i="3"/>
  <c r="E19" i="3"/>
  <c r="I17" i="3"/>
  <c r="I16" i="3"/>
  <c r="I15" i="3"/>
  <c r="H14" i="3"/>
  <c r="H13" i="3"/>
  <c r="H12" i="3"/>
  <c r="G11" i="3"/>
  <c r="G10" i="3"/>
  <c r="G9" i="3"/>
  <c r="F8" i="3"/>
  <c r="F7" i="3"/>
  <c r="F6" i="3"/>
  <c r="G152" i="3"/>
  <c r="E148" i="3"/>
  <c r="I143" i="3"/>
  <c r="H139" i="3"/>
  <c r="F135" i="3"/>
  <c r="E131" i="3"/>
  <c r="I126" i="3"/>
  <c r="G122" i="3"/>
  <c r="F118" i="3"/>
  <c r="E114" i="3"/>
  <c r="H109" i="3"/>
  <c r="G105" i="3"/>
  <c r="F101" i="3"/>
  <c r="I96" i="3"/>
  <c r="H92" i="3"/>
  <c r="H89" i="3"/>
  <c r="G86" i="3"/>
  <c r="G84" i="3"/>
  <c r="F82" i="3"/>
  <c r="I79" i="3"/>
  <c r="E78" i="3"/>
  <c r="I75" i="3"/>
  <c r="G73" i="3"/>
  <c r="H71" i="3"/>
  <c r="G69" i="3"/>
  <c r="G67" i="3"/>
  <c r="E66" i="3"/>
  <c r="H64" i="3"/>
  <c r="G63" i="3"/>
  <c r="G62" i="3"/>
  <c r="G61" i="3"/>
  <c r="F60" i="3"/>
  <c r="F59" i="3"/>
  <c r="F58" i="3"/>
  <c r="E57" i="3"/>
  <c r="E56" i="3"/>
  <c r="E55" i="3"/>
  <c r="I53" i="3"/>
  <c r="I52" i="3"/>
  <c r="I51" i="3"/>
  <c r="H50" i="3"/>
  <c r="H49" i="3"/>
  <c r="H48" i="3"/>
  <c r="G47" i="3"/>
  <c r="G46" i="3"/>
  <c r="G45" i="3"/>
  <c r="F44" i="3"/>
  <c r="F43" i="3"/>
  <c r="F42" i="3"/>
  <c r="E41" i="3"/>
  <c r="E40" i="3"/>
  <c r="E39" i="3"/>
  <c r="I37" i="3"/>
  <c r="I36" i="3"/>
  <c r="I35" i="3"/>
  <c r="H34" i="3"/>
  <c r="H33" i="3"/>
  <c r="H32" i="3"/>
  <c r="G31" i="3"/>
  <c r="G30" i="3"/>
  <c r="G29" i="3"/>
  <c r="F28" i="3"/>
  <c r="F27" i="3"/>
  <c r="F26" i="3"/>
  <c r="E25" i="3"/>
  <c r="E24" i="3"/>
  <c r="E23" i="3"/>
  <c r="I21" i="3"/>
  <c r="I20" i="3"/>
  <c r="I19" i="3"/>
  <c r="H18" i="3"/>
  <c r="H17" i="3"/>
  <c r="H16" i="3"/>
  <c r="G15" i="3"/>
  <c r="G14" i="3"/>
  <c r="G13" i="3"/>
  <c r="F12" i="3"/>
  <c r="F11" i="3"/>
  <c r="F10" i="3"/>
  <c r="E9" i="3"/>
  <c r="E8" i="3"/>
  <c r="E7" i="3"/>
  <c r="I5" i="3"/>
  <c r="E5" i="3"/>
  <c r="H151" i="3"/>
  <c r="F147" i="3"/>
  <c r="E143" i="3"/>
  <c r="I138" i="3"/>
  <c r="G134" i="3"/>
  <c r="F130" i="3"/>
  <c r="E126" i="3"/>
  <c r="H121" i="3"/>
  <c r="G117" i="3"/>
  <c r="F113" i="3"/>
  <c r="I108" i="3"/>
  <c r="H104" i="3"/>
  <c r="G100" i="3"/>
  <c r="E96" i="3"/>
  <c r="I91" i="3"/>
  <c r="H88" i="3"/>
  <c r="F86" i="3"/>
  <c r="I83" i="3"/>
  <c r="G81" i="3"/>
  <c r="H79" i="3"/>
  <c r="G77" i="3"/>
  <c r="E75" i="3"/>
  <c r="F73" i="3"/>
  <c r="E71" i="3"/>
  <c r="H68" i="3"/>
  <c r="E67" i="3"/>
  <c r="I65" i="3"/>
  <c r="F64" i="3"/>
  <c r="F63" i="3"/>
  <c r="F62" i="3"/>
  <c r="E61" i="3"/>
  <c r="E60" i="3"/>
  <c r="E59" i="3"/>
  <c r="I57" i="3"/>
  <c r="I56" i="3"/>
  <c r="I55" i="3"/>
  <c r="H54" i="3"/>
  <c r="H53" i="3"/>
  <c r="H52" i="3"/>
  <c r="G51" i="3"/>
  <c r="G50" i="3"/>
  <c r="G49" i="3"/>
  <c r="F48" i="3"/>
  <c r="F47" i="3"/>
  <c r="F46" i="3"/>
  <c r="E45" i="3"/>
  <c r="E44" i="3"/>
  <c r="E43" i="3"/>
  <c r="I41" i="3"/>
  <c r="I40" i="3"/>
  <c r="I39" i="3"/>
  <c r="H38" i="3"/>
  <c r="H37" i="3"/>
  <c r="H36" i="3"/>
  <c r="G35" i="3"/>
  <c r="G34" i="3"/>
  <c r="G33" i="3"/>
  <c r="F32" i="3"/>
  <c r="F31" i="3"/>
  <c r="F30" i="3"/>
  <c r="E29" i="3"/>
  <c r="E28" i="3"/>
  <c r="E27" i="3"/>
  <c r="I25" i="3"/>
  <c r="I24" i="3"/>
  <c r="I23" i="3"/>
  <c r="H22" i="3"/>
  <c r="H21" i="3"/>
  <c r="H20" i="3"/>
  <c r="G19" i="3"/>
  <c r="G18" i="3"/>
  <c r="G17" i="3"/>
  <c r="F16" i="3"/>
  <c r="F15" i="3"/>
  <c r="F14" i="3"/>
  <c r="E13" i="3"/>
  <c r="E12" i="3"/>
  <c r="E11" i="3"/>
  <c r="I9" i="3"/>
  <c r="I8" i="3"/>
  <c r="I7" i="3"/>
  <c r="H6" i="3"/>
  <c r="H5" i="3"/>
  <c r="F150" i="3"/>
  <c r="E146" i="3"/>
  <c r="H141" i="3"/>
  <c r="G137" i="3"/>
  <c r="F133" i="3"/>
  <c r="I128" i="3"/>
  <c r="H124" i="3"/>
  <c r="G120" i="3"/>
  <c r="E116" i="3"/>
  <c r="I111" i="3"/>
  <c r="H107" i="3"/>
  <c r="F103" i="3"/>
  <c r="E99" i="3"/>
  <c r="I94" i="3"/>
  <c r="I90" i="3"/>
  <c r="G88" i="3"/>
  <c r="G85" i="3"/>
  <c r="E83" i="3"/>
  <c r="F81" i="3"/>
  <c r="E79" i="3"/>
  <c r="H76" i="3"/>
  <c r="I74" i="3"/>
  <c r="H72" i="3"/>
  <c r="F70" i="3"/>
  <c r="G68" i="3"/>
  <c r="I66" i="3"/>
  <c r="F65" i="3"/>
  <c r="E64" i="3"/>
  <c r="E63" i="3"/>
  <c r="I61" i="3"/>
  <c r="I60" i="3"/>
  <c r="I59" i="3"/>
  <c r="H58" i="3"/>
  <c r="H57" i="3"/>
  <c r="H56" i="3"/>
  <c r="G55" i="3"/>
  <c r="G54" i="3"/>
  <c r="G53" i="3"/>
  <c r="F52" i="3"/>
  <c r="F51" i="3"/>
  <c r="F50" i="3"/>
  <c r="E49" i="3"/>
  <c r="E48" i="3"/>
  <c r="E47" i="3"/>
  <c r="I45" i="3"/>
  <c r="I44" i="3"/>
  <c r="I43" i="3"/>
  <c r="H42" i="3"/>
  <c r="H41" i="3"/>
  <c r="H40" i="3"/>
  <c r="G39" i="3"/>
  <c r="G38" i="3"/>
  <c r="G37" i="3"/>
  <c r="F36" i="3"/>
  <c r="F35" i="3"/>
  <c r="F34" i="3"/>
  <c r="E33" i="3"/>
  <c r="E32" i="3"/>
  <c r="E31" i="3"/>
  <c r="I29" i="3"/>
  <c r="I28" i="3"/>
  <c r="I27" i="3"/>
  <c r="H26" i="3"/>
  <c r="H8" i="3"/>
  <c r="I12" i="3"/>
  <c r="E17" i="3"/>
  <c r="G21" i="3"/>
  <c r="H25" i="3"/>
  <c r="F2" i="1"/>
  <c r="G5" i="3"/>
  <c r="H9" i="3"/>
  <c r="I13" i="3"/>
  <c r="F18" i="3"/>
  <c r="G22" i="3"/>
  <c r="K9" i="1" l="1"/>
  <c r="G9" i="1"/>
  <c r="J9" i="1"/>
  <c r="K7" i="1"/>
  <c r="G7" i="1"/>
  <c r="J7" i="1"/>
  <c r="J2" i="1" s="1"/>
  <c r="K2" i="1" s="1"/>
  <c r="G2" i="1"/>
  <c r="G6" i="1"/>
  <c r="I2" i="1" s="1"/>
  <c r="H2" i="1"/>
</calcChain>
</file>

<file path=xl/sharedStrings.xml><?xml version="1.0" encoding="utf-8"?>
<sst xmlns="http://schemas.openxmlformats.org/spreadsheetml/2006/main" count="73" uniqueCount="35">
  <si>
    <t>PERSONAL STOCK PORTFOLIO TRACKER</t>
  </si>
  <si>
    <t>Initial Cash</t>
  </si>
  <si>
    <t>Cash Remaining</t>
  </si>
  <si>
    <t>Portfolio Value</t>
  </si>
  <si>
    <t>Today's Change</t>
  </si>
  <si>
    <t>Gain/(Loss)</t>
  </si>
  <si>
    <t>Current Holding</t>
  </si>
  <si>
    <t>Company</t>
  </si>
  <si>
    <t>Sticker</t>
  </si>
  <si>
    <t xml:space="preserve">Units </t>
  </si>
  <si>
    <t>Current Price</t>
  </si>
  <si>
    <t>Market Value</t>
  </si>
  <si>
    <t>Weight</t>
  </si>
  <si>
    <t>Van Phu - Invest Investment Joint Stock Company</t>
  </si>
  <si>
    <t>VPI</t>
  </si>
  <si>
    <t>Gelex Group Joint Stock Company</t>
  </si>
  <si>
    <t>GEX</t>
  </si>
  <si>
    <t>Phu Nhuan Jewelry Joint Stock Company</t>
  </si>
  <si>
    <t>PNJ</t>
  </si>
  <si>
    <t>FPT Corporation</t>
  </si>
  <si>
    <t>FPT</t>
  </si>
  <si>
    <t>Time Period</t>
  </si>
  <si>
    <t>Date</t>
  </si>
  <si>
    <t>Ticker</t>
  </si>
  <si>
    <t>TRANSACTION TYPE</t>
  </si>
  <si>
    <t>Units</t>
  </si>
  <si>
    <t>Purchase Price</t>
  </si>
  <si>
    <t>Total Transaction Amount</t>
  </si>
  <si>
    <t>Lowest within 14 days</t>
  </si>
  <si>
    <t>Highest within 14 days</t>
  </si>
  <si>
    <t>Todays Close Price</t>
  </si>
  <si>
    <t>BUY</t>
  </si>
  <si>
    <t>SELL</t>
  </si>
  <si>
    <t>time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</si>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</sst>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  <numFmt numFmtId="165" formatCode="yyyy\-mm\-dd;@"/>
    <numFmt numFmtId="166" formatCode="[$VND]\ #,##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2"/>
      <name val="Calibri"/>
      <family val="2"/>
    </font>
    <font>
      <sz val="11"/>
      <color theme="2"/>
      <name val="Calibri"/>
      <family val="2"/>
      <scheme val="minor"/>
    </font>
    <font>
      <sz val="12"/>
      <color theme="0"/>
      <name val="Agency FB"/>
      <family val="2"/>
    </font>
    <font>
      <sz val="12"/>
      <color theme="1"/>
      <name val="Agency FB"/>
      <family val="2"/>
    </font>
    <font>
      <b/>
      <sz val="15"/>
      <color theme="0"/>
      <name val="Agency FB"/>
      <family val="2"/>
    </font>
    <font>
      <b/>
      <sz val="15"/>
      <color theme="3" tint="0.39997558519241921"/>
      <name val="Agency FB"/>
      <family val="2"/>
    </font>
    <font>
      <sz val="15"/>
      <color theme="1"/>
      <name val="Agency FB"/>
      <family val="2"/>
    </font>
    <font>
      <b/>
      <i/>
      <sz val="15"/>
      <color theme="0"/>
      <name val="Agency FB"/>
      <family val="2"/>
    </font>
    <font>
      <b/>
      <sz val="24"/>
      <color theme="0"/>
      <name val="Agency FB"/>
      <family val="2"/>
    </font>
    <font>
      <b/>
      <sz val="17"/>
      <color theme="0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3" tint="0.39994506668294322"/>
      </bottom>
      <diagonal/>
    </border>
    <border>
      <left style="thin">
        <color theme="0"/>
      </left>
      <right style="thin">
        <color theme="0"/>
      </right>
      <top style="medium">
        <color theme="3" tint="0.3999450666829432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4" tint="0.39994506668294322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auto="1"/>
      </right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medium">
        <color theme="3" tint="0.3999450666829432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theme="0"/>
      </right>
      <top style="thin">
        <color auto="1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auto="1"/>
      </left>
      <right style="medium">
        <color theme="0"/>
      </right>
      <top style="thin">
        <color auto="1"/>
      </top>
      <bottom/>
      <diagonal/>
    </border>
  </borders>
  <cellStyleXfs count="4">
    <xf numFmtId="0" fontId="0" fillId="0" borderId="0"/>
    <xf numFmtId="44" fontId="2" fillId="0" borderId="0"/>
    <xf numFmtId="43" fontId="2" fillId="0" borderId="0"/>
    <xf numFmtId="9" fontId="2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1" applyNumberFormat="1" applyFont="1" applyBorder="1" applyAlignment="1">
      <alignment horizontal="center" vertical="top"/>
    </xf>
    <xf numFmtId="0" fontId="0" fillId="0" borderId="0" xfId="1" applyNumberFormat="1" applyFont="1"/>
    <xf numFmtId="165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" fontId="3" fillId="2" borderId="0" xfId="2" applyNumberFormat="1" applyFont="1" applyFill="1" applyAlignment="1">
      <alignment horizontal="left"/>
    </xf>
    <xf numFmtId="166" fontId="3" fillId="2" borderId="0" xfId="0" applyNumberFormat="1" applyFont="1" applyFill="1" applyAlignment="1">
      <alignment horizontal="left"/>
    </xf>
    <xf numFmtId="166" fontId="4" fillId="2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65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" fontId="0" fillId="3" borderId="0" xfId="2" applyNumberFormat="1" applyFont="1" applyFill="1" applyAlignment="1">
      <alignment horizontal="left"/>
    </xf>
    <xf numFmtId="166" fontId="0" fillId="3" borderId="0" xfId="0" applyNumberFormat="1" applyFill="1" applyAlignment="1">
      <alignment horizontal="left"/>
    </xf>
    <xf numFmtId="166" fontId="0" fillId="3" borderId="0" xfId="2" applyNumberFormat="1" applyFont="1" applyFill="1" applyAlignment="1">
      <alignment horizontal="left"/>
    </xf>
    <xf numFmtId="165" fontId="0" fillId="0" borderId="0" xfId="0" applyNumberFormat="1"/>
    <xf numFmtId="3" fontId="2" fillId="0" borderId="0" xfId="2" applyNumberFormat="1"/>
    <xf numFmtId="3" fontId="0" fillId="0" borderId="0" xfId="0" applyNumberFormat="1"/>
    <xf numFmtId="165" fontId="0" fillId="0" borderId="0" xfId="3" applyNumberFormat="1" applyFont="1"/>
    <xf numFmtId="0" fontId="6" fillId="0" borderId="0" xfId="0" applyFont="1"/>
    <xf numFmtId="0" fontId="5" fillId="4" borderId="8" xfId="0" applyFont="1" applyFill="1" applyBorder="1"/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5" fillId="4" borderId="15" xfId="0" applyFont="1" applyFill="1" applyBorder="1"/>
    <xf numFmtId="0" fontId="8" fillId="3" borderId="3" xfId="0" applyFont="1" applyFill="1" applyBorder="1"/>
    <xf numFmtId="0" fontId="9" fillId="3" borderId="4" xfId="0" applyFont="1" applyFill="1" applyBorder="1" applyAlignment="1">
      <alignment horizontal="left"/>
    </xf>
    <xf numFmtId="0" fontId="9" fillId="0" borderId="4" xfId="0" applyFont="1" applyBorder="1"/>
    <xf numFmtId="166" fontId="9" fillId="0" borderId="4" xfId="0" applyNumberFormat="1" applyFont="1" applyBorder="1"/>
    <xf numFmtId="10" fontId="9" fillId="0" borderId="4" xfId="0" applyNumberFormat="1" applyFont="1" applyBorder="1"/>
    <xf numFmtId="0" fontId="9" fillId="3" borderId="2" xfId="0" applyFont="1" applyFill="1" applyBorder="1" applyAlignment="1">
      <alignment horizontal="left"/>
    </xf>
    <xf numFmtId="0" fontId="9" fillId="0" borderId="2" xfId="0" applyFont="1" applyBorder="1"/>
    <xf numFmtId="166" fontId="9" fillId="0" borderId="2" xfId="0" applyNumberFormat="1" applyFont="1" applyBorder="1"/>
    <xf numFmtId="10" fontId="9" fillId="0" borderId="2" xfId="0" applyNumberFormat="1" applyFont="1" applyBorder="1"/>
    <xf numFmtId="0" fontId="9" fillId="3" borderId="5" xfId="0" applyFont="1" applyFill="1" applyBorder="1" applyAlignment="1">
      <alignment horizontal="left"/>
    </xf>
    <xf numFmtId="0" fontId="9" fillId="0" borderId="5" xfId="0" applyFont="1" applyBorder="1"/>
    <xf numFmtId="166" fontId="9" fillId="0" borderId="5" xfId="0" applyNumberFormat="1" applyFont="1" applyBorder="1"/>
    <xf numFmtId="10" fontId="9" fillId="0" borderId="5" xfId="0" applyNumberFormat="1" applyFont="1" applyBorder="1"/>
    <xf numFmtId="0" fontId="12" fillId="4" borderId="7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166" fontId="12" fillId="4" borderId="7" xfId="0" applyNumberFormat="1" applyFont="1" applyFill="1" applyBorder="1" applyAlignment="1">
      <alignment horizontal="center"/>
    </xf>
    <xf numFmtId="166" fontId="12" fillId="4" borderId="0" xfId="0" applyNumberFormat="1" applyFont="1" applyFill="1" applyAlignment="1">
      <alignment horizontal="center"/>
    </xf>
    <xf numFmtId="166" fontId="12" fillId="4" borderId="6" xfId="0" applyNumberFormat="1" applyFont="1" applyFill="1" applyBorder="1" applyAlignment="1">
      <alignment horizontal="center"/>
    </xf>
    <xf numFmtId="10" fontId="12" fillId="4" borderId="7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0" borderId="11" xfId="0" applyBorder="1"/>
    <xf numFmtId="0" fontId="11" fillId="4" borderId="20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0" xfId="0"/>
    <xf numFmtId="0" fontId="0" fillId="0" borderId="6" xfId="0" applyBorder="1"/>
    <xf numFmtId="0" fontId="7" fillId="4" borderId="9" xfId="0" applyFont="1" applyFill="1" applyBorder="1" applyAlignment="1">
      <alignment horizontal="left"/>
    </xf>
    <xf numFmtId="0" fontId="0" fillId="0" borderId="10" xfId="0" applyBorder="1"/>
    <xf numFmtId="0" fontId="0" fillId="0" borderId="9" xfId="0" applyBorder="1"/>
    <xf numFmtId="0" fontId="8" fillId="3" borderId="3" xfId="0" applyFont="1" applyFill="1" applyBorder="1" applyAlignment="1">
      <alignment horizontal="center"/>
    </xf>
    <xf numFmtId="0" fontId="0" fillId="0" borderId="12" xfId="0" applyBorder="1"/>
    <xf numFmtId="0" fontId="12" fillId="4" borderId="0" xfId="0" applyFont="1" applyFill="1" applyAlignment="1">
      <alignment horizontal="center"/>
    </xf>
    <xf numFmtId="165" fontId="10" fillId="4" borderId="19" xfId="0" applyNumberFormat="1" applyFont="1" applyFill="1" applyBorder="1" applyAlignment="1">
      <alignment horizontal="center"/>
    </xf>
    <xf numFmtId="0" fontId="0" fillId="0" borderId="19" xfId="0" applyBorder="1"/>
    <xf numFmtId="0" fontId="10" fillId="4" borderId="17" xfId="0" applyFont="1" applyFill="1" applyBorder="1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00B050"/>
      </font>
    </dxf>
    <dxf>
      <font>
        <color rgb="FFFF0000"/>
      </font>
    </dxf>
    <dxf>
      <numFmt numFmtId="166" formatCode="[$VND]\ #,##0"/>
      <fill>
        <patternFill patternType="solid">
          <fgColor indexed="64"/>
          <bgColor theme="0"/>
        </patternFill>
      </fill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6" formatCode="[$VND]\ #,##0"/>
      <fill>
        <patternFill patternType="solid">
          <fgColor indexed="64"/>
          <bgColor theme="0"/>
        </patternFill>
      </fill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6" formatCode="[$VND]\ #,##0"/>
      <fill>
        <patternFill patternType="solid">
          <fgColor indexed="64"/>
          <bgColor theme="0"/>
        </patternFill>
      </fill>
      <alignment horizontal="left" vertical="bottom"/>
    </dxf>
    <dxf>
      <numFmt numFmtId="166" formatCode="[$VND]\ #,##0"/>
      <fill>
        <patternFill patternType="solid">
          <fgColor indexed="64"/>
          <bgColor theme="0"/>
        </patternFill>
      </fill>
      <alignment horizontal="left" vertical="bottom"/>
    </dxf>
    <dxf>
      <numFmt numFmtId="166" formatCode="[$VND]\ #,##0"/>
      <fill>
        <patternFill patternType="solid">
          <fgColor indexed="64"/>
          <bgColor theme="0"/>
        </patternFill>
      </fill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/>
    </dxf>
    <dxf>
      <fill>
        <patternFill patternType="solid">
          <fgColor indexed="64"/>
          <bgColor theme="0"/>
        </patternFill>
      </fill>
      <alignment horizontal="left" vertical="bottom"/>
    </dxf>
    <dxf>
      <fill>
        <patternFill patternType="solid">
          <fgColor indexed="64"/>
          <bgColor theme="0"/>
        </patternFill>
      </fill>
      <alignment horizontal="left" vertical="bottom"/>
    </dxf>
    <dxf>
      <fill>
        <patternFill patternType="solid">
          <fgColor indexed="64"/>
          <bgColor theme="0"/>
        </patternFill>
      </fill>
      <alignment horizontal="left" vertical="bottom"/>
    </dxf>
    <dxf>
      <numFmt numFmtId="165" formatCode="yyyy\-mm\-dd;@"/>
      <fill>
        <patternFill patternType="solid">
          <fgColor indexed="64"/>
          <bgColor theme="0"/>
        </patternFill>
      </fill>
      <alignment horizontal="left" vertical="bottom"/>
    </dxf>
    <dxf>
      <fill>
        <patternFill patternType="solid">
          <fgColor indexed="64"/>
          <bgColor theme="0"/>
        </patternFill>
      </fill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2"/>
        <name val="Calibri"/>
        <family val="2"/>
        <scheme val="minor"/>
      </font>
      <numFmt numFmtId="166" formatCode="[$VND]\ #,##0"/>
      <fill>
        <patternFill patternType="solid">
          <fgColor indexed="64"/>
          <bgColor rgb="FF002060"/>
        </patternFill>
      </fill>
      <alignment horizontal="left" vertical="botto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r>
              <a:rPr lang="en-US" b="1">
                <a:solidFill>
                  <a:schemeClr val="tx2">
                    <a:lumMod val="60000"/>
                    <a:lumOff val="40000"/>
                  </a:schemeClr>
                </a:solidFill>
                <a:latin typeface="Agency FB" panose="020B0503020202020204" pitchFamily="34" charset="0"/>
              </a:rPr>
              <a:t>Allocation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Dashboard!$F$5</c:f>
              <c:strCache>
                <c:ptCount val="1"/>
                <c:pt idx="0">
                  <c:v>Market Value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AE2-4E6C-9976-EA4D02FBBC39}"/>
              </c:ext>
            </c:extLst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AE2-4E6C-9976-EA4D02FBBC39}"/>
              </c:ext>
            </c:extLst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AE2-4E6C-9976-EA4D02FBBC39}"/>
              </c:ext>
            </c:extLst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AE2-4E6C-9976-EA4D02FBBC39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Dashboard!$C$6:$C$9</c:f>
              <c:strCache>
                <c:ptCount val="4"/>
                <c:pt idx="0">
                  <c:v>VPI</c:v>
                </c:pt>
                <c:pt idx="1">
                  <c:v>GEX</c:v>
                </c:pt>
                <c:pt idx="2">
                  <c:v>PNJ</c:v>
                </c:pt>
                <c:pt idx="3">
                  <c:v>FPT</c:v>
                </c:pt>
              </c:strCache>
            </c:strRef>
          </c:cat>
          <c:val>
            <c:numRef>
              <c:f>Dashboard!$F$6:$F$9</c:f>
              <c:numCache>
                <c:formatCode>[$VND]\ #,##0</c:formatCode>
                <c:ptCount val="4"/>
                <c:pt idx="0">
                  <c:v>41104000</c:v>
                </c:pt>
                <c:pt idx="1">
                  <c:v>2168400</c:v>
                </c:pt>
                <c:pt idx="2">
                  <c:v>2676800</c:v>
                </c:pt>
                <c:pt idx="3">
                  <c:v>54964000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E2-4E6C-9976-EA4D02FBB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1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25400" cap="flat" cmpd="sng" algn="ctr">
      <a:solidFill>
        <a:schemeClr val="accent1">
          <a:lumMod val="60000"/>
          <a:lumOff val="4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 b="1">
                <a:solidFill>
                  <a:schemeClr val="tx2">
                    <a:lumMod val="60000"/>
                    <a:lumOff val="40000"/>
                  </a:schemeClr>
                </a:solidFill>
                <a:latin typeface="Agency FB" panose="020B0503020202020204" pitchFamily="34" charset="0"/>
              </a:rPr>
              <a:t>Return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91091785116965"/>
          <c:y val="0.21412382968023311"/>
          <c:w val="0.75738222519946119"/>
          <c:h val="0.72800486500078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Dashboard!$J$5</c:f>
              <c:strCache>
                <c:ptCount val="1"/>
                <c:pt idx="0">
                  <c:v>Gain/(Loss)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Dashboard!$C$6:$C$9</c:f>
              <c:strCache>
                <c:ptCount val="4"/>
                <c:pt idx="0">
                  <c:v>VPI</c:v>
                </c:pt>
                <c:pt idx="1">
                  <c:v>GEX</c:v>
                </c:pt>
                <c:pt idx="2">
                  <c:v>PNJ</c:v>
                </c:pt>
                <c:pt idx="3">
                  <c:v>FPT</c:v>
                </c:pt>
              </c:strCache>
            </c:strRef>
          </c:cat>
          <c:val>
            <c:numRef>
              <c:f>Dashboard!$J$6:$J$9</c:f>
              <c:numCache>
                <c:formatCode>[$VND]\ #,##0</c:formatCode>
                <c:ptCount val="4"/>
                <c:pt idx="0">
                  <c:v>3393780</c:v>
                </c:pt>
                <c:pt idx="1">
                  <c:v>-225000</c:v>
                </c:pt>
                <c:pt idx="2">
                  <c:v>257200</c:v>
                </c:pt>
                <c:pt idx="3">
                  <c:v>-975000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8-4916-8F5D-066C03C159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9"/>
        <c:overlap val="-27"/>
        <c:axId val="288881744"/>
        <c:axId val="288875984"/>
      </c:barChart>
      <c:catAx>
        <c:axId val="28888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haroni" panose="020F0502020204030204" pitchFamily="2" charset="-79"/>
                <a:ea typeface="+mn-ea"/>
                <a:cs typeface="Aharoni" panose="020F0502020204030204" pitchFamily="2" charset="-79"/>
              </a:defRPr>
            </a:pPr>
            <a:endParaRPr lang="en-US"/>
          </a:p>
        </c:txPr>
        <c:crossAx val="288875984"/>
        <c:crosses val="autoZero"/>
        <c:auto val="1"/>
        <c:lblAlgn val="ctr"/>
        <c:lblOffset val="100"/>
        <c:noMultiLvlLbl val="0"/>
      </c:catAx>
      <c:valAx>
        <c:axId val="2888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881744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25400" cap="flat" cmpd="sng" algn="ctr">
      <a:solidFill>
        <a:schemeClr val="accent1">
          <a:lumMod val="60000"/>
          <a:lumOff val="4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 b="1">
                <a:solidFill>
                  <a:schemeClr val="tx2">
                    <a:lumMod val="60000"/>
                    <a:lumOff val="40000"/>
                  </a:schemeClr>
                </a:solidFill>
                <a:latin typeface="Agency FB" panose="020B0503020202020204" pitchFamily="34" charset="0"/>
              </a:rPr>
              <a:t>FPT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134640448013162"/>
          <c:y val="0.25948802646203972"/>
          <c:w val="0.82474357794240505"/>
          <c:h val="0.55810142907791904"/>
        </c:manualLayout>
      </c:layout>
      <c:lineChart>
        <c:grouping val="standard"/>
        <c:varyColors val="0"/>
        <c:ser>
          <c:idx val="0"/>
          <c:order val="0"/>
          <c:tx>
            <c:strRef>
              <c:f>'Stock Perfomance'!$F$5</c:f>
              <c:strCache>
                <c:ptCount val="1"/>
                <c:pt idx="0">
                  <c:v>FPT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'Stock Perfomance'!$E$6:$E$152</c:f>
              <c:numCache>
                <c:formatCode>yyyy\-mm\-dd;@</c:formatCode>
                <c:ptCount val="147"/>
                <c:pt idx="0">
                  <c:v>45510</c:v>
                </c:pt>
                <c:pt idx="1">
                  <c:v>45509</c:v>
                </c:pt>
                <c:pt idx="2">
                  <c:v>45506</c:v>
                </c:pt>
                <c:pt idx="3">
                  <c:v>45505</c:v>
                </c:pt>
                <c:pt idx="4">
                  <c:v>45504</c:v>
                </c:pt>
                <c:pt idx="5">
                  <c:v>45503</c:v>
                </c:pt>
                <c:pt idx="6">
                  <c:v>45502</c:v>
                </c:pt>
                <c:pt idx="7">
                  <c:v>45499</c:v>
                </c:pt>
                <c:pt idx="8">
                  <c:v>45498</c:v>
                </c:pt>
                <c:pt idx="9">
                  <c:v>45497</c:v>
                </c:pt>
                <c:pt idx="10">
                  <c:v>45496</c:v>
                </c:pt>
                <c:pt idx="11">
                  <c:v>45495</c:v>
                </c:pt>
                <c:pt idx="12">
                  <c:v>45492</c:v>
                </c:pt>
                <c:pt idx="13">
                  <c:v>45491</c:v>
                </c:pt>
                <c:pt idx="14">
                  <c:v>45490</c:v>
                </c:pt>
                <c:pt idx="15">
                  <c:v>45489</c:v>
                </c:pt>
                <c:pt idx="16">
                  <c:v>45488</c:v>
                </c:pt>
                <c:pt idx="17">
                  <c:v>45485</c:v>
                </c:pt>
                <c:pt idx="18">
                  <c:v>45484</c:v>
                </c:pt>
                <c:pt idx="19">
                  <c:v>45483</c:v>
                </c:pt>
                <c:pt idx="20">
                  <c:v>45482</c:v>
                </c:pt>
                <c:pt idx="21">
                  <c:v>45481</c:v>
                </c:pt>
                <c:pt idx="22">
                  <c:v>45478</c:v>
                </c:pt>
                <c:pt idx="23">
                  <c:v>45477</c:v>
                </c:pt>
                <c:pt idx="24">
                  <c:v>45476</c:v>
                </c:pt>
                <c:pt idx="25">
                  <c:v>45475</c:v>
                </c:pt>
                <c:pt idx="26">
                  <c:v>45474</c:v>
                </c:pt>
                <c:pt idx="27">
                  <c:v>45471</c:v>
                </c:pt>
                <c:pt idx="28">
                  <c:v>45470</c:v>
                </c:pt>
                <c:pt idx="29">
                  <c:v>45469</c:v>
                </c:pt>
                <c:pt idx="30">
                  <c:v>45468</c:v>
                </c:pt>
                <c:pt idx="31">
                  <c:v>45467</c:v>
                </c:pt>
                <c:pt idx="32">
                  <c:v>45464</c:v>
                </c:pt>
                <c:pt idx="33">
                  <c:v>45463</c:v>
                </c:pt>
                <c:pt idx="34">
                  <c:v>45462</c:v>
                </c:pt>
                <c:pt idx="35">
                  <c:v>45461</c:v>
                </c:pt>
                <c:pt idx="36">
                  <c:v>45460</c:v>
                </c:pt>
                <c:pt idx="37">
                  <c:v>45457</c:v>
                </c:pt>
                <c:pt idx="38">
                  <c:v>45456</c:v>
                </c:pt>
                <c:pt idx="39">
                  <c:v>45455</c:v>
                </c:pt>
                <c:pt idx="40">
                  <c:v>45454</c:v>
                </c:pt>
                <c:pt idx="41">
                  <c:v>45453</c:v>
                </c:pt>
                <c:pt idx="42">
                  <c:v>45450</c:v>
                </c:pt>
                <c:pt idx="43">
                  <c:v>45449</c:v>
                </c:pt>
                <c:pt idx="44">
                  <c:v>45448</c:v>
                </c:pt>
                <c:pt idx="45">
                  <c:v>45447</c:v>
                </c:pt>
                <c:pt idx="46">
                  <c:v>45446</c:v>
                </c:pt>
                <c:pt idx="47">
                  <c:v>45443</c:v>
                </c:pt>
                <c:pt idx="48">
                  <c:v>45442</c:v>
                </c:pt>
                <c:pt idx="49">
                  <c:v>45441</c:v>
                </c:pt>
                <c:pt idx="50">
                  <c:v>45440</c:v>
                </c:pt>
                <c:pt idx="51">
                  <c:v>45439</c:v>
                </c:pt>
                <c:pt idx="52">
                  <c:v>45436</c:v>
                </c:pt>
                <c:pt idx="53">
                  <c:v>45435</c:v>
                </c:pt>
                <c:pt idx="54">
                  <c:v>45434</c:v>
                </c:pt>
                <c:pt idx="55">
                  <c:v>45433</c:v>
                </c:pt>
                <c:pt idx="56">
                  <c:v>45432</c:v>
                </c:pt>
                <c:pt idx="57">
                  <c:v>45429</c:v>
                </c:pt>
                <c:pt idx="58">
                  <c:v>45428</c:v>
                </c:pt>
                <c:pt idx="59">
                  <c:v>45427</c:v>
                </c:pt>
                <c:pt idx="60">
                  <c:v>45426</c:v>
                </c:pt>
                <c:pt idx="61">
                  <c:v>45425</c:v>
                </c:pt>
                <c:pt idx="62">
                  <c:v>45422</c:v>
                </c:pt>
                <c:pt idx="63">
                  <c:v>45421</c:v>
                </c:pt>
                <c:pt idx="64">
                  <c:v>45420</c:v>
                </c:pt>
                <c:pt idx="65">
                  <c:v>45419</c:v>
                </c:pt>
                <c:pt idx="66">
                  <c:v>45418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cat>
          <c:val>
            <c:numRef>
              <c:f>'Stock Perfomance'!$F$6:$F$152</c:f>
              <c:numCache>
                <c:formatCode>General</c:formatCode>
                <c:ptCount val="147"/>
                <c:pt idx="0">
                  <c:v>120800</c:v>
                </c:pt>
                <c:pt idx="1">
                  <c:v>118600</c:v>
                </c:pt>
                <c:pt idx="2">
                  <c:v>123200</c:v>
                </c:pt>
                <c:pt idx="3">
                  <c:v>124800</c:v>
                </c:pt>
                <c:pt idx="4">
                  <c:v>128600</c:v>
                </c:pt>
                <c:pt idx="5">
                  <c:v>128000</c:v>
                </c:pt>
                <c:pt idx="6">
                  <c:v>129000</c:v>
                </c:pt>
                <c:pt idx="7">
                  <c:v>128000</c:v>
                </c:pt>
                <c:pt idx="8">
                  <c:v>125000</c:v>
                </c:pt>
                <c:pt idx="9">
                  <c:v>126000</c:v>
                </c:pt>
                <c:pt idx="10">
                  <c:v>125500</c:v>
                </c:pt>
                <c:pt idx="11">
                  <c:v>124100</c:v>
                </c:pt>
                <c:pt idx="12">
                  <c:v>126000</c:v>
                </c:pt>
                <c:pt idx="13">
                  <c:v>127900</c:v>
                </c:pt>
                <c:pt idx="14">
                  <c:v>131900</c:v>
                </c:pt>
                <c:pt idx="15">
                  <c:v>134000</c:v>
                </c:pt>
                <c:pt idx="16">
                  <c:v>132700</c:v>
                </c:pt>
                <c:pt idx="17">
                  <c:v>133800</c:v>
                </c:pt>
                <c:pt idx="18">
                  <c:v>133000</c:v>
                </c:pt>
                <c:pt idx="19">
                  <c:v>134000</c:v>
                </c:pt>
                <c:pt idx="20">
                  <c:v>137500</c:v>
                </c:pt>
                <c:pt idx="21">
                  <c:v>139600</c:v>
                </c:pt>
                <c:pt idx="22">
                  <c:v>138700</c:v>
                </c:pt>
                <c:pt idx="23">
                  <c:v>135800</c:v>
                </c:pt>
                <c:pt idx="24">
                  <c:v>131000</c:v>
                </c:pt>
                <c:pt idx="25">
                  <c:v>128000</c:v>
                </c:pt>
                <c:pt idx="26">
                  <c:v>128600</c:v>
                </c:pt>
                <c:pt idx="27">
                  <c:v>130500</c:v>
                </c:pt>
                <c:pt idx="28">
                  <c:v>132800</c:v>
                </c:pt>
                <c:pt idx="29">
                  <c:v>131800</c:v>
                </c:pt>
                <c:pt idx="30">
                  <c:v>130000</c:v>
                </c:pt>
                <c:pt idx="31">
                  <c:v>132100</c:v>
                </c:pt>
                <c:pt idx="32">
                  <c:v>136100</c:v>
                </c:pt>
                <c:pt idx="33">
                  <c:v>133300</c:v>
                </c:pt>
                <c:pt idx="34">
                  <c:v>131500</c:v>
                </c:pt>
                <c:pt idx="35">
                  <c:v>128000</c:v>
                </c:pt>
                <c:pt idx="36">
                  <c:v>128800</c:v>
                </c:pt>
                <c:pt idx="37">
                  <c:v>131000</c:v>
                </c:pt>
                <c:pt idx="38">
                  <c:v>130000</c:v>
                </c:pt>
                <c:pt idx="39">
                  <c:v>132000</c:v>
                </c:pt>
                <c:pt idx="40">
                  <c:v>126520</c:v>
                </c:pt>
                <c:pt idx="41">
                  <c:v>124360</c:v>
                </c:pt>
                <c:pt idx="42">
                  <c:v>122640</c:v>
                </c:pt>
                <c:pt idx="43">
                  <c:v>120560</c:v>
                </c:pt>
                <c:pt idx="44">
                  <c:v>120990</c:v>
                </c:pt>
                <c:pt idx="45">
                  <c:v>120130</c:v>
                </c:pt>
                <c:pt idx="46">
                  <c:v>118230</c:v>
                </c:pt>
                <c:pt idx="47">
                  <c:v>116240</c:v>
                </c:pt>
                <c:pt idx="48">
                  <c:v>116590</c:v>
                </c:pt>
                <c:pt idx="49">
                  <c:v>117190</c:v>
                </c:pt>
                <c:pt idx="50">
                  <c:v>118320</c:v>
                </c:pt>
                <c:pt idx="51">
                  <c:v>114690</c:v>
                </c:pt>
                <c:pt idx="52">
                  <c:v>113910</c:v>
                </c:pt>
                <c:pt idx="53">
                  <c:v>118750</c:v>
                </c:pt>
                <c:pt idx="54">
                  <c:v>119180</c:v>
                </c:pt>
                <c:pt idx="55">
                  <c:v>117450</c:v>
                </c:pt>
                <c:pt idx="56">
                  <c:v>114860</c:v>
                </c:pt>
                <c:pt idx="57">
                  <c:v>116160</c:v>
                </c:pt>
                <c:pt idx="58">
                  <c:v>116940</c:v>
                </c:pt>
                <c:pt idx="59">
                  <c:v>115810</c:v>
                </c:pt>
                <c:pt idx="60">
                  <c:v>112700</c:v>
                </c:pt>
                <c:pt idx="61">
                  <c:v>112010</c:v>
                </c:pt>
                <c:pt idx="62">
                  <c:v>113140</c:v>
                </c:pt>
                <c:pt idx="63">
                  <c:v>112530</c:v>
                </c:pt>
                <c:pt idx="64">
                  <c:v>113140</c:v>
                </c:pt>
                <c:pt idx="65">
                  <c:v>113390</c:v>
                </c:pt>
                <c:pt idx="66">
                  <c:v>110200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6-4E0E-AC94-A53902116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251728"/>
        <c:axId val="301253648"/>
      </c:lineChart>
      <c:dateAx>
        <c:axId val="301251728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53648"/>
        <c:crosses val="autoZero"/>
        <c:auto val="1"/>
        <c:lblOffset val="100"/>
        <c:baseTimeUnit val="days"/>
      </c:dateAx>
      <c:valAx>
        <c:axId val="301253648"/>
        <c:scaling>
          <c:orientation val="minMax"/>
          <c:min val="7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51728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25400" cap="flat" cmpd="sng" algn="ctr">
      <a:solidFill>
        <a:schemeClr val="accent1">
          <a:lumMod val="60000"/>
          <a:lumOff val="4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 b="1">
                <a:solidFill>
                  <a:schemeClr val="tx2">
                    <a:lumMod val="60000"/>
                    <a:lumOff val="40000"/>
                  </a:schemeClr>
                </a:solidFill>
                <a:latin typeface="Agency FB" panose="020B0503020202020204" pitchFamily="34" charset="0"/>
              </a:rPr>
              <a:t>GEX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Perfomance'!$G$5</c:f>
              <c:strCache>
                <c:ptCount val="1"/>
                <c:pt idx="0">
                  <c:v>GEX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'Stock Perfomance'!$E$6:$E$152</c:f>
              <c:numCache>
                <c:formatCode>yyyy\-mm\-dd;@</c:formatCode>
                <c:ptCount val="147"/>
                <c:pt idx="0">
                  <c:v>45510</c:v>
                </c:pt>
                <c:pt idx="1">
                  <c:v>45509</c:v>
                </c:pt>
                <c:pt idx="2">
                  <c:v>45506</c:v>
                </c:pt>
                <c:pt idx="3">
                  <c:v>45505</c:v>
                </c:pt>
                <c:pt idx="4">
                  <c:v>45504</c:v>
                </c:pt>
                <c:pt idx="5">
                  <c:v>45503</c:v>
                </c:pt>
                <c:pt idx="6">
                  <c:v>45502</c:v>
                </c:pt>
                <c:pt idx="7">
                  <c:v>45499</c:v>
                </c:pt>
                <c:pt idx="8">
                  <c:v>45498</c:v>
                </c:pt>
                <c:pt idx="9">
                  <c:v>45497</c:v>
                </c:pt>
                <c:pt idx="10">
                  <c:v>45496</c:v>
                </c:pt>
                <c:pt idx="11">
                  <c:v>45495</c:v>
                </c:pt>
                <c:pt idx="12">
                  <c:v>45492</c:v>
                </c:pt>
                <c:pt idx="13">
                  <c:v>45491</c:v>
                </c:pt>
                <c:pt idx="14">
                  <c:v>45490</c:v>
                </c:pt>
                <c:pt idx="15">
                  <c:v>45489</c:v>
                </c:pt>
                <c:pt idx="16">
                  <c:v>45488</c:v>
                </c:pt>
                <c:pt idx="17">
                  <c:v>45485</c:v>
                </c:pt>
                <c:pt idx="18">
                  <c:v>45484</c:v>
                </c:pt>
                <c:pt idx="19">
                  <c:v>45483</c:v>
                </c:pt>
                <c:pt idx="20">
                  <c:v>45482</c:v>
                </c:pt>
                <c:pt idx="21">
                  <c:v>45481</c:v>
                </c:pt>
                <c:pt idx="22">
                  <c:v>45478</c:v>
                </c:pt>
                <c:pt idx="23">
                  <c:v>45477</c:v>
                </c:pt>
                <c:pt idx="24">
                  <c:v>45476</c:v>
                </c:pt>
                <c:pt idx="25">
                  <c:v>45475</c:v>
                </c:pt>
                <c:pt idx="26">
                  <c:v>45474</c:v>
                </c:pt>
                <c:pt idx="27">
                  <c:v>45471</c:v>
                </c:pt>
                <c:pt idx="28">
                  <c:v>45470</c:v>
                </c:pt>
                <c:pt idx="29">
                  <c:v>45469</c:v>
                </c:pt>
                <c:pt idx="30">
                  <c:v>45468</c:v>
                </c:pt>
                <c:pt idx="31">
                  <c:v>45467</c:v>
                </c:pt>
                <c:pt idx="32">
                  <c:v>45464</c:v>
                </c:pt>
                <c:pt idx="33">
                  <c:v>45463</c:v>
                </c:pt>
                <c:pt idx="34">
                  <c:v>45462</c:v>
                </c:pt>
                <c:pt idx="35">
                  <c:v>45461</c:v>
                </c:pt>
                <c:pt idx="36">
                  <c:v>45460</c:v>
                </c:pt>
                <c:pt idx="37">
                  <c:v>45457</c:v>
                </c:pt>
                <c:pt idx="38">
                  <c:v>45456</c:v>
                </c:pt>
                <c:pt idx="39">
                  <c:v>45455</c:v>
                </c:pt>
                <c:pt idx="40">
                  <c:v>45454</c:v>
                </c:pt>
                <c:pt idx="41">
                  <c:v>45453</c:v>
                </c:pt>
                <c:pt idx="42">
                  <c:v>45450</c:v>
                </c:pt>
                <c:pt idx="43">
                  <c:v>45449</c:v>
                </c:pt>
                <c:pt idx="44">
                  <c:v>45448</c:v>
                </c:pt>
                <c:pt idx="45">
                  <c:v>45447</c:v>
                </c:pt>
                <c:pt idx="46">
                  <c:v>45446</c:v>
                </c:pt>
                <c:pt idx="47">
                  <c:v>45443</c:v>
                </c:pt>
                <c:pt idx="48">
                  <c:v>45442</c:v>
                </c:pt>
                <c:pt idx="49">
                  <c:v>45441</c:v>
                </c:pt>
                <c:pt idx="50">
                  <c:v>45440</c:v>
                </c:pt>
                <c:pt idx="51">
                  <c:v>45439</c:v>
                </c:pt>
                <c:pt idx="52">
                  <c:v>45436</c:v>
                </c:pt>
                <c:pt idx="53">
                  <c:v>45435</c:v>
                </c:pt>
                <c:pt idx="54">
                  <c:v>45434</c:v>
                </c:pt>
                <c:pt idx="55">
                  <c:v>45433</c:v>
                </c:pt>
                <c:pt idx="56">
                  <c:v>45432</c:v>
                </c:pt>
                <c:pt idx="57">
                  <c:v>45429</c:v>
                </c:pt>
                <c:pt idx="58">
                  <c:v>45428</c:v>
                </c:pt>
                <c:pt idx="59">
                  <c:v>45427</c:v>
                </c:pt>
                <c:pt idx="60">
                  <c:v>45426</c:v>
                </c:pt>
                <c:pt idx="61">
                  <c:v>45425</c:v>
                </c:pt>
                <c:pt idx="62">
                  <c:v>45422</c:v>
                </c:pt>
                <c:pt idx="63">
                  <c:v>45421</c:v>
                </c:pt>
                <c:pt idx="64">
                  <c:v>45420</c:v>
                </c:pt>
                <c:pt idx="65">
                  <c:v>45419</c:v>
                </c:pt>
                <c:pt idx="66">
                  <c:v>45418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cat>
          <c:val>
            <c:numRef>
              <c:f>'Stock Perfomance'!$G$6:$G$152</c:f>
              <c:numCache>
                <c:formatCode>General</c:formatCode>
                <c:ptCount val="147"/>
                <c:pt idx="0">
                  <c:v>20850</c:v>
                </c:pt>
                <c:pt idx="1">
                  <c:v>20300</c:v>
                </c:pt>
                <c:pt idx="2">
                  <c:v>21500</c:v>
                </c:pt>
                <c:pt idx="3">
                  <c:v>21500</c:v>
                </c:pt>
                <c:pt idx="4">
                  <c:v>22750</c:v>
                </c:pt>
                <c:pt idx="5">
                  <c:v>22750</c:v>
                </c:pt>
                <c:pt idx="6">
                  <c:v>22550</c:v>
                </c:pt>
                <c:pt idx="7">
                  <c:v>22600</c:v>
                </c:pt>
                <c:pt idx="8">
                  <c:v>22400</c:v>
                </c:pt>
                <c:pt idx="9">
                  <c:v>22500</c:v>
                </c:pt>
                <c:pt idx="10">
                  <c:v>21850</c:v>
                </c:pt>
                <c:pt idx="11">
                  <c:v>22100</c:v>
                </c:pt>
                <c:pt idx="12">
                  <c:v>22100</c:v>
                </c:pt>
                <c:pt idx="13">
                  <c:v>22700</c:v>
                </c:pt>
                <c:pt idx="14">
                  <c:v>22100</c:v>
                </c:pt>
                <c:pt idx="15">
                  <c:v>23000</c:v>
                </c:pt>
                <c:pt idx="16">
                  <c:v>23500</c:v>
                </c:pt>
                <c:pt idx="17">
                  <c:v>23000</c:v>
                </c:pt>
                <c:pt idx="18">
                  <c:v>23200</c:v>
                </c:pt>
                <c:pt idx="19">
                  <c:v>23350</c:v>
                </c:pt>
                <c:pt idx="20">
                  <c:v>23700</c:v>
                </c:pt>
                <c:pt idx="21">
                  <c:v>22800</c:v>
                </c:pt>
                <c:pt idx="22">
                  <c:v>22800</c:v>
                </c:pt>
                <c:pt idx="23">
                  <c:v>22700</c:v>
                </c:pt>
                <c:pt idx="24">
                  <c:v>22550</c:v>
                </c:pt>
                <c:pt idx="25">
                  <c:v>22500</c:v>
                </c:pt>
                <c:pt idx="26">
                  <c:v>22250</c:v>
                </c:pt>
                <c:pt idx="27">
                  <c:v>22100</c:v>
                </c:pt>
                <c:pt idx="28">
                  <c:v>22350</c:v>
                </c:pt>
                <c:pt idx="29">
                  <c:v>22250</c:v>
                </c:pt>
                <c:pt idx="30">
                  <c:v>22400</c:v>
                </c:pt>
                <c:pt idx="31">
                  <c:v>22000</c:v>
                </c:pt>
                <c:pt idx="32">
                  <c:v>23200</c:v>
                </c:pt>
                <c:pt idx="33">
                  <c:v>23300</c:v>
                </c:pt>
                <c:pt idx="34">
                  <c:v>23850</c:v>
                </c:pt>
                <c:pt idx="35">
                  <c:v>23900</c:v>
                </c:pt>
                <c:pt idx="36">
                  <c:v>23800</c:v>
                </c:pt>
                <c:pt idx="37">
                  <c:v>23700</c:v>
                </c:pt>
                <c:pt idx="38">
                  <c:v>23700</c:v>
                </c:pt>
                <c:pt idx="39">
                  <c:v>23550</c:v>
                </c:pt>
                <c:pt idx="40">
                  <c:v>23250</c:v>
                </c:pt>
                <c:pt idx="41">
                  <c:v>23900</c:v>
                </c:pt>
                <c:pt idx="42">
                  <c:v>23900</c:v>
                </c:pt>
                <c:pt idx="43">
                  <c:v>23600</c:v>
                </c:pt>
                <c:pt idx="44">
                  <c:v>23600</c:v>
                </c:pt>
                <c:pt idx="45">
                  <c:v>23850</c:v>
                </c:pt>
                <c:pt idx="46">
                  <c:v>23800</c:v>
                </c:pt>
                <c:pt idx="47">
                  <c:v>23300</c:v>
                </c:pt>
                <c:pt idx="48">
                  <c:v>23600</c:v>
                </c:pt>
                <c:pt idx="49">
                  <c:v>23600</c:v>
                </c:pt>
                <c:pt idx="50">
                  <c:v>24000</c:v>
                </c:pt>
                <c:pt idx="51">
                  <c:v>23950</c:v>
                </c:pt>
                <c:pt idx="52">
                  <c:v>23000</c:v>
                </c:pt>
                <c:pt idx="53">
                  <c:v>23700</c:v>
                </c:pt>
                <c:pt idx="54">
                  <c:v>22700</c:v>
                </c:pt>
                <c:pt idx="55">
                  <c:v>23300</c:v>
                </c:pt>
                <c:pt idx="56">
                  <c:v>23300</c:v>
                </c:pt>
                <c:pt idx="57">
                  <c:v>22900</c:v>
                </c:pt>
                <c:pt idx="58">
                  <c:v>22500</c:v>
                </c:pt>
                <c:pt idx="59">
                  <c:v>22450</c:v>
                </c:pt>
                <c:pt idx="60">
                  <c:v>22100</c:v>
                </c:pt>
                <c:pt idx="61">
                  <c:v>22100</c:v>
                </c:pt>
                <c:pt idx="62">
                  <c:v>21700</c:v>
                </c:pt>
                <c:pt idx="63">
                  <c:v>21650</c:v>
                </c:pt>
                <c:pt idx="64">
                  <c:v>21850</c:v>
                </c:pt>
                <c:pt idx="65">
                  <c:v>21900</c:v>
                </c:pt>
                <c:pt idx="66">
                  <c:v>21300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D-4B5C-8984-B9AEDD878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693056"/>
        <c:axId val="372693536"/>
      </c:lineChart>
      <c:dateAx>
        <c:axId val="372693056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93536"/>
        <c:crosses val="autoZero"/>
        <c:auto val="1"/>
        <c:lblOffset val="100"/>
        <c:baseTimeUnit val="days"/>
      </c:dateAx>
      <c:valAx>
        <c:axId val="372693536"/>
        <c:scaling>
          <c:orientation val="minMax"/>
          <c:min val="1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93056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25400" cap="flat" cmpd="sng" algn="ctr">
      <a:solidFill>
        <a:schemeClr val="accent1">
          <a:lumMod val="60000"/>
          <a:lumOff val="4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 b="1">
                <a:solidFill>
                  <a:schemeClr val="tx2">
                    <a:lumMod val="60000"/>
                    <a:lumOff val="40000"/>
                  </a:schemeClr>
                </a:solidFill>
                <a:latin typeface="Agency FB" panose="020B0503020202020204" pitchFamily="34" charset="0"/>
              </a:rPr>
              <a:t>PNJ</a:t>
            </a:r>
          </a:p>
        </c:rich>
      </c:tx>
      <c:layout>
        <c:manualLayout>
          <c:xMode val="edge"/>
          <c:yMode val="edge"/>
          <c:x val="0.43686327403518999"/>
          <c:y val="4.0404040404040407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Perfomance'!$H$5</c:f>
              <c:strCache>
                <c:ptCount val="1"/>
                <c:pt idx="0">
                  <c:v>PNJ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'Stock Perfomance'!$E$6:$E$152</c:f>
              <c:numCache>
                <c:formatCode>yyyy\-mm\-dd;@</c:formatCode>
                <c:ptCount val="147"/>
                <c:pt idx="0">
                  <c:v>45510</c:v>
                </c:pt>
                <c:pt idx="1">
                  <c:v>45509</c:v>
                </c:pt>
                <c:pt idx="2">
                  <c:v>45506</c:v>
                </c:pt>
                <c:pt idx="3">
                  <c:v>45505</c:v>
                </c:pt>
                <c:pt idx="4">
                  <c:v>45504</c:v>
                </c:pt>
                <c:pt idx="5">
                  <c:v>45503</c:v>
                </c:pt>
                <c:pt idx="6">
                  <c:v>45502</c:v>
                </c:pt>
                <c:pt idx="7">
                  <c:v>45499</c:v>
                </c:pt>
                <c:pt idx="8">
                  <c:v>45498</c:v>
                </c:pt>
                <c:pt idx="9">
                  <c:v>45497</c:v>
                </c:pt>
                <c:pt idx="10">
                  <c:v>45496</c:v>
                </c:pt>
                <c:pt idx="11">
                  <c:v>45495</c:v>
                </c:pt>
                <c:pt idx="12">
                  <c:v>45492</c:v>
                </c:pt>
                <c:pt idx="13">
                  <c:v>45491</c:v>
                </c:pt>
                <c:pt idx="14">
                  <c:v>45490</c:v>
                </c:pt>
                <c:pt idx="15">
                  <c:v>45489</c:v>
                </c:pt>
                <c:pt idx="16">
                  <c:v>45488</c:v>
                </c:pt>
                <c:pt idx="17">
                  <c:v>45485</c:v>
                </c:pt>
                <c:pt idx="18">
                  <c:v>45484</c:v>
                </c:pt>
                <c:pt idx="19">
                  <c:v>45483</c:v>
                </c:pt>
                <c:pt idx="20">
                  <c:v>45482</c:v>
                </c:pt>
                <c:pt idx="21">
                  <c:v>45481</c:v>
                </c:pt>
                <c:pt idx="22">
                  <c:v>45478</c:v>
                </c:pt>
                <c:pt idx="23">
                  <c:v>45477</c:v>
                </c:pt>
                <c:pt idx="24">
                  <c:v>45476</c:v>
                </c:pt>
                <c:pt idx="25">
                  <c:v>45475</c:v>
                </c:pt>
                <c:pt idx="26">
                  <c:v>45474</c:v>
                </c:pt>
                <c:pt idx="27">
                  <c:v>45471</c:v>
                </c:pt>
                <c:pt idx="28">
                  <c:v>45470</c:v>
                </c:pt>
                <c:pt idx="29">
                  <c:v>45469</c:v>
                </c:pt>
                <c:pt idx="30">
                  <c:v>45468</c:v>
                </c:pt>
                <c:pt idx="31">
                  <c:v>45467</c:v>
                </c:pt>
                <c:pt idx="32">
                  <c:v>45464</c:v>
                </c:pt>
                <c:pt idx="33">
                  <c:v>45463</c:v>
                </c:pt>
                <c:pt idx="34">
                  <c:v>45462</c:v>
                </c:pt>
                <c:pt idx="35">
                  <c:v>45461</c:v>
                </c:pt>
                <c:pt idx="36">
                  <c:v>45460</c:v>
                </c:pt>
                <c:pt idx="37">
                  <c:v>45457</c:v>
                </c:pt>
                <c:pt idx="38">
                  <c:v>45456</c:v>
                </c:pt>
                <c:pt idx="39">
                  <c:v>45455</c:v>
                </c:pt>
                <c:pt idx="40">
                  <c:v>45454</c:v>
                </c:pt>
                <c:pt idx="41">
                  <c:v>45453</c:v>
                </c:pt>
                <c:pt idx="42">
                  <c:v>45450</c:v>
                </c:pt>
                <c:pt idx="43">
                  <c:v>45449</c:v>
                </c:pt>
                <c:pt idx="44">
                  <c:v>45448</c:v>
                </c:pt>
                <c:pt idx="45">
                  <c:v>45447</c:v>
                </c:pt>
                <c:pt idx="46">
                  <c:v>45446</c:v>
                </c:pt>
                <c:pt idx="47">
                  <c:v>45443</c:v>
                </c:pt>
                <c:pt idx="48">
                  <c:v>45442</c:v>
                </c:pt>
                <c:pt idx="49">
                  <c:v>45441</c:v>
                </c:pt>
                <c:pt idx="50">
                  <c:v>45440</c:v>
                </c:pt>
                <c:pt idx="51">
                  <c:v>45439</c:v>
                </c:pt>
                <c:pt idx="52">
                  <c:v>45436</c:v>
                </c:pt>
                <c:pt idx="53">
                  <c:v>45435</c:v>
                </c:pt>
                <c:pt idx="54">
                  <c:v>45434</c:v>
                </c:pt>
                <c:pt idx="55">
                  <c:v>45433</c:v>
                </c:pt>
                <c:pt idx="56">
                  <c:v>45432</c:v>
                </c:pt>
                <c:pt idx="57">
                  <c:v>45429</c:v>
                </c:pt>
                <c:pt idx="58">
                  <c:v>45428</c:v>
                </c:pt>
                <c:pt idx="59">
                  <c:v>45427</c:v>
                </c:pt>
                <c:pt idx="60">
                  <c:v>45426</c:v>
                </c:pt>
                <c:pt idx="61">
                  <c:v>45425</c:v>
                </c:pt>
                <c:pt idx="62">
                  <c:v>45422</c:v>
                </c:pt>
                <c:pt idx="63">
                  <c:v>45421</c:v>
                </c:pt>
                <c:pt idx="64">
                  <c:v>45420</c:v>
                </c:pt>
                <c:pt idx="65">
                  <c:v>45419</c:v>
                </c:pt>
                <c:pt idx="66">
                  <c:v>45418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cat>
          <c:val>
            <c:numRef>
              <c:f>'Stock Perfomance'!$H$6:$H$152</c:f>
              <c:numCache>
                <c:formatCode>General</c:formatCode>
                <c:ptCount val="147"/>
                <c:pt idx="0">
                  <c:v>95600</c:v>
                </c:pt>
                <c:pt idx="1">
                  <c:v>95200</c:v>
                </c:pt>
                <c:pt idx="2">
                  <c:v>99000</c:v>
                </c:pt>
                <c:pt idx="3">
                  <c:v>97800</c:v>
                </c:pt>
                <c:pt idx="4">
                  <c:v>97100</c:v>
                </c:pt>
                <c:pt idx="5">
                  <c:v>96900</c:v>
                </c:pt>
                <c:pt idx="6">
                  <c:v>96800</c:v>
                </c:pt>
                <c:pt idx="7">
                  <c:v>96200</c:v>
                </c:pt>
                <c:pt idx="8">
                  <c:v>94800</c:v>
                </c:pt>
                <c:pt idx="9">
                  <c:v>94800</c:v>
                </c:pt>
                <c:pt idx="10">
                  <c:v>93800</c:v>
                </c:pt>
                <c:pt idx="11">
                  <c:v>94200</c:v>
                </c:pt>
                <c:pt idx="12">
                  <c:v>95700</c:v>
                </c:pt>
                <c:pt idx="13">
                  <c:v>96000</c:v>
                </c:pt>
                <c:pt idx="14">
                  <c:v>95900</c:v>
                </c:pt>
                <c:pt idx="15">
                  <c:v>97100</c:v>
                </c:pt>
                <c:pt idx="16">
                  <c:v>97700</c:v>
                </c:pt>
                <c:pt idx="17">
                  <c:v>97700</c:v>
                </c:pt>
                <c:pt idx="18">
                  <c:v>97400</c:v>
                </c:pt>
                <c:pt idx="19">
                  <c:v>98000</c:v>
                </c:pt>
                <c:pt idx="20">
                  <c:v>98700</c:v>
                </c:pt>
                <c:pt idx="21">
                  <c:v>95400</c:v>
                </c:pt>
                <c:pt idx="22">
                  <c:v>95000</c:v>
                </c:pt>
                <c:pt idx="23">
                  <c:v>94900</c:v>
                </c:pt>
                <c:pt idx="24">
                  <c:v>94600</c:v>
                </c:pt>
                <c:pt idx="25">
                  <c:v>95000</c:v>
                </c:pt>
                <c:pt idx="26">
                  <c:v>94000</c:v>
                </c:pt>
                <c:pt idx="27">
                  <c:v>95500</c:v>
                </c:pt>
                <c:pt idx="28">
                  <c:v>95500</c:v>
                </c:pt>
                <c:pt idx="29">
                  <c:v>96100</c:v>
                </c:pt>
                <c:pt idx="30">
                  <c:v>96500</c:v>
                </c:pt>
                <c:pt idx="31">
                  <c:v>97300</c:v>
                </c:pt>
                <c:pt idx="32">
                  <c:v>97700</c:v>
                </c:pt>
                <c:pt idx="33">
                  <c:v>97800</c:v>
                </c:pt>
                <c:pt idx="34">
                  <c:v>96800</c:v>
                </c:pt>
                <c:pt idx="35">
                  <c:v>96600</c:v>
                </c:pt>
                <c:pt idx="36">
                  <c:v>96000</c:v>
                </c:pt>
                <c:pt idx="37">
                  <c:v>95800</c:v>
                </c:pt>
                <c:pt idx="38">
                  <c:v>97300</c:v>
                </c:pt>
                <c:pt idx="39">
                  <c:v>96900</c:v>
                </c:pt>
                <c:pt idx="40">
                  <c:v>94300</c:v>
                </c:pt>
                <c:pt idx="41">
                  <c:v>94600</c:v>
                </c:pt>
                <c:pt idx="42">
                  <c:v>94600</c:v>
                </c:pt>
                <c:pt idx="43">
                  <c:v>95000</c:v>
                </c:pt>
                <c:pt idx="44">
                  <c:v>94400</c:v>
                </c:pt>
                <c:pt idx="45">
                  <c:v>94800</c:v>
                </c:pt>
                <c:pt idx="46">
                  <c:v>93600</c:v>
                </c:pt>
                <c:pt idx="47">
                  <c:v>93900</c:v>
                </c:pt>
                <c:pt idx="48">
                  <c:v>92900</c:v>
                </c:pt>
                <c:pt idx="49">
                  <c:v>93300</c:v>
                </c:pt>
                <c:pt idx="50">
                  <c:v>94900</c:v>
                </c:pt>
                <c:pt idx="51">
                  <c:v>94200</c:v>
                </c:pt>
                <c:pt idx="52">
                  <c:v>94900</c:v>
                </c:pt>
                <c:pt idx="53">
                  <c:v>98100</c:v>
                </c:pt>
                <c:pt idx="54">
                  <c:v>98100</c:v>
                </c:pt>
                <c:pt idx="55">
                  <c:v>98000</c:v>
                </c:pt>
                <c:pt idx="56">
                  <c:v>97400</c:v>
                </c:pt>
                <c:pt idx="57">
                  <c:v>99100</c:v>
                </c:pt>
                <c:pt idx="58">
                  <c:v>97200</c:v>
                </c:pt>
                <c:pt idx="59">
                  <c:v>96700</c:v>
                </c:pt>
                <c:pt idx="60">
                  <c:v>96400</c:v>
                </c:pt>
                <c:pt idx="61">
                  <c:v>97200</c:v>
                </c:pt>
                <c:pt idx="62">
                  <c:v>97500</c:v>
                </c:pt>
                <c:pt idx="63">
                  <c:v>96500</c:v>
                </c:pt>
                <c:pt idx="64">
                  <c:v>97600</c:v>
                </c:pt>
                <c:pt idx="65">
                  <c:v>98000</c:v>
                </c:pt>
                <c:pt idx="66">
                  <c:v>95900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0-43A5-924F-7365DDD5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62272"/>
        <c:axId val="95152192"/>
      </c:lineChart>
      <c:dateAx>
        <c:axId val="9516227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52192"/>
        <c:crosses val="autoZero"/>
        <c:auto val="1"/>
        <c:lblOffset val="100"/>
        <c:baseTimeUnit val="days"/>
      </c:dateAx>
      <c:valAx>
        <c:axId val="95152192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62272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25400" cap="flat" cmpd="sng" algn="ctr">
      <a:solidFill>
        <a:schemeClr val="accent1">
          <a:lumMod val="60000"/>
          <a:lumOff val="4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 b="1">
                <a:solidFill>
                  <a:schemeClr val="tx2">
                    <a:lumMod val="60000"/>
                    <a:lumOff val="40000"/>
                  </a:schemeClr>
                </a:solidFill>
                <a:latin typeface="Agency FB" panose="020B0503020202020204" pitchFamily="34" charset="0"/>
              </a:rPr>
              <a:t>VPI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Perfomance'!$I$5</c:f>
              <c:strCache>
                <c:ptCount val="1"/>
                <c:pt idx="0">
                  <c:v>VPI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'Stock Perfomance'!$E$6:$E$152</c:f>
              <c:numCache>
                <c:formatCode>yyyy\-mm\-dd;@</c:formatCode>
                <c:ptCount val="147"/>
                <c:pt idx="0">
                  <c:v>45510</c:v>
                </c:pt>
                <c:pt idx="1">
                  <c:v>45509</c:v>
                </c:pt>
                <c:pt idx="2">
                  <c:v>45506</c:v>
                </c:pt>
                <c:pt idx="3">
                  <c:v>45505</c:v>
                </c:pt>
                <c:pt idx="4">
                  <c:v>45504</c:v>
                </c:pt>
                <c:pt idx="5">
                  <c:v>45503</c:v>
                </c:pt>
                <c:pt idx="6">
                  <c:v>45502</c:v>
                </c:pt>
                <c:pt idx="7">
                  <c:v>45499</c:v>
                </c:pt>
                <c:pt idx="8">
                  <c:v>45498</c:v>
                </c:pt>
                <c:pt idx="9">
                  <c:v>45497</c:v>
                </c:pt>
                <c:pt idx="10">
                  <c:v>45496</c:v>
                </c:pt>
                <c:pt idx="11">
                  <c:v>45495</c:v>
                </c:pt>
                <c:pt idx="12">
                  <c:v>45492</c:v>
                </c:pt>
                <c:pt idx="13">
                  <c:v>45491</c:v>
                </c:pt>
                <c:pt idx="14">
                  <c:v>45490</c:v>
                </c:pt>
                <c:pt idx="15">
                  <c:v>45489</c:v>
                </c:pt>
                <c:pt idx="16">
                  <c:v>45488</c:v>
                </c:pt>
                <c:pt idx="17">
                  <c:v>45485</c:v>
                </c:pt>
                <c:pt idx="18">
                  <c:v>45484</c:v>
                </c:pt>
                <c:pt idx="19">
                  <c:v>45483</c:v>
                </c:pt>
                <c:pt idx="20">
                  <c:v>45482</c:v>
                </c:pt>
                <c:pt idx="21">
                  <c:v>45481</c:v>
                </c:pt>
                <c:pt idx="22">
                  <c:v>45478</c:v>
                </c:pt>
                <c:pt idx="23">
                  <c:v>45477</c:v>
                </c:pt>
                <c:pt idx="24">
                  <c:v>45476</c:v>
                </c:pt>
                <c:pt idx="25">
                  <c:v>45475</c:v>
                </c:pt>
                <c:pt idx="26">
                  <c:v>45474</c:v>
                </c:pt>
                <c:pt idx="27">
                  <c:v>45471</c:v>
                </c:pt>
                <c:pt idx="28">
                  <c:v>45470</c:v>
                </c:pt>
                <c:pt idx="29">
                  <c:v>45469</c:v>
                </c:pt>
                <c:pt idx="30">
                  <c:v>45468</c:v>
                </c:pt>
                <c:pt idx="31">
                  <c:v>45467</c:v>
                </c:pt>
                <c:pt idx="32">
                  <c:v>45464</c:v>
                </c:pt>
                <c:pt idx="33">
                  <c:v>45463</c:v>
                </c:pt>
                <c:pt idx="34">
                  <c:v>45462</c:v>
                </c:pt>
                <c:pt idx="35">
                  <c:v>45461</c:v>
                </c:pt>
                <c:pt idx="36">
                  <c:v>45460</c:v>
                </c:pt>
                <c:pt idx="37">
                  <c:v>45457</c:v>
                </c:pt>
                <c:pt idx="38">
                  <c:v>45456</c:v>
                </c:pt>
                <c:pt idx="39">
                  <c:v>45455</c:v>
                </c:pt>
                <c:pt idx="40">
                  <c:v>45454</c:v>
                </c:pt>
                <c:pt idx="41">
                  <c:v>45453</c:v>
                </c:pt>
                <c:pt idx="42">
                  <c:v>45450</c:v>
                </c:pt>
                <c:pt idx="43">
                  <c:v>45449</c:v>
                </c:pt>
                <c:pt idx="44">
                  <c:v>45448</c:v>
                </c:pt>
                <c:pt idx="45">
                  <c:v>45447</c:v>
                </c:pt>
                <c:pt idx="46">
                  <c:v>45446</c:v>
                </c:pt>
                <c:pt idx="47">
                  <c:v>45443</c:v>
                </c:pt>
                <c:pt idx="48">
                  <c:v>45442</c:v>
                </c:pt>
                <c:pt idx="49">
                  <c:v>45441</c:v>
                </c:pt>
                <c:pt idx="50">
                  <c:v>45440</c:v>
                </c:pt>
                <c:pt idx="51">
                  <c:v>45439</c:v>
                </c:pt>
                <c:pt idx="52">
                  <c:v>45436</c:v>
                </c:pt>
                <c:pt idx="53">
                  <c:v>45435</c:v>
                </c:pt>
                <c:pt idx="54">
                  <c:v>45434</c:v>
                </c:pt>
                <c:pt idx="55">
                  <c:v>45433</c:v>
                </c:pt>
                <c:pt idx="56">
                  <c:v>45432</c:v>
                </c:pt>
                <c:pt idx="57">
                  <c:v>45429</c:v>
                </c:pt>
                <c:pt idx="58">
                  <c:v>45428</c:v>
                </c:pt>
                <c:pt idx="59">
                  <c:v>45427</c:v>
                </c:pt>
                <c:pt idx="60">
                  <c:v>45426</c:v>
                </c:pt>
                <c:pt idx="61">
                  <c:v>45425</c:v>
                </c:pt>
                <c:pt idx="62">
                  <c:v>45422</c:v>
                </c:pt>
                <c:pt idx="63">
                  <c:v>45421</c:v>
                </c:pt>
                <c:pt idx="64">
                  <c:v>45420</c:v>
                </c:pt>
                <c:pt idx="65">
                  <c:v>45419</c:v>
                </c:pt>
                <c:pt idx="66">
                  <c:v>45418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cat>
          <c:val>
            <c:numRef>
              <c:f>'Stock Perfomance'!$I$6:$I$152</c:f>
              <c:numCache>
                <c:formatCode>General</c:formatCode>
                <c:ptCount val="147"/>
                <c:pt idx="0">
                  <c:v>56000</c:v>
                </c:pt>
                <c:pt idx="1">
                  <c:v>56200</c:v>
                </c:pt>
                <c:pt idx="2">
                  <c:v>57700</c:v>
                </c:pt>
                <c:pt idx="3">
                  <c:v>57500</c:v>
                </c:pt>
                <c:pt idx="4">
                  <c:v>58500</c:v>
                </c:pt>
                <c:pt idx="5">
                  <c:v>58500</c:v>
                </c:pt>
                <c:pt idx="6">
                  <c:v>58200</c:v>
                </c:pt>
                <c:pt idx="7">
                  <c:v>57600</c:v>
                </c:pt>
                <c:pt idx="8">
                  <c:v>57700</c:v>
                </c:pt>
                <c:pt idx="9">
                  <c:v>58330</c:v>
                </c:pt>
                <c:pt idx="10">
                  <c:v>55830</c:v>
                </c:pt>
                <c:pt idx="11">
                  <c:v>53330</c:v>
                </c:pt>
                <c:pt idx="12">
                  <c:v>51330</c:v>
                </c:pt>
                <c:pt idx="13">
                  <c:v>51080</c:v>
                </c:pt>
                <c:pt idx="14">
                  <c:v>50500</c:v>
                </c:pt>
                <c:pt idx="15">
                  <c:v>50670</c:v>
                </c:pt>
                <c:pt idx="16">
                  <c:v>50670</c:v>
                </c:pt>
                <c:pt idx="17">
                  <c:v>50580</c:v>
                </c:pt>
                <c:pt idx="18">
                  <c:v>50580</c:v>
                </c:pt>
                <c:pt idx="19">
                  <c:v>50420</c:v>
                </c:pt>
                <c:pt idx="20">
                  <c:v>51420</c:v>
                </c:pt>
                <c:pt idx="21">
                  <c:v>51250</c:v>
                </c:pt>
                <c:pt idx="22">
                  <c:v>51250</c:v>
                </c:pt>
                <c:pt idx="23">
                  <c:v>51170</c:v>
                </c:pt>
                <c:pt idx="24">
                  <c:v>50000</c:v>
                </c:pt>
                <c:pt idx="25">
                  <c:v>49830</c:v>
                </c:pt>
                <c:pt idx="26">
                  <c:v>49170</c:v>
                </c:pt>
                <c:pt idx="27">
                  <c:v>48580</c:v>
                </c:pt>
                <c:pt idx="28">
                  <c:v>48420</c:v>
                </c:pt>
                <c:pt idx="29">
                  <c:v>48750</c:v>
                </c:pt>
                <c:pt idx="30">
                  <c:v>48080</c:v>
                </c:pt>
                <c:pt idx="31">
                  <c:v>47670</c:v>
                </c:pt>
                <c:pt idx="32">
                  <c:v>47830</c:v>
                </c:pt>
                <c:pt idx="33">
                  <c:v>47830</c:v>
                </c:pt>
                <c:pt idx="34">
                  <c:v>47830</c:v>
                </c:pt>
                <c:pt idx="35">
                  <c:v>47920</c:v>
                </c:pt>
                <c:pt idx="36">
                  <c:v>47750</c:v>
                </c:pt>
                <c:pt idx="37">
                  <c:v>47920</c:v>
                </c:pt>
                <c:pt idx="38">
                  <c:v>48750</c:v>
                </c:pt>
                <c:pt idx="39">
                  <c:v>48250</c:v>
                </c:pt>
                <c:pt idx="40">
                  <c:v>47830</c:v>
                </c:pt>
                <c:pt idx="41">
                  <c:v>48750</c:v>
                </c:pt>
                <c:pt idx="42">
                  <c:v>48920</c:v>
                </c:pt>
                <c:pt idx="43">
                  <c:v>49170</c:v>
                </c:pt>
                <c:pt idx="44">
                  <c:v>49750</c:v>
                </c:pt>
                <c:pt idx="45">
                  <c:v>50170</c:v>
                </c:pt>
                <c:pt idx="46">
                  <c:v>50170</c:v>
                </c:pt>
                <c:pt idx="47">
                  <c:v>49580</c:v>
                </c:pt>
                <c:pt idx="48">
                  <c:v>49250</c:v>
                </c:pt>
                <c:pt idx="49">
                  <c:v>49080</c:v>
                </c:pt>
                <c:pt idx="50">
                  <c:v>49000</c:v>
                </c:pt>
                <c:pt idx="51">
                  <c:v>48580</c:v>
                </c:pt>
                <c:pt idx="52">
                  <c:v>48500</c:v>
                </c:pt>
                <c:pt idx="53">
                  <c:v>48750</c:v>
                </c:pt>
                <c:pt idx="54">
                  <c:v>48920</c:v>
                </c:pt>
                <c:pt idx="55">
                  <c:v>49170</c:v>
                </c:pt>
                <c:pt idx="56">
                  <c:v>49500</c:v>
                </c:pt>
                <c:pt idx="57">
                  <c:v>49330</c:v>
                </c:pt>
                <c:pt idx="58">
                  <c:v>49500</c:v>
                </c:pt>
                <c:pt idx="59">
                  <c:v>48750</c:v>
                </c:pt>
                <c:pt idx="60">
                  <c:v>47920</c:v>
                </c:pt>
                <c:pt idx="61">
                  <c:v>48080</c:v>
                </c:pt>
                <c:pt idx="62">
                  <c:v>48330</c:v>
                </c:pt>
                <c:pt idx="63">
                  <c:v>48750</c:v>
                </c:pt>
                <c:pt idx="64">
                  <c:v>48750</c:v>
                </c:pt>
                <c:pt idx="65">
                  <c:v>49330</c:v>
                </c:pt>
                <c:pt idx="66">
                  <c:v>49170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FB-4794-8F20-3325C6624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05824"/>
        <c:axId val="96534880"/>
      </c:lineChart>
      <c:dateAx>
        <c:axId val="95105824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34880"/>
        <c:crosses val="autoZero"/>
        <c:auto val="1"/>
        <c:lblOffset val="100"/>
        <c:baseTimeUnit val="days"/>
      </c:dateAx>
      <c:valAx>
        <c:axId val="96534880"/>
        <c:scaling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5824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25400" cap="flat" cmpd="sng" algn="ctr">
      <a:solidFill>
        <a:schemeClr val="accent1">
          <a:lumMod val="60000"/>
          <a:lumOff val="4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/>
              <a:t>FPT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6747726301654151"/>
          <c:y val="0.18869165023011181"/>
          <c:w val="0.76585057681743274"/>
          <c:h val="0.40583640062743642"/>
        </c:manualLayout>
      </c:layout>
      <c:lineChart>
        <c:grouping val="standard"/>
        <c:varyColors val="0"/>
        <c:ser>
          <c:idx val="0"/>
          <c:order val="0"/>
          <c:tx>
            <c:strRef>
              <c:f>'Stock Perfomance'!$F$5</c:f>
              <c:strCache>
                <c:ptCount val="1"/>
                <c:pt idx="0">
                  <c:v>FPT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'Stock Perfomance'!$E$6:$E$152</c:f>
              <c:numCache>
                <c:formatCode>yyyy\-mm\-dd;@</c:formatCode>
                <c:ptCount val="147"/>
                <c:pt idx="0">
                  <c:v>45510</c:v>
                </c:pt>
                <c:pt idx="1">
                  <c:v>45509</c:v>
                </c:pt>
                <c:pt idx="2">
                  <c:v>45506</c:v>
                </c:pt>
                <c:pt idx="3">
                  <c:v>45505</c:v>
                </c:pt>
                <c:pt idx="4">
                  <c:v>45504</c:v>
                </c:pt>
                <c:pt idx="5">
                  <c:v>45503</c:v>
                </c:pt>
                <c:pt idx="6">
                  <c:v>45502</c:v>
                </c:pt>
                <c:pt idx="7">
                  <c:v>45499</c:v>
                </c:pt>
                <c:pt idx="8">
                  <c:v>45498</c:v>
                </c:pt>
                <c:pt idx="9">
                  <c:v>45497</c:v>
                </c:pt>
                <c:pt idx="10">
                  <c:v>45496</c:v>
                </c:pt>
                <c:pt idx="11">
                  <c:v>45495</c:v>
                </c:pt>
                <c:pt idx="12">
                  <c:v>45492</c:v>
                </c:pt>
                <c:pt idx="13">
                  <c:v>45491</c:v>
                </c:pt>
                <c:pt idx="14">
                  <c:v>45490</c:v>
                </c:pt>
                <c:pt idx="15">
                  <c:v>45489</c:v>
                </c:pt>
                <c:pt idx="16">
                  <c:v>45488</c:v>
                </c:pt>
                <c:pt idx="17">
                  <c:v>45485</c:v>
                </c:pt>
                <c:pt idx="18">
                  <c:v>45484</c:v>
                </c:pt>
                <c:pt idx="19">
                  <c:v>45483</c:v>
                </c:pt>
                <c:pt idx="20">
                  <c:v>45482</c:v>
                </c:pt>
                <c:pt idx="21">
                  <c:v>45481</c:v>
                </c:pt>
                <c:pt idx="22">
                  <c:v>45478</c:v>
                </c:pt>
                <c:pt idx="23">
                  <c:v>45477</c:v>
                </c:pt>
                <c:pt idx="24">
                  <c:v>45476</c:v>
                </c:pt>
                <c:pt idx="25">
                  <c:v>45475</c:v>
                </c:pt>
                <c:pt idx="26">
                  <c:v>45474</c:v>
                </c:pt>
                <c:pt idx="27">
                  <c:v>45471</c:v>
                </c:pt>
                <c:pt idx="28">
                  <c:v>45470</c:v>
                </c:pt>
                <c:pt idx="29">
                  <c:v>45469</c:v>
                </c:pt>
                <c:pt idx="30">
                  <c:v>45468</c:v>
                </c:pt>
                <c:pt idx="31">
                  <c:v>45467</c:v>
                </c:pt>
                <c:pt idx="32">
                  <c:v>45464</c:v>
                </c:pt>
                <c:pt idx="33">
                  <c:v>45463</c:v>
                </c:pt>
                <c:pt idx="34">
                  <c:v>45462</c:v>
                </c:pt>
                <c:pt idx="35">
                  <c:v>45461</c:v>
                </c:pt>
                <c:pt idx="36">
                  <c:v>45460</c:v>
                </c:pt>
                <c:pt idx="37">
                  <c:v>45457</c:v>
                </c:pt>
                <c:pt idx="38">
                  <c:v>45456</c:v>
                </c:pt>
                <c:pt idx="39">
                  <c:v>45455</c:v>
                </c:pt>
                <c:pt idx="40">
                  <c:v>45454</c:v>
                </c:pt>
                <c:pt idx="41">
                  <c:v>45453</c:v>
                </c:pt>
                <c:pt idx="42">
                  <c:v>45450</c:v>
                </c:pt>
                <c:pt idx="43">
                  <c:v>45449</c:v>
                </c:pt>
                <c:pt idx="44">
                  <c:v>45448</c:v>
                </c:pt>
                <c:pt idx="45">
                  <c:v>45447</c:v>
                </c:pt>
                <c:pt idx="46">
                  <c:v>45446</c:v>
                </c:pt>
                <c:pt idx="47">
                  <c:v>45443</c:v>
                </c:pt>
                <c:pt idx="48">
                  <c:v>45442</c:v>
                </c:pt>
                <c:pt idx="49">
                  <c:v>45441</c:v>
                </c:pt>
                <c:pt idx="50">
                  <c:v>45440</c:v>
                </c:pt>
                <c:pt idx="51">
                  <c:v>45439</c:v>
                </c:pt>
                <c:pt idx="52">
                  <c:v>45436</c:v>
                </c:pt>
                <c:pt idx="53">
                  <c:v>45435</c:v>
                </c:pt>
                <c:pt idx="54">
                  <c:v>45434</c:v>
                </c:pt>
                <c:pt idx="55">
                  <c:v>45433</c:v>
                </c:pt>
                <c:pt idx="56">
                  <c:v>45432</c:v>
                </c:pt>
                <c:pt idx="57">
                  <c:v>45429</c:v>
                </c:pt>
                <c:pt idx="58">
                  <c:v>45428</c:v>
                </c:pt>
                <c:pt idx="59">
                  <c:v>45427</c:v>
                </c:pt>
                <c:pt idx="60">
                  <c:v>45426</c:v>
                </c:pt>
                <c:pt idx="61">
                  <c:v>45425</c:v>
                </c:pt>
                <c:pt idx="62">
                  <c:v>45422</c:v>
                </c:pt>
                <c:pt idx="63">
                  <c:v>45421</c:v>
                </c:pt>
                <c:pt idx="64">
                  <c:v>45420</c:v>
                </c:pt>
                <c:pt idx="65">
                  <c:v>45419</c:v>
                </c:pt>
                <c:pt idx="66">
                  <c:v>45418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cat>
          <c:val>
            <c:numRef>
              <c:f>'Stock Perfomance'!$F$6:$F$152</c:f>
              <c:numCache>
                <c:formatCode>General</c:formatCode>
                <c:ptCount val="147"/>
                <c:pt idx="0">
                  <c:v>120800</c:v>
                </c:pt>
                <c:pt idx="1">
                  <c:v>118600</c:v>
                </c:pt>
                <c:pt idx="2">
                  <c:v>123200</c:v>
                </c:pt>
                <c:pt idx="3">
                  <c:v>124800</c:v>
                </c:pt>
                <c:pt idx="4">
                  <c:v>128600</c:v>
                </c:pt>
                <c:pt idx="5">
                  <c:v>128000</c:v>
                </c:pt>
                <c:pt idx="6">
                  <c:v>129000</c:v>
                </c:pt>
                <c:pt idx="7">
                  <c:v>128000</c:v>
                </c:pt>
                <c:pt idx="8">
                  <c:v>125000</c:v>
                </c:pt>
                <c:pt idx="9">
                  <c:v>126000</c:v>
                </c:pt>
                <c:pt idx="10">
                  <c:v>125500</c:v>
                </c:pt>
                <c:pt idx="11">
                  <c:v>124100</c:v>
                </c:pt>
                <c:pt idx="12">
                  <c:v>126000</c:v>
                </c:pt>
                <c:pt idx="13">
                  <c:v>127900</c:v>
                </c:pt>
                <c:pt idx="14">
                  <c:v>131900</c:v>
                </c:pt>
                <c:pt idx="15">
                  <c:v>134000</c:v>
                </c:pt>
                <c:pt idx="16">
                  <c:v>132700</c:v>
                </c:pt>
                <c:pt idx="17">
                  <c:v>133800</c:v>
                </c:pt>
                <c:pt idx="18">
                  <c:v>133000</c:v>
                </c:pt>
                <c:pt idx="19">
                  <c:v>134000</c:v>
                </c:pt>
                <c:pt idx="20">
                  <c:v>137500</c:v>
                </c:pt>
                <c:pt idx="21">
                  <c:v>139600</c:v>
                </c:pt>
                <c:pt idx="22">
                  <c:v>138700</c:v>
                </c:pt>
                <c:pt idx="23">
                  <c:v>135800</c:v>
                </c:pt>
                <c:pt idx="24">
                  <c:v>131000</c:v>
                </c:pt>
                <c:pt idx="25">
                  <c:v>128000</c:v>
                </c:pt>
                <c:pt idx="26">
                  <c:v>128600</c:v>
                </c:pt>
                <c:pt idx="27">
                  <c:v>130500</c:v>
                </c:pt>
                <c:pt idx="28">
                  <c:v>132800</c:v>
                </c:pt>
                <c:pt idx="29">
                  <c:v>131800</c:v>
                </c:pt>
                <c:pt idx="30">
                  <c:v>130000</c:v>
                </c:pt>
                <c:pt idx="31">
                  <c:v>132100</c:v>
                </c:pt>
                <c:pt idx="32">
                  <c:v>136100</c:v>
                </c:pt>
                <c:pt idx="33">
                  <c:v>133300</c:v>
                </c:pt>
                <c:pt idx="34">
                  <c:v>131500</c:v>
                </c:pt>
                <c:pt idx="35">
                  <c:v>128000</c:v>
                </c:pt>
                <c:pt idx="36">
                  <c:v>128800</c:v>
                </c:pt>
                <c:pt idx="37">
                  <c:v>131000</c:v>
                </c:pt>
                <c:pt idx="38">
                  <c:v>130000</c:v>
                </c:pt>
                <c:pt idx="39">
                  <c:v>132000</c:v>
                </c:pt>
                <c:pt idx="40">
                  <c:v>126520</c:v>
                </c:pt>
                <c:pt idx="41">
                  <c:v>124360</c:v>
                </c:pt>
                <c:pt idx="42">
                  <c:v>122640</c:v>
                </c:pt>
                <c:pt idx="43">
                  <c:v>120560</c:v>
                </c:pt>
                <c:pt idx="44">
                  <c:v>120990</c:v>
                </c:pt>
                <c:pt idx="45">
                  <c:v>120130</c:v>
                </c:pt>
                <c:pt idx="46">
                  <c:v>118230</c:v>
                </c:pt>
                <c:pt idx="47">
                  <c:v>116240</c:v>
                </c:pt>
                <c:pt idx="48">
                  <c:v>116590</c:v>
                </c:pt>
                <c:pt idx="49">
                  <c:v>117190</c:v>
                </c:pt>
                <c:pt idx="50">
                  <c:v>118320</c:v>
                </c:pt>
                <c:pt idx="51">
                  <c:v>114690</c:v>
                </c:pt>
                <c:pt idx="52">
                  <c:v>113910</c:v>
                </c:pt>
                <c:pt idx="53">
                  <c:v>118750</c:v>
                </c:pt>
                <c:pt idx="54">
                  <c:v>119180</c:v>
                </c:pt>
                <c:pt idx="55">
                  <c:v>117450</c:v>
                </c:pt>
                <c:pt idx="56">
                  <c:v>114860</c:v>
                </c:pt>
                <c:pt idx="57">
                  <c:v>116160</c:v>
                </c:pt>
                <c:pt idx="58">
                  <c:v>116940</c:v>
                </c:pt>
                <c:pt idx="59">
                  <c:v>115810</c:v>
                </c:pt>
                <c:pt idx="60">
                  <c:v>112700</c:v>
                </c:pt>
                <c:pt idx="61">
                  <c:v>112010</c:v>
                </c:pt>
                <c:pt idx="62">
                  <c:v>113140</c:v>
                </c:pt>
                <c:pt idx="63">
                  <c:v>112530</c:v>
                </c:pt>
                <c:pt idx="64">
                  <c:v>113140</c:v>
                </c:pt>
                <c:pt idx="65">
                  <c:v>113390</c:v>
                </c:pt>
                <c:pt idx="66">
                  <c:v>110200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7B-487D-893D-A1E562387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251728"/>
        <c:axId val="301253648"/>
      </c:lineChart>
      <c:dateAx>
        <c:axId val="301251728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53648"/>
        <c:crosses val="autoZero"/>
        <c:auto val="1"/>
        <c:lblOffset val="100"/>
        <c:baseTimeUnit val="days"/>
      </c:dateAx>
      <c:valAx>
        <c:axId val="301253648"/>
        <c:scaling>
          <c:orientation val="minMax"/>
          <c:min val="7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51728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/>
              <a:t>GEX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Perfomance'!$G$5</c:f>
              <c:strCache>
                <c:ptCount val="1"/>
                <c:pt idx="0">
                  <c:v>GEX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'Stock Perfomance'!$E$6:$E$152</c:f>
              <c:numCache>
                <c:formatCode>yyyy\-mm\-dd;@</c:formatCode>
                <c:ptCount val="147"/>
                <c:pt idx="0">
                  <c:v>45510</c:v>
                </c:pt>
                <c:pt idx="1">
                  <c:v>45509</c:v>
                </c:pt>
                <c:pt idx="2">
                  <c:v>45506</c:v>
                </c:pt>
                <c:pt idx="3">
                  <c:v>45505</c:v>
                </c:pt>
                <c:pt idx="4">
                  <c:v>45504</c:v>
                </c:pt>
                <c:pt idx="5">
                  <c:v>45503</c:v>
                </c:pt>
                <c:pt idx="6">
                  <c:v>45502</c:v>
                </c:pt>
                <c:pt idx="7">
                  <c:v>45499</c:v>
                </c:pt>
                <c:pt idx="8">
                  <c:v>45498</c:v>
                </c:pt>
                <c:pt idx="9">
                  <c:v>45497</c:v>
                </c:pt>
                <c:pt idx="10">
                  <c:v>45496</c:v>
                </c:pt>
                <c:pt idx="11">
                  <c:v>45495</c:v>
                </c:pt>
                <c:pt idx="12">
                  <c:v>45492</c:v>
                </c:pt>
                <c:pt idx="13">
                  <c:v>45491</c:v>
                </c:pt>
                <c:pt idx="14">
                  <c:v>45490</c:v>
                </c:pt>
                <c:pt idx="15">
                  <c:v>45489</c:v>
                </c:pt>
                <c:pt idx="16">
                  <c:v>45488</c:v>
                </c:pt>
                <c:pt idx="17">
                  <c:v>45485</c:v>
                </c:pt>
                <c:pt idx="18">
                  <c:v>45484</c:v>
                </c:pt>
                <c:pt idx="19">
                  <c:v>45483</c:v>
                </c:pt>
                <c:pt idx="20">
                  <c:v>45482</c:v>
                </c:pt>
                <c:pt idx="21">
                  <c:v>45481</c:v>
                </c:pt>
                <c:pt idx="22">
                  <c:v>45478</c:v>
                </c:pt>
                <c:pt idx="23">
                  <c:v>45477</c:v>
                </c:pt>
                <c:pt idx="24">
                  <c:v>45476</c:v>
                </c:pt>
                <c:pt idx="25">
                  <c:v>45475</c:v>
                </c:pt>
                <c:pt idx="26">
                  <c:v>45474</c:v>
                </c:pt>
                <c:pt idx="27">
                  <c:v>45471</c:v>
                </c:pt>
                <c:pt idx="28">
                  <c:v>45470</c:v>
                </c:pt>
                <c:pt idx="29">
                  <c:v>45469</c:v>
                </c:pt>
                <c:pt idx="30">
                  <c:v>45468</c:v>
                </c:pt>
                <c:pt idx="31">
                  <c:v>45467</c:v>
                </c:pt>
                <c:pt idx="32">
                  <c:v>45464</c:v>
                </c:pt>
                <c:pt idx="33">
                  <c:v>45463</c:v>
                </c:pt>
                <c:pt idx="34">
                  <c:v>45462</c:v>
                </c:pt>
                <c:pt idx="35">
                  <c:v>45461</c:v>
                </c:pt>
                <c:pt idx="36">
                  <c:v>45460</c:v>
                </c:pt>
                <c:pt idx="37">
                  <c:v>45457</c:v>
                </c:pt>
                <c:pt idx="38">
                  <c:v>45456</c:v>
                </c:pt>
                <c:pt idx="39">
                  <c:v>45455</c:v>
                </c:pt>
                <c:pt idx="40">
                  <c:v>45454</c:v>
                </c:pt>
                <c:pt idx="41">
                  <c:v>45453</c:v>
                </c:pt>
                <c:pt idx="42">
                  <c:v>45450</c:v>
                </c:pt>
                <c:pt idx="43">
                  <c:v>45449</c:v>
                </c:pt>
                <c:pt idx="44">
                  <c:v>45448</c:v>
                </c:pt>
                <c:pt idx="45">
                  <c:v>45447</c:v>
                </c:pt>
                <c:pt idx="46">
                  <c:v>45446</c:v>
                </c:pt>
                <c:pt idx="47">
                  <c:v>45443</c:v>
                </c:pt>
                <c:pt idx="48">
                  <c:v>45442</c:v>
                </c:pt>
                <c:pt idx="49">
                  <c:v>45441</c:v>
                </c:pt>
                <c:pt idx="50">
                  <c:v>45440</c:v>
                </c:pt>
                <c:pt idx="51">
                  <c:v>45439</c:v>
                </c:pt>
                <c:pt idx="52">
                  <c:v>45436</c:v>
                </c:pt>
                <c:pt idx="53">
                  <c:v>45435</c:v>
                </c:pt>
                <c:pt idx="54">
                  <c:v>45434</c:v>
                </c:pt>
                <c:pt idx="55">
                  <c:v>45433</c:v>
                </c:pt>
                <c:pt idx="56">
                  <c:v>45432</c:v>
                </c:pt>
                <c:pt idx="57">
                  <c:v>45429</c:v>
                </c:pt>
                <c:pt idx="58">
                  <c:v>45428</c:v>
                </c:pt>
                <c:pt idx="59">
                  <c:v>45427</c:v>
                </c:pt>
                <c:pt idx="60">
                  <c:v>45426</c:v>
                </c:pt>
                <c:pt idx="61">
                  <c:v>45425</c:v>
                </c:pt>
                <c:pt idx="62">
                  <c:v>45422</c:v>
                </c:pt>
                <c:pt idx="63">
                  <c:v>45421</c:v>
                </c:pt>
                <c:pt idx="64">
                  <c:v>45420</c:v>
                </c:pt>
                <c:pt idx="65">
                  <c:v>45419</c:v>
                </c:pt>
                <c:pt idx="66">
                  <c:v>45418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cat>
          <c:val>
            <c:numRef>
              <c:f>'Stock Perfomance'!$G$6:$G$152</c:f>
              <c:numCache>
                <c:formatCode>General</c:formatCode>
                <c:ptCount val="147"/>
                <c:pt idx="0">
                  <c:v>20850</c:v>
                </c:pt>
                <c:pt idx="1">
                  <c:v>20300</c:v>
                </c:pt>
                <c:pt idx="2">
                  <c:v>21500</c:v>
                </c:pt>
                <c:pt idx="3">
                  <c:v>21500</c:v>
                </c:pt>
                <c:pt idx="4">
                  <c:v>22750</c:v>
                </c:pt>
                <c:pt idx="5">
                  <c:v>22750</c:v>
                </c:pt>
                <c:pt idx="6">
                  <c:v>22550</c:v>
                </c:pt>
                <c:pt idx="7">
                  <c:v>22600</c:v>
                </c:pt>
                <c:pt idx="8">
                  <c:v>22400</c:v>
                </c:pt>
                <c:pt idx="9">
                  <c:v>22500</c:v>
                </c:pt>
                <c:pt idx="10">
                  <c:v>21850</c:v>
                </c:pt>
                <c:pt idx="11">
                  <c:v>22100</c:v>
                </c:pt>
                <c:pt idx="12">
                  <c:v>22100</c:v>
                </c:pt>
                <c:pt idx="13">
                  <c:v>22700</c:v>
                </c:pt>
                <c:pt idx="14">
                  <c:v>22100</c:v>
                </c:pt>
                <c:pt idx="15">
                  <c:v>23000</c:v>
                </c:pt>
                <c:pt idx="16">
                  <c:v>23500</c:v>
                </c:pt>
                <c:pt idx="17">
                  <c:v>23000</c:v>
                </c:pt>
                <c:pt idx="18">
                  <c:v>23200</c:v>
                </c:pt>
                <c:pt idx="19">
                  <c:v>23350</c:v>
                </c:pt>
                <c:pt idx="20">
                  <c:v>23700</c:v>
                </c:pt>
                <c:pt idx="21">
                  <c:v>22800</c:v>
                </c:pt>
                <c:pt idx="22">
                  <c:v>22800</c:v>
                </c:pt>
                <c:pt idx="23">
                  <c:v>22700</c:v>
                </c:pt>
                <c:pt idx="24">
                  <c:v>22550</c:v>
                </c:pt>
                <c:pt idx="25">
                  <c:v>22500</c:v>
                </c:pt>
                <c:pt idx="26">
                  <c:v>22250</c:v>
                </c:pt>
                <c:pt idx="27">
                  <c:v>22100</c:v>
                </c:pt>
                <c:pt idx="28">
                  <c:v>22350</c:v>
                </c:pt>
                <c:pt idx="29">
                  <c:v>22250</c:v>
                </c:pt>
                <c:pt idx="30">
                  <c:v>22400</c:v>
                </c:pt>
                <c:pt idx="31">
                  <c:v>22000</c:v>
                </c:pt>
                <c:pt idx="32">
                  <c:v>23200</c:v>
                </c:pt>
                <c:pt idx="33">
                  <c:v>23300</c:v>
                </c:pt>
                <c:pt idx="34">
                  <c:v>23850</c:v>
                </c:pt>
                <c:pt idx="35">
                  <c:v>23900</c:v>
                </c:pt>
                <c:pt idx="36">
                  <c:v>23800</c:v>
                </c:pt>
                <c:pt idx="37">
                  <c:v>23700</c:v>
                </c:pt>
                <c:pt idx="38">
                  <c:v>23700</c:v>
                </c:pt>
                <c:pt idx="39">
                  <c:v>23550</c:v>
                </c:pt>
                <c:pt idx="40">
                  <c:v>23250</c:v>
                </c:pt>
                <c:pt idx="41">
                  <c:v>23900</c:v>
                </c:pt>
                <c:pt idx="42">
                  <c:v>23900</c:v>
                </c:pt>
                <c:pt idx="43">
                  <c:v>23600</c:v>
                </c:pt>
                <c:pt idx="44">
                  <c:v>23600</c:v>
                </c:pt>
                <c:pt idx="45">
                  <c:v>23850</c:v>
                </c:pt>
                <c:pt idx="46">
                  <c:v>23800</c:v>
                </c:pt>
                <c:pt idx="47">
                  <c:v>23300</c:v>
                </c:pt>
                <c:pt idx="48">
                  <c:v>23600</c:v>
                </c:pt>
                <c:pt idx="49">
                  <c:v>23600</c:v>
                </c:pt>
                <c:pt idx="50">
                  <c:v>24000</c:v>
                </c:pt>
                <c:pt idx="51">
                  <c:v>23950</c:v>
                </c:pt>
                <c:pt idx="52">
                  <c:v>23000</c:v>
                </c:pt>
                <c:pt idx="53">
                  <c:v>23700</c:v>
                </c:pt>
                <c:pt idx="54">
                  <c:v>22700</c:v>
                </c:pt>
                <c:pt idx="55">
                  <c:v>23300</c:v>
                </c:pt>
                <c:pt idx="56">
                  <c:v>23300</c:v>
                </c:pt>
                <c:pt idx="57">
                  <c:v>22900</c:v>
                </c:pt>
                <c:pt idx="58">
                  <c:v>22500</c:v>
                </c:pt>
                <c:pt idx="59">
                  <c:v>22450</c:v>
                </c:pt>
                <c:pt idx="60">
                  <c:v>22100</c:v>
                </c:pt>
                <c:pt idx="61">
                  <c:v>22100</c:v>
                </c:pt>
                <c:pt idx="62">
                  <c:v>21700</c:v>
                </c:pt>
                <c:pt idx="63">
                  <c:v>21650</c:v>
                </c:pt>
                <c:pt idx="64">
                  <c:v>21850</c:v>
                </c:pt>
                <c:pt idx="65">
                  <c:v>21900</c:v>
                </c:pt>
                <c:pt idx="66">
                  <c:v>21300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53-4C10-A414-E489165EB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693056"/>
        <c:axId val="372693536"/>
      </c:lineChart>
      <c:dateAx>
        <c:axId val="372693056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93536"/>
        <c:crosses val="autoZero"/>
        <c:auto val="1"/>
        <c:lblOffset val="100"/>
        <c:baseTimeUnit val="days"/>
      </c:dateAx>
      <c:valAx>
        <c:axId val="372693536"/>
        <c:scaling>
          <c:orientation val="minMax"/>
          <c:min val="1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93056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/>
              <a:t>PNJ</a:t>
            </a:r>
          </a:p>
        </c:rich>
      </c:tx>
      <c:layout>
        <c:manualLayout>
          <c:xMode val="edge"/>
          <c:yMode val="edge"/>
          <c:x val="0.43686327403518999"/>
          <c:y val="4.0404040404040407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Perfomance'!$H$5</c:f>
              <c:strCache>
                <c:ptCount val="1"/>
                <c:pt idx="0">
                  <c:v>PNJ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'Stock Perfomance'!$E$6:$E$152</c:f>
              <c:numCache>
                <c:formatCode>yyyy\-mm\-dd;@</c:formatCode>
                <c:ptCount val="147"/>
                <c:pt idx="0">
                  <c:v>45510</c:v>
                </c:pt>
                <c:pt idx="1">
                  <c:v>45509</c:v>
                </c:pt>
                <c:pt idx="2">
                  <c:v>45506</c:v>
                </c:pt>
                <c:pt idx="3">
                  <c:v>45505</c:v>
                </c:pt>
                <c:pt idx="4">
                  <c:v>45504</c:v>
                </c:pt>
                <c:pt idx="5">
                  <c:v>45503</c:v>
                </c:pt>
                <c:pt idx="6">
                  <c:v>45502</c:v>
                </c:pt>
                <c:pt idx="7">
                  <c:v>45499</c:v>
                </c:pt>
                <c:pt idx="8">
                  <c:v>45498</c:v>
                </c:pt>
                <c:pt idx="9">
                  <c:v>45497</c:v>
                </c:pt>
                <c:pt idx="10">
                  <c:v>45496</c:v>
                </c:pt>
                <c:pt idx="11">
                  <c:v>45495</c:v>
                </c:pt>
                <c:pt idx="12">
                  <c:v>45492</c:v>
                </c:pt>
                <c:pt idx="13">
                  <c:v>45491</c:v>
                </c:pt>
                <c:pt idx="14">
                  <c:v>45490</c:v>
                </c:pt>
                <c:pt idx="15">
                  <c:v>45489</c:v>
                </c:pt>
                <c:pt idx="16">
                  <c:v>45488</c:v>
                </c:pt>
                <c:pt idx="17">
                  <c:v>45485</c:v>
                </c:pt>
                <c:pt idx="18">
                  <c:v>45484</c:v>
                </c:pt>
                <c:pt idx="19">
                  <c:v>45483</c:v>
                </c:pt>
                <c:pt idx="20">
                  <c:v>45482</c:v>
                </c:pt>
                <c:pt idx="21">
                  <c:v>45481</c:v>
                </c:pt>
                <c:pt idx="22">
                  <c:v>45478</c:v>
                </c:pt>
                <c:pt idx="23">
                  <c:v>45477</c:v>
                </c:pt>
                <c:pt idx="24">
                  <c:v>45476</c:v>
                </c:pt>
                <c:pt idx="25">
                  <c:v>45475</c:v>
                </c:pt>
                <c:pt idx="26">
                  <c:v>45474</c:v>
                </c:pt>
                <c:pt idx="27">
                  <c:v>45471</c:v>
                </c:pt>
                <c:pt idx="28">
                  <c:v>45470</c:v>
                </c:pt>
                <c:pt idx="29">
                  <c:v>45469</c:v>
                </c:pt>
                <c:pt idx="30">
                  <c:v>45468</c:v>
                </c:pt>
                <c:pt idx="31">
                  <c:v>45467</c:v>
                </c:pt>
                <c:pt idx="32">
                  <c:v>45464</c:v>
                </c:pt>
                <c:pt idx="33">
                  <c:v>45463</c:v>
                </c:pt>
                <c:pt idx="34">
                  <c:v>45462</c:v>
                </c:pt>
                <c:pt idx="35">
                  <c:v>45461</c:v>
                </c:pt>
                <c:pt idx="36">
                  <c:v>45460</c:v>
                </c:pt>
                <c:pt idx="37">
                  <c:v>45457</c:v>
                </c:pt>
                <c:pt idx="38">
                  <c:v>45456</c:v>
                </c:pt>
                <c:pt idx="39">
                  <c:v>45455</c:v>
                </c:pt>
                <c:pt idx="40">
                  <c:v>45454</c:v>
                </c:pt>
                <c:pt idx="41">
                  <c:v>45453</c:v>
                </c:pt>
                <c:pt idx="42">
                  <c:v>45450</c:v>
                </c:pt>
                <c:pt idx="43">
                  <c:v>45449</c:v>
                </c:pt>
                <c:pt idx="44">
                  <c:v>45448</c:v>
                </c:pt>
                <c:pt idx="45">
                  <c:v>45447</c:v>
                </c:pt>
                <c:pt idx="46">
                  <c:v>45446</c:v>
                </c:pt>
                <c:pt idx="47">
                  <c:v>45443</c:v>
                </c:pt>
                <c:pt idx="48">
                  <c:v>45442</c:v>
                </c:pt>
                <c:pt idx="49">
                  <c:v>45441</c:v>
                </c:pt>
                <c:pt idx="50">
                  <c:v>45440</c:v>
                </c:pt>
                <c:pt idx="51">
                  <c:v>45439</c:v>
                </c:pt>
                <c:pt idx="52">
                  <c:v>45436</c:v>
                </c:pt>
                <c:pt idx="53">
                  <c:v>45435</c:v>
                </c:pt>
                <c:pt idx="54">
                  <c:v>45434</c:v>
                </c:pt>
                <c:pt idx="55">
                  <c:v>45433</c:v>
                </c:pt>
                <c:pt idx="56">
                  <c:v>45432</c:v>
                </c:pt>
                <c:pt idx="57">
                  <c:v>45429</c:v>
                </c:pt>
                <c:pt idx="58">
                  <c:v>45428</c:v>
                </c:pt>
                <c:pt idx="59">
                  <c:v>45427</c:v>
                </c:pt>
                <c:pt idx="60">
                  <c:v>45426</c:v>
                </c:pt>
                <c:pt idx="61">
                  <c:v>45425</c:v>
                </c:pt>
                <c:pt idx="62">
                  <c:v>45422</c:v>
                </c:pt>
                <c:pt idx="63">
                  <c:v>45421</c:v>
                </c:pt>
                <c:pt idx="64">
                  <c:v>45420</c:v>
                </c:pt>
                <c:pt idx="65">
                  <c:v>45419</c:v>
                </c:pt>
                <c:pt idx="66">
                  <c:v>45418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cat>
          <c:val>
            <c:numRef>
              <c:f>'Stock Perfomance'!$H$6:$H$152</c:f>
              <c:numCache>
                <c:formatCode>General</c:formatCode>
                <c:ptCount val="147"/>
                <c:pt idx="0">
                  <c:v>95600</c:v>
                </c:pt>
                <c:pt idx="1">
                  <c:v>95200</c:v>
                </c:pt>
                <c:pt idx="2">
                  <c:v>99000</c:v>
                </c:pt>
                <c:pt idx="3">
                  <c:v>97800</c:v>
                </c:pt>
                <c:pt idx="4">
                  <c:v>97100</c:v>
                </c:pt>
                <c:pt idx="5">
                  <c:v>96900</c:v>
                </c:pt>
                <c:pt idx="6">
                  <c:v>96800</c:v>
                </c:pt>
                <c:pt idx="7">
                  <c:v>96200</c:v>
                </c:pt>
                <c:pt idx="8">
                  <c:v>94800</c:v>
                </c:pt>
                <c:pt idx="9">
                  <c:v>94800</c:v>
                </c:pt>
                <c:pt idx="10">
                  <c:v>93800</c:v>
                </c:pt>
                <c:pt idx="11">
                  <c:v>94200</c:v>
                </c:pt>
                <c:pt idx="12">
                  <c:v>95700</c:v>
                </c:pt>
                <c:pt idx="13">
                  <c:v>96000</c:v>
                </c:pt>
                <c:pt idx="14">
                  <c:v>95900</c:v>
                </c:pt>
                <c:pt idx="15">
                  <c:v>97100</c:v>
                </c:pt>
                <c:pt idx="16">
                  <c:v>97700</c:v>
                </c:pt>
                <c:pt idx="17">
                  <c:v>97700</c:v>
                </c:pt>
                <c:pt idx="18">
                  <c:v>97400</c:v>
                </c:pt>
                <c:pt idx="19">
                  <c:v>98000</c:v>
                </c:pt>
                <c:pt idx="20">
                  <c:v>98700</c:v>
                </c:pt>
                <c:pt idx="21">
                  <c:v>95400</c:v>
                </c:pt>
                <c:pt idx="22">
                  <c:v>95000</c:v>
                </c:pt>
                <c:pt idx="23">
                  <c:v>94900</c:v>
                </c:pt>
                <c:pt idx="24">
                  <c:v>94600</c:v>
                </c:pt>
                <c:pt idx="25">
                  <c:v>95000</c:v>
                </c:pt>
                <c:pt idx="26">
                  <c:v>94000</c:v>
                </c:pt>
                <c:pt idx="27">
                  <c:v>95500</c:v>
                </c:pt>
                <c:pt idx="28">
                  <c:v>95500</c:v>
                </c:pt>
                <c:pt idx="29">
                  <c:v>96100</c:v>
                </c:pt>
                <c:pt idx="30">
                  <c:v>96500</c:v>
                </c:pt>
                <c:pt idx="31">
                  <c:v>97300</c:v>
                </c:pt>
                <c:pt idx="32">
                  <c:v>97700</c:v>
                </c:pt>
                <c:pt idx="33">
                  <c:v>97800</c:v>
                </c:pt>
                <c:pt idx="34">
                  <c:v>96800</c:v>
                </c:pt>
                <c:pt idx="35">
                  <c:v>96600</c:v>
                </c:pt>
                <c:pt idx="36">
                  <c:v>96000</c:v>
                </c:pt>
                <c:pt idx="37">
                  <c:v>95800</c:v>
                </c:pt>
                <c:pt idx="38">
                  <c:v>97300</c:v>
                </c:pt>
                <c:pt idx="39">
                  <c:v>96900</c:v>
                </c:pt>
                <c:pt idx="40">
                  <c:v>94300</c:v>
                </c:pt>
                <c:pt idx="41">
                  <c:v>94600</c:v>
                </c:pt>
                <c:pt idx="42">
                  <c:v>94600</c:v>
                </c:pt>
                <c:pt idx="43">
                  <c:v>95000</c:v>
                </c:pt>
                <c:pt idx="44">
                  <c:v>94400</c:v>
                </c:pt>
                <c:pt idx="45">
                  <c:v>94800</c:v>
                </c:pt>
                <c:pt idx="46">
                  <c:v>93600</c:v>
                </c:pt>
                <c:pt idx="47">
                  <c:v>93900</c:v>
                </c:pt>
                <c:pt idx="48">
                  <c:v>92900</c:v>
                </c:pt>
                <c:pt idx="49">
                  <c:v>93300</c:v>
                </c:pt>
                <c:pt idx="50">
                  <c:v>94900</c:v>
                </c:pt>
                <c:pt idx="51">
                  <c:v>94200</c:v>
                </c:pt>
                <c:pt idx="52">
                  <c:v>94900</c:v>
                </c:pt>
                <c:pt idx="53">
                  <c:v>98100</c:v>
                </c:pt>
                <c:pt idx="54">
                  <c:v>98100</c:v>
                </c:pt>
                <c:pt idx="55">
                  <c:v>98000</c:v>
                </c:pt>
                <c:pt idx="56">
                  <c:v>97400</c:v>
                </c:pt>
                <c:pt idx="57">
                  <c:v>99100</c:v>
                </c:pt>
                <c:pt idx="58">
                  <c:v>97200</c:v>
                </c:pt>
                <c:pt idx="59">
                  <c:v>96700</c:v>
                </c:pt>
                <c:pt idx="60">
                  <c:v>96400</c:v>
                </c:pt>
                <c:pt idx="61">
                  <c:v>97200</c:v>
                </c:pt>
                <c:pt idx="62">
                  <c:v>97500</c:v>
                </c:pt>
                <c:pt idx="63">
                  <c:v>96500</c:v>
                </c:pt>
                <c:pt idx="64">
                  <c:v>97600</c:v>
                </c:pt>
                <c:pt idx="65">
                  <c:v>98000</c:v>
                </c:pt>
                <c:pt idx="66">
                  <c:v>95900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6F-49E2-8D27-130B7E0ED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62272"/>
        <c:axId val="95152192"/>
      </c:lineChart>
      <c:dateAx>
        <c:axId val="9516227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52192"/>
        <c:crosses val="autoZero"/>
        <c:auto val="1"/>
        <c:lblOffset val="100"/>
        <c:baseTimeUnit val="days"/>
      </c:dateAx>
      <c:valAx>
        <c:axId val="95152192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62272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/>
              <a:t>VPI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Perfomance'!$I$5</c:f>
              <c:strCache>
                <c:ptCount val="1"/>
                <c:pt idx="0">
                  <c:v>VPI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'Stock Perfomance'!$E$6:$E$152</c:f>
              <c:numCache>
                <c:formatCode>yyyy\-mm\-dd;@</c:formatCode>
                <c:ptCount val="147"/>
                <c:pt idx="0">
                  <c:v>45510</c:v>
                </c:pt>
                <c:pt idx="1">
                  <c:v>45509</c:v>
                </c:pt>
                <c:pt idx="2">
                  <c:v>45506</c:v>
                </c:pt>
                <c:pt idx="3">
                  <c:v>45505</c:v>
                </c:pt>
                <c:pt idx="4">
                  <c:v>45504</c:v>
                </c:pt>
                <c:pt idx="5">
                  <c:v>45503</c:v>
                </c:pt>
                <c:pt idx="6">
                  <c:v>45502</c:v>
                </c:pt>
                <c:pt idx="7">
                  <c:v>45499</c:v>
                </c:pt>
                <c:pt idx="8">
                  <c:v>45498</c:v>
                </c:pt>
                <c:pt idx="9">
                  <c:v>45497</c:v>
                </c:pt>
                <c:pt idx="10">
                  <c:v>45496</c:v>
                </c:pt>
                <c:pt idx="11">
                  <c:v>45495</c:v>
                </c:pt>
                <c:pt idx="12">
                  <c:v>45492</c:v>
                </c:pt>
                <c:pt idx="13">
                  <c:v>45491</c:v>
                </c:pt>
                <c:pt idx="14">
                  <c:v>45490</c:v>
                </c:pt>
                <c:pt idx="15">
                  <c:v>45489</c:v>
                </c:pt>
                <c:pt idx="16">
                  <c:v>45488</c:v>
                </c:pt>
                <c:pt idx="17">
                  <c:v>45485</c:v>
                </c:pt>
                <c:pt idx="18">
                  <c:v>45484</c:v>
                </c:pt>
                <c:pt idx="19">
                  <c:v>45483</c:v>
                </c:pt>
                <c:pt idx="20">
                  <c:v>45482</c:v>
                </c:pt>
                <c:pt idx="21">
                  <c:v>45481</c:v>
                </c:pt>
                <c:pt idx="22">
                  <c:v>45478</c:v>
                </c:pt>
                <c:pt idx="23">
                  <c:v>45477</c:v>
                </c:pt>
                <c:pt idx="24">
                  <c:v>45476</c:v>
                </c:pt>
                <c:pt idx="25">
                  <c:v>45475</c:v>
                </c:pt>
                <c:pt idx="26">
                  <c:v>45474</c:v>
                </c:pt>
                <c:pt idx="27">
                  <c:v>45471</c:v>
                </c:pt>
                <c:pt idx="28">
                  <c:v>45470</c:v>
                </c:pt>
                <c:pt idx="29">
                  <c:v>45469</c:v>
                </c:pt>
                <c:pt idx="30">
                  <c:v>45468</c:v>
                </c:pt>
                <c:pt idx="31">
                  <c:v>45467</c:v>
                </c:pt>
                <c:pt idx="32">
                  <c:v>45464</c:v>
                </c:pt>
                <c:pt idx="33">
                  <c:v>45463</c:v>
                </c:pt>
                <c:pt idx="34">
                  <c:v>45462</c:v>
                </c:pt>
                <c:pt idx="35">
                  <c:v>45461</c:v>
                </c:pt>
                <c:pt idx="36">
                  <c:v>45460</c:v>
                </c:pt>
                <c:pt idx="37">
                  <c:v>45457</c:v>
                </c:pt>
                <c:pt idx="38">
                  <c:v>45456</c:v>
                </c:pt>
                <c:pt idx="39">
                  <c:v>45455</c:v>
                </c:pt>
                <c:pt idx="40">
                  <c:v>45454</c:v>
                </c:pt>
                <c:pt idx="41">
                  <c:v>45453</c:v>
                </c:pt>
                <c:pt idx="42">
                  <c:v>45450</c:v>
                </c:pt>
                <c:pt idx="43">
                  <c:v>45449</c:v>
                </c:pt>
                <c:pt idx="44">
                  <c:v>45448</c:v>
                </c:pt>
                <c:pt idx="45">
                  <c:v>45447</c:v>
                </c:pt>
                <c:pt idx="46">
                  <c:v>45446</c:v>
                </c:pt>
                <c:pt idx="47">
                  <c:v>45443</c:v>
                </c:pt>
                <c:pt idx="48">
                  <c:v>45442</c:v>
                </c:pt>
                <c:pt idx="49">
                  <c:v>45441</c:v>
                </c:pt>
                <c:pt idx="50">
                  <c:v>45440</c:v>
                </c:pt>
                <c:pt idx="51">
                  <c:v>45439</c:v>
                </c:pt>
                <c:pt idx="52">
                  <c:v>45436</c:v>
                </c:pt>
                <c:pt idx="53">
                  <c:v>45435</c:v>
                </c:pt>
                <c:pt idx="54">
                  <c:v>45434</c:v>
                </c:pt>
                <c:pt idx="55">
                  <c:v>45433</c:v>
                </c:pt>
                <c:pt idx="56">
                  <c:v>45432</c:v>
                </c:pt>
                <c:pt idx="57">
                  <c:v>45429</c:v>
                </c:pt>
                <c:pt idx="58">
                  <c:v>45428</c:v>
                </c:pt>
                <c:pt idx="59">
                  <c:v>45427</c:v>
                </c:pt>
                <c:pt idx="60">
                  <c:v>45426</c:v>
                </c:pt>
                <c:pt idx="61">
                  <c:v>45425</c:v>
                </c:pt>
                <c:pt idx="62">
                  <c:v>45422</c:v>
                </c:pt>
                <c:pt idx="63">
                  <c:v>45421</c:v>
                </c:pt>
                <c:pt idx="64">
                  <c:v>45420</c:v>
                </c:pt>
                <c:pt idx="65">
                  <c:v>45419</c:v>
                </c:pt>
                <c:pt idx="66">
                  <c:v>45418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cat>
          <c:val>
            <c:numRef>
              <c:f>'Stock Perfomance'!$I$6:$I$152</c:f>
              <c:numCache>
                <c:formatCode>General</c:formatCode>
                <c:ptCount val="147"/>
                <c:pt idx="0">
                  <c:v>56000</c:v>
                </c:pt>
                <c:pt idx="1">
                  <c:v>56200</c:v>
                </c:pt>
                <c:pt idx="2">
                  <c:v>57700</c:v>
                </c:pt>
                <c:pt idx="3">
                  <c:v>57500</c:v>
                </c:pt>
                <c:pt idx="4">
                  <c:v>58500</c:v>
                </c:pt>
                <c:pt idx="5">
                  <c:v>58500</c:v>
                </c:pt>
                <c:pt idx="6">
                  <c:v>58200</c:v>
                </c:pt>
                <c:pt idx="7">
                  <c:v>57600</c:v>
                </c:pt>
                <c:pt idx="8">
                  <c:v>57700</c:v>
                </c:pt>
                <c:pt idx="9">
                  <c:v>58330</c:v>
                </c:pt>
                <c:pt idx="10">
                  <c:v>55830</c:v>
                </c:pt>
                <c:pt idx="11">
                  <c:v>53330</c:v>
                </c:pt>
                <c:pt idx="12">
                  <c:v>51330</c:v>
                </c:pt>
                <c:pt idx="13">
                  <c:v>51080</c:v>
                </c:pt>
                <c:pt idx="14">
                  <c:v>50500</c:v>
                </c:pt>
                <c:pt idx="15">
                  <c:v>50670</c:v>
                </c:pt>
                <c:pt idx="16">
                  <c:v>50670</c:v>
                </c:pt>
                <c:pt idx="17">
                  <c:v>50580</c:v>
                </c:pt>
                <c:pt idx="18">
                  <c:v>50580</c:v>
                </c:pt>
                <c:pt idx="19">
                  <c:v>50420</c:v>
                </c:pt>
                <c:pt idx="20">
                  <c:v>51420</c:v>
                </c:pt>
                <c:pt idx="21">
                  <c:v>51250</c:v>
                </c:pt>
                <c:pt idx="22">
                  <c:v>51250</c:v>
                </c:pt>
                <c:pt idx="23">
                  <c:v>51170</c:v>
                </c:pt>
                <c:pt idx="24">
                  <c:v>50000</c:v>
                </c:pt>
                <c:pt idx="25">
                  <c:v>49830</c:v>
                </c:pt>
                <c:pt idx="26">
                  <c:v>49170</c:v>
                </c:pt>
                <c:pt idx="27">
                  <c:v>48580</c:v>
                </c:pt>
                <c:pt idx="28">
                  <c:v>48420</c:v>
                </c:pt>
                <c:pt idx="29">
                  <c:v>48750</c:v>
                </c:pt>
                <c:pt idx="30">
                  <c:v>48080</c:v>
                </c:pt>
                <c:pt idx="31">
                  <c:v>47670</c:v>
                </c:pt>
                <c:pt idx="32">
                  <c:v>47830</c:v>
                </c:pt>
                <c:pt idx="33">
                  <c:v>47830</c:v>
                </c:pt>
                <c:pt idx="34">
                  <c:v>47830</c:v>
                </c:pt>
                <c:pt idx="35">
                  <c:v>47920</c:v>
                </c:pt>
                <c:pt idx="36">
                  <c:v>47750</c:v>
                </c:pt>
                <c:pt idx="37">
                  <c:v>47920</c:v>
                </c:pt>
                <c:pt idx="38">
                  <c:v>48750</c:v>
                </c:pt>
                <c:pt idx="39">
                  <c:v>48250</c:v>
                </c:pt>
                <c:pt idx="40">
                  <c:v>47830</c:v>
                </c:pt>
                <c:pt idx="41">
                  <c:v>48750</c:v>
                </c:pt>
                <c:pt idx="42">
                  <c:v>48920</c:v>
                </c:pt>
                <c:pt idx="43">
                  <c:v>49170</c:v>
                </c:pt>
                <c:pt idx="44">
                  <c:v>49750</c:v>
                </c:pt>
                <c:pt idx="45">
                  <c:v>50170</c:v>
                </c:pt>
                <c:pt idx="46">
                  <c:v>50170</c:v>
                </c:pt>
                <c:pt idx="47">
                  <c:v>49580</c:v>
                </c:pt>
                <c:pt idx="48">
                  <c:v>49250</c:v>
                </c:pt>
                <c:pt idx="49">
                  <c:v>49080</c:v>
                </c:pt>
                <c:pt idx="50">
                  <c:v>49000</c:v>
                </c:pt>
                <c:pt idx="51">
                  <c:v>48580</c:v>
                </c:pt>
                <c:pt idx="52">
                  <c:v>48500</c:v>
                </c:pt>
                <c:pt idx="53">
                  <c:v>48750</c:v>
                </c:pt>
                <c:pt idx="54">
                  <c:v>48920</c:v>
                </c:pt>
                <c:pt idx="55">
                  <c:v>49170</c:v>
                </c:pt>
                <c:pt idx="56">
                  <c:v>49500</c:v>
                </c:pt>
                <c:pt idx="57">
                  <c:v>49330</c:v>
                </c:pt>
                <c:pt idx="58">
                  <c:v>49500</c:v>
                </c:pt>
                <c:pt idx="59">
                  <c:v>48750</c:v>
                </c:pt>
                <c:pt idx="60">
                  <c:v>47920</c:v>
                </c:pt>
                <c:pt idx="61">
                  <c:v>48080</c:v>
                </c:pt>
                <c:pt idx="62">
                  <c:v>48330</c:v>
                </c:pt>
                <c:pt idx="63">
                  <c:v>48750</c:v>
                </c:pt>
                <c:pt idx="64">
                  <c:v>48750</c:v>
                </c:pt>
                <c:pt idx="65">
                  <c:v>49330</c:v>
                </c:pt>
                <c:pt idx="66">
                  <c:v>49170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E-4C30-9BA3-0BC7EB952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05824"/>
        <c:axId val="96534880"/>
      </c:lineChart>
      <c:dateAx>
        <c:axId val="95105824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34880"/>
        <c:crosses val="autoZero"/>
        <c:auto val="1"/>
        <c:lblOffset val="100"/>
        <c:baseTimeUnit val="days"/>
      </c:dateAx>
      <c:valAx>
        <c:axId val="96534880"/>
        <c:scaling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5824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202746</xdr:colOff>
      <xdr:row>12</xdr:row>
      <xdr:rowOff>81894</xdr:rowOff>
    </xdr:from>
    <xdr:to>
      <xdr:col>2</xdr:col>
      <xdr:colOff>19850</xdr:colOff>
      <xdr:row>25</xdr:row>
      <xdr:rowOff>163034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506512</xdr:colOff>
      <xdr:row>12</xdr:row>
      <xdr:rowOff>96142</xdr:rowOff>
    </xdr:from>
    <xdr:to>
      <xdr:col>5</xdr:col>
      <xdr:colOff>1317812</xdr:colOff>
      <xdr:row>25</xdr:row>
      <xdr:rowOff>161366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385703</xdr:colOff>
      <xdr:row>11</xdr:row>
      <xdr:rowOff>171657</xdr:rowOff>
    </xdr:from>
    <xdr:to>
      <xdr:col>8</xdr:col>
      <xdr:colOff>1556538</xdr:colOff>
      <xdr:row>21</xdr:row>
      <xdr:rowOff>135799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98610</xdr:colOff>
      <xdr:row>11</xdr:row>
      <xdr:rowOff>118462</xdr:rowOff>
    </xdr:from>
    <xdr:to>
      <xdr:col>11</xdr:col>
      <xdr:colOff>1204147</xdr:colOff>
      <xdr:row>21</xdr:row>
      <xdr:rowOff>80682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338666</xdr:colOff>
      <xdr:row>22</xdr:row>
      <xdr:rowOff>85803</xdr:rowOff>
    </xdr:from>
    <xdr:to>
      <xdr:col>8</xdr:col>
      <xdr:colOff>1524000</xdr:colOff>
      <xdr:row>32</xdr:row>
      <xdr:rowOff>100988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120382</xdr:colOff>
      <xdr:row>22</xdr:row>
      <xdr:rowOff>75560</xdr:rowOff>
    </xdr:from>
    <xdr:to>
      <xdr:col>11</xdr:col>
      <xdr:colOff>1222963</xdr:colOff>
      <xdr:row>32</xdr:row>
      <xdr:rowOff>107577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548640</xdr:colOff>
      <xdr:row>2</xdr:row>
      <xdr:rowOff>133350</xdr:rowOff>
    </xdr:from>
    <xdr:to>
      <xdr:col>15</xdr:col>
      <xdr:colOff>167640</xdr:colOff>
      <xdr:row>13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312420</xdr:colOff>
      <xdr:row>2</xdr:row>
      <xdr:rowOff>152400</xdr:rowOff>
    </xdr:from>
    <xdr:to>
      <xdr:col>21</xdr:col>
      <xdr:colOff>114300</xdr:colOff>
      <xdr:row>13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533400</xdr:colOff>
      <xdr:row>14</xdr:row>
      <xdr:rowOff>87630</xdr:rowOff>
    </xdr:from>
    <xdr:to>
      <xdr:col>15</xdr:col>
      <xdr:colOff>167640</xdr:colOff>
      <xdr:row>24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342900</xdr:colOff>
      <xdr:row>13</xdr:row>
      <xdr:rowOff>118110</xdr:rowOff>
    </xdr:from>
    <xdr:to>
      <xdr:col>21</xdr:col>
      <xdr:colOff>144780</xdr:colOff>
      <xdr:row>24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actions" displayName="Transactions" ref="A1:J13" totalsRowShown="0" headerRowDxfId="16" dataDxfId="15">
  <autoFilter ref="A1:J13" xr:uid="{00000000-0009-0000-0100-000001000000}"/>
  <tableColumns count="10">
    <tableColumn id="1" xr3:uid="{00000000-0010-0000-0000-000001000000}" name="Date" dataDxfId="14"/>
    <tableColumn id="2" xr3:uid="{00000000-0010-0000-0000-000002000000}" name="Company" dataDxfId="13">
      <calculatedColumnFormula>_xlfn.XLOOKUP(Transactions[[#This Row],[Ticker]],$N$1:$N$4,$M$1:$M$4,0)</calculatedColumnFormula>
    </tableColumn>
    <tableColumn id="3" xr3:uid="{00000000-0010-0000-0000-000003000000}" name="Ticker" dataDxfId="12"/>
    <tableColumn id="4" xr3:uid="{00000000-0010-0000-0000-000004000000}" name="TRANSACTION TYPE" dataDxfId="11"/>
    <tableColumn id="5" xr3:uid="{00000000-0010-0000-0000-000005000000}" name="Units" dataDxfId="10" dataCellStyle="Comma"/>
    <tableColumn id="6" xr3:uid="{00000000-0010-0000-0000-000006000000}" name="Purchase Price" dataDxfId="9">
      <calculatedColumnFormula>INDEX(Sheet1!$A$1:$E$147,MATCH(Transactions!A2,Sheet1!$A$1:$A$147,0),MATCH(Transactions!C2,Sheet1!$A$1:$E$1,0))</calculatedColumnFormula>
    </tableColumn>
    <tableColumn id="7" xr3:uid="{00000000-0010-0000-0000-000007000000}" name="Total Transaction Amount" dataDxfId="8">
      <calculatedColumnFormula>F2*E2</calculatedColumnFormula>
    </tableColumn>
    <tableColumn id="8" xr3:uid="{00000000-0010-0000-0000-000008000000}" name="Lowest within 14 days" dataDxfId="7" dataCellStyle="Comma">
      <calculatedColumnFormula array="1">MIN(IF(Sheet1!$B$1:$E$1=Transactions[[#This Row],[Ticker]],Sheet1!$B$1:$E$11))</calculatedColumnFormula>
    </tableColumn>
    <tableColumn id="9" xr3:uid="{00000000-0010-0000-0000-000009000000}" name="Highest within 14 days" dataDxfId="6" dataCellStyle="Comma">
      <calculatedColumnFormula array="1">MAX(IF(Sheet1!$B$1:$E$1=Transactions[[#This Row],[Ticker]],Sheet1!$B$1:$E$11))</calculatedColumnFormula>
    </tableColumn>
    <tableColumn id="10" xr3:uid="{00000000-0010-0000-0000-00000A000000}" name="Todays Close Price" dataDxfId="5">
      <calculatedColumnFormula>INDEX(Sheet1!$A:$E,2,MATCH(Transactions[[#This Row],[Ticker]],Sheet1!$A$1:$E$1,0))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K156"/>
  <sheetViews>
    <sheetView tabSelected="1" zoomScale="81" zoomScaleNormal="67" workbookViewId="0">
      <selection activeCell="J11" sqref="J11:K11"/>
    </sheetView>
  </sheetViews>
  <sheetFormatPr defaultRowHeight="14.4" x14ac:dyDescent="0.3"/>
  <cols>
    <col min="1" max="1" width="3.6640625" customWidth="1"/>
    <col min="2" max="2" width="47.77734375" bestFit="1" customWidth="1"/>
    <col min="3" max="3" width="12.109375" customWidth="1"/>
    <col min="4" max="4" width="5.77734375" customWidth="1"/>
    <col min="5" max="11" width="22.88671875" customWidth="1"/>
    <col min="12" max="12" width="20.5546875" customWidth="1"/>
    <col min="15" max="15" width="10.21875" bestFit="1" customWidth="1"/>
  </cols>
  <sheetData>
    <row r="1" spans="1:11" ht="25.8" customHeight="1" x14ac:dyDescent="0.4">
      <c r="A1" s="49" t="s">
        <v>0</v>
      </c>
      <c r="B1" s="50"/>
      <c r="C1" s="50"/>
      <c r="D1" s="51"/>
      <c r="E1" s="41" t="s">
        <v>1</v>
      </c>
      <c r="F1" s="42" t="s">
        <v>2</v>
      </c>
      <c r="G1" s="42" t="s">
        <v>3</v>
      </c>
      <c r="H1" s="60" t="s">
        <v>4</v>
      </c>
      <c r="I1" s="53"/>
      <c r="J1" s="60" t="s">
        <v>5</v>
      </c>
      <c r="K1" s="53"/>
    </row>
    <row r="2" spans="1:11" ht="25.8" customHeight="1" x14ac:dyDescent="0.4">
      <c r="A2" s="52"/>
      <c r="B2" s="53"/>
      <c r="C2" s="53"/>
      <c r="D2" s="54"/>
      <c r="E2" s="43">
        <v>100000000</v>
      </c>
      <c r="F2" s="44">
        <f>E2-SUM(Transactions[Total Transaction Amount])</f>
        <v>1537780</v>
      </c>
      <c r="G2" s="44">
        <f>SUM($F$6:$F$9)</f>
        <v>100913200</v>
      </c>
      <c r="H2" s="45">
        <f>SUM(H6:H9)</f>
        <v>922600</v>
      </c>
      <c r="I2" s="46">
        <f>I6*G6+I7*G7+I8*G8+I9*G9</f>
        <v>9.347513796439803E-3</v>
      </c>
      <c r="J2" s="45">
        <f>SUM(J6:J9)</f>
        <v>2450980</v>
      </c>
      <c r="K2" s="46">
        <f>J2/E2</f>
        <v>2.4509800000000002E-2</v>
      </c>
    </row>
    <row r="3" spans="1:11" ht="25.8" customHeight="1" thickBot="1" x14ac:dyDescent="0.4">
      <c r="A3" s="63"/>
      <c r="B3" s="53"/>
      <c r="C3" s="61">
        <f>Sheet1!A2</f>
        <v>45510</v>
      </c>
      <c r="D3" s="62"/>
      <c r="E3" s="27"/>
      <c r="F3" s="24"/>
      <c r="G3" s="24"/>
      <c r="H3" s="24"/>
      <c r="I3" s="24"/>
      <c r="J3" s="24"/>
      <c r="K3" s="24"/>
    </row>
    <row r="4" spans="1:11" ht="25.8" customHeight="1" x14ac:dyDescent="0.35">
      <c r="A4" s="23"/>
      <c r="B4" s="55" t="s">
        <v>6</v>
      </c>
      <c r="C4" s="56"/>
      <c r="D4" s="56"/>
      <c r="E4" s="56"/>
      <c r="F4" s="56"/>
      <c r="G4" s="56"/>
      <c r="H4" s="56"/>
      <c r="I4" s="56"/>
      <c r="J4" s="56"/>
      <c r="K4" s="57"/>
    </row>
    <row r="5" spans="1:11" ht="25.8" customHeight="1" thickBot="1" x14ac:dyDescent="0.4">
      <c r="A5" s="23"/>
      <c r="B5" s="28" t="s">
        <v>7</v>
      </c>
      <c r="C5" s="28" t="s">
        <v>8</v>
      </c>
      <c r="D5" s="28" t="s">
        <v>9</v>
      </c>
      <c r="E5" s="28" t="s">
        <v>10</v>
      </c>
      <c r="F5" s="28" t="s">
        <v>11</v>
      </c>
      <c r="G5" s="28" t="s">
        <v>12</v>
      </c>
      <c r="H5" s="58" t="s">
        <v>4</v>
      </c>
      <c r="I5" s="59"/>
      <c r="J5" s="58" t="s">
        <v>5</v>
      </c>
      <c r="K5" s="59"/>
    </row>
    <row r="6" spans="1:11" ht="25.8" customHeight="1" x14ac:dyDescent="0.3">
      <c r="A6" s="23"/>
      <c r="B6" s="29" t="s">
        <v>13</v>
      </c>
      <c r="C6" s="29" t="s">
        <v>14</v>
      </c>
      <c r="D6" s="30">
        <f>SUMIF(Transactions[Ticker],Dashboard!C6,Transactions[Units])</f>
        <v>734</v>
      </c>
      <c r="E6" s="31">
        <f>INDEX(Sheet1!$A:$E,2,MATCH(Dashboard!C6,Sheet1!$A$1:$E$1,0))</f>
        <v>56000</v>
      </c>
      <c r="F6" s="31">
        <f>D6*E6</f>
        <v>41104000</v>
      </c>
      <c r="G6" s="32">
        <f>F6/(SUM($F$6:$F$9))</f>
        <v>0.40732035055869797</v>
      </c>
      <c r="H6" s="31">
        <f>(E6-INDEX(Sheet1!$A:$E,3,MATCH(Dashboard!$C6,Sheet1!$A$1:$E$1,0)))*$D6</f>
        <v>-146800</v>
      </c>
      <c r="I6" s="32">
        <f>H6/(INDEX(Sheet1!$A:$E,3,MATCH(Dashboard!C6,Sheet1!$A$1:$E$1,0))*$D6)</f>
        <v>-3.5587188612099642E-3</v>
      </c>
      <c r="J6" s="31">
        <f>F6-SUMIF(Transactions[Ticker],Dashboard!C6,Transactions[Total Transaction Amount])</f>
        <v>3393780</v>
      </c>
      <c r="K6" s="32">
        <f>(F6-SUMIF(Transactions[Ticker],Dashboard!$C6,Transactions[Total Transaction Amount]))/(SUMIF(Transactions[Ticker],Dashboard!$C6,Transactions[Total Transaction Amount]))</f>
        <v>8.9996292782168863E-2</v>
      </c>
    </row>
    <row r="7" spans="1:11" ht="25.8" customHeight="1" x14ac:dyDescent="0.3">
      <c r="A7" s="23"/>
      <c r="B7" s="33" t="s">
        <v>15</v>
      </c>
      <c r="C7" s="33" t="s">
        <v>16</v>
      </c>
      <c r="D7" s="34">
        <f>SUMIF(Transactions[Ticker],Dashboard!C7,Transactions[Units])</f>
        <v>104</v>
      </c>
      <c r="E7" s="35">
        <f>INDEX(Sheet1!$A:$E,2,MATCH(Dashboard!C7,Sheet1!$A$1:$E$1,0))</f>
        <v>20850</v>
      </c>
      <c r="F7" s="35">
        <f>D7*E7</f>
        <v>2168400</v>
      </c>
      <c r="G7" s="36">
        <f>F7/(SUM($F$6:$F$9))</f>
        <v>2.1487773651018897E-2</v>
      </c>
      <c r="H7" s="35">
        <f>(E7-INDEX(Sheet1!$A:$E,3,MATCH(Dashboard!$C7,Sheet1!$A$1:$E$1,0)))*$D7</f>
        <v>57200</v>
      </c>
      <c r="I7" s="36">
        <f>H7/(INDEX(Sheet1!$A:$E,3,MATCH(Dashboard!C7,Sheet1!$A$1:$E$1,0))*$D7)</f>
        <v>2.7093596059113302E-2</v>
      </c>
      <c r="J7" s="35">
        <f>F7-SUMIF(Transactions[Ticker],Dashboard!C7,Transactions[Total Transaction Amount])</f>
        <v>-225000</v>
      </c>
      <c r="K7" s="36">
        <f>(F7-SUMIF(Transactions[Ticker],Dashboard!$C7,Transactions[Total Transaction Amount]))/(SUMIF(Transactions[Ticker],Dashboard!$C7,Transactions[Total Transaction Amount]))</f>
        <v>-9.4008523439458508E-2</v>
      </c>
    </row>
    <row r="8" spans="1:11" ht="25.8" customHeight="1" x14ac:dyDescent="0.3">
      <c r="A8" s="23"/>
      <c r="B8" s="33" t="s">
        <v>17</v>
      </c>
      <c r="C8" s="33" t="s">
        <v>18</v>
      </c>
      <c r="D8" s="34">
        <f>SUMIF(Transactions[Ticker],Dashboard!C8,Transactions[Units])</f>
        <v>28</v>
      </c>
      <c r="E8" s="35">
        <f>INDEX(Sheet1!$A:$E,2,MATCH(Dashboard!C8,Sheet1!$A$1:$E$1,0))</f>
        <v>95600</v>
      </c>
      <c r="F8" s="35">
        <f>D8*E8</f>
        <v>2676800</v>
      </c>
      <c r="G8" s="36">
        <f>F8/(SUM($F$6:$F$9))</f>
        <v>2.6525766698509215E-2</v>
      </c>
      <c r="H8" s="35">
        <f>(E8-INDEX(Sheet1!$A:$E,3,MATCH(Dashboard!$C8,Sheet1!$A$1:$E$1,0)))*$D8</f>
        <v>11200</v>
      </c>
      <c r="I8" s="36">
        <f>H8/(INDEX(Sheet1!$A:$E,3,MATCH(Dashboard!C8,Sheet1!$A$1:$E$1,0))*$D8)</f>
        <v>4.2016806722689074E-3</v>
      </c>
      <c r="J8" s="35">
        <f>F8-SUMIF(Transactions[Ticker],Dashboard!C8,Transactions[Total Transaction Amount])</f>
        <v>257200</v>
      </c>
      <c r="K8" s="36">
        <f>(F8-SUMIF(Transactions[Ticker],Dashboard!$C8,Transactions[Total Transaction Amount]))/(SUMIF(Transactions[Ticker],Dashboard!$C8,Transactions[Total Transaction Amount]))</f>
        <v>0.10629856174574309</v>
      </c>
    </row>
    <row r="9" spans="1:11" ht="25.8" customHeight="1" thickBot="1" x14ac:dyDescent="0.35">
      <c r="A9" s="23"/>
      <c r="B9" s="37" t="s">
        <v>19</v>
      </c>
      <c r="C9" s="37" t="s">
        <v>20</v>
      </c>
      <c r="D9" s="38">
        <f>SUMIF(Transactions[Ticker],Dashboard!C9,Transactions[Units])</f>
        <v>455</v>
      </c>
      <c r="E9" s="39">
        <f>INDEX(Sheet1!$A:$E,2,MATCH(Dashboard!C9,Sheet1!$A$1:$E$1,0))</f>
        <v>120800</v>
      </c>
      <c r="F9" s="39">
        <f>D9*E9</f>
        <v>54964000</v>
      </c>
      <c r="G9" s="40">
        <f>F9/(SUM($F$6:$F$9))</f>
        <v>0.54466610909177393</v>
      </c>
      <c r="H9" s="39">
        <f>(E9-INDEX(Sheet1!$A:$E,3,MATCH(Dashboard!$C9,Sheet1!$A$1:$E$1,0)))*$D9</f>
        <v>1001000</v>
      </c>
      <c r="I9" s="40">
        <f>H9/(INDEX(Sheet1!$A:$E,3,MATCH(Dashboard!C9,Sheet1!$A$1:$E$1,0))*$D9)</f>
        <v>1.8549747048903879E-2</v>
      </c>
      <c r="J9" s="39">
        <f>F9-SUMIF(Transactions[Ticker],Dashboard!C9,Transactions[Total Transaction Amount])</f>
        <v>-975000</v>
      </c>
      <c r="K9" s="40">
        <f>(F9-SUMIF(Transactions[Ticker],Dashboard!$C9,Transactions[Total Transaction Amount]))/(SUMIF(Transactions[Ticker],Dashboard!$C9,Transactions[Total Transaction Amount]))</f>
        <v>-1.7429700209156403E-2</v>
      </c>
    </row>
    <row r="10" spans="1:11" ht="15" customHeight="1" thickTop="1" x14ac:dyDescent="0.3">
      <c r="B10" s="19"/>
    </row>
    <row r="11" spans="1:11" ht="16.8" customHeight="1" x14ac:dyDescent="0.35">
      <c r="B11" s="19"/>
      <c r="H11" s="47" t="s">
        <v>21</v>
      </c>
      <c r="I11" s="48"/>
      <c r="J11" s="47" t="s">
        <v>34</v>
      </c>
      <c r="K11" s="48"/>
    </row>
    <row r="12" spans="1:11" x14ac:dyDescent="0.3">
      <c r="B12" s="19"/>
    </row>
    <row r="13" spans="1:11" x14ac:dyDescent="0.3">
      <c r="B13" s="19"/>
    </row>
    <row r="14" spans="1:11" x14ac:dyDescent="0.3">
      <c r="B14" s="19"/>
    </row>
    <row r="15" spans="1:11" x14ac:dyDescent="0.3">
      <c r="B15" s="19"/>
    </row>
    <row r="16" spans="1:11" x14ac:dyDescent="0.3">
      <c r="B16" s="19"/>
    </row>
    <row r="17" spans="2:2" x14ac:dyDescent="0.3">
      <c r="B17" s="19"/>
    </row>
    <row r="18" spans="2:2" x14ac:dyDescent="0.3">
      <c r="B18" s="19"/>
    </row>
    <row r="19" spans="2:2" x14ac:dyDescent="0.3">
      <c r="B19" s="19"/>
    </row>
    <row r="20" spans="2:2" x14ac:dyDescent="0.3">
      <c r="B20" s="19"/>
    </row>
    <row r="21" spans="2:2" x14ac:dyDescent="0.3">
      <c r="B21" s="19"/>
    </row>
    <row r="22" spans="2:2" x14ac:dyDescent="0.3">
      <c r="B22" s="19"/>
    </row>
    <row r="23" spans="2:2" x14ac:dyDescent="0.3">
      <c r="B23" s="19"/>
    </row>
    <row r="24" spans="2:2" x14ac:dyDescent="0.3">
      <c r="B24" s="19"/>
    </row>
    <row r="25" spans="2:2" x14ac:dyDescent="0.3">
      <c r="B25" s="19"/>
    </row>
    <row r="26" spans="2:2" x14ac:dyDescent="0.3">
      <c r="B26" s="19"/>
    </row>
    <row r="27" spans="2:2" x14ac:dyDescent="0.3">
      <c r="B27" s="19"/>
    </row>
    <row r="28" spans="2:2" x14ac:dyDescent="0.3">
      <c r="B28" s="19"/>
    </row>
    <row r="29" spans="2:2" x14ac:dyDescent="0.3">
      <c r="B29" s="19"/>
    </row>
    <row r="30" spans="2:2" x14ac:dyDescent="0.3">
      <c r="B30" s="19"/>
    </row>
    <row r="31" spans="2:2" x14ac:dyDescent="0.3">
      <c r="B31" s="19"/>
    </row>
    <row r="32" spans="2:2" x14ac:dyDescent="0.3">
      <c r="B32" s="19"/>
    </row>
    <row r="33" spans="2:2" x14ac:dyDescent="0.3">
      <c r="B33" s="19"/>
    </row>
    <row r="34" spans="2:2" x14ac:dyDescent="0.3">
      <c r="B34" s="19"/>
    </row>
    <row r="35" spans="2:2" x14ac:dyDescent="0.3">
      <c r="B35" s="19"/>
    </row>
    <row r="36" spans="2:2" x14ac:dyDescent="0.3">
      <c r="B36" s="19"/>
    </row>
    <row r="37" spans="2:2" x14ac:dyDescent="0.3">
      <c r="B37" s="19"/>
    </row>
    <row r="38" spans="2:2" x14ac:dyDescent="0.3">
      <c r="B38" s="19"/>
    </row>
    <row r="39" spans="2:2" x14ac:dyDescent="0.3">
      <c r="B39" s="19"/>
    </row>
    <row r="40" spans="2:2" x14ac:dyDescent="0.3">
      <c r="B40" s="19"/>
    </row>
    <row r="41" spans="2:2" x14ac:dyDescent="0.3">
      <c r="B41" s="19"/>
    </row>
    <row r="42" spans="2:2" x14ac:dyDescent="0.3">
      <c r="B42" s="19"/>
    </row>
    <row r="43" spans="2:2" x14ac:dyDescent="0.3">
      <c r="B43" s="19"/>
    </row>
    <row r="44" spans="2:2" x14ac:dyDescent="0.3">
      <c r="B44" s="19"/>
    </row>
    <row r="45" spans="2:2" x14ac:dyDescent="0.3">
      <c r="B45" s="19"/>
    </row>
    <row r="46" spans="2:2" x14ac:dyDescent="0.3">
      <c r="B46" s="19"/>
    </row>
    <row r="47" spans="2:2" x14ac:dyDescent="0.3">
      <c r="B47" s="19"/>
    </row>
    <row r="48" spans="2:2" x14ac:dyDescent="0.3">
      <c r="B48" s="19"/>
    </row>
    <row r="49" spans="2:2" x14ac:dyDescent="0.3">
      <c r="B49" s="19"/>
    </row>
    <row r="50" spans="2:2" x14ac:dyDescent="0.3">
      <c r="B50" s="19"/>
    </row>
    <row r="51" spans="2:2" x14ac:dyDescent="0.3">
      <c r="B51" s="19"/>
    </row>
    <row r="52" spans="2:2" x14ac:dyDescent="0.3">
      <c r="B52" s="19"/>
    </row>
    <row r="53" spans="2:2" x14ac:dyDescent="0.3">
      <c r="B53" s="19"/>
    </row>
    <row r="54" spans="2:2" x14ac:dyDescent="0.3">
      <c r="B54" s="19"/>
    </row>
    <row r="55" spans="2:2" x14ac:dyDescent="0.3">
      <c r="B55" s="19"/>
    </row>
    <row r="56" spans="2:2" x14ac:dyDescent="0.3">
      <c r="B56" s="19"/>
    </row>
    <row r="57" spans="2:2" x14ac:dyDescent="0.3">
      <c r="B57" s="19"/>
    </row>
    <row r="58" spans="2:2" x14ac:dyDescent="0.3">
      <c r="B58" s="19"/>
    </row>
    <row r="59" spans="2:2" x14ac:dyDescent="0.3">
      <c r="B59" s="19"/>
    </row>
    <row r="60" spans="2:2" x14ac:dyDescent="0.3">
      <c r="B60" s="19"/>
    </row>
    <row r="61" spans="2:2" x14ac:dyDescent="0.3">
      <c r="B61" s="19"/>
    </row>
    <row r="62" spans="2:2" x14ac:dyDescent="0.3">
      <c r="B62" s="19"/>
    </row>
    <row r="63" spans="2:2" x14ac:dyDescent="0.3">
      <c r="B63" s="19"/>
    </row>
    <row r="64" spans="2:2" x14ac:dyDescent="0.3">
      <c r="B64" s="19"/>
    </row>
    <row r="65" spans="2:2" x14ac:dyDescent="0.3">
      <c r="B65" s="19"/>
    </row>
    <row r="66" spans="2:2" x14ac:dyDescent="0.3">
      <c r="B66" s="19"/>
    </row>
    <row r="67" spans="2:2" x14ac:dyDescent="0.3">
      <c r="B67" s="19"/>
    </row>
    <row r="68" spans="2:2" x14ac:dyDescent="0.3">
      <c r="B68" s="19"/>
    </row>
    <row r="69" spans="2:2" x14ac:dyDescent="0.3">
      <c r="B69" s="19"/>
    </row>
    <row r="70" spans="2:2" x14ac:dyDescent="0.3">
      <c r="B70" s="19"/>
    </row>
    <row r="71" spans="2:2" x14ac:dyDescent="0.3">
      <c r="B71" s="19"/>
    </row>
    <row r="72" spans="2:2" x14ac:dyDescent="0.3">
      <c r="B72" s="19"/>
    </row>
    <row r="73" spans="2:2" x14ac:dyDescent="0.3">
      <c r="B73" s="19"/>
    </row>
    <row r="74" spans="2:2" x14ac:dyDescent="0.3">
      <c r="B74" s="19"/>
    </row>
    <row r="75" spans="2:2" x14ac:dyDescent="0.3">
      <c r="B75" s="19"/>
    </row>
    <row r="76" spans="2:2" x14ac:dyDescent="0.3">
      <c r="B76" s="19"/>
    </row>
    <row r="77" spans="2:2" x14ac:dyDescent="0.3">
      <c r="B77" s="19"/>
    </row>
    <row r="78" spans="2:2" x14ac:dyDescent="0.3">
      <c r="B78" s="19"/>
    </row>
    <row r="79" spans="2:2" x14ac:dyDescent="0.3">
      <c r="B79" s="19"/>
    </row>
    <row r="80" spans="2:2" x14ac:dyDescent="0.3">
      <c r="B80" s="19"/>
    </row>
    <row r="81" spans="2:2" x14ac:dyDescent="0.3">
      <c r="B81" s="19"/>
    </row>
    <row r="82" spans="2:2" x14ac:dyDescent="0.3">
      <c r="B82" s="19"/>
    </row>
    <row r="83" spans="2:2" x14ac:dyDescent="0.3">
      <c r="B83" s="19"/>
    </row>
    <row r="84" spans="2:2" x14ac:dyDescent="0.3">
      <c r="B84" s="19"/>
    </row>
    <row r="85" spans="2:2" x14ac:dyDescent="0.3">
      <c r="B85" s="19"/>
    </row>
    <row r="86" spans="2:2" x14ac:dyDescent="0.3">
      <c r="B86" s="19"/>
    </row>
    <row r="87" spans="2:2" x14ac:dyDescent="0.3">
      <c r="B87" s="19"/>
    </row>
    <row r="88" spans="2:2" x14ac:dyDescent="0.3">
      <c r="B88" s="19"/>
    </row>
    <row r="89" spans="2:2" x14ac:dyDescent="0.3">
      <c r="B89" s="19"/>
    </row>
    <row r="90" spans="2:2" x14ac:dyDescent="0.3">
      <c r="B90" s="19"/>
    </row>
    <row r="91" spans="2:2" x14ac:dyDescent="0.3">
      <c r="B91" s="19"/>
    </row>
    <row r="92" spans="2:2" x14ac:dyDescent="0.3">
      <c r="B92" s="19"/>
    </row>
    <row r="93" spans="2:2" x14ac:dyDescent="0.3">
      <c r="B93" s="19"/>
    </row>
    <row r="94" spans="2:2" x14ac:dyDescent="0.3">
      <c r="B94" s="19"/>
    </row>
    <row r="95" spans="2:2" x14ac:dyDescent="0.3">
      <c r="B95" s="19"/>
    </row>
    <row r="96" spans="2:2" x14ac:dyDescent="0.3">
      <c r="B96" s="19"/>
    </row>
    <row r="97" spans="2:2" x14ac:dyDescent="0.3">
      <c r="B97" s="19"/>
    </row>
    <row r="98" spans="2:2" x14ac:dyDescent="0.3">
      <c r="B98" s="19"/>
    </row>
    <row r="99" spans="2:2" x14ac:dyDescent="0.3">
      <c r="B99" s="19"/>
    </row>
    <row r="100" spans="2:2" x14ac:dyDescent="0.3">
      <c r="B100" s="19"/>
    </row>
    <row r="101" spans="2:2" x14ac:dyDescent="0.3">
      <c r="B101" s="19"/>
    </row>
    <row r="102" spans="2:2" x14ac:dyDescent="0.3">
      <c r="B102" s="19"/>
    </row>
    <row r="103" spans="2:2" x14ac:dyDescent="0.3">
      <c r="B103" s="19"/>
    </row>
    <row r="104" spans="2:2" x14ac:dyDescent="0.3">
      <c r="B104" s="19"/>
    </row>
    <row r="105" spans="2:2" x14ac:dyDescent="0.3">
      <c r="B105" s="19"/>
    </row>
    <row r="106" spans="2:2" x14ac:dyDescent="0.3">
      <c r="B106" s="19"/>
    </row>
    <row r="107" spans="2:2" x14ac:dyDescent="0.3">
      <c r="B107" s="19"/>
    </row>
    <row r="108" spans="2:2" x14ac:dyDescent="0.3">
      <c r="B108" s="19"/>
    </row>
    <row r="109" spans="2:2" x14ac:dyDescent="0.3">
      <c r="B109" s="19"/>
    </row>
    <row r="110" spans="2:2" x14ac:dyDescent="0.3">
      <c r="B110" s="19"/>
    </row>
    <row r="111" spans="2:2" x14ac:dyDescent="0.3">
      <c r="B111" s="19"/>
    </row>
    <row r="112" spans="2:2" x14ac:dyDescent="0.3">
      <c r="B112" s="19"/>
    </row>
    <row r="113" spans="2:2" x14ac:dyDescent="0.3">
      <c r="B113" s="19"/>
    </row>
    <row r="114" spans="2:2" x14ac:dyDescent="0.3">
      <c r="B114" s="19"/>
    </row>
    <row r="115" spans="2:2" x14ac:dyDescent="0.3">
      <c r="B115" s="19"/>
    </row>
    <row r="116" spans="2:2" x14ac:dyDescent="0.3">
      <c r="B116" s="19"/>
    </row>
    <row r="117" spans="2:2" x14ac:dyDescent="0.3">
      <c r="B117" s="19"/>
    </row>
    <row r="118" spans="2:2" x14ac:dyDescent="0.3">
      <c r="B118" s="19"/>
    </row>
    <row r="119" spans="2:2" x14ac:dyDescent="0.3">
      <c r="B119" s="19"/>
    </row>
    <row r="120" spans="2:2" x14ac:dyDescent="0.3">
      <c r="B120" s="19"/>
    </row>
    <row r="121" spans="2:2" x14ac:dyDescent="0.3">
      <c r="B121" s="19"/>
    </row>
    <row r="122" spans="2:2" x14ac:dyDescent="0.3">
      <c r="B122" s="19"/>
    </row>
    <row r="123" spans="2:2" x14ac:dyDescent="0.3">
      <c r="B123" s="19"/>
    </row>
    <row r="124" spans="2:2" x14ac:dyDescent="0.3">
      <c r="B124" s="19"/>
    </row>
    <row r="125" spans="2:2" x14ac:dyDescent="0.3">
      <c r="B125" s="19"/>
    </row>
    <row r="126" spans="2:2" x14ac:dyDescent="0.3">
      <c r="B126" s="19"/>
    </row>
    <row r="127" spans="2:2" x14ac:dyDescent="0.3">
      <c r="B127" s="19"/>
    </row>
    <row r="128" spans="2:2" x14ac:dyDescent="0.3">
      <c r="B128" s="19"/>
    </row>
    <row r="129" spans="2:2" x14ac:dyDescent="0.3">
      <c r="B129" s="19"/>
    </row>
    <row r="130" spans="2:2" x14ac:dyDescent="0.3">
      <c r="B130" s="19"/>
    </row>
    <row r="131" spans="2:2" x14ac:dyDescent="0.3">
      <c r="B131" s="19"/>
    </row>
    <row r="132" spans="2:2" x14ac:dyDescent="0.3">
      <c r="B132" s="19"/>
    </row>
    <row r="133" spans="2:2" x14ac:dyDescent="0.3">
      <c r="B133" s="19"/>
    </row>
    <row r="134" spans="2:2" x14ac:dyDescent="0.3">
      <c r="B134" s="19"/>
    </row>
    <row r="135" spans="2:2" x14ac:dyDescent="0.3">
      <c r="B135" s="19"/>
    </row>
    <row r="136" spans="2:2" x14ac:dyDescent="0.3">
      <c r="B136" s="19"/>
    </row>
    <row r="137" spans="2:2" x14ac:dyDescent="0.3">
      <c r="B137" s="19"/>
    </row>
    <row r="138" spans="2:2" x14ac:dyDescent="0.3">
      <c r="B138" s="19"/>
    </row>
    <row r="139" spans="2:2" x14ac:dyDescent="0.3">
      <c r="B139" s="19"/>
    </row>
    <row r="140" spans="2:2" x14ac:dyDescent="0.3">
      <c r="B140" s="19"/>
    </row>
    <row r="141" spans="2:2" x14ac:dyDescent="0.3">
      <c r="B141" s="19"/>
    </row>
    <row r="142" spans="2:2" x14ac:dyDescent="0.3">
      <c r="B142" s="19"/>
    </row>
    <row r="143" spans="2:2" x14ac:dyDescent="0.3">
      <c r="B143" s="19"/>
    </row>
    <row r="144" spans="2:2" x14ac:dyDescent="0.3">
      <c r="B144" s="19"/>
    </row>
    <row r="145" spans="2:2" x14ac:dyDescent="0.3">
      <c r="B145" s="19"/>
    </row>
    <row r="146" spans="2:2" x14ac:dyDescent="0.3">
      <c r="B146" s="19"/>
    </row>
    <row r="147" spans="2:2" x14ac:dyDescent="0.3">
      <c r="B147" s="19"/>
    </row>
    <row r="148" spans="2:2" x14ac:dyDescent="0.3">
      <c r="B148" s="19"/>
    </row>
    <row r="149" spans="2:2" x14ac:dyDescent="0.3">
      <c r="B149" s="19"/>
    </row>
    <row r="150" spans="2:2" x14ac:dyDescent="0.3">
      <c r="B150" s="19"/>
    </row>
    <row r="151" spans="2:2" x14ac:dyDescent="0.3">
      <c r="B151" s="19"/>
    </row>
    <row r="152" spans="2:2" x14ac:dyDescent="0.3">
      <c r="B152" s="19"/>
    </row>
    <row r="153" spans="2:2" x14ac:dyDescent="0.3">
      <c r="B153" s="19"/>
    </row>
    <row r="154" spans="2:2" x14ac:dyDescent="0.3">
      <c r="B154" s="19"/>
    </row>
    <row r="155" spans="2:2" x14ac:dyDescent="0.3">
      <c r="B155" s="19"/>
    </row>
    <row r="156" spans="2:2" x14ac:dyDescent="0.3">
      <c r="B156" s="19"/>
    </row>
  </sheetData>
  <mergeCells count="10">
    <mergeCell ref="H11:I11"/>
    <mergeCell ref="A1:D2"/>
    <mergeCell ref="J11:K11"/>
    <mergeCell ref="B4:K4"/>
    <mergeCell ref="J5:K5"/>
    <mergeCell ref="H1:I1"/>
    <mergeCell ref="J1:K1"/>
    <mergeCell ref="H5:I5"/>
    <mergeCell ref="C3:D3"/>
    <mergeCell ref="A3:B3"/>
  </mergeCells>
  <conditionalFormatting sqref="F6:F9">
    <cfRule type="dataBar" priority="1">
      <dataBar>
        <cfvo type="min"/>
        <cfvo type="max"/>
        <color theme="3" tint="0.59999389629810485"/>
      </dataBar>
    </cfRule>
    <cfRule type="dataBar" priority="25">
      <dataBar>
        <cfvo type="min"/>
        <cfvo type="max"/>
        <color rgb="FF008AEF"/>
      </dataBar>
    </cfRule>
  </conditionalFormatting>
  <conditionalFormatting sqref="H2:K2">
    <cfRule type="cellIs" dxfId="4" priority="2" operator="lessThan">
      <formula>0</formula>
    </cfRule>
    <cfRule type="cellIs" dxfId="3" priority="3" operator="greaterThan">
      <formula>0</formula>
    </cfRule>
    <cfRule type="cellIs" dxfId="2" priority="4" operator="greaterThan">
      <formula>"&gt;0"</formula>
    </cfRule>
  </conditionalFormatting>
  <conditionalFormatting sqref="H6:K9">
    <cfRule type="cellIs" dxfId="1" priority="7" operator="lessThan">
      <formula>0</formula>
    </cfRule>
    <cfRule type="cellIs" dxfId="0" priority="8" operator="greaterThan">
      <formula>0</formula>
    </cfRule>
  </conditionalFormatting>
  <dataValidations count="2">
    <dataValidation type="list" allowBlank="1" showInputMessage="1" showErrorMessage="1" sqref="F3:H3" xr:uid="{00000000-0002-0000-0000-000000000000}">
      <formula1>"14 days, 1 month, 3 months"</formula1>
    </dataValidation>
    <dataValidation type="list" allowBlank="1" showInputMessage="1" showErrorMessage="1" sqref="J11:K11" xr:uid="{00000000-0002-0000-0000-000001000000}">
      <formula1>"14 days, 1 month, 3 months, All time"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3"/>
  <sheetViews>
    <sheetView workbookViewId="0">
      <selection activeCell="F16" sqref="F16"/>
    </sheetView>
  </sheetViews>
  <sheetFormatPr defaultRowHeight="14.4" x14ac:dyDescent="0.3"/>
  <cols>
    <col min="1" max="1" width="10.33203125" style="11" bestFit="1" customWidth="1"/>
    <col min="2" max="2" width="41.6640625" style="12" bestFit="1" customWidth="1"/>
    <col min="3" max="3" width="11.6640625" style="12" bestFit="1" customWidth="1"/>
    <col min="4" max="4" width="19.6640625" style="12" customWidth="1"/>
    <col min="5" max="5" width="8.88671875" style="12" customWidth="1"/>
    <col min="6" max="6" width="15.109375" style="13" customWidth="1"/>
    <col min="7" max="7" width="24.6640625" style="13" customWidth="1"/>
    <col min="8" max="8" width="21.21875" style="13" customWidth="1"/>
    <col min="9" max="9" width="21.5546875" style="13" customWidth="1"/>
    <col min="10" max="10" width="18.33203125" style="13" customWidth="1"/>
    <col min="13" max="13" width="41.6640625" bestFit="1" customWidth="1"/>
  </cols>
  <sheetData>
    <row r="1" spans="1:14" x14ac:dyDescent="0.3">
      <c r="A1" s="5" t="s">
        <v>22</v>
      </c>
      <c r="B1" s="6" t="s">
        <v>7</v>
      </c>
      <c r="C1" s="6" t="s">
        <v>23</v>
      </c>
      <c r="D1" s="7" t="s">
        <v>24</v>
      </c>
      <c r="E1" s="8" t="s">
        <v>25</v>
      </c>
      <c r="F1" s="9" t="s">
        <v>26</v>
      </c>
      <c r="G1" s="9" t="s">
        <v>27</v>
      </c>
      <c r="H1" s="10" t="s">
        <v>28</v>
      </c>
      <c r="I1" s="10" t="s">
        <v>29</v>
      </c>
      <c r="J1" s="10" t="s">
        <v>30</v>
      </c>
      <c r="M1" s="25" t="s">
        <v>13</v>
      </c>
      <c r="N1" s="25" t="s">
        <v>14</v>
      </c>
    </row>
    <row r="2" spans="1:14" x14ac:dyDescent="0.3">
      <c r="A2" s="14">
        <v>45366</v>
      </c>
      <c r="B2" s="15" t="str">
        <f>_xlfn.XLOOKUP(Transactions[[#This Row],[Ticker]],$N$1:$N$4,$M$1:$M$4,0)</f>
        <v>Van Phu - Invest Investment Joint Stock Company</v>
      </c>
      <c r="C2" s="15" t="s">
        <v>14</v>
      </c>
      <c r="D2" s="15" t="s">
        <v>31</v>
      </c>
      <c r="E2" s="16">
        <v>200</v>
      </c>
      <c r="F2" s="17">
        <f>INDEX(Sheet1!$A$1:$E$147,MATCH(Transactions!A2,Sheet1!$A$1:$A$147,0),MATCH(Transactions!C2,Sheet1!$A$1:$E$1,0))</f>
        <v>48750</v>
      </c>
      <c r="G2" s="17">
        <f t="shared" ref="G2:G13" si="0">F2*E2</f>
        <v>9750000</v>
      </c>
      <c r="H2" s="18">
        <f t="array" ref="H2">MIN(IF(Sheet1!$B$1:$E$1=Transactions[[#This Row],[Ticker]],Sheet1!$B$1:$E$11))</f>
        <v>56000</v>
      </c>
      <c r="I2" s="18">
        <f t="array" ref="I2">MAX(IF(Sheet1!$B$1:$E$1=Transactions[[#This Row],[Ticker]],Sheet1!$B$1:$E$11))</f>
        <v>58500</v>
      </c>
      <c r="J2" s="17">
        <f>INDEX(Sheet1!$A:$E,2,MATCH(Transactions[[#This Row],[Ticker]],Sheet1!$A$1:$E$1,0))</f>
        <v>56000</v>
      </c>
      <c r="M2" s="25" t="s">
        <v>15</v>
      </c>
      <c r="N2" s="25" t="s">
        <v>16</v>
      </c>
    </row>
    <row r="3" spans="1:14" x14ac:dyDescent="0.3">
      <c r="A3" s="14">
        <v>45366</v>
      </c>
      <c r="B3" s="15" t="str">
        <f>_xlfn.XLOOKUP(Transactions[[#This Row],[Ticker]],$N$1:$N$4,$M$1:$M$4,0)</f>
        <v>Gelex Group Joint Stock Company</v>
      </c>
      <c r="C3" s="15" t="s">
        <v>16</v>
      </c>
      <c r="D3" s="15" t="s">
        <v>31</v>
      </c>
      <c r="E3" s="16">
        <v>100</v>
      </c>
      <c r="F3" s="17">
        <f>INDEX(Sheet1!$A$1:$E$147,MATCH(Transactions!A3,Sheet1!$A$1:$A$147,0),MATCH(Transactions!C3,Sheet1!$A$1:$E$1,0))</f>
        <v>23050</v>
      </c>
      <c r="G3" s="17">
        <f t="shared" si="0"/>
        <v>2305000</v>
      </c>
      <c r="H3" s="18">
        <f t="array" ref="H3">MIN(IF(Sheet1!$B$1:$E$1=Transactions[[#This Row],[Ticker]],Sheet1!$B$1:$E$11))</f>
        <v>20300</v>
      </c>
      <c r="I3" s="18">
        <f t="array" ref="I3">MAX(IF(Sheet1!$B$1:$E$1=Transactions[[#This Row],[Ticker]],Sheet1!$B$1:$E$11))</f>
        <v>22750</v>
      </c>
      <c r="J3" s="17">
        <f>INDEX(Sheet1!$A:$E,2,MATCH(Transactions[[#This Row],[Ticker]],Sheet1!$A$1:$E$1,0))</f>
        <v>20850</v>
      </c>
      <c r="M3" s="25" t="s">
        <v>17</v>
      </c>
      <c r="N3" s="25" t="s">
        <v>18</v>
      </c>
    </row>
    <row r="4" spans="1:14" ht="15" customHeight="1" thickBot="1" x14ac:dyDescent="0.35">
      <c r="A4" s="14">
        <v>45442</v>
      </c>
      <c r="B4" s="15" t="str">
        <f>_xlfn.XLOOKUP(Transactions[[#This Row],[Ticker]],$N$1:$N$4,$M$1:$M$4,0)</f>
        <v>Phu Nhuan Jewelry Joint Stock Company</v>
      </c>
      <c r="C4" s="15" t="s">
        <v>18</v>
      </c>
      <c r="D4" s="15" t="s">
        <v>31</v>
      </c>
      <c r="E4" s="16">
        <v>100</v>
      </c>
      <c r="F4" s="17">
        <f>INDEX(Sheet1!$A$1:$E$147,MATCH(Transactions!A4,Sheet1!$A$1:$A$147,0),MATCH(Transactions!C4,Sheet1!$A$1:$E$1,0))</f>
        <v>92900</v>
      </c>
      <c r="G4" s="17">
        <f t="shared" si="0"/>
        <v>9290000</v>
      </c>
      <c r="H4" s="18">
        <f t="array" ref="H4">MIN(IF(Sheet1!$B$1:$E$1=Transactions[[#This Row],[Ticker]],Sheet1!$B$1:$E$11))</f>
        <v>94800</v>
      </c>
      <c r="I4" s="18">
        <f t="array" ref="I4">MAX(IF(Sheet1!$B$1:$E$1=Transactions[[#This Row],[Ticker]],Sheet1!$B$1:$E$11))</f>
        <v>99000</v>
      </c>
      <c r="J4" s="17">
        <f>INDEX(Sheet1!$A:$E,2,MATCH(Transactions[[#This Row],[Ticker]],Sheet1!$A$1:$E$1,0))</f>
        <v>95600</v>
      </c>
      <c r="M4" s="26" t="s">
        <v>19</v>
      </c>
      <c r="N4" s="26" t="s">
        <v>20</v>
      </c>
    </row>
    <row r="5" spans="1:14" x14ac:dyDescent="0.3">
      <c r="A5" s="14">
        <v>45442</v>
      </c>
      <c r="B5" s="15" t="str">
        <f>_xlfn.XLOOKUP(Transactions[[#This Row],[Ticker]],$N$1:$N$4,$M$1:$M$4,0)</f>
        <v>FPT Corporation</v>
      </c>
      <c r="C5" s="15" t="s">
        <v>20</v>
      </c>
      <c r="D5" s="15" t="s">
        <v>31</v>
      </c>
      <c r="E5" s="16">
        <v>100</v>
      </c>
      <c r="F5" s="17">
        <f>INDEX(Sheet1!$A$1:$E$147,MATCH(Transactions!A5,Sheet1!$A$1:$A$147,0),MATCH(Transactions!C5,Sheet1!$A$1:$E$1,0))</f>
        <v>116590</v>
      </c>
      <c r="G5" s="17">
        <f t="shared" si="0"/>
        <v>11659000</v>
      </c>
      <c r="H5" s="18">
        <f t="array" ref="H5">MIN(IF(Sheet1!$B$1:$E$1=Transactions[[#This Row],[Ticker]],Sheet1!$B$1:$E$11))</f>
        <v>118600</v>
      </c>
      <c r="I5" s="18">
        <f t="array" ref="I5">MAX(IF(Sheet1!$B$1:$E$1=Transactions[[#This Row],[Ticker]],Sheet1!$B$1:$E$11))</f>
        <v>129000</v>
      </c>
      <c r="J5" s="17">
        <f>INDEX(Sheet1!$A:$E,2,MATCH(Transactions[[#This Row],[Ticker]],Sheet1!$A$1:$E$1,0))</f>
        <v>120800</v>
      </c>
    </row>
    <row r="6" spans="1:14" x14ac:dyDescent="0.3">
      <c r="A6" s="14">
        <v>45471</v>
      </c>
      <c r="B6" s="15" t="str">
        <f>_xlfn.XLOOKUP(Transactions[[#This Row],[Ticker]],$N$1:$N$4,$M$1:$M$4,0)</f>
        <v>Van Phu - Invest Investment Joint Stock Company</v>
      </c>
      <c r="C6" s="15" t="s">
        <v>14</v>
      </c>
      <c r="D6" s="15" t="s">
        <v>31</v>
      </c>
      <c r="E6" s="16">
        <v>-200</v>
      </c>
      <c r="F6" s="17">
        <f>INDEX(Sheet1!$A$1:$E$147,MATCH(Transactions!A6,Sheet1!$A$1:$A$147,0),MATCH(Transactions!C6,Sheet1!$A$1:$E$1,0))</f>
        <v>48580</v>
      </c>
      <c r="G6" s="17">
        <f t="shared" si="0"/>
        <v>-9716000</v>
      </c>
      <c r="H6" s="18">
        <f t="array" ref="H6">MIN(IF(Sheet1!$B$1:$E$1=Transactions[[#This Row],[Ticker]],Sheet1!$B$1:$E$11))</f>
        <v>56000</v>
      </c>
      <c r="I6" s="18">
        <f t="array" ref="I6">MAX(IF(Sheet1!$B$1:$E$1=Transactions[[#This Row],[Ticker]],Sheet1!$B$1:$E$11))</f>
        <v>58500</v>
      </c>
      <c r="J6" s="17">
        <f>INDEX(Sheet1!$A:$E,2,MATCH(Transactions[[#This Row],[Ticker]],Sheet1!$A$1:$E$1,0))</f>
        <v>56000</v>
      </c>
    </row>
    <row r="7" spans="1:14" x14ac:dyDescent="0.3">
      <c r="A7" s="14">
        <v>45471</v>
      </c>
      <c r="B7" s="15" t="str">
        <f>_xlfn.XLOOKUP(Transactions[[#This Row],[Ticker]],$N$1:$N$4,$M$1:$M$4,0)</f>
        <v>Gelex Group Joint Stock Company</v>
      </c>
      <c r="C7" s="15" t="s">
        <v>16</v>
      </c>
      <c r="D7" s="15" t="s">
        <v>32</v>
      </c>
      <c r="E7" s="16">
        <v>-100</v>
      </c>
      <c r="F7" s="17">
        <f>INDEX(Sheet1!$A$1:$E$147,MATCH(Transactions!A7,Sheet1!$A$1:$A$147,0),MATCH(Transactions!C7,Sheet1!$A$1:$E$1,0))</f>
        <v>22100</v>
      </c>
      <c r="G7" s="17">
        <f t="shared" si="0"/>
        <v>-2210000</v>
      </c>
      <c r="H7" s="18">
        <f t="array" ref="H7">MIN(IF(Sheet1!$B$1:$E$1=Transactions[[#This Row],[Ticker]],Sheet1!$B$1:$E$11))</f>
        <v>20300</v>
      </c>
      <c r="I7" s="18">
        <f t="array" ref="I7">MAX(IF(Sheet1!$B$1:$E$1=Transactions[[#This Row],[Ticker]],Sheet1!$B$1:$E$11))</f>
        <v>22750</v>
      </c>
      <c r="J7" s="17">
        <f>INDEX(Sheet1!$A:$E,2,MATCH(Transactions[[#This Row],[Ticker]],Sheet1!$A$1:$E$1,0))</f>
        <v>20850</v>
      </c>
    </row>
    <row r="8" spans="1:14" x14ac:dyDescent="0.3">
      <c r="A8" s="14">
        <v>45471</v>
      </c>
      <c r="B8" s="15" t="str">
        <f>_xlfn.XLOOKUP(Transactions[[#This Row],[Ticker]],$N$1:$N$4,$M$1:$M$4,0)</f>
        <v>Phu Nhuan Jewelry Joint Stock Company</v>
      </c>
      <c r="C8" s="15" t="s">
        <v>18</v>
      </c>
      <c r="D8" s="15" t="s">
        <v>31</v>
      </c>
      <c r="E8" s="16">
        <v>-100</v>
      </c>
      <c r="F8" s="17">
        <f>INDEX(Sheet1!$A$1:$E$147,MATCH(Transactions!A8,Sheet1!$A$1:$A$147,0),MATCH(Transactions!C8,Sheet1!$A$1:$E$1,0))</f>
        <v>95500</v>
      </c>
      <c r="G8" s="17">
        <f t="shared" si="0"/>
        <v>-9550000</v>
      </c>
      <c r="H8" s="18">
        <f t="array" ref="H8">MIN(IF(Sheet1!$B$1:$E$1=Transactions[[#This Row],[Ticker]],Sheet1!$B$1:$E$11))</f>
        <v>94800</v>
      </c>
      <c r="I8" s="18">
        <f t="array" ref="I8">MAX(IF(Sheet1!$B$1:$E$1=Transactions[[#This Row],[Ticker]],Sheet1!$B$1:$E$11))</f>
        <v>99000</v>
      </c>
      <c r="J8" s="17">
        <f>INDEX(Sheet1!$A:$E,2,MATCH(Transactions[[#This Row],[Ticker]],Sheet1!$A$1:$E$1,0))</f>
        <v>95600</v>
      </c>
    </row>
    <row r="9" spans="1:14" x14ac:dyDescent="0.3">
      <c r="A9" s="14">
        <v>45471</v>
      </c>
      <c r="B9" s="15" t="str">
        <f>_xlfn.XLOOKUP(Transactions[[#This Row],[Ticker]],$N$1:$N$4,$M$1:$M$4,0)</f>
        <v>FPT Corporation</v>
      </c>
      <c r="C9" s="15" t="s">
        <v>20</v>
      </c>
      <c r="D9" s="15" t="s">
        <v>31</v>
      </c>
      <c r="E9" s="16">
        <v>-100</v>
      </c>
      <c r="F9" s="17">
        <f>INDEX(Sheet1!$A$1:$E$147,MATCH(Transactions!A9,Sheet1!$A$1:$A$147,0),MATCH(Transactions!C9,Sheet1!$A$1:$E$1,0))</f>
        <v>130500</v>
      </c>
      <c r="G9" s="17">
        <f t="shared" si="0"/>
        <v>-13050000</v>
      </c>
      <c r="H9" s="18">
        <f t="array" ref="H9">MIN(IF(Sheet1!$B$1:$E$1=Transactions[[#This Row],[Ticker]],Sheet1!$B$1:$E$11))</f>
        <v>118600</v>
      </c>
      <c r="I9" s="18">
        <f t="array" ref="I9">MAX(IF(Sheet1!$B$1:$E$1=Transactions[[#This Row],[Ticker]],Sheet1!$B$1:$E$11))</f>
        <v>129000</v>
      </c>
      <c r="J9" s="17">
        <f>INDEX(Sheet1!$A:$E,2,MATCH(Transactions[[#This Row],[Ticker]],Sheet1!$A$1:$E$1,0))</f>
        <v>120800</v>
      </c>
    </row>
    <row r="10" spans="1:14" x14ac:dyDescent="0.3">
      <c r="A10" s="14">
        <v>45492</v>
      </c>
      <c r="B10" s="15" t="str">
        <f>_xlfn.XLOOKUP(Transactions[[#This Row],[Ticker]],$N$1:$N$4,$M$1:$M$4,0)</f>
        <v>Van Phu - Invest Investment Joint Stock Company</v>
      </c>
      <c r="C10" s="15" t="s">
        <v>14</v>
      </c>
      <c r="D10" s="15" t="s">
        <v>31</v>
      </c>
      <c r="E10" s="16">
        <v>734</v>
      </c>
      <c r="F10" s="17">
        <f>INDEX(Sheet1!$A$1:$E$147,MATCH(Transactions!A10,Sheet1!$A$1:$A$147,0),MATCH(Transactions!C10,Sheet1!$A$1:$E$1,0))</f>
        <v>51330</v>
      </c>
      <c r="G10" s="17">
        <f t="shared" si="0"/>
        <v>37676220</v>
      </c>
      <c r="H10" s="18">
        <f t="array" ref="H10">MIN(IF(Sheet1!$B$1:$E$1=Transactions[[#This Row],[Ticker]],Sheet1!$B$1:$E$11))</f>
        <v>56000</v>
      </c>
      <c r="I10" s="18">
        <f t="array" ref="I10">MAX(IF(Sheet1!$B$1:$E$1=Transactions[[#This Row],[Ticker]],Sheet1!$B$1:$E$11))</f>
        <v>58500</v>
      </c>
      <c r="J10" s="17">
        <f>INDEX(Sheet1!$A:$E,2,MATCH(Transactions[[#This Row],[Ticker]],Sheet1!$A$1:$E$1,0))</f>
        <v>56000</v>
      </c>
    </row>
    <row r="11" spans="1:14" x14ac:dyDescent="0.3">
      <c r="A11" s="14">
        <v>45492</v>
      </c>
      <c r="B11" s="15" t="str">
        <f>_xlfn.XLOOKUP(Transactions[[#This Row],[Ticker]],$N$1:$N$4,$M$1:$M$4,0)</f>
        <v>Gelex Group Joint Stock Company</v>
      </c>
      <c r="C11" s="15" t="s">
        <v>16</v>
      </c>
      <c r="D11" s="15" t="s">
        <v>32</v>
      </c>
      <c r="E11" s="16">
        <v>104</v>
      </c>
      <c r="F11" s="17">
        <f>INDEX(Sheet1!$A$1:$E$147,MATCH(Transactions!A11,Sheet1!$A$1:$A$147,0),MATCH(Transactions!C11,Sheet1!$A$1:$E$1,0))</f>
        <v>22100</v>
      </c>
      <c r="G11" s="17">
        <f t="shared" si="0"/>
        <v>2298400</v>
      </c>
      <c r="H11" s="18">
        <f t="array" ref="H11">MIN(IF(Sheet1!$B$1:$E$1=Transactions[[#This Row],[Ticker]],Sheet1!$B$1:$E$11))</f>
        <v>20300</v>
      </c>
      <c r="I11" s="18">
        <f t="array" ref="I11">MAX(IF(Sheet1!$B$1:$E$1=Transactions[[#This Row],[Ticker]],Sheet1!$B$1:$E$11))</f>
        <v>22750</v>
      </c>
      <c r="J11" s="17">
        <f>INDEX(Sheet1!$A:$E,2,MATCH(Transactions[[#This Row],[Ticker]],Sheet1!$A$1:$E$1,0))</f>
        <v>20850</v>
      </c>
    </row>
    <row r="12" spans="1:14" x14ac:dyDescent="0.3">
      <c r="A12" s="14">
        <v>45492</v>
      </c>
      <c r="B12" s="15" t="str">
        <f>_xlfn.XLOOKUP(Transactions[[#This Row],[Ticker]],$N$1:$N$4,$M$1:$M$4,0)</f>
        <v>Phu Nhuan Jewelry Joint Stock Company</v>
      </c>
      <c r="C12" s="15" t="s">
        <v>18</v>
      </c>
      <c r="D12" s="15" t="s">
        <v>31</v>
      </c>
      <c r="E12" s="16">
        <v>28</v>
      </c>
      <c r="F12" s="17">
        <f>INDEX(Sheet1!$A$1:$E$147,MATCH(Transactions!A12,Sheet1!$A$1:$A$147,0),MATCH(Transactions!C12,Sheet1!$A$1:$E$1,0))</f>
        <v>95700</v>
      </c>
      <c r="G12" s="17">
        <f t="shared" si="0"/>
        <v>2679600</v>
      </c>
      <c r="H12" s="18">
        <f t="array" ref="H12">MIN(IF(Sheet1!$B$1:$E$1=Transactions[[#This Row],[Ticker]],Sheet1!$B$1:$E$11))</f>
        <v>94800</v>
      </c>
      <c r="I12" s="18">
        <f t="array" ref="I12">MAX(IF(Sheet1!$B$1:$E$1=Transactions[[#This Row],[Ticker]],Sheet1!$B$1:$E$11))</f>
        <v>99000</v>
      </c>
      <c r="J12" s="17">
        <f>INDEX(Sheet1!$A:$E,2,MATCH(Transactions[[#This Row],[Ticker]],Sheet1!$A$1:$E$1,0))</f>
        <v>95600</v>
      </c>
    </row>
    <row r="13" spans="1:14" x14ac:dyDescent="0.3">
      <c r="A13" s="14">
        <v>45492</v>
      </c>
      <c r="B13" s="15" t="str">
        <f>_xlfn.XLOOKUP(Transactions[[#This Row],[Ticker]],$N$1:$N$4,$M$1:$M$4,0)</f>
        <v>FPT Corporation</v>
      </c>
      <c r="C13" s="15" t="s">
        <v>20</v>
      </c>
      <c r="D13" s="15" t="s">
        <v>31</v>
      </c>
      <c r="E13" s="16">
        <v>455</v>
      </c>
      <c r="F13" s="17">
        <f>INDEX(Sheet1!$A$1:$E$147,MATCH(Transactions!A13,Sheet1!$A$1:$A$147,0),MATCH(Transactions!C13,Sheet1!$A$1:$E$1,0))</f>
        <v>126000</v>
      </c>
      <c r="G13" s="17">
        <f t="shared" si="0"/>
        <v>57330000</v>
      </c>
      <c r="H13" s="18">
        <f t="array" ref="H13">MIN(IF(Sheet1!$B$1:$E$1=Transactions[[#This Row],[Ticker]],Sheet1!$B$1:$E$11))</f>
        <v>118600</v>
      </c>
      <c r="I13" s="18">
        <f t="array" ref="I13">MAX(IF(Sheet1!$B$1:$E$1=Transactions[[#This Row],[Ticker]],Sheet1!$B$1:$E$11))</f>
        <v>129000</v>
      </c>
      <c r="J13" s="17">
        <f>INDEX(Sheet1!$A:$E,2,MATCH(Transactions[[#This Row],[Ticker]],Sheet1!$A$1:$E$1,0))</f>
        <v>120800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I153"/>
  <sheetViews>
    <sheetView topLeftCell="C7" workbookViewId="0">
      <selection activeCell="E6" sqref="E6"/>
    </sheetView>
  </sheetViews>
  <sheetFormatPr defaultRowHeight="14.4" x14ac:dyDescent="0.3"/>
  <cols>
    <col min="3" max="3" width="10.33203125" style="19" customWidth="1"/>
    <col min="4" max="4" width="7.109375" bestFit="1" customWidth="1"/>
    <col min="5" max="5" width="13" style="19" customWidth="1"/>
  </cols>
  <sheetData>
    <row r="2" spans="2:9" x14ac:dyDescent="0.3">
      <c r="B2" s="64" t="s">
        <v>21</v>
      </c>
      <c r="C2" s="65"/>
      <c r="D2" t="str">
        <f>Dashboard!J11</f>
        <v>3 months</v>
      </c>
    </row>
    <row r="5" spans="2:9" x14ac:dyDescent="0.3">
      <c r="E5" s="19" t="str">
        <f t="array" ref="E5:I152">_xlfn.IFS(D2="14 days",Sheet1!$A$1:$E$11,D2="1 month",Sheet1!$A$1:$E$23,D2="3 months",Sheet1!$A$1:$E$68,D2="All time",Sheet1!$A$1:$E$148)</f>
        <v>time</v>
      </c>
      <c r="F5" t="str">
        <v>FPT</v>
      </c>
      <c r="G5" t="str">
        <v>GEX</v>
      </c>
      <c r="H5" t="str">
        <v>PNJ</v>
      </c>
      <c r="I5" t="str">
        <v>VPI</v>
      </c>
    </row>
    <row r="6" spans="2:9" x14ac:dyDescent="0.3">
      <c r="E6" s="19">
        <v>45510</v>
      </c>
      <c r="F6">
        <v>120800</v>
      </c>
      <c r="G6">
        <v>20850</v>
      </c>
      <c r="H6">
        <v>95600</v>
      </c>
      <c r="I6">
        <v>56000</v>
      </c>
    </row>
    <row r="7" spans="2:9" x14ac:dyDescent="0.3">
      <c r="D7" s="20" t="str">
        <f t="array" ref="D7">_xlfn.IFS(C4 = "FPT",Sheet1!B1:B147,C4="GEX",Sheet1!C1:C147,C4="PNJ",Sheet1!D1:D147,C4="VPI",Sheet1!E1:E147,C4="","")</f>
        <v/>
      </c>
      <c r="E7" s="22">
        <v>45509</v>
      </c>
      <c r="F7">
        <v>118600</v>
      </c>
      <c r="G7">
        <v>20300</v>
      </c>
      <c r="H7">
        <v>95200</v>
      </c>
      <c r="I7">
        <v>56200</v>
      </c>
    </row>
    <row r="8" spans="2:9" x14ac:dyDescent="0.3">
      <c r="D8" s="21"/>
      <c r="E8" s="22">
        <v>45506</v>
      </c>
      <c r="F8">
        <v>123200</v>
      </c>
      <c r="G8">
        <v>21500</v>
      </c>
      <c r="H8">
        <v>99000</v>
      </c>
      <c r="I8">
        <v>57700</v>
      </c>
    </row>
    <row r="9" spans="2:9" x14ac:dyDescent="0.3">
      <c r="D9" s="21"/>
      <c r="E9" s="22">
        <v>45505</v>
      </c>
      <c r="F9">
        <v>124800</v>
      </c>
      <c r="G9">
        <v>21500</v>
      </c>
      <c r="H9">
        <v>97800</v>
      </c>
      <c r="I9">
        <v>57500</v>
      </c>
    </row>
    <row r="10" spans="2:9" x14ac:dyDescent="0.3">
      <c r="D10" s="21"/>
      <c r="E10" s="22">
        <v>45504</v>
      </c>
      <c r="F10">
        <v>128600</v>
      </c>
      <c r="G10">
        <v>22750</v>
      </c>
      <c r="H10">
        <v>97100</v>
      </c>
      <c r="I10">
        <v>58500</v>
      </c>
    </row>
    <row r="11" spans="2:9" x14ac:dyDescent="0.3">
      <c r="D11" s="21"/>
      <c r="E11" s="22">
        <v>45503</v>
      </c>
      <c r="F11">
        <v>128000</v>
      </c>
      <c r="G11">
        <v>22750</v>
      </c>
      <c r="H11">
        <v>96900</v>
      </c>
      <c r="I11">
        <v>58500</v>
      </c>
    </row>
    <row r="12" spans="2:9" x14ac:dyDescent="0.3">
      <c r="D12" s="21"/>
      <c r="E12" s="22">
        <v>45502</v>
      </c>
      <c r="F12">
        <v>129000</v>
      </c>
      <c r="G12">
        <v>22550</v>
      </c>
      <c r="H12">
        <v>96800</v>
      </c>
      <c r="I12">
        <v>58200</v>
      </c>
    </row>
    <row r="13" spans="2:9" x14ac:dyDescent="0.3">
      <c r="D13" s="21"/>
      <c r="E13" s="22">
        <v>45499</v>
      </c>
      <c r="F13">
        <v>128000</v>
      </c>
      <c r="G13">
        <v>22600</v>
      </c>
      <c r="H13">
        <v>96200</v>
      </c>
      <c r="I13">
        <v>57600</v>
      </c>
    </row>
    <row r="14" spans="2:9" x14ac:dyDescent="0.3">
      <c r="D14" s="21"/>
      <c r="E14" s="22">
        <v>45498</v>
      </c>
      <c r="F14">
        <v>125000</v>
      </c>
      <c r="G14">
        <v>22400</v>
      </c>
      <c r="H14">
        <v>94800</v>
      </c>
      <c r="I14">
        <v>57700</v>
      </c>
    </row>
    <row r="15" spans="2:9" x14ac:dyDescent="0.3">
      <c r="D15" s="21"/>
      <c r="E15" s="22">
        <v>45497</v>
      </c>
      <c r="F15">
        <v>126000</v>
      </c>
      <c r="G15">
        <v>22500</v>
      </c>
      <c r="H15">
        <v>94800</v>
      </c>
      <c r="I15">
        <v>58330</v>
      </c>
    </row>
    <row r="16" spans="2:9" x14ac:dyDescent="0.3">
      <c r="D16" s="21"/>
      <c r="E16" s="22">
        <v>45496</v>
      </c>
      <c r="F16">
        <v>125500</v>
      </c>
      <c r="G16">
        <v>21850</v>
      </c>
      <c r="H16">
        <v>93800</v>
      </c>
      <c r="I16">
        <v>55830</v>
      </c>
    </row>
    <row r="17" spans="4:9" x14ac:dyDescent="0.3">
      <c r="D17" s="21"/>
      <c r="E17" s="22">
        <v>45495</v>
      </c>
      <c r="F17">
        <v>124100</v>
      </c>
      <c r="G17">
        <v>22100</v>
      </c>
      <c r="H17">
        <v>94200</v>
      </c>
      <c r="I17">
        <v>53330</v>
      </c>
    </row>
    <row r="18" spans="4:9" x14ac:dyDescent="0.3">
      <c r="D18" s="21"/>
      <c r="E18" s="22">
        <v>45492</v>
      </c>
      <c r="F18">
        <v>126000</v>
      </c>
      <c r="G18">
        <v>22100</v>
      </c>
      <c r="H18">
        <v>95700</v>
      </c>
      <c r="I18">
        <v>51330</v>
      </c>
    </row>
    <row r="19" spans="4:9" x14ac:dyDescent="0.3">
      <c r="D19" s="21"/>
      <c r="E19" s="22">
        <v>45491</v>
      </c>
      <c r="F19">
        <v>127900</v>
      </c>
      <c r="G19">
        <v>22700</v>
      </c>
      <c r="H19">
        <v>96000</v>
      </c>
      <c r="I19">
        <v>51080</v>
      </c>
    </row>
    <row r="20" spans="4:9" x14ac:dyDescent="0.3">
      <c r="D20" s="21"/>
      <c r="E20" s="22">
        <v>45490</v>
      </c>
      <c r="F20">
        <v>131900</v>
      </c>
      <c r="G20">
        <v>22100</v>
      </c>
      <c r="H20">
        <v>95900</v>
      </c>
      <c r="I20">
        <v>50500</v>
      </c>
    </row>
    <row r="21" spans="4:9" x14ac:dyDescent="0.3">
      <c r="D21" s="21"/>
      <c r="E21" s="22">
        <v>45489</v>
      </c>
      <c r="F21">
        <v>134000</v>
      </c>
      <c r="G21">
        <v>23000</v>
      </c>
      <c r="H21">
        <v>97100</v>
      </c>
      <c r="I21">
        <v>50670</v>
      </c>
    </row>
    <row r="22" spans="4:9" x14ac:dyDescent="0.3">
      <c r="D22" s="21"/>
      <c r="E22" s="22">
        <v>45488</v>
      </c>
      <c r="F22">
        <v>132700</v>
      </c>
      <c r="G22">
        <v>23500</v>
      </c>
      <c r="H22">
        <v>97700</v>
      </c>
      <c r="I22">
        <v>50670</v>
      </c>
    </row>
    <row r="23" spans="4:9" x14ac:dyDescent="0.3">
      <c r="D23" s="21"/>
      <c r="E23" s="22">
        <v>45485</v>
      </c>
      <c r="F23">
        <v>133800</v>
      </c>
      <c r="G23">
        <v>23000</v>
      </c>
      <c r="H23">
        <v>97700</v>
      </c>
      <c r="I23">
        <v>50580</v>
      </c>
    </row>
    <row r="24" spans="4:9" x14ac:dyDescent="0.3">
      <c r="D24" s="21"/>
      <c r="E24" s="22">
        <v>45484</v>
      </c>
      <c r="F24">
        <v>133000</v>
      </c>
      <c r="G24">
        <v>23200</v>
      </c>
      <c r="H24">
        <v>97400</v>
      </c>
      <c r="I24">
        <v>50580</v>
      </c>
    </row>
    <row r="25" spans="4:9" x14ac:dyDescent="0.3">
      <c r="D25" s="21"/>
      <c r="E25" s="22">
        <v>45483</v>
      </c>
      <c r="F25">
        <v>134000</v>
      </c>
      <c r="G25">
        <v>23350</v>
      </c>
      <c r="H25">
        <v>98000</v>
      </c>
      <c r="I25">
        <v>50420</v>
      </c>
    </row>
    <row r="26" spans="4:9" x14ac:dyDescent="0.3">
      <c r="D26" s="21"/>
      <c r="E26" s="22">
        <v>45482</v>
      </c>
      <c r="F26">
        <v>137500</v>
      </c>
      <c r="G26">
        <v>23700</v>
      </c>
      <c r="H26">
        <v>98700</v>
      </c>
      <c r="I26">
        <v>51420</v>
      </c>
    </row>
    <row r="27" spans="4:9" x14ac:dyDescent="0.3">
      <c r="D27" s="21"/>
      <c r="E27" s="22">
        <v>45481</v>
      </c>
      <c r="F27">
        <v>139600</v>
      </c>
      <c r="G27">
        <v>22800</v>
      </c>
      <c r="H27">
        <v>95400</v>
      </c>
      <c r="I27">
        <v>51250</v>
      </c>
    </row>
    <row r="28" spans="4:9" x14ac:dyDescent="0.3">
      <c r="D28" s="21"/>
      <c r="E28" s="22">
        <v>45478</v>
      </c>
      <c r="F28">
        <v>138700</v>
      </c>
      <c r="G28">
        <v>22800</v>
      </c>
      <c r="H28">
        <v>95000</v>
      </c>
      <c r="I28">
        <v>51250</v>
      </c>
    </row>
    <row r="29" spans="4:9" x14ac:dyDescent="0.3">
      <c r="D29" s="21"/>
      <c r="E29" s="22">
        <v>45477</v>
      </c>
      <c r="F29">
        <v>135800</v>
      </c>
      <c r="G29">
        <v>22700</v>
      </c>
      <c r="H29">
        <v>94900</v>
      </c>
      <c r="I29">
        <v>51170</v>
      </c>
    </row>
    <row r="30" spans="4:9" x14ac:dyDescent="0.3">
      <c r="D30" s="21"/>
      <c r="E30" s="22">
        <v>45476</v>
      </c>
      <c r="F30">
        <v>131000</v>
      </c>
      <c r="G30">
        <v>22550</v>
      </c>
      <c r="H30">
        <v>94600</v>
      </c>
      <c r="I30">
        <v>50000</v>
      </c>
    </row>
    <row r="31" spans="4:9" x14ac:dyDescent="0.3">
      <c r="D31" s="21"/>
      <c r="E31" s="22">
        <v>45475</v>
      </c>
      <c r="F31">
        <v>128000</v>
      </c>
      <c r="G31">
        <v>22500</v>
      </c>
      <c r="H31">
        <v>95000</v>
      </c>
      <c r="I31">
        <v>49830</v>
      </c>
    </row>
    <row r="32" spans="4:9" x14ac:dyDescent="0.3">
      <c r="D32" s="21"/>
      <c r="E32" s="22">
        <v>45474</v>
      </c>
      <c r="F32">
        <v>128600</v>
      </c>
      <c r="G32">
        <v>22250</v>
      </c>
      <c r="H32">
        <v>94000</v>
      </c>
      <c r="I32">
        <v>49170</v>
      </c>
    </row>
    <row r="33" spans="4:9" x14ac:dyDescent="0.3">
      <c r="D33" s="21"/>
      <c r="E33" s="22">
        <v>45471</v>
      </c>
      <c r="F33">
        <v>130500</v>
      </c>
      <c r="G33">
        <v>22100</v>
      </c>
      <c r="H33">
        <v>95500</v>
      </c>
      <c r="I33">
        <v>48580</v>
      </c>
    </row>
    <row r="34" spans="4:9" x14ac:dyDescent="0.3">
      <c r="D34" s="21"/>
      <c r="E34" s="22">
        <v>45470</v>
      </c>
      <c r="F34">
        <v>132800</v>
      </c>
      <c r="G34">
        <v>22350</v>
      </c>
      <c r="H34">
        <v>95500</v>
      </c>
      <c r="I34">
        <v>48420</v>
      </c>
    </row>
    <row r="35" spans="4:9" x14ac:dyDescent="0.3">
      <c r="D35" s="21"/>
      <c r="E35" s="22">
        <v>45469</v>
      </c>
      <c r="F35">
        <v>131800</v>
      </c>
      <c r="G35">
        <v>22250</v>
      </c>
      <c r="H35">
        <v>96100</v>
      </c>
      <c r="I35">
        <v>48750</v>
      </c>
    </row>
    <row r="36" spans="4:9" x14ac:dyDescent="0.3">
      <c r="D36" s="21"/>
      <c r="E36" s="22">
        <v>45468</v>
      </c>
      <c r="F36">
        <v>130000</v>
      </c>
      <c r="G36">
        <v>22400</v>
      </c>
      <c r="H36">
        <v>96500</v>
      </c>
      <c r="I36">
        <v>48080</v>
      </c>
    </row>
    <row r="37" spans="4:9" x14ac:dyDescent="0.3">
      <c r="D37" s="21"/>
      <c r="E37" s="22">
        <v>45467</v>
      </c>
      <c r="F37">
        <v>132100</v>
      </c>
      <c r="G37">
        <v>22000</v>
      </c>
      <c r="H37">
        <v>97300</v>
      </c>
      <c r="I37">
        <v>47670</v>
      </c>
    </row>
    <row r="38" spans="4:9" x14ac:dyDescent="0.3">
      <c r="D38" s="21"/>
      <c r="E38" s="22">
        <v>45464</v>
      </c>
      <c r="F38">
        <v>136100</v>
      </c>
      <c r="G38">
        <v>23200</v>
      </c>
      <c r="H38">
        <v>97700</v>
      </c>
      <c r="I38">
        <v>47830</v>
      </c>
    </row>
    <row r="39" spans="4:9" x14ac:dyDescent="0.3">
      <c r="D39" s="21"/>
      <c r="E39" s="22">
        <v>45463</v>
      </c>
      <c r="F39">
        <v>133300</v>
      </c>
      <c r="G39">
        <v>23300</v>
      </c>
      <c r="H39">
        <v>97800</v>
      </c>
      <c r="I39">
        <v>47830</v>
      </c>
    </row>
    <row r="40" spans="4:9" x14ac:dyDescent="0.3">
      <c r="D40" s="21"/>
      <c r="E40" s="22">
        <v>45462</v>
      </c>
      <c r="F40">
        <v>131500</v>
      </c>
      <c r="G40">
        <v>23850</v>
      </c>
      <c r="H40">
        <v>96800</v>
      </c>
      <c r="I40">
        <v>47830</v>
      </c>
    </row>
    <row r="41" spans="4:9" x14ac:dyDescent="0.3">
      <c r="D41" s="21"/>
      <c r="E41" s="22">
        <v>45461</v>
      </c>
      <c r="F41">
        <v>128000</v>
      </c>
      <c r="G41">
        <v>23900</v>
      </c>
      <c r="H41">
        <v>96600</v>
      </c>
      <c r="I41">
        <v>47920</v>
      </c>
    </row>
    <row r="42" spans="4:9" x14ac:dyDescent="0.3">
      <c r="D42" s="21"/>
      <c r="E42" s="22">
        <v>45460</v>
      </c>
      <c r="F42">
        <v>128800</v>
      </c>
      <c r="G42">
        <v>23800</v>
      </c>
      <c r="H42">
        <v>96000</v>
      </c>
      <c r="I42">
        <v>47750</v>
      </c>
    </row>
    <row r="43" spans="4:9" x14ac:dyDescent="0.3">
      <c r="D43" s="21"/>
      <c r="E43" s="22">
        <v>45457</v>
      </c>
      <c r="F43">
        <v>131000</v>
      </c>
      <c r="G43">
        <v>23700</v>
      </c>
      <c r="H43">
        <v>95800</v>
      </c>
      <c r="I43">
        <v>47920</v>
      </c>
    </row>
    <row r="44" spans="4:9" x14ac:dyDescent="0.3">
      <c r="D44" s="21"/>
      <c r="E44" s="22">
        <v>45456</v>
      </c>
      <c r="F44">
        <v>130000</v>
      </c>
      <c r="G44">
        <v>23700</v>
      </c>
      <c r="H44">
        <v>97300</v>
      </c>
      <c r="I44">
        <v>48750</v>
      </c>
    </row>
    <row r="45" spans="4:9" x14ac:dyDescent="0.3">
      <c r="D45" s="21"/>
      <c r="E45" s="22">
        <v>45455</v>
      </c>
      <c r="F45">
        <v>132000</v>
      </c>
      <c r="G45">
        <v>23550</v>
      </c>
      <c r="H45">
        <v>96900</v>
      </c>
      <c r="I45">
        <v>48250</v>
      </c>
    </row>
    <row r="46" spans="4:9" x14ac:dyDescent="0.3">
      <c r="D46" s="21"/>
      <c r="E46" s="22">
        <v>45454</v>
      </c>
      <c r="F46">
        <v>126520</v>
      </c>
      <c r="G46">
        <v>23250</v>
      </c>
      <c r="H46">
        <v>94300</v>
      </c>
      <c r="I46">
        <v>47830</v>
      </c>
    </row>
    <row r="47" spans="4:9" x14ac:dyDescent="0.3">
      <c r="D47" s="21"/>
      <c r="E47" s="22">
        <v>45453</v>
      </c>
      <c r="F47">
        <v>124360</v>
      </c>
      <c r="G47">
        <v>23900</v>
      </c>
      <c r="H47">
        <v>94600</v>
      </c>
      <c r="I47">
        <v>48750</v>
      </c>
    </row>
    <row r="48" spans="4:9" x14ac:dyDescent="0.3">
      <c r="D48" s="21"/>
      <c r="E48" s="22">
        <v>45450</v>
      </c>
      <c r="F48">
        <v>122640</v>
      </c>
      <c r="G48">
        <v>23900</v>
      </c>
      <c r="H48">
        <v>94600</v>
      </c>
      <c r="I48">
        <v>48920</v>
      </c>
    </row>
    <row r="49" spans="4:9" x14ac:dyDescent="0.3">
      <c r="D49" s="21"/>
      <c r="E49" s="22">
        <v>45449</v>
      </c>
      <c r="F49">
        <v>120560</v>
      </c>
      <c r="G49">
        <v>23600</v>
      </c>
      <c r="H49">
        <v>95000</v>
      </c>
      <c r="I49">
        <v>49170</v>
      </c>
    </row>
    <row r="50" spans="4:9" x14ac:dyDescent="0.3">
      <c r="D50" s="21"/>
      <c r="E50" s="22">
        <v>45448</v>
      </c>
      <c r="F50">
        <v>120990</v>
      </c>
      <c r="G50">
        <v>23600</v>
      </c>
      <c r="H50">
        <v>94400</v>
      </c>
      <c r="I50">
        <v>49750</v>
      </c>
    </row>
    <row r="51" spans="4:9" x14ac:dyDescent="0.3">
      <c r="D51" s="21"/>
      <c r="E51" s="22">
        <v>45447</v>
      </c>
      <c r="F51">
        <v>120130</v>
      </c>
      <c r="G51">
        <v>23850</v>
      </c>
      <c r="H51">
        <v>94800</v>
      </c>
      <c r="I51">
        <v>50170</v>
      </c>
    </row>
    <row r="52" spans="4:9" x14ac:dyDescent="0.3">
      <c r="D52" s="21"/>
      <c r="E52" s="22">
        <v>45446</v>
      </c>
      <c r="F52">
        <v>118230</v>
      </c>
      <c r="G52">
        <v>23800</v>
      </c>
      <c r="H52">
        <v>93600</v>
      </c>
      <c r="I52">
        <v>50170</v>
      </c>
    </row>
    <row r="53" spans="4:9" x14ac:dyDescent="0.3">
      <c r="D53" s="21"/>
      <c r="E53" s="22">
        <v>45443</v>
      </c>
      <c r="F53">
        <v>116240</v>
      </c>
      <c r="G53">
        <v>23300</v>
      </c>
      <c r="H53">
        <v>93900</v>
      </c>
      <c r="I53">
        <v>49580</v>
      </c>
    </row>
    <row r="54" spans="4:9" x14ac:dyDescent="0.3">
      <c r="D54" s="21"/>
      <c r="E54" s="22">
        <v>45442</v>
      </c>
      <c r="F54">
        <v>116590</v>
      </c>
      <c r="G54">
        <v>23600</v>
      </c>
      <c r="H54">
        <v>92900</v>
      </c>
      <c r="I54">
        <v>49250</v>
      </c>
    </row>
    <row r="55" spans="4:9" x14ac:dyDescent="0.3">
      <c r="D55" s="21"/>
      <c r="E55" s="22">
        <v>45441</v>
      </c>
      <c r="F55">
        <v>117190</v>
      </c>
      <c r="G55">
        <v>23600</v>
      </c>
      <c r="H55">
        <v>93300</v>
      </c>
      <c r="I55">
        <v>49080</v>
      </c>
    </row>
    <row r="56" spans="4:9" x14ac:dyDescent="0.3">
      <c r="D56" s="21"/>
      <c r="E56" s="22">
        <v>45440</v>
      </c>
      <c r="F56">
        <v>118320</v>
      </c>
      <c r="G56">
        <v>24000</v>
      </c>
      <c r="H56">
        <v>94900</v>
      </c>
      <c r="I56">
        <v>49000</v>
      </c>
    </row>
    <row r="57" spans="4:9" x14ac:dyDescent="0.3">
      <c r="D57" s="21"/>
      <c r="E57" s="22">
        <v>45439</v>
      </c>
      <c r="F57">
        <v>114690</v>
      </c>
      <c r="G57">
        <v>23950</v>
      </c>
      <c r="H57">
        <v>94200</v>
      </c>
      <c r="I57">
        <v>48580</v>
      </c>
    </row>
    <row r="58" spans="4:9" x14ac:dyDescent="0.3">
      <c r="D58" s="21"/>
      <c r="E58" s="22">
        <v>45436</v>
      </c>
      <c r="F58">
        <v>113910</v>
      </c>
      <c r="G58">
        <v>23000</v>
      </c>
      <c r="H58">
        <v>94900</v>
      </c>
      <c r="I58">
        <v>48500</v>
      </c>
    </row>
    <row r="59" spans="4:9" x14ac:dyDescent="0.3">
      <c r="D59" s="21"/>
      <c r="E59" s="22">
        <v>45435</v>
      </c>
      <c r="F59">
        <v>118750</v>
      </c>
      <c r="G59">
        <v>23700</v>
      </c>
      <c r="H59">
        <v>98100</v>
      </c>
      <c r="I59">
        <v>48750</v>
      </c>
    </row>
    <row r="60" spans="4:9" x14ac:dyDescent="0.3">
      <c r="D60" s="21"/>
      <c r="E60" s="22">
        <v>45434</v>
      </c>
      <c r="F60">
        <v>119180</v>
      </c>
      <c r="G60">
        <v>22700</v>
      </c>
      <c r="H60">
        <v>98100</v>
      </c>
      <c r="I60">
        <v>48920</v>
      </c>
    </row>
    <row r="61" spans="4:9" x14ac:dyDescent="0.3">
      <c r="D61" s="21"/>
      <c r="E61" s="22">
        <v>45433</v>
      </c>
      <c r="F61">
        <v>117450</v>
      </c>
      <c r="G61">
        <v>23300</v>
      </c>
      <c r="H61">
        <v>98000</v>
      </c>
      <c r="I61">
        <v>49170</v>
      </c>
    </row>
    <row r="62" spans="4:9" x14ac:dyDescent="0.3">
      <c r="D62" s="21"/>
      <c r="E62" s="22">
        <v>45432</v>
      </c>
      <c r="F62">
        <v>114860</v>
      </c>
      <c r="G62">
        <v>23300</v>
      </c>
      <c r="H62">
        <v>97400</v>
      </c>
      <c r="I62">
        <v>49500</v>
      </c>
    </row>
    <row r="63" spans="4:9" x14ac:dyDescent="0.3">
      <c r="D63" s="21"/>
      <c r="E63" s="22">
        <v>45429</v>
      </c>
      <c r="F63">
        <v>116160</v>
      </c>
      <c r="G63">
        <v>22900</v>
      </c>
      <c r="H63">
        <v>99100</v>
      </c>
      <c r="I63">
        <v>49330</v>
      </c>
    </row>
    <row r="64" spans="4:9" x14ac:dyDescent="0.3">
      <c r="D64" s="21"/>
      <c r="E64" s="22">
        <v>45428</v>
      </c>
      <c r="F64">
        <v>116940</v>
      </c>
      <c r="G64">
        <v>22500</v>
      </c>
      <c r="H64">
        <v>97200</v>
      </c>
      <c r="I64">
        <v>49500</v>
      </c>
    </row>
    <row r="65" spans="4:9" x14ac:dyDescent="0.3">
      <c r="D65" s="21"/>
      <c r="E65" s="22">
        <v>45427</v>
      </c>
      <c r="F65">
        <v>115810</v>
      </c>
      <c r="G65">
        <v>22450</v>
      </c>
      <c r="H65">
        <v>96700</v>
      </c>
      <c r="I65">
        <v>48750</v>
      </c>
    </row>
    <row r="66" spans="4:9" x14ac:dyDescent="0.3">
      <c r="D66" s="21"/>
      <c r="E66" s="22">
        <v>45426</v>
      </c>
      <c r="F66">
        <v>112700</v>
      </c>
      <c r="G66">
        <v>22100</v>
      </c>
      <c r="H66">
        <v>96400</v>
      </c>
      <c r="I66">
        <v>47920</v>
      </c>
    </row>
    <row r="67" spans="4:9" x14ac:dyDescent="0.3">
      <c r="D67" s="21"/>
      <c r="E67" s="22">
        <v>45425</v>
      </c>
      <c r="F67">
        <v>112010</v>
      </c>
      <c r="G67">
        <v>22100</v>
      </c>
      <c r="H67">
        <v>97200</v>
      </c>
      <c r="I67">
        <v>48080</v>
      </c>
    </row>
    <row r="68" spans="4:9" x14ac:dyDescent="0.3">
      <c r="D68" s="21"/>
      <c r="E68" s="22">
        <v>45422</v>
      </c>
      <c r="F68">
        <v>113140</v>
      </c>
      <c r="G68">
        <v>21700</v>
      </c>
      <c r="H68">
        <v>97500</v>
      </c>
      <c r="I68">
        <v>48330</v>
      </c>
    </row>
    <row r="69" spans="4:9" x14ac:dyDescent="0.3">
      <c r="D69" s="21"/>
      <c r="E69" s="22">
        <v>45421</v>
      </c>
      <c r="F69">
        <v>112530</v>
      </c>
      <c r="G69">
        <v>21650</v>
      </c>
      <c r="H69">
        <v>96500</v>
      </c>
      <c r="I69">
        <v>48750</v>
      </c>
    </row>
    <row r="70" spans="4:9" x14ac:dyDescent="0.3">
      <c r="D70" s="21"/>
      <c r="E70" s="22">
        <v>45420</v>
      </c>
      <c r="F70">
        <v>113140</v>
      </c>
      <c r="G70">
        <v>21850</v>
      </c>
      <c r="H70">
        <v>97600</v>
      </c>
      <c r="I70">
        <v>48750</v>
      </c>
    </row>
    <row r="71" spans="4:9" x14ac:dyDescent="0.3">
      <c r="D71" s="21"/>
      <c r="E71" s="22">
        <v>45419</v>
      </c>
      <c r="F71">
        <v>113390</v>
      </c>
      <c r="G71">
        <v>21900</v>
      </c>
      <c r="H71">
        <v>98000</v>
      </c>
      <c r="I71">
        <v>49330</v>
      </c>
    </row>
    <row r="72" spans="4:9" x14ac:dyDescent="0.3">
      <c r="D72" s="21"/>
      <c r="E72" s="22">
        <v>45418</v>
      </c>
      <c r="F72">
        <v>110200</v>
      </c>
      <c r="G72">
        <v>21300</v>
      </c>
      <c r="H72">
        <v>95900</v>
      </c>
      <c r="I72">
        <v>49170</v>
      </c>
    </row>
    <row r="73" spans="4:9" x14ac:dyDescent="0.3">
      <c r="D73" s="21"/>
      <c r="E73" s="22" t="e">
        <v>#N/A</v>
      </c>
      <c r="F73" t="e">
        <v>#N/A</v>
      </c>
      <c r="G73" t="e">
        <v>#N/A</v>
      </c>
      <c r="H73" t="e">
        <v>#N/A</v>
      </c>
      <c r="I73" t="e">
        <v>#N/A</v>
      </c>
    </row>
    <row r="74" spans="4:9" x14ac:dyDescent="0.3">
      <c r="D74" s="21"/>
      <c r="E74" s="22" t="e">
        <v>#N/A</v>
      </c>
      <c r="F74" t="e">
        <v>#N/A</v>
      </c>
      <c r="G74" t="e">
        <v>#N/A</v>
      </c>
      <c r="H74" t="e">
        <v>#N/A</v>
      </c>
      <c r="I74" t="e">
        <v>#N/A</v>
      </c>
    </row>
    <row r="75" spans="4:9" x14ac:dyDescent="0.3">
      <c r="D75" s="21"/>
      <c r="E75" s="22" t="e">
        <v>#N/A</v>
      </c>
      <c r="F75" t="e">
        <v>#N/A</v>
      </c>
      <c r="G75" t="e">
        <v>#N/A</v>
      </c>
      <c r="H75" t="e">
        <v>#N/A</v>
      </c>
      <c r="I75" t="e">
        <v>#N/A</v>
      </c>
    </row>
    <row r="76" spans="4:9" x14ac:dyDescent="0.3">
      <c r="D76" s="21"/>
      <c r="E76" s="22" t="e">
        <v>#N/A</v>
      </c>
      <c r="F76" t="e">
        <v>#N/A</v>
      </c>
      <c r="G76" t="e">
        <v>#N/A</v>
      </c>
      <c r="H76" t="e">
        <v>#N/A</v>
      </c>
      <c r="I76" t="e">
        <v>#N/A</v>
      </c>
    </row>
    <row r="77" spans="4:9" x14ac:dyDescent="0.3">
      <c r="D77" s="21"/>
      <c r="E77" s="22" t="e">
        <v>#N/A</v>
      </c>
      <c r="F77" t="e">
        <v>#N/A</v>
      </c>
      <c r="G77" t="e">
        <v>#N/A</v>
      </c>
      <c r="H77" t="e">
        <v>#N/A</v>
      </c>
      <c r="I77" t="e">
        <v>#N/A</v>
      </c>
    </row>
    <row r="78" spans="4:9" x14ac:dyDescent="0.3">
      <c r="D78" s="21"/>
      <c r="E78" s="22" t="e">
        <v>#N/A</v>
      </c>
      <c r="F78" t="e">
        <v>#N/A</v>
      </c>
      <c r="G78" t="e">
        <v>#N/A</v>
      </c>
      <c r="H78" t="e">
        <v>#N/A</v>
      </c>
      <c r="I78" t="e">
        <v>#N/A</v>
      </c>
    </row>
    <row r="79" spans="4:9" x14ac:dyDescent="0.3">
      <c r="D79" s="21"/>
      <c r="E79" s="22" t="e">
        <v>#N/A</v>
      </c>
      <c r="F79" t="e">
        <v>#N/A</v>
      </c>
      <c r="G79" t="e">
        <v>#N/A</v>
      </c>
      <c r="H79" t="e">
        <v>#N/A</v>
      </c>
      <c r="I79" t="e">
        <v>#N/A</v>
      </c>
    </row>
    <row r="80" spans="4:9" x14ac:dyDescent="0.3">
      <c r="D80" s="21"/>
      <c r="E80" s="22" t="e">
        <v>#N/A</v>
      </c>
      <c r="F80" t="e">
        <v>#N/A</v>
      </c>
      <c r="G80" t="e">
        <v>#N/A</v>
      </c>
      <c r="H80" t="e">
        <v>#N/A</v>
      </c>
      <c r="I80" t="e">
        <v>#N/A</v>
      </c>
    </row>
    <row r="81" spans="4:9" x14ac:dyDescent="0.3">
      <c r="D81" s="21"/>
      <c r="E81" s="22" t="e">
        <v>#N/A</v>
      </c>
      <c r="F81" t="e">
        <v>#N/A</v>
      </c>
      <c r="G81" t="e">
        <v>#N/A</v>
      </c>
      <c r="H81" t="e">
        <v>#N/A</v>
      </c>
      <c r="I81" t="e">
        <v>#N/A</v>
      </c>
    </row>
    <row r="82" spans="4:9" x14ac:dyDescent="0.3">
      <c r="D82" s="21"/>
      <c r="E82" s="22" t="e">
        <v>#N/A</v>
      </c>
      <c r="F82" t="e">
        <v>#N/A</v>
      </c>
      <c r="G82" t="e">
        <v>#N/A</v>
      </c>
      <c r="H82" t="e">
        <v>#N/A</v>
      </c>
      <c r="I82" t="e">
        <v>#N/A</v>
      </c>
    </row>
    <row r="83" spans="4:9" x14ac:dyDescent="0.3">
      <c r="D83" s="21"/>
      <c r="E83" s="22" t="e">
        <v>#N/A</v>
      </c>
      <c r="F83" t="e">
        <v>#N/A</v>
      </c>
      <c r="G83" t="e">
        <v>#N/A</v>
      </c>
      <c r="H83" t="e">
        <v>#N/A</v>
      </c>
      <c r="I83" t="e">
        <v>#N/A</v>
      </c>
    </row>
    <row r="84" spans="4:9" x14ac:dyDescent="0.3">
      <c r="D84" s="21"/>
      <c r="E84" s="22" t="e">
        <v>#N/A</v>
      </c>
      <c r="F84" t="e">
        <v>#N/A</v>
      </c>
      <c r="G84" t="e">
        <v>#N/A</v>
      </c>
      <c r="H84" t="e">
        <v>#N/A</v>
      </c>
      <c r="I84" t="e">
        <v>#N/A</v>
      </c>
    </row>
    <row r="85" spans="4:9" x14ac:dyDescent="0.3">
      <c r="D85" s="21"/>
      <c r="E85" s="22" t="e">
        <v>#N/A</v>
      </c>
      <c r="F85" t="e">
        <v>#N/A</v>
      </c>
      <c r="G85" t="e">
        <v>#N/A</v>
      </c>
      <c r="H85" t="e">
        <v>#N/A</v>
      </c>
      <c r="I85" t="e">
        <v>#N/A</v>
      </c>
    </row>
    <row r="86" spans="4:9" x14ac:dyDescent="0.3">
      <c r="D86" s="21"/>
      <c r="E86" s="22" t="e">
        <v>#N/A</v>
      </c>
      <c r="F86" t="e">
        <v>#N/A</v>
      </c>
      <c r="G86" t="e">
        <v>#N/A</v>
      </c>
      <c r="H86" t="e">
        <v>#N/A</v>
      </c>
      <c r="I86" t="e">
        <v>#N/A</v>
      </c>
    </row>
    <row r="87" spans="4:9" x14ac:dyDescent="0.3">
      <c r="D87" s="21"/>
      <c r="E87" s="22" t="e">
        <v>#N/A</v>
      </c>
      <c r="F87" t="e">
        <v>#N/A</v>
      </c>
      <c r="G87" t="e">
        <v>#N/A</v>
      </c>
      <c r="H87" t="e">
        <v>#N/A</v>
      </c>
      <c r="I87" t="e">
        <v>#N/A</v>
      </c>
    </row>
    <row r="88" spans="4:9" x14ac:dyDescent="0.3">
      <c r="D88" s="21"/>
      <c r="E88" s="22" t="e">
        <v>#N/A</v>
      </c>
      <c r="F88" t="e">
        <v>#N/A</v>
      </c>
      <c r="G88" t="e">
        <v>#N/A</v>
      </c>
      <c r="H88" t="e">
        <v>#N/A</v>
      </c>
      <c r="I88" t="e">
        <v>#N/A</v>
      </c>
    </row>
    <row r="89" spans="4:9" x14ac:dyDescent="0.3">
      <c r="D89" s="21"/>
      <c r="E89" s="22" t="e">
        <v>#N/A</v>
      </c>
      <c r="F89" t="e">
        <v>#N/A</v>
      </c>
      <c r="G89" t="e">
        <v>#N/A</v>
      </c>
      <c r="H89" t="e">
        <v>#N/A</v>
      </c>
      <c r="I89" t="e">
        <v>#N/A</v>
      </c>
    </row>
    <row r="90" spans="4:9" x14ac:dyDescent="0.3">
      <c r="D90" s="21"/>
      <c r="E90" s="22" t="e">
        <v>#N/A</v>
      </c>
      <c r="F90" t="e">
        <v>#N/A</v>
      </c>
      <c r="G90" t="e">
        <v>#N/A</v>
      </c>
      <c r="H90" t="e">
        <v>#N/A</v>
      </c>
      <c r="I90" t="e">
        <v>#N/A</v>
      </c>
    </row>
    <row r="91" spans="4:9" x14ac:dyDescent="0.3">
      <c r="D91" s="21"/>
      <c r="E91" s="22" t="e">
        <v>#N/A</v>
      </c>
      <c r="F91" t="e">
        <v>#N/A</v>
      </c>
      <c r="G91" t="e">
        <v>#N/A</v>
      </c>
      <c r="H91" t="e">
        <v>#N/A</v>
      </c>
      <c r="I91" t="e">
        <v>#N/A</v>
      </c>
    </row>
    <row r="92" spans="4:9" x14ac:dyDescent="0.3">
      <c r="D92" s="21"/>
      <c r="E92" s="22" t="e">
        <v>#N/A</v>
      </c>
      <c r="F92" t="e">
        <v>#N/A</v>
      </c>
      <c r="G92" t="e">
        <v>#N/A</v>
      </c>
      <c r="H92" t="e">
        <v>#N/A</v>
      </c>
      <c r="I92" t="e">
        <v>#N/A</v>
      </c>
    </row>
    <row r="93" spans="4:9" x14ac:dyDescent="0.3">
      <c r="D93" s="21"/>
      <c r="E93" s="22" t="e">
        <v>#N/A</v>
      </c>
      <c r="F93" t="e">
        <v>#N/A</v>
      </c>
      <c r="G93" t="e">
        <v>#N/A</v>
      </c>
      <c r="H93" t="e">
        <v>#N/A</v>
      </c>
      <c r="I93" t="e">
        <v>#N/A</v>
      </c>
    </row>
    <row r="94" spans="4:9" x14ac:dyDescent="0.3">
      <c r="D94" s="21"/>
      <c r="E94" s="22" t="e">
        <v>#N/A</v>
      </c>
      <c r="F94" t="e">
        <v>#N/A</v>
      </c>
      <c r="G94" t="e">
        <v>#N/A</v>
      </c>
      <c r="H94" t="e">
        <v>#N/A</v>
      </c>
      <c r="I94" t="e">
        <v>#N/A</v>
      </c>
    </row>
    <row r="95" spans="4:9" x14ac:dyDescent="0.3">
      <c r="D95" s="21"/>
      <c r="E95" s="22" t="e">
        <v>#N/A</v>
      </c>
      <c r="F95" t="e">
        <v>#N/A</v>
      </c>
      <c r="G95" t="e">
        <v>#N/A</v>
      </c>
      <c r="H95" t="e">
        <v>#N/A</v>
      </c>
      <c r="I95" t="e">
        <v>#N/A</v>
      </c>
    </row>
    <row r="96" spans="4:9" x14ac:dyDescent="0.3">
      <c r="D96" s="21"/>
      <c r="E96" s="22" t="e">
        <v>#N/A</v>
      </c>
      <c r="F96" t="e">
        <v>#N/A</v>
      </c>
      <c r="G96" t="e">
        <v>#N/A</v>
      </c>
      <c r="H96" t="e">
        <v>#N/A</v>
      </c>
      <c r="I96" t="e">
        <v>#N/A</v>
      </c>
    </row>
    <row r="97" spans="4:9" x14ac:dyDescent="0.3">
      <c r="D97" s="21"/>
      <c r="E97" s="22" t="e">
        <v>#N/A</v>
      </c>
      <c r="F97" t="e">
        <v>#N/A</v>
      </c>
      <c r="G97" t="e">
        <v>#N/A</v>
      </c>
      <c r="H97" t="e">
        <v>#N/A</v>
      </c>
      <c r="I97" t="e">
        <v>#N/A</v>
      </c>
    </row>
    <row r="98" spans="4:9" x14ac:dyDescent="0.3">
      <c r="D98" s="21"/>
      <c r="E98" s="22" t="e">
        <v>#N/A</v>
      </c>
      <c r="F98" t="e">
        <v>#N/A</v>
      </c>
      <c r="G98" t="e">
        <v>#N/A</v>
      </c>
      <c r="H98" t="e">
        <v>#N/A</v>
      </c>
      <c r="I98" t="e">
        <v>#N/A</v>
      </c>
    </row>
    <row r="99" spans="4:9" x14ac:dyDescent="0.3">
      <c r="D99" s="21"/>
      <c r="E99" s="22" t="e">
        <v>#N/A</v>
      </c>
      <c r="F99" t="e">
        <v>#N/A</v>
      </c>
      <c r="G99" t="e">
        <v>#N/A</v>
      </c>
      <c r="H99" t="e">
        <v>#N/A</v>
      </c>
      <c r="I99" t="e">
        <v>#N/A</v>
      </c>
    </row>
    <row r="100" spans="4:9" x14ac:dyDescent="0.3">
      <c r="D100" s="21"/>
      <c r="E100" s="22" t="e">
        <v>#N/A</v>
      </c>
      <c r="F100" t="e">
        <v>#N/A</v>
      </c>
      <c r="G100" t="e">
        <v>#N/A</v>
      </c>
      <c r="H100" t="e">
        <v>#N/A</v>
      </c>
      <c r="I100" t="e">
        <v>#N/A</v>
      </c>
    </row>
    <row r="101" spans="4:9" x14ac:dyDescent="0.3">
      <c r="D101" s="21"/>
      <c r="E101" s="22" t="e">
        <v>#N/A</v>
      </c>
      <c r="F101" t="e">
        <v>#N/A</v>
      </c>
      <c r="G101" t="e">
        <v>#N/A</v>
      </c>
      <c r="H101" t="e">
        <v>#N/A</v>
      </c>
      <c r="I101" t="e">
        <v>#N/A</v>
      </c>
    </row>
    <row r="102" spans="4:9" x14ac:dyDescent="0.3">
      <c r="D102" s="21"/>
      <c r="E102" s="22" t="e">
        <v>#N/A</v>
      </c>
      <c r="F102" t="e">
        <v>#N/A</v>
      </c>
      <c r="G102" t="e">
        <v>#N/A</v>
      </c>
      <c r="H102" t="e">
        <v>#N/A</v>
      </c>
      <c r="I102" t="e">
        <v>#N/A</v>
      </c>
    </row>
    <row r="103" spans="4:9" x14ac:dyDescent="0.3">
      <c r="D103" s="21"/>
      <c r="E103" s="22" t="e">
        <v>#N/A</v>
      </c>
      <c r="F103" t="e">
        <v>#N/A</v>
      </c>
      <c r="G103" t="e">
        <v>#N/A</v>
      </c>
      <c r="H103" t="e">
        <v>#N/A</v>
      </c>
      <c r="I103" t="e">
        <v>#N/A</v>
      </c>
    </row>
    <row r="104" spans="4:9" x14ac:dyDescent="0.3">
      <c r="D104" s="21"/>
      <c r="E104" s="22" t="e">
        <v>#N/A</v>
      </c>
      <c r="F104" t="e">
        <v>#N/A</v>
      </c>
      <c r="G104" t="e">
        <v>#N/A</v>
      </c>
      <c r="H104" t="e">
        <v>#N/A</v>
      </c>
      <c r="I104" t="e">
        <v>#N/A</v>
      </c>
    </row>
    <row r="105" spans="4:9" x14ac:dyDescent="0.3">
      <c r="D105" s="21"/>
      <c r="E105" s="22" t="e">
        <v>#N/A</v>
      </c>
      <c r="F105" t="e">
        <v>#N/A</v>
      </c>
      <c r="G105" t="e">
        <v>#N/A</v>
      </c>
      <c r="H105" t="e">
        <v>#N/A</v>
      </c>
      <c r="I105" t="e">
        <v>#N/A</v>
      </c>
    </row>
    <row r="106" spans="4:9" x14ac:dyDescent="0.3">
      <c r="D106" s="21"/>
      <c r="E106" s="22" t="e">
        <v>#N/A</v>
      </c>
      <c r="F106" t="e">
        <v>#N/A</v>
      </c>
      <c r="G106" t="e">
        <v>#N/A</v>
      </c>
      <c r="H106" t="e">
        <v>#N/A</v>
      </c>
      <c r="I106" t="e">
        <v>#N/A</v>
      </c>
    </row>
    <row r="107" spans="4:9" x14ac:dyDescent="0.3">
      <c r="D107" s="21"/>
      <c r="E107" s="22" t="e">
        <v>#N/A</v>
      </c>
      <c r="F107" t="e">
        <v>#N/A</v>
      </c>
      <c r="G107" t="e">
        <v>#N/A</v>
      </c>
      <c r="H107" t="e">
        <v>#N/A</v>
      </c>
      <c r="I107" t="e">
        <v>#N/A</v>
      </c>
    </row>
    <row r="108" spans="4:9" x14ac:dyDescent="0.3">
      <c r="D108" s="21"/>
      <c r="E108" s="22" t="e">
        <v>#N/A</v>
      </c>
      <c r="F108" t="e">
        <v>#N/A</v>
      </c>
      <c r="G108" t="e">
        <v>#N/A</v>
      </c>
      <c r="H108" t="e">
        <v>#N/A</v>
      </c>
      <c r="I108" t="e">
        <v>#N/A</v>
      </c>
    </row>
    <row r="109" spans="4:9" x14ac:dyDescent="0.3">
      <c r="D109" s="21"/>
      <c r="E109" s="22" t="e">
        <v>#N/A</v>
      </c>
      <c r="F109" t="e">
        <v>#N/A</v>
      </c>
      <c r="G109" t="e">
        <v>#N/A</v>
      </c>
      <c r="H109" t="e">
        <v>#N/A</v>
      </c>
      <c r="I109" t="e">
        <v>#N/A</v>
      </c>
    </row>
    <row r="110" spans="4:9" x14ac:dyDescent="0.3">
      <c r="D110" s="21"/>
      <c r="E110" s="22" t="e">
        <v>#N/A</v>
      </c>
      <c r="F110" t="e">
        <v>#N/A</v>
      </c>
      <c r="G110" t="e">
        <v>#N/A</v>
      </c>
      <c r="H110" t="e">
        <v>#N/A</v>
      </c>
      <c r="I110" t="e">
        <v>#N/A</v>
      </c>
    </row>
    <row r="111" spans="4:9" x14ac:dyDescent="0.3">
      <c r="D111" s="21"/>
      <c r="E111" s="22" t="e">
        <v>#N/A</v>
      </c>
      <c r="F111" t="e">
        <v>#N/A</v>
      </c>
      <c r="G111" t="e">
        <v>#N/A</v>
      </c>
      <c r="H111" t="e">
        <v>#N/A</v>
      </c>
      <c r="I111" t="e">
        <v>#N/A</v>
      </c>
    </row>
    <row r="112" spans="4:9" x14ac:dyDescent="0.3">
      <c r="D112" s="21"/>
      <c r="E112" s="22" t="e">
        <v>#N/A</v>
      </c>
      <c r="F112" t="e">
        <v>#N/A</v>
      </c>
      <c r="G112" t="e">
        <v>#N/A</v>
      </c>
      <c r="H112" t="e">
        <v>#N/A</v>
      </c>
      <c r="I112" t="e">
        <v>#N/A</v>
      </c>
    </row>
    <row r="113" spans="4:9" x14ac:dyDescent="0.3">
      <c r="D113" s="21"/>
      <c r="E113" s="22" t="e">
        <v>#N/A</v>
      </c>
      <c r="F113" t="e">
        <v>#N/A</v>
      </c>
      <c r="G113" t="e">
        <v>#N/A</v>
      </c>
      <c r="H113" t="e">
        <v>#N/A</v>
      </c>
      <c r="I113" t="e">
        <v>#N/A</v>
      </c>
    </row>
    <row r="114" spans="4:9" x14ac:dyDescent="0.3">
      <c r="D114" s="21"/>
      <c r="E114" s="22" t="e">
        <v>#N/A</v>
      </c>
      <c r="F114" t="e">
        <v>#N/A</v>
      </c>
      <c r="G114" t="e">
        <v>#N/A</v>
      </c>
      <c r="H114" t="e">
        <v>#N/A</v>
      </c>
      <c r="I114" t="e">
        <v>#N/A</v>
      </c>
    </row>
    <row r="115" spans="4:9" x14ac:dyDescent="0.3">
      <c r="D115" s="21"/>
      <c r="E115" s="22" t="e">
        <v>#N/A</v>
      </c>
      <c r="F115" t="e">
        <v>#N/A</v>
      </c>
      <c r="G115" t="e">
        <v>#N/A</v>
      </c>
      <c r="H115" t="e">
        <v>#N/A</v>
      </c>
      <c r="I115" t="e">
        <v>#N/A</v>
      </c>
    </row>
    <row r="116" spans="4:9" x14ac:dyDescent="0.3">
      <c r="D116" s="21"/>
      <c r="E116" s="22" t="e">
        <v>#N/A</v>
      </c>
      <c r="F116" t="e">
        <v>#N/A</v>
      </c>
      <c r="G116" t="e">
        <v>#N/A</v>
      </c>
      <c r="H116" t="e">
        <v>#N/A</v>
      </c>
      <c r="I116" t="e">
        <v>#N/A</v>
      </c>
    </row>
    <row r="117" spans="4:9" x14ac:dyDescent="0.3">
      <c r="D117" s="21"/>
      <c r="E117" s="22" t="e">
        <v>#N/A</v>
      </c>
      <c r="F117" t="e">
        <v>#N/A</v>
      </c>
      <c r="G117" t="e">
        <v>#N/A</v>
      </c>
      <c r="H117" t="e">
        <v>#N/A</v>
      </c>
      <c r="I117" t="e">
        <v>#N/A</v>
      </c>
    </row>
    <row r="118" spans="4:9" x14ac:dyDescent="0.3">
      <c r="D118" s="21"/>
      <c r="E118" s="22" t="e">
        <v>#N/A</v>
      </c>
      <c r="F118" t="e">
        <v>#N/A</v>
      </c>
      <c r="G118" t="e">
        <v>#N/A</v>
      </c>
      <c r="H118" t="e">
        <v>#N/A</v>
      </c>
      <c r="I118" t="e">
        <v>#N/A</v>
      </c>
    </row>
    <row r="119" spans="4:9" x14ac:dyDescent="0.3">
      <c r="D119" s="21"/>
      <c r="E119" s="22" t="e">
        <v>#N/A</v>
      </c>
      <c r="F119" t="e">
        <v>#N/A</v>
      </c>
      <c r="G119" t="e">
        <v>#N/A</v>
      </c>
      <c r="H119" t="e">
        <v>#N/A</v>
      </c>
      <c r="I119" t="e">
        <v>#N/A</v>
      </c>
    </row>
    <row r="120" spans="4:9" x14ac:dyDescent="0.3">
      <c r="D120" s="21"/>
      <c r="E120" s="22" t="e">
        <v>#N/A</v>
      </c>
      <c r="F120" t="e">
        <v>#N/A</v>
      </c>
      <c r="G120" t="e">
        <v>#N/A</v>
      </c>
      <c r="H120" t="e">
        <v>#N/A</v>
      </c>
      <c r="I120" t="e">
        <v>#N/A</v>
      </c>
    </row>
    <row r="121" spans="4:9" x14ac:dyDescent="0.3">
      <c r="D121" s="21"/>
      <c r="E121" s="22" t="e">
        <v>#N/A</v>
      </c>
      <c r="F121" t="e">
        <v>#N/A</v>
      </c>
      <c r="G121" t="e">
        <v>#N/A</v>
      </c>
      <c r="H121" t="e">
        <v>#N/A</v>
      </c>
      <c r="I121" t="e">
        <v>#N/A</v>
      </c>
    </row>
    <row r="122" spans="4:9" x14ac:dyDescent="0.3">
      <c r="D122" s="21"/>
      <c r="E122" s="22" t="e">
        <v>#N/A</v>
      </c>
      <c r="F122" t="e">
        <v>#N/A</v>
      </c>
      <c r="G122" t="e">
        <v>#N/A</v>
      </c>
      <c r="H122" t="e">
        <v>#N/A</v>
      </c>
      <c r="I122" t="e">
        <v>#N/A</v>
      </c>
    </row>
    <row r="123" spans="4:9" x14ac:dyDescent="0.3">
      <c r="D123" s="21"/>
      <c r="E123" s="22" t="e">
        <v>#N/A</v>
      </c>
      <c r="F123" t="e">
        <v>#N/A</v>
      </c>
      <c r="G123" t="e">
        <v>#N/A</v>
      </c>
      <c r="H123" t="e">
        <v>#N/A</v>
      </c>
      <c r="I123" t="e">
        <v>#N/A</v>
      </c>
    </row>
    <row r="124" spans="4:9" x14ac:dyDescent="0.3">
      <c r="D124" s="21"/>
      <c r="E124" s="22" t="e">
        <v>#N/A</v>
      </c>
      <c r="F124" t="e">
        <v>#N/A</v>
      </c>
      <c r="G124" t="e">
        <v>#N/A</v>
      </c>
      <c r="H124" t="e">
        <v>#N/A</v>
      </c>
      <c r="I124" t="e">
        <v>#N/A</v>
      </c>
    </row>
    <row r="125" spans="4:9" x14ac:dyDescent="0.3">
      <c r="D125" s="21"/>
      <c r="E125" s="22" t="e">
        <v>#N/A</v>
      </c>
      <c r="F125" t="e">
        <v>#N/A</v>
      </c>
      <c r="G125" t="e">
        <v>#N/A</v>
      </c>
      <c r="H125" t="e">
        <v>#N/A</v>
      </c>
      <c r="I125" t="e">
        <v>#N/A</v>
      </c>
    </row>
    <row r="126" spans="4:9" x14ac:dyDescent="0.3">
      <c r="D126" s="21"/>
      <c r="E126" s="22" t="e">
        <v>#N/A</v>
      </c>
      <c r="F126" t="e">
        <v>#N/A</v>
      </c>
      <c r="G126" t="e">
        <v>#N/A</v>
      </c>
      <c r="H126" t="e">
        <v>#N/A</v>
      </c>
      <c r="I126" t="e">
        <v>#N/A</v>
      </c>
    </row>
    <row r="127" spans="4:9" x14ac:dyDescent="0.3">
      <c r="D127" s="21"/>
      <c r="E127" s="22" t="e">
        <v>#N/A</v>
      </c>
      <c r="F127" t="e">
        <v>#N/A</v>
      </c>
      <c r="G127" t="e">
        <v>#N/A</v>
      </c>
      <c r="H127" t="e">
        <v>#N/A</v>
      </c>
      <c r="I127" t="e">
        <v>#N/A</v>
      </c>
    </row>
    <row r="128" spans="4:9" x14ac:dyDescent="0.3">
      <c r="D128" s="21"/>
      <c r="E128" s="22" t="e">
        <v>#N/A</v>
      </c>
      <c r="F128" t="e">
        <v>#N/A</v>
      </c>
      <c r="G128" t="e">
        <v>#N/A</v>
      </c>
      <c r="H128" t="e">
        <v>#N/A</v>
      </c>
      <c r="I128" t="e">
        <v>#N/A</v>
      </c>
    </row>
    <row r="129" spans="4:9" x14ac:dyDescent="0.3">
      <c r="D129" s="21"/>
      <c r="E129" s="22" t="e">
        <v>#N/A</v>
      </c>
      <c r="F129" t="e">
        <v>#N/A</v>
      </c>
      <c r="G129" t="e">
        <v>#N/A</v>
      </c>
      <c r="H129" t="e">
        <v>#N/A</v>
      </c>
      <c r="I129" t="e">
        <v>#N/A</v>
      </c>
    </row>
    <row r="130" spans="4:9" x14ac:dyDescent="0.3">
      <c r="D130" s="21"/>
      <c r="E130" s="22" t="e">
        <v>#N/A</v>
      </c>
      <c r="F130" t="e">
        <v>#N/A</v>
      </c>
      <c r="G130" t="e">
        <v>#N/A</v>
      </c>
      <c r="H130" t="e">
        <v>#N/A</v>
      </c>
      <c r="I130" t="e">
        <v>#N/A</v>
      </c>
    </row>
    <row r="131" spans="4:9" x14ac:dyDescent="0.3">
      <c r="D131" s="21"/>
      <c r="E131" s="22" t="e">
        <v>#N/A</v>
      </c>
      <c r="F131" t="e">
        <v>#N/A</v>
      </c>
      <c r="G131" t="e">
        <v>#N/A</v>
      </c>
      <c r="H131" t="e">
        <v>#N/A</v>
      </c>
      <c r="I131" t="e">
        <v>#N/A</v>
      </c>
    </row>
    <row r="132" spans="4:9" x14ac:dyDescent="0.3">
      <c r="D132" s="21"/>
      <c r="E132" s="22" t="e">
        <v>#N/A</v>
      </c>
      <c r="F132" t="e">
        <v>#N/A</v>
      </c>
      <c r="G132" t="e">
        <v>#N/A</v>
      </c>
      <c r="H132" t="e">
        <v>#N/A</v>
      </c>
      <c r="I132" t="e">
        <v>#N/A</v>
      </c>
    </row>
    <row r="133" spans="4:9" x14ac:dyDescent="0.3">
      <c r="D133" s="21"/>
      <c r="E133" s="22" t="e">
        <v>#N/A</v>
      </c>
      <c r="F133" t="e">
        <v>#N/A</v>
      </c>
      <c r="G133" t="e">
        <v>#N/A</v>
      </c>
      <c r="H133" t="e">
        <v>#N/A</v>
      </c>
      <c r="I133" t="e">
        <v>#N/A</v>
      </c>
    </row>
    <row r="134" spans="4:9" x14ac:dyDescent="0.3">
      <c r="D134" s="21"/>
      <c r="E134" s="22" t="e">
        <v>#N/A</v>
      </c>
      <c r="F134" t="e">
        <v>#N/A</v>
      </c>
      <c r="G134" t="e">
        <v>#N/A</v>
      </c>
      <c r="H134" t="e">
        <v>#N/A</v>
      </c>
      <c r="I134" t="e">
        <v>#N/A</v>
      </c>
    </row>
    <row r="135" spans="4:9" x14ac:dyDescent="0.3">
      <c r="D135" s="21"/>
      <c r="E135" s="22" t="e">
        <v>#N/A</v>
      </c>
      <c r="F135" t="e">
        <v>#N/A</v>
      </c>
      <c r="G135" t="e">
        <v>#N/A</v>
      </c>
      <c r="H135" t="e">
        <v>#N/A</v>
      </c>
      <c r="I135" t="e">
        <v>#N/A</v>
      </c>
    </row>
    <row r="136" spans="4:9" x14ac:dyDescent="0.3">
      <c r="D136" s="21"/>
      <c r="E136" s="22" t="e">
        <v>#N/A</v>
      </c>
      <c r="F136" t="e">
        <v>#N/A</v>
      </c>
      <c r="G136" t="e">
        <v>#N/A</v>
      </c>
      <c r="H136" t="e">
        <v>#N/A</v>
      </c>
      <c r="I136" t="e">
        <v>#N/A</v>
      </c>
    </row>
    <row r="137" spans="4:9" x14ac:dyDescent="0.3">
      <c r="D137" s="21"/>
      <c r="E137" s="22" t="e">
        <v>#N/A</v>
      </c>
      <c r="F137" t="e">
        <v>#N/A</v>
      </c>
      <c r="G137" t="e">
        <v>#N/A</v>
      </c>
      <c r="H137" t="e">
        <v>#N/A</v>
      </c>
      <c r="I137" t="e">
        <v>#N/A</v>
      </c>
    </row>
    <row r="138" spans="4:9" x14ac:dyDescent="0.3">
      <c r="D138" s="21"/>
      <c r="E138" s="22" t="e">
        <v>#N/A</v>
      </c>
      <c r="F138" t="e">
        <v>#N/A</v>
      </c>
      <c r="G138" t="e">
        <v>#N/A</v>
      </c>
      <c r="H138" t="e">
        <v>#N/A</v>
      </c>
      <c r="I138" t="e">
        <v>#N/A</v>
      </c>
    </row>
    <row r="139" spans="4:9" x14ac:dyDescent="0.3">
      <c r="D139" s="21"/>
      <c r="E139" s="22" t="e">
        <v>#N/A</v>
      </c>
      <c r="F139" t="e">
        <v>#N/A</v>
      </c>
      <c r="G139" t="e">
        <v>#N/A</v>
      </c>
      <c r="H139" t="e">
        <v>#N/A</v>
      </c>
      <c r="I139" t="e">
        <v>#N/A</v>
      </c>
    </row>
    <row r="140" spans="4:9" x14ac:dyDescent="0.3">
      <c r="D140" s="21"/>
      <c r="E140" s="22" t="e">
        <v>#N/A</v>
      </c>
      <c r="F140" t="e">
        <v>#N/A</v>
      </c>
      <c r="G140" t="e">
        <v>#N/A</v>
      </c>
      <c r="H140" t="e">
        <v>#N/A</v>
      </c>
      <c r="I140" t="e">
        <v>#N/A</v>
      </c>
    </row>
    <row r="141" spans="4:9" x14ac:dyDescent="0.3">
      <c r="D141" s="21"/>
      <c r="E141" s="22" t="e">
        <v>#N/A</v>
      </c>
      <c r="F141" t="e">
        <v>#N/A</v>
      </c>
      <c r="G141" t="e">
        <v>#N/A</v>
      </c>
      <c r="H141" t="e">
        <v>#N/A</v>
      </c>
      <c r="I141" t="e">
        <v>#N/A</v>
      </c>
    </row>
    <row r="142" spans="4:9" x14ac:dyDescent="0.3">
      <c r="D142" s="21"/>
      <c r="E142" s="22" t="e">
        <v>#N/A</v>
      </c>
      <c r="F142" t="e">
        <v>#N/A</v>
      </c>
      <c r="G142" t="e">
        <v>#N/A</v>
      </c>
      <c r="H142" t="e">
        <v>#N/A</v>
      </c>
      <c r="I142" t="e">
        <v>#N/A</v>
      </c>
    </row>
    <row r="143" spans="4:9" x14ac:dyDescent="0.3">
      <c r="D143" s="21"/>
      <c r="E143" s="22" t="e">
        <v>#N/A</v>
      </c>
      <c r="F143" t="e">
        <v>#N/A</v>
      </c>
      <c r="G143" t="e">
        <v>#N/A</v>
      </c>
      <c r="H143" t="e">
        <v>#N/A</v>
      </c>
      <c r="I143" t="e">
        <v>#N/A</v>
      </c>
    </row>
    <row r="144" spans="4:9" x14ac:dyDescent="0.3">
      <c r="D144" s="21"/>
      <c r="E144" s="22" t="e">
        <v>#N/A</v>
      </c>
      <c r="F144" t="e">
        <v>#N/A</v>
      </c>
      <c r="G144" t="e">
        <v>#N/A</v>
      </c>
      <c r="H144" t="e">
        <v>#N/A</v>
      </c>
      <c r="I144" t="e">
        <v>#N/A</v>
      </c>
    </row>
    <row r="145" spans="4:9" x14ac:dyDescent="0.3">
      <c r="D145" s="21"/>
      <c r="E145" s="22" t="e">
        <v>#N/A</v>
      </c>
      <c r="F145" t="e">
        <v>#N/A</v>
      </c>
      <c r="G145" t="e">
        <v>#N/A</v>
      </c>
      <c r="H145" t="e">
        <v>#N/A</v>
      </c>
      <c r="I145" t="e">
        <v>#N/A</v>
      </c>
    </row>
    <row r="146" spans="4:9" x14ac:dyDescent="0.3">
      <c r="D146" s="21"/>
      <c r="E146" s="22" t="e">
        <v>#N/A</v>
      </c>
      <c r="F146" t="e">
        <v>#N/A</v>
      </c>
      <c r="G146" t="e">
        <v>#N/A</v>
      </c>
      <c r="H146" t="e">
        <v>#N/A</v>
      </c>
      <c r="I146" t="e">
        <v>#N/A</v>
      </c>
    </row>
    <row r="147" spans="4:9" x14ac:dyDescent="0.3">
      <c r="D147" s="21"/>
      <c r="E147" s="22" t="e">
        <v>#N/A</v>
      </c>
      <c r="F147" t="e">
        <v>#N/A</v>
      </c>
      <c r="G147" t="e">
        <v>#N/A</v>
      </c>
      <c r="H147" t="e">
        <v>#N/A</v>
      </c>
      <c r="I147" t="e">
        <v>#N/A</v>
      </c>
    </row>
    <row r="148" spans="4:9" x14ac:dyDescent="0.3">
      <c r="D148" s="21"/>
      <c r="E148" s="22" t="e">
        <v>#N/A</v>
      </c>
      <c r="F148" t="e">
        <v>#N/A</v>
      </c>
      <c r="G148" t="e">
        <v>#N/A</v>
      </c>
      <c r="H148" t="e">
        <v>#N/A</v>
      </c>
      <c r="I148" t="e">
        <v>#N/A</v>
      </c>
    </row>
    <row r="149" spans="4:9" x14ac:dyDescent="0.3">
      <c r="D149" s="21"/>
      <c r="E149" s="22" t="e">
        <v>#N/A</v>
      </c>
      <c r="F149" t="e">
        <v>#N/A</v>
      </c>
      <c r="G149" t="e">
        <v>#N/A</v>
      </c>
      <c r="H149" t="e">
        <v>#N/A</v>
      </c>
      <c r="I149" t="e">
        <v>#N/A</v>
      </c>
    </row>
    <row r="150" spans="4:9" x14ac:dyDescent="0.3">
      <c r="D150" s="21"/>
      <c r="E150" s="22" t="e">
        <v>#N/A</v>
      </c>
      <c r="F150" t="e">
        <v>#N/A</v>
      </c>
      <c r="G150" t="e">
        <v>#N/A</v>
      </c>
      <c r="H150" t="e">
        <v>#N/A</v>
      </c>
      <c r="I150" t="e">
        <v>#N/A</v>
      </c>
    </row>
    <row r="151" spans="4:9" x14ac:dyDescent="0.3">
      <c r="D151" s="21"/>
      <c r="E151" s="22" t="e">
        <v>#N/A</v>
      </c>
      <c r="F151" t="e">
        <v>#N/A</v>
      </c>
      <c r="G151" t="e">
        <v>#N/A</v>
      </c>
      <c r="H151" t="e">
        <v>#N/A</v>
      </c>
      <c r="I151" t="e">
        <v>#N/A</v>
      </c>
    </row>
    <row r="152" spans="4:9" x14ac:dyDescent="0.3">
      <c r="D152" s="21"/>
      <c r="E152" s="22" t="e">
        <v>#N/A</v>
      </c>
      <c r="F152" t="e">
        <v>#N/A</v>
      </c>
      <c r="G152" t="e">
        <v>#N/A</v>
      </c>
      <c r="H152" t="e">
        <v>#N/A</v>
      </c>
      <c r="I152" t="e">
        <v>#N/A</v>
      </c>
    </row>
    <row r="153" spans="4:9" x14ac:dyDescent="0.3">
      <c r="D153" s="21"/>
      <c r="E153" s="22"/>
    </row>
  </sheetData>
  <mergeCells count="1">
    <mergeCell ref="B2:C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48"/>
  <sheetViews>
    <sheetView workbookViewId="0">
      <selection activeCell="G23" sqref="G23"/>
    </sheetView>
  </sheetViews>
  <sheetFormatPr defaultRowHeight="14.4" x14ac:dyDescent="0.3"/>
  <cols>
    <col min="1" max="1" width="10.33203125" bestFit="1" customWidth="1"/>
    <col min="2" max="2" width="12.109375" style="4" bestFit="1" customWidth="1"/>
    <col min="3" max="3" width="11.109375" style="4" bestFit="1" customWidth="1"/>
    <col min="4" max="4" width="12.109375" style="4" bestFit="1" customWidth="1"/>
    <col min="5" max="5" width="11.109375" style="4" bestFit="1" customWidth="1"/>
  </cols>
  <sheetData>
    <row r="1" spans="1:5" x14ac:dyDescent="0.3">
      <c r="A1" s="1" t="s">
        <v>33</v>
      </c>
      <c r="B1" s="3" t="s">
        <v>20</v>
      </c>
      <c r="C1" s="3" t="s">
        <v>16</v>
      </c>
      <c r="D1" s="3" t="s">
        <v>18</v>
      </c>
      <c r="E1" s="3" t="s">
        <v>14</v>
      </c>
    </row>
    <row r="2" spans="1:5" x14ac:dyDescent="0.3">
      <c r="A2" s="2">
        <v>45510</v>
      </c>
      <c r="B2">
        <v>120800</v>
      </c>
      <c r="C2">
        <v>20850</v>
      </c>
      <c r="D2">
        <v>95600</v>
      </c>
      <c r="E2">
        <v>56000</v>
      </c>
    </row>
    <row r="3" spans="1:5" x14ac:dyDescent="0.3">
      <c r="A3" s="2">
        <v>45509</v>
      </c>
      <c r="B3">
        <v>118600</v>
      </c>
      <c r="C3">
        <v>20300</v>
      </c>
      <c r="D3">
        <v>95200</v>
      </c>
      <c r="E3">
        <v>56200</v>
      </c>
    </row>
    <row r="4" spans="1:5" x14ac:dyDescent="0.3">
      <c r="A4" s="2">
        <v>45506</v>
      </c>
      <c r="B4">
        <v>123200</v>
      </c>
      <c r="C4">
        <v>21500</v>
      </c>
      <c r="D4">
        <v>99000</v>
      </c>
      <c r="E4">
        <v>57700</v>
      </c>
    </row>
    <row r="5" spans="1:5" x14ac:dyDescent="0.3">
      <c r="A5" s="2">
        <v>45505</v>
      </c>
      <c r="B5">
        <v>124800</v>
      </c>
      <c r="C5">
        <v>21500</v>
      </c>
      <c r="D5">
        <v>97800</v>
      </c>
      <c r="E5">
        <v>57500</v>
      </c>
    </row>
    <row r="6" spans="1:5" x14ac:dyDescent="0.3">
      <c r="A6" s="2">
        <v>45504</v>
      </c>
      <c r="B6">
        <v>128600</v>
      </c>
      <c r="C6">
        <v>22750</v>
      </c>
      <c r="D6">
        <v>97100</v>
      </c>
      <c r="E6">
        <v>58500</v>
      </c>
    </row>
    <row r="7" spans="1:5" x14ac:dyDescent="0.3">
      <c r="A7" s="2">
        <v>45503</v>
      </c>
      <c r="B7">
        <v>128000</v>
      </c>
      <c r="C7">
        <v>22750</v>
      </c>
      <c r="D7">
        <v>96900</v>
      </c>
      <c r="E7">
        <v>58500</v>
      </c>
    </row>
    <row r="8" spans="1:5" x14ac:dyDescent="0.3">
      <c r="A8" s="2">
        <v>45502</v>
      </c>
      <c r="B8">
        <v>129000</v>
      </c>
      <c r="C8">
        <v>22550</v>
      </c>
      <c r="D8">
        <v>96800</v>
      </c>
      <c r="E8">
        <v>58200</v>
      </c>
    </row>
    <row r="9" spans="1:5" x14ac:dyDescent="0.3">
      <c r="A9" s="2">
        <v>45499</v>
      </c>
      <c r="B9">
        <v>128000</v>
      </c>
      <c r="C9">
        <v>22600</v>
      </c>
      <c r="D9">
        <v>96200</v>
      </c>
      <c r="E9">
        <v>57600</v>
      </c>
    </row>
    <row r="10" spans="1:5" x14ac:dyDescent="0.3">
      <c r="A10" s="2">
        <v>45498</v>
      </c>
      <c r="B10">
        <v>125000</v>
      </c>
      <c r="C10">
        <v>22400</v>
      </c>
      <c r="D10">
        <v>94800</v>
      </c>
      <c r="E10">
        <v>57700</v>
      </c>
    </row>
    <row r="11" spans="1:5" x14ac:dyDescent="0.3">
      <c r="A11" s="2">
        <v>45497</v>
      </c>
      <c r="B11">
        <v>126000</v>
      </c>
      <c r="C11">
        <v>22500</v>
      </c>
      <c r="D11">
        <v>94800</v>
      </c>
      <c r="E11">
        <v>58330</v>
      </c>
    </row>
    <row r="12" spans="1:5" x14ac:dyDescent="0.3">
      <c r="A12" s="2">
        <v>45496</v>
      </c>
      <c r="B12">
        <v>125500</v>
      </c>
      <c r="C12">
        <v>21850</v>
      </c>
      <c r="D12">
        <v>93800</v>
      </c>
      <c r="E12">
        <v>55830</v>
      </c>
    </row>
    <row r="13" spans="1:5" x14ac:dyDescent="0.3">
      <c r="A13" s="2">
        <v>45495</v>
      </c>
      <c r="B13">
        <v>124100</v>
      </c>
      <c r="C13">
        <v>22100</v>
      </c>
      <c r="D13">
        <v>94200</v>
      </c>
      <c r="E13">
        <v>53330</v>
      </c>
    </row>
    <row r="14" spans="1:5" x14ac:dyDescent="0.3">
      <c r="A14" s="2">
        <v>45492</v>
      </c>
      <c r="B14">
        <v>126000</v>
      </c>
      <c r="C14">
        <v>22100</v>
      </c>
      <c r="D14">
        <v>95700</v>
      </c>
      <c r="E14">
        <v>51330</v>
      </c>
    </row>
    <row r="15" spans="1:5" x14ac:dyDescent="0.3">
      <c r="A15" s="2">
        <v>45491</v>
      </c>
      <c r="B15">
        <v>127900</v>
      </c>
      <c r="C15">
        <v>22700</v>
      </c>
      <c r="D15">
        <v>96000</v>
      </c>
      <c r="E15">
        <v>51080</v>
      </c>
    </row>
    <row r="16" spans="1:5" x14ac:dyDescent="0.3">
      <c r="A16" s="2">
        <v>45490</v>
      </c>
      <c r="B16">
        <v>131900</v>
      </c>
      <c r="C16">
        <v>22100</v>
      </c>
      <c r="D16">
        <v>95900</v>
      </c>
      <c r="E16">
        <v>50500</v>
      </c>
    </row>
    <row r="17" spans="1:5" x14ac:dyDescent="0.3">
      <c r="A17" s="2">
        <v>45489</v>
      </c>
      <c r="B17">
        <v>134000</v>
      </c>
      <c r="C17">
        <v>23000</v>
      </c>
      <c r="D17">
        <v>97100</v>
      </c>
      <c r="E17">
        <v>50670</v>
      </c>
    </row>
    <row r="18" spans="1:5" x14ac:dyDescent="0.3">
      <c r="A18" s="2">
        <v>45488</v>
      </c>
      <c r="B18">
        <v>132700</v>
      </c>
      <c r="C18">
        <v>23500</v>
      </c>
      <c r="D18">
        <v>97700</v>
      </c>
      <c r="E18">
        <v>50670</v>
      </c>
    </row>
    <row r="19" spans="1:5" x14ac:dyDescent="0.3">
      <c r="A19" s="2">
        <v>45485</v>
      </c>
      <c r="B19">
        <v>133800</v>
      </c>
      <c r="C19">
        <v>23000</v>
      </c>
      <c r="D19">
        <v>97700</v>
      </c>
      <c r="E19">
        <v>50580</v>
      </c>
    </row>
    <row r="20" spans="1:5" x14ac:dyDescent="0.3">
      <c r="A20" s="2">
        <v>45484</v>
      </c>
      <c r="B20">
        <v>133000</v>
      </c>
      <c r="C20">
        <v>23200</v>
      </c>
      <c r="D20">
        <v>97400</v>
      </c>
      <c r="E20">
        <v>50580</v>
      </c>
    </row>
    <row r="21" spans="1:5" x14ac:dyDescent="0.3">
      <c r="A21" s="2">
        <v>45483</v>
      </c>
      <c r="B21">
        <v>134000</v>
      </c>
      <c r="C21">
        <v>23350</v>
      </c>
      <c r="D21">
        <v>98000</v>
      </c>
      <c r="E21">
        <v>50420</v>
      </c>
    </row>
    <row r="22" spans="1:5" x14ac:dyDescent="0.3">
      <c r="A22" s="2">
        <v>45482</v>
      </c>
      <c r="B22">
        <v>137500</v>
      </c>
      <c r="C22">
        <v>23700</v>
      </c>
      <c r="D22">
        <v>98700</v>
      </c>
      <c r="E22">
        <v>51420</v>
      </c>
    </row>
    <row r="23" spans="1:5" x14ac:dyDescent="0.3">
      <c r="A23" s="2">
        <v>45481</v>
      </c>
      <c r="B23">
        <v>139600</v>
      </c>
      <c r="C23">
        <v>22800</v>
      </c>
      <c r="D23">
        <v>95400</v>
      </c>
      <c r="E23">
        <v>51250</v>
      </c>
    </row>
    <row r="24" spans="1:5" x14ac:dyDescent="0.3">
      <c r="A24" s="2">
        <v>45478</v>
      </c>
      <c r="B24">
        <v>138700</v>
      </c>
      <c r="C24">
        <v>22800</v>
      </c>
      <c r="D24">
        <v>95000</v>
      </c>
      <c r="E24">
        <v>51250</v>
      </c>
    </row>
    <row r="25" spans="1:5" x14ac:dyDescent="0.3">
      <c r="A25" s="2">
        <v>45477</v>
      </c>
      <c r="B25">
        <v>135800</v>
      </c>
      <c r="C25">
        <v>22700</v>
      </c>
      <c r="D25">
        <v>94900</v>
      </c>
      <c r="E25">
        <v>51170</v>
      </c>
    </row>
    <row r="26" spans="1:5" x14ac:dyDescent="0.3">
      <c r="A26" s="2">
        <v>45476</v>
      </c>
      <c r="B26">
        <v>131000</v>
      </c>
      <c r="C26">
        <v>22550</v>
      </c>
      <c r="D26">
        <v>94600</v>
      </c>
      <c r="E26">
        <v>50000</v>
      </c>
    </row>
    <row r="27" spans="1:5" x14ac:dyDescent="0.3">
      <c r="A27" s="2">
        <v>45475</v>
      </c>
      <c r="B27">
        <v>128000</v>
      </c>
      <c r="C27">
        <v>22500</v>
      </c>
      <c r="D27">
        <v>95000</v>
      </c>
      <c r="E27">
        <v>49830</v>
      </c>
    </row>
    <row r="28" spans="1:5" x14ac:dyDescent="0.3">
      <c r="A28" s="2">
        <v>45474</v>
      </c>
      <c r="B28">
        <v>128600</v>
      </c>
      <c r="C28">
        <v>22250</v>
      </c>
      <c r="D28">
        <v>94000</v>
      </c>
      <c r="E28">
        <v>49170</v>
      </c>
    </row>
    <row r="29" spans="1:5" x14ac:dyDescent="0.3">
      <c r="A29" s="2">
        <v>45471</v>
      </c>
      <c r="B29">
        <v>130500</v>
      </c>
      <c r="C29">
        <v>22100</v>
      </c>
      <c r="D29">
        <v>95500</v>
      </c>
      <c r="E29">
        <v>48580</v>
      </c>
    </row>
    <row r="30" spans="1:5" x14ac:dyDescent="0.3">
      <c r="A30" s="2">
        <v>45470</v>
      </c>
      <c r="B30">
        <v>132800</v>
      </c>
      <c r="C30">
        <v>22350</v>
      </c>
      <c r="D30">
        <v>95500</v>
      </c>
      <c r="E30">
        <v>48420</v>
      </c>
    </row>
    <row r="31" spans="1:5" x14ac:dyDescent="0.3">
      <c r="A31" s="2">
        <v>45469</v>
      </c>
      <c r="B31">
        <v>131800</v>
      </c>
      <c r="C31">
        <v>22250</v>
      </c>
      <c r="D31">
        <v>96100</v>
      </c>
      <c r="E31">
        <v>48750</v>
      </c>
    </row>
    <row r="32" spans="1:5" x14ac:dyDescent="0.3">
      <c r="A32" s="2">
        <v>45468</v>
      </c>
      <c r="B32">
        <v>130000</v>
      </c>
      <c r="C32">
        <v>22400</v>
      </c>
      <c r="D32">
        <v>96500</v>
      </c>
      <c r="E32">
        <v>48080</v>
      </c>
    </row>
    <row r="33" spans="1:5" x14ac:dyDescent="0.3">
      <c r="A33" s="2">
        <v>45467</v>
      </c>
      <c r="B33">
        <v>132100</v>
      </c>
      <c r="C33">
        <v>22000</v>
      </c>
      <c r="D33">
        <v>97300</v>
      </c>
      <c r="E33">
        <v>47670</v>
      </c>
    </row>
    <row r="34" spans="1:5" x14ac:dyDescent="0.3">
      <c r="A34" s="2">
        <v>45464</v>
      </c>
      <c r="B34">
        <v>136100</v>
      </c>
      <c r="C34">
        <v>23200</v>
      </c>
      <c r="D34">
        <v>97700</v>
      </c>
      <c r="E34">
        <v>47830</v>
      </c>
    </row>
    <row r="35" spans="1:5" x14ac:dyDescent="0.3">
      <c r="A35" s="2">
        <v>45463</v>
      </c>
      <c r="B35">
        <v>133300</v>
      </c>
      <c r="C35">
        <v>23300</v>
      </c>
      <c r="D35">
        <v>97800</v>
      </c>
      <c r="E35">
        <v>47830</v>
      </c>
    </row>
    <row r="36" spans="1:5" x14ac:dyDescent="0.3">
      <c r="A36" s="2">
        <v>45462</v>
      </c>
      <c r="B36">
        <v>131500</v>
      </c>
      <c r="C36">
        <v>23850</v>
      </c>
      <c r="D36">
        <v>96800</v>
      </c>
      <c r="E36">
        <v>47830</v>
      </c>
    </row>
    <row r="37" spans="1:5" x14ac:dyDescent="0.3">
      <c r="A37" s="2">
        <v>45461</v>
      </c>
      <c r="B37">
        <v>128000</v>
      </c>
      <c r="C37">
        <v>23900</v>
      </c>
      <c r="D37">
        <v>96600</v>
      </c>
      <c r="E37">
        <v>47920</v>
      </c>
    </row>
    <row r="38" spans="1:5" x14ac:dyDescent="0.3">
      <c r="A38" s="2">
        <v>45460</v>
      </c>
      <c r="B38">
        <v>128800</v>
      </c>
      <c r="C38">
        <v>23800</v>
      </c>
      <c r="D38">
        <v>96000</v>
      </c>
      <c r="E38">
        <v>47750</v>
      </c>
    </row>
    <row r="39" spans="1:5" x14ac:dyDescent="0.3">
      <c r="A39" s="2">
        <v>45457</v>
      </c>
      <c r="B39">
        <v>131000</v>
      </c>
      <c r="C39">
        <v>23700</v>
      </c>
      <c r="D39">
        <v>95800</v>
      </c>
      <c r="E39">
        <v>47920</v>
      </c>
    </row>
    <row r="40" spans="1:5" x14ac:dyDescent="0.3">
      <c r="A40" s="2">
        <v>45456</v>
      </c>
      <c r="B40">
        <v>130000</v>
      </c>
      <c r="C40">
        <v>23700</v>
      </c>
      <c r="D40">
        <v>97300</v>
      </c>
      <c r="E40">
        <v>48750</v>
      </c>
    </row>
    <row r="41" spans="1:5" x14ac:dyDescent="0.3">
      <c r="A41" s="2">
        <v>45455</v>
      </c>
      <c r="B41">
        <v>132000</v>
      </c>
      <c r="C41">
        <v>23550</v>
      </c>
      <c r="D41">
        <v>96900</v>
      </c>
      <c r="E41">
        <v>48250</v>
      </c>
    </row>
    <row r="42" spans="1:5" x14ac:dyDescent="0.3">
      <c r="A42" s="2">
        <v>45454</v>
      </c>
      <c r="B42">
        <v>126520</v>
      </c>
      <c r="C42">
        <v>23250</v>
      </c>
      <c r="D42">
        <v>94300</v>
      </c>
      <c r="E42">
        <v>47830</v>
      </c>
    </row>
    <row r="43" spans="1:5" x14ac:dyDescent="0.3">
      <c r="A43" s="2">
        <v>45453</v>
      </c>
      <c r="B43">
        <v>124360</v>
      </c>
      <c r="C43">
        <v>23900</v>
      </c>
      <c r="D43">
        <v>94600</v>
      </c>
      <c r="E43">
        <v>48750</v>
      </c>
    </row>
    <row r="44" spans="1:5" x14ac:dyDescent="0.3">
      <c r="A44" s="2">
        <v>45450</v>
      </c>
      <c r="B44">
        <v>122640</v>
      </c>
      <c r="C44">
        <v>23900</v>
      </c>
      <c r="D44">
        <v>94600</v>
      </c>
      <c r="E44">
        <v>48920</v>
      </c>
    </row>
    <row r="45" spans="1:5" x14ac:dyDescent="0.3">
      <c r="A45" s="2">
        <v>45449</v>
      </c>
      <c r="B45">
        <v>120560</v>
      </c>
      <c r="C45">
        <v>23600</v>
      </c>
      <c r="D45">
        <v>95000</v>
      </c>
      <c r="E45">
        <v>49170</v>
      </c>
    </row>
    <row r="46" spans="1:5" x14ac:dyDescent="0.3">
      <c r="A46" s="2">
        <v>45448</v>
      </c>
      <c r="B46">
        <v>120990</v>
      </c>
      <c r="C46">
        <v>23600</v>
      </c>
      <c r="D46">
        <v>94400</v>
      </c>
      <c r="E46">
        <v>49750</v>
      </c>
    </row>
    <row r="47" spans="1:5" x14ac:dyDescent="0.3">
      <c r="A47" s="2">
        <v>45447</v>
      </c>
      <c r="B47">
        <v>120130</v>
      </c>
      <c r="C47">
        <v>23850</v>
      </c>
      <c r="D47">
        <v>94800</v>
      </c>
      <c r="E47">
        <v>50170</v>
      </c>
    </row>
    <row r="48" spans="1:5" x14ac:dyDescent="0.3">
      <c r="A48" s="2">
        <v>45446</v>
      </c>
      <c r="B48">
        <v>118230</v>
      </c>
      <c r="C48">
        <v>23800</v>
      </c>
      <c r="D48">
        <v>93600</v>
      </c>
      <c r="E48">
        <v>50170</v>
      </c>
    </row>
    <row r="49" spans="1:5" x14ac:dyDescent="0.3">
      <c r="A49" s="2">
        <v>45443</v>
      </c>
      <c r="B49">
        <v>116240</v>
      </c>
      <c r="C49">
        <v>23300</v>
      </c>
      <c r="D49">
        <v>93900</v>
      </c>
      <c r="E49">
        <v>49580</v>
      </c>
    </row>
    <row r="50" spans="1:5" x14ac:dyDescent="0.3">
      <c r="A50" s="2">
        <v>45442</v>
      </c>
      <c r="B50">
        <v>116590</v>
      </c>
      <c r="C50">
        <v>23600</v>
      </c>
      <c r="D50">
        <v>92900</v>
      </c>
      <c r="E50">
        <v>49250</v>
      </c>
    </row>
    <row r="51" spans="1:5" x14ac:dyDescent="0.3">
      <c r="A51" s="2">
        <v>45441</v>
      </c>
      <c r="B51">
        <v>117190</v>
      </c>
      <c r="C51">
        <v>23600</v>
      </c>
      <c r="D51">
        <v>93300</v>
      </c>
      <c r="E51">
        <v>49080</v>
      </c>
    </row>
    <row r="52" spans="1:5" x14ac:dyDescent="0.3">
      <c r="A52" s="2">
        <v>45440</v>
      </c>
      <c r="B52">
        <v>118320</v>
      </c>
      <c r="C52">
        <v>24000</v>
      </c>
      <c r="D52">
        <v>94900</v>
      </c>
      <c r="E52">
        <v>49000</v>
      </c>
    </row>
    <row r="53" spans="1:5" x14ac:dyDescent="0.3">
      <c r="A53" s="2">
        <v>45439</v>
      </c>
      <c r="B53">
        <v>114690</v>
      </c>
      <c r="C53">
        <v>23950</v>
      </c>
      <c r="D53">
        <v>94200</v>
      </c>
      <c r="E53">
        <v>48580</v>
      </c>
    </row>
    <row r="54" spans="1:5" x14ac:dyDescent="0.3">
      <c r="A54" s="2">
        <v>45436</v>
      </c>
      <c r="B54">
        <v>113910</v>
      </c>
      <c r="C54">
        <v>23000</v>
      </c>
      <c r="D54">
        <v>94900</v>
      </c>
      <c r="E54">
        <v>48500</v>
      </c>
    </row>
    <row r="55" spans="1:5" x14ac:dyDescent="0.3">
      <c r="A55" s="2">
        <v>45435</v>
      </c>
      <c r="B55">
        <v>118750</v>
      </c>
      <c r="C55">
        <v>23700</v>
      </c>
      <c r="D55">
        <v>98100</v>
      </c>
      <c r="E55">
        <v>48750</v>
      </c>
    </row>
    <row r="56" spans="1:5" x14ac:dyDescent="0.3">
      <c r="A56" s="2">
        <v>45434</v>
      </c>
      <c r="B56">
        <v>119180</v>
      </c>
      <c r="C56">
        <v>22700</v>
      </c>
      <c r="D56">
        <v>98100</v>
      </c>
      <c r="E56">
        <v>48920</v>
      </c>
    </row>
    <row r="57" spans="1:5" x14ac:dyDescent="0.3">
      <c r="A57" s="2">
        <v>45433</v>
      </c>
      <c r="B57">
        <v>117450</v>
      </c>
      <c r="C57">
        <v>23300</v>
      </c>
      <c r="D57">
        <v>98000</v>
      </c>
      <c r="E57">
        <v>49170</v>
      </c>
    </row>
    <row r="58" spans="1:5" x14ac:dyDescent="0.3">
      <c r="A58" s="2">
        <v>45432</v>
      </c>
      <c r="B58">
        <v>114860</v>
      </c>
      <c r="C58">
        <v>23300</v>
      </c>
      <c r="D58">
        <v>97400</v>
      </c>
      <c r="E58">
        <v>49500</v>
      </c>
    </row>
    <row r="59" spans="1:5" x14ac:dyDescent="0.3">
      <c r="A59" s="2">
        <v>45429</v>
      </c>
      <c r="B59">
        <v>116160</v>
      </c>
      <c r="C59">
        <v>22900</v>
      </c>
      <c r="D59">
        <v>99100</v>
      </c>
      <c r="E59">
        <v>49330</v>
      </c>
    </row>
    <row r="60" spans="1:5" x14ac:dyDescent="0.3">
      <c r="A60" s="2">
        <v>45428</v>
      </c>
      <c r="B60">
        <v>116940</v>
      </c>
      <c r="C60">
        <v>22500</v>
      </c>
      <c r="D60">
        <v>97200</v>
      </c>
      <c r="E60">
        <v>49500</v>
      </c>
    </row>
    <row r="61" spans="1:5" x14ac:dyDescent="0.3">
      <c r="A61" s="2">
        <v>45427</v>
      </c>
      <c r="B61">
        <v>115810</v>
      </c>
      <c r="C61">
        <v>22450</v>
      </c>
      <c r="D61">
        <v>96700</v>
      </c>
      <c r="E61">
        <v>48750</v>
      </c>
    </row>
    <row r="62" spans="1:5" x14ac:dyDescent="0.3">
      <c r="A62" s="2">
        <v>45426</v>
      </c>
      <c r="B62">
        <v>112700</v>
      </c>
      <c r="C62">
        <v>22100</v>
      </c>
      <c r="D62">
        <v>96400</v>
      </c>
      <c r="E62">
        <v>47920</v>
      </c>
    </row>
    <row r="63" spans="1:5" x14ac:dyDescent="0.3">
      <c r="A63" s="2">
        <v>45425</v>
      </c>
      <c r="B63">
        <v>112010</v>
      </c>
      <c r="C63">
        <v>22100</v>
      </c>
      <c r="D63">
        <v>97200</v>
      </c>
      <c r="E63">
        <v>48080</v>
      </c>
    </row>
    <row r="64" spans="1:5" x14ac:dyDescent="0.3">
      <c r="A64" s="2">
        <v>45422</v>
      </c>
      <c r="B64">
        <v>113140</v>
      </c>
      <c r="C64">
        <v>21700</v>
      </c>
      <c r="D64">
        <v>97500</v>
      </c>
      <c r="E64">
        <v>48330</v>
      </c>
    </row>
    <row r="65" spans="1:5" x14ac:dyDescent="0.3">
      <c r="A65" s="2">
        <v>45421</v>
      </c>
      <c r="B65">
        <v>112530</v>
      </c>
      <c r="C65">
        <v>21650</v>
      </c>
      <c r="D65">
        <v>96500</v>
      </c>
      <c r="E65">
        <v>48750</v>
      </c>
    </row>
    <row r="66" spans="1:5" x14ac:dyDescent="0.3">
      <c r="A66" s="2">
        <v>45420</v>
      </c>
      <c r="B66">
        <v>113140</v>
      </c>
      <c r="C66">
        <v>21850</v>
      </c>
      <c r="D66">
        <v>97600</v>
      </c>
      <c r="E66">
        <v>48750</v>
      </c>
    </row>
    <row r="67" spans="1:5" x14ac:dyDescent="0.3">
      <c r="A67" s="2">
        <v>45419</v>
      </c>
      <c r="B67">
        <v>113390</v>
      </c>
      <c r="C67">
        <v>21900</v>
      </c>
      <c r="D67">
        <v>98000</v>
      </c>
      <c r="E67">
        <v>49330</v>
      </c>
    </row>
    <row r="68" spans="1:5" x14ac:dyDescent="0.3">
      <c r="A68" s="2">
        <v>45418</v>
      </c>
      <c r="B68">
        <v>110200</v>
      </c>
      <c r="C68">
        <v>21300</v>
      </c>
      <c r="D68">
        <v>95900</v>
      </c>
      <c r="E68">
        <v>49170</v>
      </c>
    </row>
    <row r="69" spans="1:5" x14ac:dyDescent="0.3">
      <c r="A69" s="2">
        <v>45415</v>
      </c>
      <c r="B69">
        <v>108730</v>
      </c>
      <c r="C69">
        <v>20650</v>
      </c>
      <c r="D69">
        <v>96500</v>
      </c>
      <c r="E69">
        <v>48670</v>
      </c>
    </row>
    <row r="70" spans="1:5" x14ac:dyDescent="0.3">
      <c r="A70" s="2">
        <v>45414</v>
      </c>
      <c r="B70">
        <v>109940</v>
      </c>
      <c r="C70">
        <v>20950</v>
      </c>
      <c r="D70">
        <v>96100</v>
      </c>
      <c r="E70">
        <v>48750</v>
      </c>
    </row>
    <row r="71" spans="1:5" x14ac:dyDescent="0.3">
      <c r="A71" s="2">
        <v>45408</v>
      </c>
      <c r="B71">
        <v>106400</v>
      </c>
      <c r="C71">
        <v>20400</v>
      </c>
      <c r="D71">
        <v>95000</v>
      </c>
      <c r="E71">
        <v>49170</v>
      </c>
    </row>
    <row r="72" spans="1:5" x14ac:dyDescent="0.3">
      <c r="A72" s="2">
        <v>45407</v>
      </c>
      <c r="B72">
        <v>106400</v>
      </c>
      <c r="C72">
        <v>20800</v>
      </c>
      <c r="D72">
        <v>94200</v>
      </c>
      <c r="E72">
        <v>48920</v>
      </c>
    </row>
    <row r="73" spans="1:5" x14ac:dyDescent="0.3">
      <c r="A73" s="2">
        <v>45406</v>
      </c>
      <c r="B73">
        <v>103720</v>
      </c>
      <c r="C73">
        <v>20300</v>
      </c>
      <c r="D73">
        <v>94300</v>
      </c>
      <c r="E73">
        <v>48750</v>
      </c>
    </row>
    <row r="74" spans="1:5" x14ac:dyDescent="0.3">
      <c r="A74" s="2">
        <v>45405</v>
      </c>
      <c r="B74">
        <v>96990</v>
      </c>
      <c r="C74">
        <v>19450</v>
      </c>
      <c r="D74">
        <v>92500</v>
      </c>
      <c r="E74">
        <v>47580</v>
      </c>
    </row>
    <row r="75" spans="1:5" x14ac:dyDescent="0.3">
      <c r="A75" s="2">
        <v>45404</v>
      </c>
      <c r="B75">
        <v>95260</v>
      </c>
      <c r="C75">
        <v>20100</v>
      </c>
      <c r="D75">
        <v>93400</v>
      </c>
      <c r="E75">
        <v>47170</v>
      </c>
    </row>
    <row r="76" spans="1:5" x14ac:dyDescent="0.3">
      <c r="A76" s="2">
        <v>45401</v>
      </c>
      <c r="B76">
        <v>94140</v>
      </c>
      <c r="C76">
        <v>19700</v>
      </c>
      <c r="D76">
        <v>91500</v>
      </c>
      <c r="E76">
        <v>46920</v>
      </c>
    </row>
    <row r="77" spans="1:5" x14ac:dyDescent="0.3">
      <c r="A77" s="2">
        <v>45399</v>
      </c>
      <c r="B77">
        <v>96550</v>
      </c>
      <c r="C77">
        <v>20000</v>
      </c>
      <c r="D77">
        <v>92500</v>
      </c>
      <c r="E77">
        <v>46920</v>
      </c>
    </row>
    <row r="78" spans="1:5" x14ac:dyDescent="0.3">
      <c r="A78" s="2">
        <v>45398</v>
      </c>
      <c r="B78">
        <v>97590</v>
      </c>
      <c r="C78">
        <v>20850</v>
      </c>
      <c r="D78">
        <v>95900</v>
      </c>
      <c r="E78">
        <v>46420</v>
      </c>
    </row>
    <row r="79" spans="1:5" x14ac:dyDescent="0.3">
      <c r="A79" s="2">
        <v>45397</v>
      </c>
      <c r="B79">
        <v>96380</v>
      </c>
      <c r="C79">
        <v>21650</v>
      </c>
      <c r="D79">
        <v>96500</v>
      </c>
      <c r="E79">
        <v>46580</v>
      </c>
    </row>
    <row r="80" spans="1:5" x14ac:dyDescent="0.3">
      <c r="A80" s="2">
        <v>45394</v>
      </c>
      <c r="B80">
        <v>99750</v>
      </c>
      <c r="C80">
        <v>23250</v>
      </c>
      <c r="D80">
        <v>103100</v>
      </c>
      <c r="E80">
        <v>47920</v>
      </c>
    </row>
    <row r="81" spans="1:5" x14ac:dyDescent="0.3">
      <c r="A81" s="2">
        <v>45393</v>
      </c>
      <c r="B81">
        <v>99230</v>
      </c>
      <c r="C81">
        <v>23100</v>
      </c>
      <c r="D81">
        <v>100000</v>
      </c>
      <c r="E81">
        <v>47670</v>
      </c>
    </row>
    <row r="82" spans="1:5" x14ac:dyDescent="0.3">
      <c r="A82" s="2">
        <v>45392</v>
      </c>
      <c r="B82">
        <v>98280</v>
      </c>
      <c r="C82">
        <v>23300</v>
      </c>
      <c r="D82">
        <v>100600</v>
      </c>
      <c r="E82">
        <v>47670</v>
      </c>
    </row>
    <row r="83" spans="1:5" x14ac:dyDescent="0.3">
      <c r="A83" s="2">
        <v>45391</v>
      </c>
      <c r="B83">
        <v>97590</v>
      </c>
      <c r="C83">
        <v>23900</v>
      </c>
      <c r="D83">
        <v>97000</v>
      </c>
      <c r="E83">
        <v>47670</v>
      </c>
    </row>
    <row r="84" spans="1:5" x14ac:dyDescent="0.3">
      <c r="A84" s="2">
        <v>45390</v>
      </c>
      <c r="B84">
        <v>97240</v>
      </c>
      <c r="C84">
        <v>23450</v>
      </c>
      <c r="D84">
        <v>95500</v>
      </c>
      <c r="E84">
        <v>47330</v>
      </c>
    </row>
    <row r="85" spans="1:5" x14ac:dyDescent="0.3">
      <c r="A85" s="2">
        <v>45387</v>
      </c>
      <c r="B85">
        <v>98190</v>
      </c>
      <c r="C85">
        <v>23450</v>
      </c>
      <c r="D85">
        <v>96900</v>
      </c>
      <c r="E85">
        <v>47330</v>
      </c>
    </row>
    <row r="86" spans="1:5" x14ac:dyDescent="0.3">
      <c r="A86" s="2">
        <v>45386</v>
      </c>
      <c r="B86">
        <v>98450</v>
      </c>
      <c r="C86">
        <v>24200</v>
      </c>
      <c r="D86">
        <v>97500</v>
      </c>
      <c r="E86">
        <v>47920</v>
      </c>
    </row>
    <row r="87" spans="1:5" x14ac:dyDescent="0.3">
      <c r="A87" s="2">
        <v>45385</v>
      </c>
      <c r="B87">
        <v>99400</v>
      </c>
      <c r="C87">
        <v>24550</v>
      </c>
      <c r="D87">
        <v>97000</v>
      </c>
      <c r="E87">
        <v>48750</v>
      </c>
    </row>
    <row r="88" spans="1:5" x14ac:dyDescent="0.3">
      <c r="A88" s="2">
        <v>45384</v>
      </c>
      <c r="B88">
        <v>101040</v>
      </c>
      <c r="C88">
        <v>25500</v>
      </c>
      <c r="D88">
        <v>99000</v>
      </c>
      <c r="E88">
        <v>48830</v>
      </c>
    </row>
    <row r="89" spans="1:5" x14ac:dyDescent="0.3">
      <c r="A89" s="2">
        <v>45383</v>
      </c>
      <c r="B89">
        <v>100870</v>
      </c>
      <c r="C89">
        <v>25200</v>
      </c>
      <c r="D89">
        <v>98900</v>
      </c>
      <c r="E89">
        <v>48500</v>
      </c>
    </row>
    <row r="90" spans="1:5" x14ac:dyDescent="0.3">
      <c r="A90" s="2">
        <v>45380</v>
      </c>
      <c r="B90">
        <v>100610</v>
      </c>
      <c r="C90">
        <v>24900</v>
      </c>
      <c r="D90">
        <v>98900</v>
      </c>
      <c r="E90">
        <v>48670</v>
      </c>
    </row>
    <row r="91" spans="1:5" x14ac:dyDescent="0.3">
      <c r="A91" s="2">
        <v>45379</v>
      </c>
      <c r="B91">
        <v>101130</v>
      </c>
      <c r="C91">
        <v>24800</v>
      </c>
      <c r="D91">
        <v>97700</v>
      </c>
      <c r="E91">
        <v>49170</v>
      </c>
    </row>
    <row r="92" spans="1:5" x14ac:dyDescent="0.3">
      <c r="A92" s="2">
        <v>45378</v>
      </c>
      <c r="B92">
        <v>99490</v>
      </c>
      <c r="C92">
        <v>25050</v>
      </c>
      <c r="D92">
        <v>97500</v>
      </c>
      <c r="E92">
        <v>49670</v>
      </c>
    </row>
    <row r="93" spans="1:5" x14ac:dyDescent="0.3">
      <c r="A93" s="2">
        <v>45377</v>
      </c>
      <c r="B93">
        <v>99320</v>
      </c>
      <c r="C93">
        <v>25100</v>
      </c>
      <c r="D93">
        <v>97400</v>
      </c>
      <c r="E93">
        <v>49250</v>
      </c>
    </row>
    <row r="94" spans="1:5" x14ac:dyDescent="0.3">
      <c r="A94" s="2">
        <v>45376</v>
      </c>
      <c r="B94">
        <v>98450</v>
      </c>
      <c r="C94">
        <v>24500</v>
      </c>
      <c r="D94">
        <v>96000</v>
      </c>
      <c r="E94">
        <v>49170</v>
      </c>
    </row>
    <row r="95" spans="1:5" x14ac:dyDescent="0.3">
      <c r="A95" s="2">
        <v>45373</v>
      </c>
      <c r="B95">
        <v>99230</v>
      </c>
      <c r="C95">
        <v>24950</v>
      </c>
      <c r="D95">
        <v>98500</v>
      </c>
      <c r="E95">
        <v>49580</v>
      </c>
    </row>
    <row r="96" spans="1:5" x14ac:dyDescent="0.3">
      <c r="A96" s="2">
        <v>45372</v>
      </c>
      <c r="B96">
        <v>100350</v>
      </c>
      <c r="C96">
        <v>23450</v>
      </c>
      <c r="D96">
        <v>98700</v>
      </c>
      <c r="E96">
        <v>49580</v>
      </c>
    </row>
    <row r="97" spans="1:5" x14ac:dyDescent="0.3">
      <c r="A97" s="2">
        <v>45371</v>
      </c>
      <c r="B97">
        <v>98890</v>
      </c>
      <c r="C97">
        <v>23300</v>
      </c>
      <c r="D97">
        <v>98200</v>
      </c>
      <c r="E97">
        <v>49080</v>
      </c>
    </row>
    <row r="98" spans="1:5" x14ac:dyDescent="0.3">
      <c r="A98" s="2">
        <v>45370</v>
      </c>
      <c r="B98">
        <v>96730</v>
      </c>
      <c r="C98">
        <v>22550</v>
      </c>
      <c r="D98">
        <v>96500</v>
      </c>
      <c r="E98">
        <v>48170</v>
      </c>
    </row>
    <row r="99" spans="1:5" x14ac:dyDescent="0.3">
      <c r="A99" s="2">
        <v>45369</v>
      </c>
      <c r="B99">
        <v>97590</v>
      </c>
      <c r="C99">
        <v>22650</v>
      </c>
      <c r="D99">
        <v>97300</v>
      </c>
      <c r="E99">
        <v>48670</v>
      </c>
    </row>
    <row r="100" spans="1:5" x14ac:dyDescent="0.3">
      <c r="A100" s="2">
        <v>45366</v>
      </c>
      <c r="B100">
        <v>100180</v>
      </c>
      <c r="C100">
        <v>23050</v>
      </c>
      <c r="D100">
        <v>99500</v>
      </c>
      <c r="E100">
        <v>48750</v>
      </c>
    </row>
    <row r="101" spans="1:5" x14ac:dyDescent="0.3">
      <c r="A101" s="2">
        <v>45365</v>
      </c>
      <c r="B101">
        <v>101040</v>
      </c>
      <c r="C101">
        <v>22900</v>
      </c>
      <c r="D101">
        <v>100300</v>
      </c>
      <c r="E101">
        <v>48420</v>
      </c>
    </row>
    <row r="102" spans="1:5" x14ac:dyDescent="0.3">
      <c r="A102" s="2">
        <v>45364</v>
      </c>
      <c r="B102">
        <v>101040</v>
      </c>
      <c r="C102">
        <v>22850</v>
      </c>
      <c r="D102">
        <v>100900</v>
      </c>
      <c r="E102">
        <v>48750</v>
      </c>
    </row>
    <row r="103" spans="1:5" x14ac:dyDescent="0.3">
      <c r="A103" s="2">
        <v>45363</v>
      </c>
      <c r="B103">
        <v>96640</v>
      </c>
      <c r="C103">
        <v>22000</v>
      </c>
      <c r="D103">
        <v>98410</v>
      </c>
      <c r="E103">
        <v>48500</v>
      </c>
    </row>
    <row r="104" spans="1:5" x14ac:dyDescent="0.3">
      <c r="A104" s="2">
        <v>45362</v>
      </c>
      <c r="B104">
        <v>95000</v>
      </c>
      <c r="C104">
        <v>22100</v>
      </c>
      <c r="D104">
        <v>98410</v>
      </c>
      <c r="E104">
        <v>47830</v>
      </c>
    </row>
    <row r="105" spans="1:5" x14ac:dyDescent="0.3">
      <c r="A105" s="2">
        <v>45359</v>
      </c>
      <c r="B105">
        <v>95000</v>
      </c>
      <c r="C105">
        <v>22600</v>
      </c>
      <c r="D105">
        <v>95930</v>
      </c>
      <c r="E105">
        <v>47670</v>
      </c>
    </row>
    <row r="106" spans="1:5" x14ac:dyDescent="0.3">
      <c r="A106" s="2">
        <v>45358</v>
      </c>
      <c r="B106">
        <v>96120</v>
      </c>
      <c r="C106">
        <v>23050</v>
      </c>
      <c r="D106">
        <v>95930</v>
      </c>
      <c r="E106">
        <v>47920</v>
      </c>
    </row>
    <row r="107" spans="1:5" x14ac:dyDescent="0.3">
      <c r="A107" s="2">
        <v>45357</v>
      </c>
      <c r="B107">
        <v>94220</v>
      </c>
      <c r="C107">
        <v>22800</v>
      </c>
      <c r="D107">
        <v>94440</v>
      </c>
      <c r="E107">
        <v>47580</v>
      </c>
    </row>
    <row r="108" spans="1:5" x14ac:dyDescent="0.3">
      <c r="A108" s="2">
        <v>45356</v>
      </c>
      <c r="B108">
        <v>95600</v>
      </c>
      <c r="C108">
        <v>23500</v>
      </c>
      <c r="D108">
        <v>96220</v>
      </c>
      <c r="E108">
        <v>48670</v>
      </c>
    </row>
    <row r="109" spans="1:5" x14ac:dyDescent="0.3">
      <c r="A109" s="2">
        <v>45355</v>
      </c>
      <c r="B109">
        <v>96210</v>
      </c>
      <c r="C109">
        <v>23150</v>
      </c>
      <c r="D109">
        <v>95030</v>
      </c>
      <c r="E109">
        <v>48670</v>
      </c>
    </row>
    <row r="110" spans="1:5" x14ac:dyDescent="0.3">
      <c r="A110" s="2">
        <v>45352</v>
      </c>
      <c r="B110">
        <v>95690</v>
      </c>
      <c r="C110">
        <v>23200</v>
      </c>
      <c r="D110">
        <v>95130</v>
      </c>
      <c r="E110">
        <v>48250</v>
      </c>
    </row>
    <row r="111" spans="1:5" x14ac:dyDescent="0.3">
      <c r="A111" s="2">
        <v>45351</v>
      </c>
      <c r="B111">
        <v>94140</v>
      </c>
      <c r="C111">
        <v>22300</v>
      </c>
      <c r="D111">
        <v>89860</v>
      </c>
      <c r="E111">
        <v>48330</v>
      </c>
    </row>
    <row r="112" spans="1:5" x14ac:dyDescent="0.3">
      <c r="A112" s="2">
        <v>45350</v>
      </c>
      <c r="B112">
        <v>93700</v>
      </c>
      <c r="C112">
        <v>22550</v>
      </c>
      <c r="D112">
        <v>89660</v>
      </c>
      <c r="E112">
        <v>48750</v>
      </c>
    </row>
    <row r="113" spans="1:5" x14ac:dyDescent="0.3">
      <c r="A113" s="2">
        <v>45349</v>
      </c>
      <c r="B113">
        <v>93190</v>
      </c>
      <c r="C113">
        <v>22000</v>
      </c>
      <c r="D113">
        <v>89370</v>
      </c>
      <c r="E113">
        <v>49330</v>
      </c>
    </row>
    <row r="114" spans="1:5" x14ac:dyDescent="0.3">
      <c r="A114" s="2">
        <v>45348</v>
      </c>
      <c r="B114">
        <v>93270</v>
      </c>
      <c r="C114">
        <v>21750</v>
      </c>
      <c r="D114">
        <v>87970</v>
      </c>
      <c r="E114">
        <v>48420</v>
      </c>
    </row>
    <row r="115" spans="1:5" x14ac:dyDescent="0.3">
      <c r="A115" s="2">
        <v>45345</v>
      </c>
      <c r="B115">
        <v>89730</v>
      </c>
      <c r="C115">
        <v>21850</v>
      </c>
      <c r="D115">
        <v>87280</v>
      </c>
      <c r="E115">
        <v>48580</v>
      </c>
    </row>
    <row r="116" spans="1:5" x14ac:dyDescent="0.3">
      <c r="A116" s="2">
        <v>45344</v>
      </c>
      <c r="B116">
        <v>90340</v>
      </c>
      <c r="C116">
        <v>22300</v>
      </c>
      <c r="D116">
        <v>89070</v>
      </c>
      <c r="E116">
        <v>49580</v>
      </c>
    </row>
    <row r="117" spans="1:5" x14ac:dyDescent="0.3">
      <c r="A117" s="2">
        <v>45343</v>
      </c>
      <c r="B117">
        <v>91460</v>
      </c>
      <c r="C117">
        <v>22400</v>
      </c>
      <c r="D117">
        <v>87580</v>
      </c>
      <c r="E117">
        <v>49670</v>
      </c>
    </row>
    <row r="118" spans="1:5" x14ac:dyDescent="0.3">
      <c r="A118" s="2">
        <v>45342</v>
      </c>
      <c r="B118">
        <v>90080</v>
      </c>
      <c r="C118">
        <v>22500</v>
      </c>
      <c r="D118">
        <v>88170</v>
      </c>
      <c r="E118">
        <v>49830</v>
      </c>
    </row>
    <row r="119" spans="1:5" x14ac:dyDescent="0.3">
      <c r="A119" s="2">
        <v>45341</v>
      </c>
      <c r="B119">
        <v>90680</v>
      </c>
      <c r="C119">
        <v>22250</v>
      </c>
      <c r="D119">
        <v>88170</v>
      </c>
      <c r="E119">
        <v>49580</v>
      </c>
    </row>
    <row r="120" spans="1:5" x14ac:dyDescent="0.3">
      <c r="A120" s="2">
        <v>45338</v>
      </c>
      <c r="B120">
        <v>90770</v>
      </c>
      <c r="C120">
        <v>22350</v>
      </c>
      <c r="D120">
        <v>89960</v>
      </c>
      <c r="E120">
        <v>48250</v>
      </c>
    </row>
    <row r="121" spans="1:5" x14ac:dyDescent="0.3">
      <c r="A121" s="2">
        <v>45337</v>
      </c>
      <c r="B121">
        <v>89820</v>
      </c>
      <c r="C121">
        <v>22000</v>
      </c>
      <c r="D121">
        <v>90360</v>
      </c>
      <c r="E121">
        <v>47920</v>
      </c>
    </row>
    <row r="122" spans="1:5" x14ac:dyDescent="0.3">
      <c r="A122" s="2">
        <v>45329</v>
      </c>
      <c r="B122">
        <v>90590</v>
      </c>
      <c r="C122">
        <v>21500</v>
      </c>
      <c r="D122">
        <v>90660</v>
      </c>
      <c r="E122">
        <v>47420</v>
      </c>
    </row>
    <row r="123" spans="1:5" x14ac:dyDescent="0.3">
      <c r="A123" s="2">
        <v>45328</v>
      </c>
      <c r="B123">
        <v>89900</v>
      </c>
      <c r="C123">
        <v>21150</v>
      </c>
      <c r="D123">
        <v>90460</v>
      </c>
      <c r="E123">
        <v>48330</v>
      </c>
    </row>
    <row r="124" spans="1:5" x14ac:dyDescent="0.3">
      <c r="A124" s="2">
        <v>45327</v>
      </c>
      <c r="B124">
        <v>89390</v>
      </c>
      <c r="C124">
        <v>21200</v>
      </c>
      <c r="D124">
        <v>90460</v>
      </c>
      <c r="E124">
        <v>48670</v>
      </c>
    </row>
    <row r="125" spans="1:5" x14ac:dyDescent="0.3">
      <c r="A125" s="2">
        <v>45324</v>
      </c>
      <c r="B125">
        <v>88090</v>
      </c>
      <c r="C125">
        <v>21400</v>
      </c>
      <c r="D125">
        <v>91350</v>
      </c>
      <c r="E125">
        <v>48580</v>
      </c>
    </row>
    <row r="126" spans="1:5" x14ac:dyDescent="0.3">
      <c r="A126" s="2">
        <v>45323</v>
      </c>
      <c r="B126">
        <v>86280</v>
      </c>
      <c r="C126">
        <v>21450</v>
      </c>
      <c r="D126">
        <v>91150</v>
      </c>
      <c r="E126">
        <v>46830</v>
      </c>
    </row>
    <row r="127" spans="1:5" x14ac:dyDescent="0.3">
      <c r="A127" s="2">
        <v>45322</v>
      </c>
      <c r="B127">
        <v>82650</v>
      </c>
      <c r="C127">
        <v>21500</v>
      </c>
      <c r="D127">
        <v>90960</v>
      </c>
      <c r="E127">
        <v>46000</v>
      </c>
    </row>
    <row r="128" spans="1:5" x14ac:dyDescent="0.3">
      <c r="A128" s="2">
        <v>45321</v>
      </c>
      <c r="B128">
        <v>82560</v>
      </c>
      <c r="C128">
        <v>21900</v>
      </c>
      <c r="D128">
        <v>90860</v>
      </c>
      <c r="E128">
        <v>46170</v>
      </c>
    </row>
    <row r="129" spans="1:5" x14ac:dyDescent="0.3">
      <c r="A129" s="2">
        <v>45320</v>
      </c>
      <c r="B129">
        <v>82820</v>
      </c>
      <c r="C129">
        <v>21750</v>
      </c>
      <c r="D129">
        <v>90760</v>
      </c>
      <c r="E129">
        <v>46330</v>
      </c>
    </row>
    <row r="130" spans="1:5" x14ac:dyDescent="0.3">
      <c r="A130" s="2">
        <v>45317</v>
      </c>
      <c r="B130">
        <v>82820</v>
      </c>
      <c r="C130">
        <v>21650</v>
      </c>
      <c r="D130">
        <v>88970</v>
      </c>
      <c r="E130">
        <v>46080</v>
      </c>
    </row>
    <row r="131" spans="1:5" x14ac:dyDescent="0.3">
      <c r="A131" s="2">
        <v>45316</v>
      </c>
      <c r="B131">
        <v>82130</v>
      </c>
      <c r="C131">
        <v>21500</v>
      </c>
      <c r="D131">
        <v>88970</v>
      </c>
      <c r="E131">
        <v>45920</v>
      </c>
    </row>
    <row r="132" spans="1:5" x14ac:dyDescent="0.3">
      <c r="A132" s="2">
        <v>45315</v>
      </c>
      <c r="B132">
        <v>82040</v>
      </c>
      <c r="C132">
        <v>21450</v>
      </c>
      <c r="D132">
        <v>88870</v>
      </c>
      <c r="E132">
        <v>46000</v>
      </c>
    </row>
    <row r="133" spans="1:5" x14ac:dyDescent="0.3">
      <c r="A133" s="2">
        <v>45314</v>
      </c>
      <c r="B133">
        <v>82560</v>
      </c>
      <c r="C133">
        <v>21550</v>
      </c>
      <c r="D133">
        <v>89270</v>
      </c>
      <c r="E133">
        <v>46330</v>
      </c>
    </row>
    <row r="134" spans="1:5" x14ac:dyDescent="0.3">
      <c r="A134" s="2">
        <v>45313</v>
      </c>
      <c r="B134">
        <v>83250</v>
      </c>
      <c r="C134">
        <v>21800</v>
      </c>
      <c r="D134">
        <v>87180</v>
      </c>
      <c r="E134">
        <v>46500</v>
      </c>
    </row>
    <row r="135" spans="1:5" x14ac:dyDescent="0.3">
      <c r="A135" s="2">
        <v>45310</v>
      </c>
      <c r="B135">
        <v>83170</v>
      </c>
      <c r="C135">
        <v>21750</v>
      </c>
      <c r="D135">
        <v>87680</v>
      </c>
      <c r="E135">
        <v>46580</v>
      </c>
    </row>
    <row r="136" spans="1:5" x14ac:dyDescent="0.3">
      <c r="A136" s="2">
        <v>45309</v>
      </c>
      <c r="B136">
        <v>82560</v>
      </c>
      <c r="C136">
        <v>21600</v>
      </c>
      <c r="D136">
        <v>88470</v>
      </c>
      <c r="E136">
        <v>46830</v>
      </c>
    </row>
    <row r="137" spans="1:5" x14ac:dyDescent="0.3">
      <c r="A137" s="2">
        <v>45308</v>
      </c>
      <c r="B137">
        <v>82650</v>
      </c>
      <c r="C137">
        <v>21550</v>
      </c>
      <c r="D137">
        <v>88070</v>
      </c>
      <c r="E137">
        <v>46500</v>
      </c>
    </row>
    <row r="138" spans="1:5" x14ac:dyDescent="0.3">
      <c r="A138" s="2">
        <v>45307</v>
      </c>
      <c r="B138">
        <v>82650</v>
      </c>
      <c r="C138">
        <v>21500</v>
      </c>
      <c r="D138">
        <v>85890</v>
      </c>
      <c r="E138">
        <v>46330</v>
      </c>
    </row>
    <row r="139" spans="1:5" x14ac:dyDescent="0.3">
      <c r="A139" s="2">
        <v>45306</v>
      </c>
      <c r="B139">
        <v>82390</v>
      </c>
      <c r="C139">
        <v>21000</v>
      </c>
      <c r="D139">
        <v>84000</v>
      </c>
      <c r="E139">
        <v>46170</v>
      </c>
    </row>
    <row r="140" spans="1:5" x14ac:dyDescent="0.3">
      <c r="A140" s="2">
        <v>45303</v>
      </c>
      <c r="B140">
        <v>81790</v>
      </c>
      <c r="C140">
        <v>21300</v>
      </c>
      <c r="D140">
        <v>84490</v>
      </c>
      <c r="E140">
        <v>45830</v>
      </c>
    </row>
    <row r="141" spans="1:5" x14ac:dyDescent="0.3">
      <c r="A141" s="2">
        <v>45302</v>
      </c>
      <c r="B141">
        <v>82040</v>
      </c>
      <c r="C141">
        <v>22100</v>
      </c>
      <c r="D141">
        <v>85690</v>
      </c>
      <c r="E141">
        <v>45830</v>
      </c>
    </row>
    <row r="142" spans="1:5" x14ac:dyDescent="0.3">
      <c r="A142" s="2">
        <v>45301</v>
      </c>
      <c r="B142">
        <v>81790</v>
      </c>
      <c r="C142">
        <v>22150</v>
      </c>
      <c r="D142">
        <v>86380</v>
      </c>
      <c r="E142">
        <v>45670</v>
      </c>
    </row>
    <row r="143" spans="1:5" x14ac:dyDescent="0.3">
      <c r="A143" s="2">
        <v>45300</v>
      </c>
      <c r="B143">
        <v>83430</v>
      </c>
      <c r="C143">
        <v>22450</v>
      </c>
      <c r="D143">
        <v>84990</v>
      </c>
      <c r="E143">
        <v>45420</v>
      </c>
    </row>
    <row r="144" spans="1:5" x14ac:dyDescent="0.3">
      <c r="A144" s="2">
        <v>45299</v>
      </c>
      <c r="B144">
        <v>84030</v>
      </c>
      <c r="C144">
        <v>22250</v>
      </c>
      <c r="D144">
        <v>83800</v>
      </c>
      <c r="E144">
        <v>45250</v>
      </c>
    </row>
    <row r="145" spans="1:5" x14ac:dyDescent="0.3">
      <c r="A145" s="2">
        <v>45296</v>
      </c>
      <c r="B145">
        <v>84120</v>
      </c>
      <c r="C145">
        <v>22150</v>
      </c>
      <c r="D145">
        <v>82900</v>
      </c>
      <c r="E145">
        <v>45080</v>
      </c>
    </row>
    <row r="146" spans="1:5" x14ac:dyDescent="0.3">
      <c r="A146" s="2">
        <v>45295</v>
      </c>
      <c r="B146">
        <v>83940</v>
      </c>
      <c r="C146">
        <v>22250</v>
      </c>
      <c r="D146">
        <v>84100</v>
      </c>
      <c r="E146">
        <v>45330</v>
      </c>
    </row>
    <row r="147" spans="1:5" x14ac:dyDescent="0.3">
      <c r="A147" s="2">
        <v>45294</v>
      </c>
      <c r="B147">
        <v>83170</v>
      </c>
      <c r="C147">
        <v>22550</v>
      </c>
      <c r="D147">
        <v>85490</v>
      </c>
      <c r="E147">
        <v>45920</v>
      </c>
    </row>
    <row r="148" spans="1:5" x14ac:dyDescent="0.3">
      <c r="A148" s="2">
        <v>45293</v>
      </c>
      <c r="B148">
        <v>82820</v>
      </c>
      <c r="C148">
        <v>22150</v>
      </c>
      <c r="D148">
        <v>85490</v>
      </c>
      <c r="E148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Transactions</vt:lpstr>
      <vt:lpstr>Stock Perfomance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philong2502</cp:lastModifiedBy>
  <dcterms:created xsi:type="dcterms:W3CDTF">2024-08-05T14:21:03Z</dcterms:created>
  <dcterms:modified xsi:type="dcterms:W3CDTF">2024-08-07T03:30:51Z</dcterms:modified>
</cp:coreProperties>
</file>