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95" yWindow="1845" windowWidth="15090" windowHeight="6720"/>
  </bookViews>
  <sheets>
    <sheet name="General" sheetId="1" r:id="rId1"/>
    <sheet name="Calipering" sheetId="2" r:id="rId2"/>
    <sheet name="Coverage" sheetId="3" r:id="rId3"/>
    <sheet name="Dead wood" sheetId="4" r:id="rId4"/>
    <sheet name="Ground vegetation" sheetId="5" r:id="rId5"/>
    <sheet name="Common_flora" sheetId="6" r:id="rId6"/>
  </sheets>
  <calcPr calcId="145621"/>
</workbook>
</file>

<file path=xl/calcChain.xml><?xml version="1.0" encoding="utf-8"?>
<calcChain xmlns="http://schemas.openxmlformats.org/spreadsheetml/2006/main">
  <c r="F19" i="5" l="1"/>
  <c r="B5" i="5"/>
  <c r="H19" i="4"/>
  <c r="D19" i="4"/>
  <c r="H18" i="4"/>
  <c r="D18" i="4"/>
  <c r="H17" i="4"/>
  <c r="H20" i="4" s="1"/>
  <c r="D17" i="4"/>
  <c r="D20" i="4" s="1"/>
  <c r="L12" i="4"/>
  <c r="J12" i="4"/>
  <c r="L11" i="4"/>
  <c r="J11" i="4"/>
  <c r="N11" i="4" s="1"/>
  <c r="O11" i="4" s="1"/>
  <c r="L10" i="4"/>
  <c r="J10" i="4"/>
  <c r="N10" i="4" s="1"/>
  <c r="O10" i="4" s="1"/>
  <c r="O9" i="4"/>
  <c r="L9" i="4"/>
  <c r="J9" i="4"/>
  <c r="O8" i="4"/>
  <c r="O12" i="4" s="1"/>
  <c r="L8" i="4"/>
  <c r="J8" i="4"/>
  <c r="B4" i="4"/>
  <c r="B3" i="3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2" i="2"/>
  <c r="F62" i="2"/>
  <c r="D62" i="2"/>
  <c r="J60" i="2"/>
  <c r="H60" i="2"/>
  <c r="F60" i="2"/>
  <c r="D60" i="2"/>
  <c r="B60" i="2"/>
  <c r="J59" i="2"/>
  <c r="H59" i="2"/>
  <c r="F59" i="2"/>
  <c r="D59" i="2"/>
  <c r="B59" i="2"/>
  <c r="J58" i="2"/>
  <c r="H58" i="2"/>
  <c r="F58" i="2"/>
  <c r="D58" i="2"/>
  <c r="B58" i="2"/>
  <c r="J57" i="2"/>
  <c r="H57" i="2"/>
  <c r="F57" i="2"/>
  <c r="D57" i="2"/>
  <c r="B57" i="2"/>
  <c r="J56" i="2"/>
  <c r="H56" i="2"/>
  <c r="F56" i="2"/>
  <c r="D56" i="2"/>
  <c r="B56" i="2"/>
  <c r="J55" i="2"/>
  <c r="H55" i="2"/>
  <c r="F55" i="2"/>
  <c r="D55" i="2"/>
  <c r="B55" i="2"/>
  <c r="J54" i="2"/>
  <c r="H54" i="2"/>
  <c r="F54" i="2"/>
  <c r="D54" i="2"/>
  <c r="B54" i="2"/>
  <c r="J53" i="2"/>
  <c r="H53" i="2"/>
  <c r="F53" i="2"/>
  <c r="D53" i="2"/>
  <c r="B53" i="2"/>
  <c r="J52" i="2"/>
  <c r="H52" i="2"/>
  <c r="F52" i="2"/>
  <c r="D52" i="2"/>
  <c r="B52" i="2"/>
  <c r="J51" i="2"/>
  <c r="H51" i="2"/>
  <c r="F51" i="2"/>
  <c r="D51" i="2"/>
  <c r="B51" i="2"/>
  <c r="J50" i="2"/>
  <c r="H50" i="2"/>
  <c r="F50" i="2"/>
  <c r="D50" i="2"/>
  <c r="B50" i="2"/>
  <c r="J49" i="2"/>
  <c r="H49" i="2"/>
  <c r="F49" i="2"/>
  <c r="D49" i="2"/>
  <c r="B49" i="2"/>
  <c r="J48" i="2"/>
  <c r="H48" i="2"/>
  <c r="F48" i="2"/>
  <c r="D48" i="2"/>
  <c r="B48" i="2"/>
  <c r="J47" i="2"/>
  <c r="H47" i="2"/>
  <c r="F47" i="2"/>
  <c r="D47" i="2"/>
  <c r="B47" i="2"/>
  <c r="J46" i="2"/>
  <c r="H46" i="2"/>
  <c r="F46" i="2"/>
  <c r="D46" i="2"/>
  <c r="B46" i="2"/>
  <c r="J45" i="2"/>
  <c r="H45" i="2"/>
  <c r="F45" i="2"/>
  <c r="D45" i="2"/>
  <c r="B45" i="2"/>
  <c r="J44" i="2"/>
  <c r="H44" i="2"/>
  <c r="F44" i="2"/>
  <c r="D44" i="2"/>
  <c r="B44" i="2"/>
  <c r="J43" i="2"/>
  <c r="H43" i="2"/>
  <c r="F43" i="2"/>
  <c r="D43" i="2"/>
  <c r="B43" i="2"/>
  <c r="J42" i="2"/>
  <c r="H42" i="2"/>
  <c r="F42" i="2"/>
  <c r="D42" i="2"/>
  <c r="B42" i="2"/>
  <c r="J41" i="2"/>
  <c r="H41" i="2"/>
  <c r="F41" i="2"/>
  <c r="D41" i="2"/>
  <c r="B41" i="2"/>
  <c r="J40" i="2"/>
  <c r="H40" i="2"/>
  <c r="F40" i="2"/>
  <c r="D40" i="2"/>
  <c r="B40" i="2"/>
  <c r="J39" i="2"/>
  <c r="H39" i="2"/>
  <c r="F39" i="2"/>
  <c r="D39" i="2"/>
  <c r="B39" i="2"/>
  <c r="J38" i="2"/>
  <c r="H38" i="2"/>
  <c r="F38" i="2"/>
  <c r="D38" i="2"/>
  <c r="B38" i="2"/>
  <c r="J37" i="2"/>
  <c r="H37" i="2"/>
  <c r="F37" i="2"/>
  <c r="D37" i="2"/>
  <c r="B37" i="2"/>
  <c r="J36" i="2"/>
  <c r="H36" i="2"/>
  <c r="F36" i="2"/>
  <c r="D36" i="2"/>
  <c r="B36" i="2"/>
  <c r="J35" i="2"/>
  <c r="H35" i="2"/>
  <c r="F35" i="2"/>
  <c r="D35" i="2"/>
  <c r="B35" i="2"/>
  <c r="J34" i="2"/>
  <c r="H34" i="2"/>
  <c r="F34" i="2"/>
  <c r="D34" i="2"/>
  <c r="B34" i="2"/>
  <c r="J33" i="2"/>
  <c r="H33" i="2"/>
  <c r="F33" i="2"/>
  <c r="D33" i="2"/>
  <c r="B33" i="2"/>
  <c r="J32" i="2"/>
  <c r="H32" i="2"/>
  <c r="F32" i="2"/>
  <c r="D32" i="2"/>
  <c r="B32" i="2"/>
  <c r="J31" i="2"/>
  <c r="H31" i="2"/>
  <c r="F31" i="2"/>
  <c r="D31" i="2"/>
  <c r="B31" i="2"/>
  <c r="J30" i="2"/>
  <c r="H30" i="2"/>
  <c r="F30" i="2"/>
  <c r="D30" i="2"/>
  <c r="B30" i="2"/>
  <c r="J29" i="2"/>
  <c r="H29" i="2"/>
  <c r="F29" i="2"/>
  <c r="D29" i="2"/>
  <c r="B29" i="2"/>
  <c r="J28" i="2"/>
  <c r="H28" i="2"/>
  <c r="F28" i="2"/>
  <c r="D28" i="2"/>
  <c r="B28" i="2"/>
  <c r="J27" i="2"/>
  <c r="H27" i="2"/>
  <c r="F27" i="2"/>
  <c r="D27" i="2"/>
  <c r="B27" i="2"/>
  <c r="J26" i="2"/>
  <c r="H26" i="2"/>
  <c r="F26" i="2"/>
  <c r="D26" i="2"/>
  <c r="B26" i="2"/>
  <c r="J25" i="2"/>
  <c r="H25" i="2"/>
  <c r="F25" i="2"/>
  <c r="D25" i="2"/>
  <c r="B25" i="2"/>
  <c r="J24" i="2"/>
  <c r="H24" i="2"/>
  <c r="F24" i="2"/>
  <c r="D24" i="2"/>
  <c r="B24" i="2"/>
  <c r="J23" i="2"/>
  <c r="H23" i="2"/>
  <c r="F23" i="2"/>
  <c r="D23" i="2"/>
  <c r="B23" i="2"/>
  <c r="J22" i="2"/>
  <c r="H22" i="2"/>
  <c r="F22" i="2"/>
  <c r="D22" i="2"/>
  <c r="B22" i="2"/>
  <c r="J21" i="2"/>
  <c r="H21" i="2"/>
  <c r="F21" i="2"/>
  <c r="D21" i="2"/>
  <c r="B21" i="2"/>
  <c r="J20" i="2"/>
  <c r="H20" i="2"/>
  <c r="F20" i="2"/>
  <c r="D20" i="2"/>
  <c r="B20" i="2"/>
  <c r="J19" i="2"/>
  <c r="H19" i="2"/>
  <c r="F19" i="2"/>
  <c r="D19" i="2"/>
  <c r="B19" i="2"/>
  <c r="J18" i="2"/>
  <c r="H18" i="2"/>
  <c r="F18" i="2"/>
  <c r="D18" i="2"/>
  <c r="B18" i="2"/>
  <c r="J17" i="2"/>
  <c r="H17" i="2"/>
  <c r="F17" i="2"/>
  <c r="D17" i="2"/>
  <c r="B17" i="2"/>
  <c r="J16" i="2"/>
  <c r="H16" i="2"/>
  <c r="F16" i="2"/>
  <c r="D16" i="2"/>
  <c r="B16" i="2"/>
  <c r="J15" i="2"/>
  <c r="H15" i="2"/>
  <c r="F15" i="2"/>
  <c r="D15" i="2"/>
  <c r="B15" i="2"/>
  <c r="J14" i="2"/>
  <c r="H14" i="2"/>
  <c r="F14" i="2"/>
  <c r="D14" i="2"/>
  <c r="B14" i="2"/>
  <c r="J13" i="2"/>
  <c r="H13" i="2"/>
  <c r="F13" i="2"/>
  <c r="D13" i="2"/>
  <c r="B13" i="2"/>
  <c r="J12" i="2"/>
  <c r="H12" i="2"/>
  <c r="F12" i="2"/>
  <c r="D12" i="2"/>
  <c r="B12" i="2"/>
  <c r="J11" i="2"/>
  <c r="H11" i="2"/>
  <c r="F11" i="2"/>
  <c r="D11" i="2"/>
  <c r="B11" i="2"/>
  <c r="J10" i="2"/>
  <c r="H10" i="2"/>
  <c r="F10" i="2"/>
  <c r="D10" i="2"/>
  <c r="B10" i="2"/>
  <c r="Q9" i="2"/>
  <c r="O9" i="2"/>
  <c r="L9" i="2"/>
  <c r="J9" i="2"/>
  <c r="H9" i="2"/>
  <c r="F9" i="2"/>
  <c r="D9" i="2"/>
  <c r="B9" i="2"/>
  <c r="B5" i="2"/>
  <c r="J2" i="2"/>
  <c r="G2" i="2"/>
  <c r="F2" i="2"/>
  <c r="H2" i="2" s="1"/>
  <c r="D3" i="1"/>
  <c r="K9" i="2" l="1"/>
  <c r="I2" i="2"/>
</calcChain>
</file>

<file path=xl/sharedStrings.xml><?xml version="1.0" encoding="utf-8"?>
<sst xmlns="http://schemas.openxmlformats.org/spreadsheetml/2006/main" count="181" uniqueCount="143">
  <si>
    <t>Date</t>
  </si>
  <si>
    <t>start time</t>
  </si>
  <si>
    <t>finish time</t>
  </si>
  <si>
    <t>tot time</t>
  </si>
  <si>
    <t>NVC type</t>
  </si>
  <si>
    <t>Place name</t>
  </si>
  <si>
    <t>Number unit</t>
  </si>
  <si>
    <t>Status</t>
  </si>
  <si>
    <t>OS N</t>
  </si>
  <si>
    <t>OS E</t>
  </si>
  <si>
    <t>Plot size</t>
  </si>
  <si>
    <t>50x50</t>
  </si>
  <si>
    <t>N_people</t>
  </si>
  <si>
    <t>Start</t>
  </si>
  <si>
    <t>Finish</t>
  </si>
  <si>
    <t>Tot time</t>
  </si>
  <si>
    <t>dbh&gt;10cm</t>
  </si>
  <si>
    <t>h&gt;1.3m</t>
  </si>
  <si>
    <t>u.m. cm</t>
  </si>
  <si>
    <t>Oak</t>
  </si>
  <si>
    <t>G</t>
  </si>
  <si>
    <t>Beech</t>
  </si>
  <si>
    <t>Holly</t>
  </si>
  <si>
    <t>Silver birch</t>
  </si>
  <si>
    <t>mean Diam</t>
  </si>
  <si>
    <t>mean H</t>
  </si>
  <si>
    <t>Diam</t>
  </si>
  <si>
    <t>base (°)</t>
  </si>
  <si>
    <t>-tan</t>
  </si>
  <si>
    <t>top (°)</t>
  </si>
  <si>
    <t>tan</t>
  </si>
  <si>
    <t>dist (m)</t>
  </si>
  <si>
    <t>N_pers</t>
  </si>
  <si>
    <t>Other s. whole area</t>
  </si>
  <si>
    <t>dbh&lt;10cm</t>
  </si>
  <si>
    <t>h&gt;1.3 m</t>
  </si>
  <si>
    <t>number</t>
  </si>
  <si>
    <t>tot</t>
  </si>
  <si>
    <t>Layer (%)</t>
  </si>
  <si>
    <t>Comments</t>
  </si>
  <si>
    <t>A1</t>
  </si>
  <si>
    <t>x</t>
  </si>
  <si>
    <t>A2</t>
  </si>
  <si>
    <t>B</t>
  </si>
  <si>
    <t>C</t>
  </si>
  <si>
    <t>Mosses</t>
  </si>
  <si>
    <t>Leaf litter</t>
  </si>
  <si>
    <t>start</t>
  </si>
  <si>
    <t>finish</t>
  </si>
  <si>
    <t>Stumps</t>
  </si>
  <si>
    <t>10x10</t>
  </si>
  <si>
    <t>Fallen dead (A)</t>
  </si>
  <si>
    <t>Standing dead</t>
  </si>
  <si>
    <t>trees</t>
  </si>
  <si>
    <t>Species</t>
  </si>
  <si>
    <t>Dec</t>
  </si>
  <si>
    <t>branches</t>
  </si>
  <si>
    <t>low</t>
  </si>
  <si>
    <t>medium</t>
  </si>
  <si>
    <t>high</t>
  </si>
  <si>
    <t>none</t>
  </si>
  <si>
    <t>Fallen trees (E)</t>
  </si>
  <si>
    <t>Fallen br (E)</t>
  </si>
  <si>
    <t>d_max</t>
  </si>
  <si>
    <t>d_min</t>
  </si>
  <si>
    <t>dec</t>
  </si>
  <si>
    <t>diam</t>
  </si>
  <si>
    <t>10x10m</t>
  </si>
  <si>
    <t>Flora</t>
  </si>
  <si>
    <t>r</t>
  </si>
  <si>
    <t>rare</t>
  </si>
  <si>
    <t>+</t>
  </si>
  <si>
    <t>&lt;1%</t>
  </si>
  <si>
    <t>1-5%</t>
  </si>
  <si>
    <t>5-25%</t>
  </si>
  <si>
    <t>Brachypodium sylvaticum</t>
  </si>
  <si>
    <t>25-50%</t>
  </si>
  <si>
    <t>50-75%</t>
  </si>
  <si>
    <t>75-100%</t>
  </si>
  <si>
    <t>Seedling</t>
  </si>
  <si>
    <t>species</t>
  </si>
  <si>
    <t>plot size</t>
  </si>
  <si>
    <t>Carex sylvatica</t>
  </si>
  <si>
    <t>n trees</t>
  </si>
  <si>
    <t>trees/ha</t>
  </si>
  <si>
    <t>basal area (m2/ha)</t>
  </si>
  <si>
    <t>sd diameter</t>
  </si>
  <si>
    <t>Notes</t>
  </si>
  <si>
    <t>XX</t>
  </si>
  <si>
    <t>20X20</t>
  </si>
  <si>
    <t>n saplings</t>
  </si>
  <si>
    <t>area plot (ha)</t>
  </si>
  <si>
    <t>area plot</t>
  </si>
  <si>
    <t>sapling/ha</t>
  </si>
  <si>
    <t>20x20</t>
  </si>
  <si>
    <t>G (cm)</t>
  </si>
  <si>
    <t>V (m3)</t>
  </si>
  <si>
    <t>sum</t>
  </si>
  <si>
    <t>V(m3)</t>
  </si>
  <si>
    <t>length (cm)</t>
  </si>
  <si>
    <t>H (cm)</t>
  </si>
  <si>
    <t>From New Forest survey EC summer 2005</t>
  </si>
  <si>
    <t>Anemone nemorosa</t>
  </si>
  <si>
    <t>Agrimona agrimonoides</t>
  </si>
  <si>
    <t>Calluna vulgaris</t>
  </si>
  <si>
    <t>Cerastioum glomeratum</t>
  </si>
  <si>
    <t>Deschampsia cespitosa</t>
  </si>
  <si>
    <t>Deschampsia flexuosa</t>
  </si>
  <si>
    <t>Digitalis purpurea</t>
  </si>
  <si>
    <t>Euphorbia amygdaloides</t>
  </si>
  <si>
    <t>Festuca arundinacea</t>
  </si>
  <si>
    <t>Festuca rubra</t>
  </si>
  <si>
    <t>Fragaria vesca</t>
  </si>
  <si>
    <t>Gallium mollugo</t>
  </si>
  <si>
    <t>Geranium rotundifolium</t>
  </si>
  <si>
    <t>Glecoma hederacea</t>
  </si>
  <si>
    <t>Hedera helix</t>
  </si>
  <si>
    <t>Hyacinthoides non-scripta</t>
  </si>
  <si>
    <t>Hypericum maculatum</t>
  </si>
  <si>
    <t>Hypochaeris radicata</t>
  </si>
  <si>
    <t>Juncus bulbosus</t>
  </si>
  <si>
    <t>Juncus effusus</t>
  </si>
  <si>
    <t>Lathyrus latifolius</t>
  </si>
  <si>
    <t>Lamium purpureum</t>
  </si>
  <si>
    <t>Luzula pilosa</t>
  </si>
  <si>
    <t>Lysimachia nemorum</t>
  </si>
  <si>
    <t>Melmpyrum pratense</t>
  </si>
  <si>
    <t>Milium effusum</t>
  </si>
  <si>
    <t>Oxalis acetosella</t>
  </si>
  <si>
    <t>Poa nemoralis</t>
  </si>
  <si>
    <t>Poa trivialis</t>
  </si>
  <si>
    <t>Potentilla erecta</t>
  </si>
  <si>
    <t>Prunella vulgaris</t>
  </si>
  <si>
    <t>Ranunculus acris</t>
  </si>
  <si>
    <t>Rumex acetosa</t>
  </si>
  <si>
    <t>Ruscus aculeatus</t>
  </si>
  <si>
    <t>Stellaria holostea</t>
  </si>
  <si>
    <t>Stellaria nemorum</t>
  </si>
  <si>
    <t>Vaccinium myrtillus</t>
  </si>
  <si>
    <t>Veronica persica</t>
  </si>
  <si>
    <t>Viola riviniana</t>
  </si>
  <si>
    <t>Ridley wood</t>
  </si>
  <si>
    <t>PE, EC. Possible in between stage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</si>
</sst>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"/>
    <numFmt numFmtId="166" formatCode="hh:mm:ss;@"/>
    <numFmt numFmtId="167" formatCode="0.000"/>
  </numFmts>
  <fonts count="11" x14ac:knownFonts="1">
    <font>
      <sz val="10"/>
      <name val="Tahoma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</font>
    <font>
      <b/>
      <sz val="10"/>
      <color indexed="10"/>
      <name val="Tahoma"/>
      <family val="2"/>
    </font>
    <font>
      <i/>
      <sz val="10"/>
      <name val="Tahoma"/>
      <family val="2"/>
    </font>
    <font>
      <sz val="10"/>
      <color indexed="1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20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4" xfId="0" applyFont="1" applyBorder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166" fontId="1" fillId="0" borderId="8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/>
    <xf numFmtId="0" fontId="3" fillId="0" borderId="0" xfId="0" applyFont="1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167" fontId="0" fillId="0" borderId="0" xfId="0" applyNumberFormat="1" applyBorder="1"/>
    <xf numFmtId="1" fontId="5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1" sqref="B11"/>
    </sheetView>
  </sheetViews>
  <sheetFormatPr defaultRowHeight="12.75" x14ac:dyDescent="0.2"/>
  <cols>
    <col min="1" max="1" width="12.7109375" customWidth="1"/>
    <col min="2" max="2" width="10.42578125" bestFit="1" customWidth="1"/>
    <col min="4" max="4" width="8.85546875" customWidth="1"/>
    <col min="5" max="5" width="5.42578125" customWidth="1"/>
  </cols>
  <sheetData>
    <row r="1" spans="1:4" x14ac:dyDescent="0.2">
      <c r="A1" t="s">
        <v>0</v>
      </c>
      <c r="B1" s="24">
        <v>41761</v>
      </c>
      <c r="C1" t="s">
        <v>1</v>
      </c>
      <c r="D1" s="26"/>
    </row>
    <row r="2" spans="1:4" x14ac:dyDescent="0.2">
      <c r="C2" t="s">
        <v>2</v>
      </c>
      <c r="D2" s="26"/>
    </row>
    <row r="3" spans="1:4" x14ac:dyDescent="0.2">
      <c r="C3" t="s">
        <v>3</v>
      </c>
      <c r="D3" s="26">
        <f>D2-D1</f>
        <v>0</v>
      </c>
    </row>
    <row r="4" spans="1:4" x14ac:dyDescent="0.2">
      <c r="A4" t="s">
        <v>4</v>
      </c>
    </row>
    <row r="5" spans="1:4" x14ac:dyDescent="0.2">
      <c r="A5" t="s">
        <v>5</v>
      </c>
      <c r="B5" t="s">
        <v>141</v>
      </c>
    </row>
    <row r="6" spans="1:4" x14ac:dyDescent="0.2">
      <c r="A6" t="s">
        <v>6</v>
      </c>
    </row>
    <row r="7" spans="1:4" x14ac:dyDescent="0.2">
      <c r="A7" t="s">
        <v>7</v>
      </c>
    </row>
    <row r="8" spans="1:4" x14ac:dyDescent="0.2">
      <c r="A8" t="s">
        <v>8</v>
      </c>
      <c r="B8" s="2"/>
    </row>
    <row r="9" spans="1:4" x14ac:dyDescent="0.2">
      <c r="A9" t="s">
        <v>9</v>
      </c>
      <c r="B9" s="2"/>
    </row>
    <row r="10" spans="1:4" x14ac:dyDescent="0.2">
      <c r="A10" t="s">
        <v>87</v>
      </c>
      <c r="B10" t="s">
        <v>142</v>
      </c>
    </row>
  </sheetData>
  <phoneticPr fontId="0" type="noConversion"/>
  <printOptions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I9" sqref="I9:I28"/>
    </sheetView>
  </sheetViews>
  <sheetFormatPr defaultRowHeight="12.75" x14ac:dyDescent="0.2"/>
  <cols>
    <col min="1" max="2" width="9" customWidth="1"/>
    <col min="3" max="3" width="6.28515625" customWidth="1"/>
    <col min="4" max="4" width="11.42578125" customWidth="1"/>
    <col min="5" max="5" width="9" customWidth="1"/>
    <col min="6" max="6" width="6.7109375" bestFit="1" customWidth="1"/>
    <col min="7" max="7" width="11.85546875" customWidth="1"/>
    <col min="8" max="8" width="9.42578125" bestFit="1" customWidth="1"/>
    <col min="9" max="9" width="19.42578125" bestFit="1" customWidth="1"/>
    <col min="10" max="10" width="12" bestFit="1" customWidth="1"/>
    <col min="11" max="11" width="19.28515625" customWidth="1"/>
    <col min="12" max="12" width="8.5703125" customWidth="1"/>
    <col min="15" max="15" width="9" customWidth="1"/>
    <col min="17" max="17" width="9" customWidth="1"/>
  </cols>
  <sheetData>
    <row r="1" spans="1:18" x14ac:dyDescent="0.2">
      <c r="A1" t="s">
        <v>10</v>
      </c>
      <c r="B1" t="s">
        <v>89</v>
      </c>
      <c r="F1" s="32" t="s">
        <v>83</v>
      </c>
      <c r="G1" s="32" t="s">
        <v>91</v>
      </c>
      <c r="H1" s="33" t="s">
        <v>84</v>
      </c>
      <c r="I1" s="34" t="s">
        <v>85</v>
      </c>
      <c r="J1" s="33" t="s">
        <v>86</v>
      </c>
    </row>
    <row r="2" spans="1:18" x14ac:dyDescent="0.2">
      <c r="A2" t="s">
        <v>12</v>
      </c>
      <c r="B2">
        <v>2</v>
      </c>
      <c r="F2" s="32">
        <f>COUNT(A9:A60,C9:C60,E9:E60,G9:G60,I9:I60)</f>
        <v>4</v>
      </c>
      <c r="G2" s="32">
        <f>(20*20)/10000</f>
        <v>0.04</v>
      </c>
      <c r="H2" s="52">
        <f>F2/G2</f>
        <v>100</v>
      </c>
      <c r="I2" s="35">
        <f>(SUM(B9:B14)/400)</f>
        <v>41.310470773149412</v>
      </c>
      <c r="J2" s="36">
        <f>STDEV(A9:A60,C9:C60,E9:E60,G9:G60,I9:I60)</f>
        <v>11.183134623172521</v>
      </c>
    </row>
    <row r="3" spans="1:18" x14ac:dyDescent="0.2">
      <c r="A3" t="s">
        <v>13</v>
      </c>
      <c r="B3" s="26"/>
    </row>
    <row r="4" spans="1:18" x14ac:dyDescent="0.2">
      <c r="A4" t="s">
        <v>14</v>
      </c>
      <c r="B4" s="26"/>
    </row>
    <row r="5" spans="1:18" x14ac:dyDescent="0.2">
      <c r="A5" t="s">
        <v>15</v>
      </c>
      <c r="B5" s="26">
        <f>B4-B3</f>
        <v>0</v>
      </c>
      <c r="C5" s="27"/>
    </row>
    <row r="6" spans="1:18" x14ac:dyDescent="0.2">
      <c r="C6" s="1"/>
    </row>
    <row r="7" spans="1:18" x14ac:dyDescent="0.2">
      <c r="A7" t="s">
        <v>16</v>
      </c>
      <c r="E7" t="s">
        <v>17</v>
      </c>
      <c r="I7" s="3" t="s">
        <v>18</v>
      </c>
    </row>
    <row r="8" spans="1:18" s="4" customFormat="1" ht="26.25" customHeight="1" x14ac:dyDescent="0.2">
      <c r="A8" s="5" t="s">
        <v>21</v>
      </c>
      <c r="B8" s="4" t="s">
        <v>95</v>
      </c>
      <c r="C8" s="5" t="s">
        <v>19</v>
      </c>
      <c r="D8" s="4" t="s">
        <v>20</v>
      </c>
      <c r="E8" s="5" t="s">
        <v>21</v>
      </c>
      <c r="F8" s="4" t="s">
        <v>20</v>
      </c>
      <c r="G8" s="6" t="s">
        <v>88</v>
      </c>
      <c r="H8" s="4" t="s">
        <v>20</v>
      </c>
      <c r="I8" s="5" t="s">
        <v>23</v>
      </c>
      <c r="J8" s="4" t="s">
        <v>20</v>
      </c>
      <c r="K8" s="5" t="s">
        <v>24</v>
      </c>
      <c r="L8" s="6" t="s">
        <v>25</v>
      </c>
      <c r="M8" s="4" t="s">
        <v>26</v>
      </c>
      <c r="N8" s="4" t="s">
        <v>27</v>
      </c>
      <c r="O8" s="4" t="s">
        <v>28</v>
      </c>
      <c r="P8" s="4" t="s">
        <v>29</v>
      </c>
      <c r="Q8" s="4" t="s">
        <v>30</v>
      </c>
      <c r="R8" s="4" t="s">
        <v>31</v>
      </c>
    </row>
    <row r="9" spans="1:18" x14ac:dyDescent="0.2">
      <c r="A9" s="60">
        <v>67</v>
      </c>
      <c r="B9" s="25">
        <f t="shared" ref="B9:B40" si="0">IF(A9&gt;10,A9^2*PI()/4,"")</f>
        <v>3525.6523554911455</v>
      </c>
      <c r="D9" s="25" t="str">
        <f t="shared" ref="D9:D40" si="1">IF(C9&gt;10,C9^2*PI()/4,"")</f>
        <v/>
      </c>
      <c r="F9" s="25" t="str">
        <f t="shared" ref="F9:F40" si="2">IF(E9&gt;10,E9^2*PI()/4,"")</f>
        <v/>
      </c>
      <c r="H9" s="25" t="str">
        <f t="shared" ref="H9:H40" si="3">IF(G9&gt;10,G9^2*PI()/4,"")</f>
        <v/>
      </c>
      <c r="J9" s="25" t="str">
        <f t="shared" ref="J9:J40" si="4">IF(I9&gt;10,I9^2*PI()/4,"")</f>
        <v/>
      </c>
      <c r="K9" s="25">
        <f>SQRT((AVERAGE(B9:B60,D9:D60,F9:F60,H9:H60,J9:J60)*4)/PI())</f>
        <v>72.524564803933842</v>
      </c>
      <c r="L9" s="25">
        <f>(O9*R9)+(Q9*R9)</f>
        <v>15.614173185003471</v>
      </c>
      <c r="M9" s="25">
        <v>32</v>
      </c>
      <c r="N9" s="25">
        <v>-8</v>
      </c>
      <c r="O9" s="25">
        <f>-TAN(N9*PI()/180)</f>
        <v>0.14054083470239145</v>
      </c>
      <c r="P9" s="25">
        <v>42</v>
      </c>
      <c r="Q9" s="25">
        <f>TAN(P9*PI()/180)</f>
        <v>0.90040404429783993</v>
      </c>
      <c r="R9" s="25">
        <v>15</v>
      </c>
    </row>
    <row r="10" spans="1:18" x14ac:dyDescent="0.2">
      <c r="A10">
        <v>88</v>
      </c>
      <c r="B10" s="25">
        <f t="shared" si="0"/>
        <v>6082.1233773498398</v>
      </c>
      <c r="D10" s="25" t="str">
        <f t="shared" si="1"/>
        <v/>
      </c>
      <c r="F10" s="25" t="str">
        <f t="shared" si="2"/>
        <v/>
      </c>
      <c r="H10" s="25" t="str">
        <f t="shared" si="3"/>
        <v/>
      </c>
      <c r="J10" s="25" t="str">
        <f t="shared" si="4"/>
        <v/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">
      <c r="A11" s="60">
        <v>70</v>
      </c>
      <c r="B11" s="25">
        <f t="shared" si="0"/>
        <v>3848.4510006474966</v>
      </c>
      <c r="D11" s="25" t="str">
        <f t="shared" si="1"/>
        <v/>
      </c>
      <c r="F11" s="25" t="str">
        <f t="shared" si="2"/>
        <v/>
      </c>
      <c r="H11" s="25" t="str">
        <f t="shared" si="3"/>
        <v/>
      </c>
      <c r="J11" s="25" t="str">
        <f t="shared" si="4"/>
        <v/>
      </c>
      <c r="K11" s="25"/>
      <c r="L11" s="25"/>
      <c r="M11" s="25"/>
      <c r="N11" s="25"/>
      <c r="O11" s="25"/>
      <c r="P11" s="25"/>
      <c r="Q11" s="25"/>
      <c r="R11" s="25"/>
    </row>
    <row r="12" spans="1:18" x14ac:dyDescent="0.2">
      <c r="A12" s="60">
        <v>62.5</v>
      </c>
      <c r="B12" s="25">
        <f t="shared" si="0"/>
        <v>3067.9615757712822</v>
      </c>
      <c r="D12" s="25" t="str">
        <f t="shared" si="1"/>
        <v/>
      </c>
      <c r="F12" s="25" t="str">
        <f t="shared" si="2"/>
        <v/>
      </c>
      <c r="H12" s="25" t="str">
        <f t="shared" si="3"/>
        <v/>
      </c>
      <c r="J12" s="25" t="str">
        <f t="shared" si="4"/>
        <v/>
      </c>
      <c r="K12" s="25"/>
      <c r="L12" s="25"/>
      <c r="M12" s="25"/>
      <c r="N12" s="25"/>
      <c r="O12" s="25"/>
      <c r="P12" s="25"/>
      <c r="Q12" s="25"/>
      <c r="R12" s="25"/>
    </row>
    <row r="13" spans="1:18" x14ac:dyDescent="0.2">
      <c r="A13" s="60"/>
      <c r="B13" s="25" t="str">
        <f t="shared" si="0"/>
        <v/>
      </c>
      <c r="D13" s="25" t="str">
        <f t="shared" si="1"/>
        <v/>
      </c>
      <c r="F13" s="25" t="str">
        <f t="shared" si="2"/>
        <v/>
      </c>
      <c r="H13" s="25" t="str">
        <f t="shared" si="3"/>
        <v/>
      </c>
      <c r="J13" s="25" t="str">
        <f t="shared" si="4"/>
        <v/>
      </c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A14" s="60"/>
      <c r="B14" s="25" t="str">
        <f t="shared" si="0"/>
        <v/>
      </c>
      <c r="D14" s="25" t="str">
        <f t="shared" si="1"/>
        <v/>
      </c>
      <c r="F14" s="25" t="str">
        <f t="shared" si="2"/>
        <v/>
      </c>
      <c r="H14" s="25" t="str">
        <f t="shared" si="3"/>
        <v/>
      </c>
      <c r="J14" s="25" t="str">
        <f t="shared" si="4"/>
        <v/>
      </c>
      <c r="K14" s="25"/>
      <c r="L14" s="25"/>
      <c r="M14" s="25"/>
      <c r="N14" s="25"/>
      <c r="O14" s="25"/>
      <c r="P14" s="25"/>
      <c r="Q14" s="25"/>
      <c r="R14" s="25"/>
    </row>
    <row r="15" spans="1:18" x14ac:dyDescent="0.2">
      <c r="A15" s="60"/>
      <c r="B15" s="25" t="str">
        <f t="shared" si="0"/>
        <v/>
      </c>
      <c r="D15" s="25" t="str">
        <f t="shared" si="1"/>
        <v/>
      </c>
      <c r="F15" s="25" t="str">
        <f t="shared" si="2"/>
        <v/>
      </c>
      <c r="H15" s="25" t="str">
        <f t="shared" si="3"/>
        <v/>
      </c>
      <c r="J15" s="25" t="str">
        <f t="shared" si="4"/>
        <v/>
      </c>
      <c r="K15" s="25"/>
      <c r="L15" s="25"/>
      <c r="M15" s="25"/>
      <c r="N15" s="25"/>
      <c r="O15" s="25"/>
      <c r="P15" s="25"/>
      <c r="Q15" s="25"/>
      <c r="R15" s="25"/>
    </row>
    <row r="16" spans="1:18" x14ac:dyDescent="0.2">
      <c r="A16" s="60"/>
      <c r="B16" s="25" t="str">
        <f t="shared" si="0"/>
        <v/>
      </c>
      <c r="D16" s="25" t="str">
        <f t="shared" si="1"/>
        <v/>
      </c>
      <c r="F16" s="25" t="str">
        <f t="shared" si="2"/>
        <v/>
      </c>
      <c r="H16" s="25" t="str">
        <f t="shared" si="3"/>
        <v/>
      </c>
      <c r="J16" s="25" t="str">
        <f t="shared" si="4"/>
        <v/>
      </c>
      <c r="K16" s="25"/>
      <c r="L16" s="25"/>
      <c r="M16" s="25"/>
      <c r="N16" s="25"/>
      <c r="O16" s="25"/>
      <c r="P16" s="25"/>
      <c r="Q16" s="25"/>
      <c r="R16" s="25"/>
    </row>
    <row r="17" spans="2:18" x14ac:dyDescent="0.2">
      <c r="B17" s="25" t="str">
        <f t="shared" si="0"/>
        <v/>
      </c>
      <c r="D17" s="25" t="str">
        <f t="shared" si="1"/>
        <v/>
      </c>
      <c r="F17" s="25" t="str">
        <f t="shared" si="2"/>
        <v/>
      </c>
      <c r="H17" s="25" t="str">
        <f t="shared" si="3"/>
        <v/>
      </c>
      <c r="J17" s="25" t="str">
        <f t="shared" si="4"/>
        <v/>
      </c>
      <c r="K17" s="25"/>
      <c r="L17" s="25"/>
      <c r="M17" s="25"/>
      <c r="N17" s="25"/>
      <c r="O17" s="25"/>
      <c r="P17" s="25"/>
      <c r="Q17" s="25"/>
      <c r="R17" s="25"/>
    </row>
    <row r="18" spans="2:18" x14ac:dyDescent="0.2">
      <c r="B18" s="25" t="str">
        <f t="shared" si="0"/>
        <v/>
      </c>
      <c r="D18" s="25" t="str">
        <f t="shared" si="1"/>
        <v/>
      </c>
      <c r="F18" s="25" t="str">
        <f t="shared" si="2"/>
        <v/>
      </c>
      <c r="H18" s="25" t="str">
        <f t="shared" si="3"/>
        <v/>
      </c>
      <c r="J18" s="25" t="str">
        <f t="shared" si="4"/>
        <v/>
      </c>
      <c r="K18" s="25"/>
      <c r="L18" s="25"/>
      <c r="M18" s="25"/>
      <c r="N18" s="25"/>
      <c r="O18" s="25"/>
      <c r="P18" s="25"/>
      <c r="Q18" s="25"/>
      <c r="R18" s="25"/>
    </row>
    <row r="19" spans="2:18" x14ac:dyDescent="0.2">
      <c r="B19" s="25" t="str">
        <f t="shared" si="0"/>
        <v/>
      </c>
      <c r="D19" s="25" t="str">
        <f t="shared" si="1"/>
        <v/>
      </c>
      <c r="F19" s="25" t="str">
        <f t="shared" si="2"/>
        <v/>
      </c>
      <c r="H19" s="25" t="str">
        <f t="shared" si="3"/>
        <v/>
      </c>
      <c r="J19" s="25" t="str">
        <f t="shared" si="4"/>
        <v/>
      </c>
      <c r="K19" s="25"/>
      <c r="L19" s="25"/>
      <c r="M19" s="25"/>
      <c r="N19" s="25"/>
      <c r="O19" s="25"/>
      <c r="P19" s="25"/>
      <c r="Q19" s="25"/>
      <c r="R19" s="25"/>
    </row>
    <row r="20" spans="2:18" x14ac:dyDescent="0.2">
      <c r="B20" s="25" t="str">
        <f t="shared" si="0"/>
        <v/>
      </c>
      <c r="D20" s="25" t="str">
        <f t="shared" si="1"/>
        <v/>
      </c>
      <c r="F20" s="25" t="str">
        <f t="shared" si="2"/>
        <v/>
      </c>
      <c r="H20" s="25" t="str">
        <f t="shared" si="3"/>
        <v/>
      </c>
      <c r="J20" s="25" t="str">
        <f t="shared" si="4"/>
        <v/>
      </c>
      <c r="K20" s="25"/>
      <c r="L20" s="25"/>
      <c r="M20" s="25"/>
      <c r="N20" s="25"/>
      <c r="O20" s="25"/>
      <c r="P20" s="25"/>
      <c r="Q20" s="25"/>
      <c r="R20" s="25"/>
    </row>
    <row r="21" spans="2:18" x14ac:dyDescent="0.2">
      <c r="B21" s="25" t="str">
        <f t="shared" si="0"/>
        <v/>
      </c>
      <c r="D21" s="25" t="str">
        <f t="shared" si="1"/>
        <v/>
      </c>
      <c r="F21" s="25" t="str">
        <f t="shared" si="2"/>
        <v/>
      </c>
      <c r="H21" s="25" t="str">
        <f t="shared" si="3"/>
        <v/>
      </c>
      <c r="J21" s="25" t="str">
        <f t="shared" si="4"/>
        <v/>
      </c>
      <c r="K21" s="25"/>
      <c r="L21" s="25"/>
      <c r="M21" s="25"/>
      <c r="N21" s="25"/>
      <c r="O21" s="25"/>
      <c r="P21" s="25"/>
      <c r="Q21" s="25"/>
      <c r="R21" s="25"/>
    </row>
    <row r="22" spans="2:18" x14ac:dyDescent="0.2">
      <c r="B22" s="25" t="str">
        <f t="shared" si="0"/>
        <v/>
      </c>
      <c r="D22" s="25" t="str">
        <f t="shared" si="1"/>
        <v/>
      </c>
      <c r="F22" s="25" t="str">
        <f t="shared" si="2"/>
        <v/>
      </c>
      <c r="H22" s="25" t="str">
        <f t="shared" si="3"/>
        <v/>
      </c>
      <c r="J22" s="25" t="str">
        <f t="shared" si="4"/>
        <v/>
      </c>
      <c r="K22" s="25"/>
      <c r="L22" s="25"/>
      <c r="M22" s="25"/>
      <c r="N22" s="25"/>
      <c r="O22" s="25"/>
      <c r="P22" s="25"/>
      <c r="Q22" s="25"/>
      <c r="R22" s="25"/>
    </row>
    <row r="23" spans="2:18" x14ac:dyDescent="0.2">
      <c r="B23" s="25" t="str">
        <f t="shared" si="0"/>
        <v/>
      </c>
      <c r="D23" s="25" t="str">
        <f t="shared" si="1"/>
        <v/>
      </c>
      <c r="F23" s="25" t="str">
        <f t="shared" si="2"/>
        <v/>
      </c>
      <c r="H23" s="25" t="str">
        <f t="shared" si="3"/>
        <v/>
      </c>
      <c r="J23" s="25" t="str">
        <f t="shared" si="4"/>
        <v/>
      </c>
      <c r="K23" s="25"/>
      <c r="L23" s="25"/>
      <c r="M23" s="25"/>
      <c r="N23" s="25"/>
      <c r="O23" s="25"/>
      <c r="P23" s="25"/>
      <c r="Q23" s="25"/>
      <c r="R23" s="25"/>
    </row>
    <row r="24" spans="2:18" x14ac:dyDescent="0.2">
      <c r="B24" s="25" t="str">
        <f t="shared" si="0"/>
        <v/>
      </c>
      <c r="D24" s="25" t="str">
        <f t="shared" si="1"/>
        <v/>
      </c>
      <c r="F24" s="25" t="str">
        <f t="shared" si="2"/>
        <v/>
      </c>
      <c r="H24" s="25" t="str">
        <f t="shared" si="3"/>
        <v/>
      </c>
      <c r="J24" s="25" t="str">
        <f t="shared" si="4"/>
        <v/>
      </c>
      <c r="K24" s="25"/>
      <c r="L24" s="25"/>
      <c r="M24" s="25"/>
      <c r="N24" s="25"/>
      <c r="O24" s="25"/>
      <c r="P24" s="25"/>
      <c r="Q24" s="25"/>
      <c r="R24" s="25"/>
    </row>
    <row r="25" spans="2:18" x14ac:dyDescent="0.2">
      <c r="B25" s="25" t="str">
        <f t="shared" si="0"/>
        <v/>
      </c>
      <c r="D25" s="25" t="str">
        <f t="shared" si="1"/>
        <v/>
      </c>
      <c r="F25" s="25" t="str">
        <f t="shared" si="2"/>
        <v/>
      </c>
      <c r="H25" s="25" t="str">
        <f t="shared" si="3"/>
        <v/>
      </c>
      <c r="J25" s="25" t="str">
        <f t="shared" si="4"/>
        <v/>
      </c>
      <c r="K25" s="25"/>
      <c r="L25" s="25"/>
      <c r="M25" s="25"/>
      <c r="N25" s="25"/>
      <c r="O25" s="25"/>
      <c r="P25" s="25"/>
      <c r="Q25" s="25"/>
      <c r="R25" s="25"/>
    </row>
    <row r="26" spans="2:18" x14ac:dyDescent="0.2">
      <c r="B26" s="25" t="str">
        <f t="shared" si="0"/>
        <v/>
      </c>
      <c r="D26" s="25" t="str">
        <f t="shared" si="1"/>
        <v/>
      </c>
      <c r="F26" s="25" t="str">
        <f t="shared" si="2"/>
        <v/>
      </c>
      <c r="H26" s="25" t="str">
        <f t="shared" si="3"/>
        <v/>
      </c>
      <c r="J26" s="25" t="str">
        <f t="shared" si="4"/>
        <v/>
      </c>
      <c r="K26" s="25"/>
      <c r="L26" s="25"/>
      <c r="M26" s="25"/>
      <c r="N26" s="25"/>
      <c r="O26" s="25"/>
      <c r="P26" s="25"/>
      <c r="Q26" s="25"/>
      <c r="R26" s="25"/>
    </row>
    <row r="27" spans="2:18" x14ac:dyDescent="0.2">
      <c r="B27" s="25" t="str">
        <f t="shared" si="0"/>
        <v/>
      </c>
      <c r="D27" s="25" t="str">
        <f t="shared" si="1"/>
        <v/>
      </c>
      <c r="F27" s="25" t="str">
        <f t="shared" si="2"/>
        <v/>
      </c>
      <c r="H27" s="25" t="str">
        <f t="shared" si="3"/>
        <v/>
      </c>
      <c r="J27" s="25" t="str">
        <f t="shared" si="4"/>
        <v/>
      </c>
      <c r="K27" s="25"/>
      <c r="L27" s="25"/>
      <c r="M27" s="25"/>
      <c r="N27" s="25"/>
      <c r="O27" s="25"/>
      <c r="P27" s="25"/>
      <c r="Q27" s="25"/>
      <c r="R27" s="25"/>
    </row>
    <row r="28" spans="2:18" x14ac:dyDescent="0.2">
      <c r="B28" s="25" t="str">
        <f t="shared" si="0"/>
        <v/>
      </c>
      <c r="D28" s="25" t="str">
        <f t="shared" si="1"/>
        <v/>
      </c>
      <c r="F28" s="25" t="str">
        <f t="shared" si="2"/>
        <v/>
      </c>
      <c r="H28" s="25" t="str">
        <f t="shared" si="3"/>
        <v/>
      </c>
      <c r="J28" s="25" t="str">
        <f t="shared" si="4"/>
        <v/>
      </c>
      <c r="K28" s="25"/>
      <c r="L28" s="25"/>
      <c r="M28" s="25"/>
      <c r="N28" s="25"/>
      <c r="O28" s="25"/>
      <c r="P28" s="25"/>
      <c r="Q28" s="25"/>
      <c r="R28" s="25"/>
    </row>
    <row r="29" spans="2:18" x14ac:dyDescent="0.2">
      <c r="B29" s="25" t="str">
        <f t="shared" si="0"/>
        <v/>
      </c>
      <c r="C29" s="25"/>
      <c r="D29" s="25" t="str">
        <f t="shared" si="1"/>
        <v/>
      </c>
      <c r="E29" s="25"/>
      <c r="F29" s="25" t="str">
        <f t="shared" si="2"/>
        <v/>
      </c>
      <c r="G29" s="25"/>
      <c r="H29" s="25" t="str">
        <f t="shared" si="3"/>
        <v/>
      </c>
      <c r="I29" s="25"/>
      <c r="J29" s="25" t="str">
        <f t="shared" si="4"/>
        <v/>
      </c>
      <c r="K29" s="25"/>
      <c r="L29" s="25"/>
      <c r="M29" s="25"/>
      <c r="N29" s="25"/>
      <c r="O29" s="25"/>
      <c r="P29" s="25"/>
      <c r="Q29" s="25"/>
      <c r="R29" s="25"/>
    </row>
    <row r="30" spans="2:18" x14ac:dyDescent="0.2">
      <c r="B30" s="25" t="str">
        <f t="shared" si="0"/>
        <v/>
      </c>
      <c r="C30" s="25"/>
      <c r="D30" s="25" t="str">
        <f t="shared" si="1"/>
        <v/>
      </c>
      <c r="E30" s="25"/>
      <c r="F30" s="25" t="str">
        <f t="shared" si="2"/>
        <v/>
      </c>
      <c r="G30" s="25"/>
      <c r="H30" s="25" t="str">
        <f t="shared" si="3"/>
        <v/>
      </c>
      <c r="I30" s="25"/>
      <c r="J30" s="25" t="str">
        <f t="shared" si="4"/>
        <v/>
      </c>
      <c r="K30" s="25"/>
      <c r="L30" s="25"/>
      <c r="M30" s="25"/>
      <c r="N30" s="25"/>
      <c r="O30" s="25"/>
      <c r="P30" s="25"/>
      <c r="Q30" s="25"/>
      <c r="R30" s="25"/>
    </row>
    <row r="31" spans="2:18" x14ac:dyDescent="0.2">
      <c r="B31" s="25" t="str">
        <f t="shared" si="0"/>
        <v/>
      </c>
      <c r="C31" s="25"/>
      <c r="D31" s="25" t="str">
        <f t="shared" si="1"/>
        <v/>
      </c>
      <c r="E31" s="25"/>
      <c r="F31" s="25" t="str">
        <f t="shared" si="2"/>
        <v/>
      </c>
      <c r="G31" s="25"/>
      <c r="H31" s="25" t="str">
        <f t="shared" si="3"/>
        <v/>
      </c>
      <c r="I31" s="25"/>
      <c r="J31" s="25" t="str">
        <f t="shared" si="4"/>
        <v/>
      </c>
      <c r="K31" s="25"/>
      <c r="L31" s="25"/>
      <c r="M31" s="25"/>
      <c r="N31" s="25"/>
      <c r="O31" s="25"/>
      <c r="P31" s="25"/>
      <c r="Q31" s="25"/>
      <c r="R31" s="25"/>
    </row>
    <row r="32" spans="2:18" x14ac:dyDescent="0.2">
      <c r="B32" s="25" t="str">
        <f t="shared" si="0"/>
        <v/>
      </c>
      <c r="C32" s="25"/>
      <c r="D32" s="25" t="str">
        <f t="shared" si="1"/>
        <v/>
      </c>
      <c r="E32" s="25"/>
      <c r="F32" s="25" t="str">
        <f t="shared" si="2"/>
        <v/>
      </c>
      <c r="G32" s="25"/>
      <c r="H32" s="25" t="str">
        <f t="shared" si="3"/>
        <v/>
      </c>
      <c r="I32" s="25"/>
      <c r="J32" s="25" t="str">
        <f t="shared" si="4"/>
        <v/>
      </c>
      <c r="K32" s="25"/>
      <c r="L32" s="25"/>
      <c r="M32" s="25"/>
      <c r="N32" s="25"/>
      <c r="O32" s="25"/>
      <c r="P32" s="25"/>
      <c r="Q32" s="25"/>
      <c r="R32" s="25"/>
    </row>
    <row r="33" spans="2:18" x14ac:dyDescent="0.2">
      <c r="B33" s="25" t="str">
        <f t="shared" si="0"/>
        <v/>
      </c>
      <c r="C33" s="25"/>
      <c r="D33" s="25" t="str">
        <f t="shared" si="1"/>
        <v/>
      </c>
      <c r="E33" s="25"/>
      <c r="F33" s="25" t="str">
        <f t="shared" si="2"/>
        <v/>
      </c>
      <c r="G33" s="25"/>
      <c r="H33" s="25" t="str">
        <f t="shared" si="3"/>
        <v/>
      </c>
      <c r="I33" s="25"/>
      <c r="J33" s="25" t="str">
        <f t="shared" si="4"/>
        <v/>
      </c>
      <c r="K33" s="25"/>
      <c r="L33" s="25"/>
      <c r="M33" s="25"/>
      <c r="N33" s="25"/>
      <c r="O33" s="25"/>
      <c r="P33" s="25"/>
      <c r="Q33" s="25"/>
      <c r="R33" s="25"/>
    </row>
    <row r="34" spans="2:18" x14ac:dyDescent="0.2">
      <c r="B34" s="25" t="str">
        <f t="shared" si="0"/>
        <v/>
      </c>
      <c r="C34" s="25"/>
      <c r="D34" s="25" t="str">
        <f t="shared" si="1"/>
        <v/>
      </c>
      <c r="E34" s="25"/>
      <c r="F34" s="25" t="str">
        <f t="shared" si="2"/>
        <v/>
      </c>
      <c r="G34" s="25"/>
      <c r="H34" s="25" t="str">
        <f t="shared" si="3"/>
        <v/>
      </c>
      <c r="I34" s="25"/>
      <c r="J34" s="25" t="str">
        <f t="shared" si="4"/>
        <v/>
      </c>
      <c r="K34" s="25"/>
      <c r="L34" s="25"/>
      <c r="M34" s="25"/>
      <c r="N34" s="25"/>
      <c r="O34" s="25"/>
      <c r="P34" s="25"/>
      <c r="Q34" s="25"/>
      <c r="R34" s="25"/>
    </row>
    <row r="35" spans="2:18" x14ac:dyDescent="0.2">
      <c r="B35" s="25" t="str">
        <f t="shared" si="0"/>
        <v/>
      </c>
      <c r="C35" s="25"/>
      <c r="D35" s="25" t="str">
        <f t="shared" si="1"/>
        <v/>
      </c>
      <c r="E35" s="25"/>
      <c r="F35" s="25" t="str">
        <f t="shared" si="2"/>
        <v/>
      </c>
      <c r="G35" s="25"/>
      <c r="H35" s="25" t="str">
        <f t="shared" si="3"/>
        <v/>
      </c>
      <c r="I35" s="25"/>
      <c r="J35" s="25" t="str">
        <f t="shared" si="4"/>
        <v/>
      </c>
      <c r="K35" s="25"/>
      <c r="L35" s="25"/>
      <c r="M35" s="25"/>
      <c r="N35" s="25"/>
      <c r="O35" s="25"/>
      <c r="P35" s="25"/>
      <c r="Q35" s="25"/>
      <c r="R35" s="25"/>
    </row>
    <row r="36" spans="2:18" x14ac:dyDescent="0.2">
      <c r="B36" s="25" t="str">
        <f t="shared" si="0"/>
        <v/>
      </c>
      <c r="C36" s="25"/>
      <c r="D36" s="25" t="str">
        <f t="shared" si="1"/>
        <v/>
      </c>
      <c r="E36" s="25"/>
      <c r="F36" s="25" t="str">
        <f t="shared" si="2"/>
        <v/>
      </c>
      <c r="G36" s="25"/>
      <c r="H36" s="25" t="str">
        <f t="shared" si="3"/>
        <v/>
      </c>
      <c r="I36" s="25"/>
      <c r="J36" s="25" t="str">
        <f t="shared" si="4"/>
        <v/>
      </c>
      <c r="K36" s="25"/>
      <c r="L36" s="25"/>
      <c r="M36" s="25"/>
      <c r="N36" s="25"/>
      <c r="O36" s="25"/>
      <c r="P36" s="25"/>
      <c r="Q36" s="25"/>
      <c r="R36" s="25"/>
    </row>
    <row r="37" spans="2:18" x14ac:dyDescent="0.2">
      <c r="B37" s="25" t="str">
        <f t="shared" si="0"/>
        <v/>
      </c>
      <c r="C37" s="25"/>
      <c r="D37" s="25" t="str">
        <f t="shared" si="1"/>
        <v/>
      </c>
      <c r="E37" s="25"/>
      <c r="F37" s="25" t="str">
        <f t="shared" si="2"/>
        <v/>
      </c>
      <c r="G37" s="25"/>
      <c r="H37" s="25" t="str">
        <f t="shared" si="3"/>
        <v/>
      </c>
      <c r="I37" s="25"/>
      <c r="J37" s="25" t="str">
        <f t="shared" si="4"/>
        <v/>
      </c>
      <c r="K37" s="25"/>
      <c r="L37" s="25"/>
      <c r="M37" s="25"/>
      <c r="N37" s="25"/>
      <c r="O37" s="25"/>
      <c r="P37" s="25"/>
      <c r="Q37" s="25"/>
      <c r="R37" s="25"/>
    </row>
    <row r="38" spans="2:18" x14ac:dyDescent="0.2">
      <c r="B38" s="25" t="str">
        <f t="shared" si="0"/>
        <v/>
      </c>
      <c r="C38" s="25"/>
      <c r="D38" s="25" t="str">
        <f t="shared" si="1"/>
        <v/>
      </c>
      <c r="E38" s="25"/>
      <c r="F38" s="25" t="str">
        <f t="shared" si="2"/>
        <v/>
      </c>
      <c r="G38" s="25"/>
      <c r="H38" s="25" t="str">
        <f t="shared" si="3"/>
        <v/>
      </c>
      <c r="I38" s="25"/>
      <c r="J38" s="25" t="str">
        <f t="shared" si="4"/>
        <v/>
      </c>
      <c r="K38" s="25"/>
      <c r="L38" s="25"/>
      <c r="M38" s="25"/>
      <c r="N38" s="25"/>
      <c r="O38" s="25"/>
      <c r="P38" s="25"/>
      <c r="Q38" s="25"/>
      <c r="R38" s="25"/>
    </row>
    <row r="39" spans="2:18" x14ac:dyDescent="0.2">
      <c r="B39" s="25" t="str">
        <f t="shared" si="0"/>
        <v/>
      </c>
      <c r="C39" s="25"/>
      <c r="D39" s="25" t="str">
        <f t="shared" si="1"/>
        <v/>
      </c>
      <c r="E39" s="25"/>
      <c r="F39" s="25" t="str">
        <f t="shared" si="2"/>
        <v/>
      </c>
      <c r="G39" s="25"/>
      <c r="H39" s="25" t="str">
        <f t="shared" si="3"/>
        <v/>
      </c>
      <c r="I39" s="25"/>
      <c r="J39" s="25" t="str">
        <f t="shared" si="4"/>
        <v/>
      </c>
      <c r="K39" s="25"/>
      <c r="L39" s="25"/>
      <c r="M39" s="25"/>
      <c r="N39" s="25"/>
      <c r="O39" s="25"/>
      <c r="P39" s="25"/>
      <c r="Q39" s="25"/>
      <c r="R39" s="25"/>
    </row>
    <row r="40" spans="2:18" x14ac:dyDescent="0.2">
      <c r="B40" s="25" t="str">
        <f t="shared" si="0"/>
        <v/>
      </c>
      <c r="C40" s="25"/>
      <c r="D40" s="25" t="str">
        <f t="shared" si="1"/>
        <v/>
      </c>
      <c r="E40" s="25"/>
      <c r="F40" s="25" t="str">
        <f t="shared" si="2"/>
        <v/>
      </c>
      <c r="G40" s="25"/>
      <c r="H40" s="25" t="str">
        <f t="shared" si="3"/>
        <v/>
      </c>
      <c r="I40" s="25"/>
      <c r="J40" s="25" t="str">
        <f t="shared" si="4"/>
        <v/>
      </c>
      <c r="K40" s="25"/>
      <c r="L40" s="25"/>
      <c r="M40" s="25"/>
      <c r="N40" s="25"/>
      <c r="O40" s="25"/>
      <c r="P40" s="25"/>
      <c r="Q40" s="25"/>
      <c r="R40" s="25"/>
    </row>
    <row r="41" spans="2:18" x14ac:dyDescent="0.2">
      <c r="B41" s="25" t="str">
        <f t="shared" ref="B41:B72" si="5">IF(A41&gt;10,A41^2*PI()/4,"")</f>
        <v/>
      </c>
      <c r="C41" s="25"/>
      <c r="D41" s="25" t="str">
        <f t="shared" ref="D41:D72" si="6">IF(C41&gt;10,C41^2*PI()/4,"")</f>
        <v/>
      </c>
      <c r="E41" s="25"/>
      <c r="F41" s="25" t="str">
        <f t="shared" ref="F41:F72" si="7">IF(E41&gt;10,E41^2*PI()/4,"")</f>
        <v/>
      </c>
      <c r="G41" s="25"/>
      <c r="H41" s="25" t="str">
        <f t="shared" ref="H41:H72" si="8">IF(G41&gt;10,G41^2*PI()/4,"")</f>
        <v/>
      </c>
      <c r="I41" s="25"/>
      <c r="J41" s="25" t="str">
        <f t="shared" ref="J41:J72" si="9">IF(I41&gt;10,I41^2*PI()/4,"")</f>
        <v/>
      </c>
      <c r="K41" s="25"/>
      <c r="L41" s="25"/>
      <c r="M41" s="25"/>
      <c r="N41" s="25"/>
      <c r="O41" s="25"/>
      <c r="P41" s="25"/>
      <c r="Q41" s="25"/>
      <c r="R41" s="25"/>
    </row>
    <row r="42" spans="2:18" x14ac:dyDescent="0.2">
      <c r="B42" s="25" t="str">
        <f t="shared" si="5"/>
        <v/>
      </c>
      <c r="C42" s="25"/>
      <c r="D42" s="25" t="str">
        <f t="shared" si="6"/>
        <v/>
      </c>
      <c r="E42" s="25"/>
      <c r="F42" s="25" t="str">
        <f t="shared" si="7"/>
        <v/>
      </c>
      <c r="G42" s="25"/>
      <c r="H42" s="25" t="str">
        <f t="shared" si="8"/>
        <v/>
      </c>
      <c r="I42" s="25"/>
      <c r="J42" s="25" t="str">
        <f t="shared" si="9"/>
        <v/>
      </c>
      <c r="K42" s="25"/>
      <c r="L42" s="25"/>
      <c r="M42" s="25"/>
      <c r="N42" s="25"/>
      <c r="O42" s="25"/>
      <c r="P42" s="25"/>
      <c r="Q42" s="25"/>
      <c r="R42" s="25"/>
    </row>
    <row r="43" spans="2:18" x14ac:dyDescent="0.2">
      <c r="B43" s="25" t="str">
        <f t="shared" si="5"/>
        <v/>
      </c>
      <c r="C43" s="25"/>
      <c r="D43" s="25" t="str">
        <f t="shared" si="6"/>
        <v/>
      </c>
      <c r="E43" s="25"/>
      <c r="F43" s="25" t="str">
        <f t="shared" si="7"/>
        <v/>
      </c>
      <c r="G43" s="25"/>
      <c r="H43" s="25" t="str">
        <f t="shared" si="8"/>
        <v/>
      </c>
      <c r="I43" s="25"/>
      <c r="J43" s="25" t="str">
        <f t="shared" si="9"/>
        <v/>
      </c>
      <c r="K43" s="25"/>
      <c r="L43" s="25"/>
      <c r="M43" s="25"/>
      <c r="N43" s="25"/>
      <c r="O43" s="25"/>
      <c r="P43" s="25"/>
      <c r="Q43" s="25"/>
      <c r="R43" s="25"/>
    </row>
    <row r="44" spans="2:18" x14ac:dyDescent="0.2">
      <c r="B44" s="25" t="str">
        <f t="shared" si="5"/>
        <v/>
      </c>
      <c r="C44" s="25"/>
      <c r="D44" s="25" t="str">
        <f t="shared" si="6"/>
        <v/>
      </c>
      <c r="E44" s="25"/>
      <c r="F44" s="25" t="str">
        <f t="shared" si="7"/>
        <v/>
      </c>
      <c r="G44" s="25"/>
      <c r="H44" s="25" t="str">
        <f t="shared" si="8"/>
        <v/>
      </c>
      <c r="I44" s="25"/>
      <c r="J44" s="25" t="str">
        <f t="shared" si="9"/>
        <v/>
      </c>
      <c r="K44" s="25"/>
      <c r="L44" s="25"/>
      <c r="M44" s="25"/>
      <c r="N44" s="25"/>
      <c r="O44" s="25"/>
      <c r="P44" s="25"/>
      <c r="Q44" s="25"/>
      <c r="R44" s="25"/>
    </row>
    <row r="45" spans="2:18" x14ac:dyDescent="0.2">
      <c r="B45" s="25" t="str">
        <f t="shared" si="5"/>
        <v/>
      </c>
      <c r="C45" s="25"/>
      <c r="D45" s="25" t="str">
        <f t="shared" si="6"/>
        <v/>
      </c>
      <c r="E45" s="25"/>
      <c r="F45" s="25" t="str">
        <f t="shared" si="7"/>
        <v/>
      </c>
      <c r="G45" s="25"/>
      <c r="H45" s="25" t="str">
        <f t="shared" si="8"/>
        <v/>
      </c>
      <c r="I45" s="25"/>
      <c r="J45" s="25" t="str">
        <f t="shared" si="9"/>
        <v/>
      </c>
      <c r="K45" s="25"/>
      <c r="L45" s="25"/>
      <c r="M45" s="25"/>
      <c r="N45" s="25"/>
      <c r="O45" s="25"/>
      <c r="P45" s="25"/>
      <c r="Q45" s="25"/>
      <c r="R45" s="25"/>
    </row>
    <row r="46" spans="2:18" x14ac:dyDescent="0.2">
      <c r="B46" s="25" t="str">
        <f t="shared" si="5"/>
        <v/>
      </c>
      <c r="C46" s="25"/>
      <c r="D46" s="25" t="str">
        <f t="shared" si="6"/>
        <v/>
      </c>
      <c r="E46" s="25"/>
      <c r="F46" s="25" t="str">
        <f t="shared" si="7"/>
        <v/>
      </c>
      <c r="G46" s="25"/>
      <c r="H46" s="25" t="str">
        <f t="shared" si="8"/>
        <v/>
      </c>
      <c r="I46" s="25"/>
      <c r="J46" s="25" t="str">
        <f t="shared" si="9"/>
        <v/>
      </c>
      <c r="K46" s="25"/>
      <c r="L46" s="25"/>
      <c r="M46" s="25"/>
      <c r="N46" s="25"/>
      <c r="O46" s="25"/>
      <c r="P46" s="25"/>
      <c r="Q46" s="25"/>
      <c r="R46" s="25"/>
    </row>
    <row r="47" spans="2:18" x14ac:dyDescent="0.2">
      <c r="B47" s="25" t="str">
        <f t="shared" si="5"/>
        <v/>
      </c>
      <c r="C47" s="25"/>
      <c r="D47" s="25" t="str">
        <f t="shared" si="6"/>
        <v/>
      </c>
      <c r="E47" s="25"/>
      <c r="F47" s="25" t="str">
        <f t="shared" si="7"/>
        <v/>
      </c>
      <c r="G47" s="25"/>
      <c r="H47" s="25" t="str">
        <f t="shared" si="8"/>
        <v/>
      </c>
      <c r="I47" s="25"/>
      <c r="J47" s="25" t="str">
        <f t="shared" si="9"/>
        <v/>
      </c>
      <c r="K47" s="25"/>
      <c r="L47" s="25"/>
      <c r="M47" s="25"/>
      <c r="N47" s="25"/>
      <c r="O47" s="25"/>
      <c r="P47" s="25"/>
      <c r="Q47" s="25"/>
      <c r="R47" s="25"/>
    </row>
    <row r="48" spans="2:18" x14ac:dyDescent="0.2">
      <c r="B48" s="25" t="str">
        <f t="shared" si="5"/>
        <v/>
      </c>
      <c r="C48" s="25"/>
      <c r="D48" s="25" t="str">
        <f t="shared" si="6"/>
        <v/>
      </c>
      <c r="E48" s="25"/>
      <c r="F48" s="25" t="str">
        <f t="shared" si="7"/>
        <v/>
      </c>
      <c r="G48" s="25"/>
      <c r="H48" s="25" t="str">
        <f t="shared" si="8"/>
        <v/>
      </c>
      <c r="I48" s="25"/>
      <c r="J48" s="25" t="str">
        <f t="shared" si="9"/>
        <v/>
      </c>
      <c r="K48" s="25"/>
      <c r="L48" s="25"/>
      <c r="M48" s="25"/>
      <c r="N48" s="25"/>
      <c r="O48" s="25"/>
      <c r="P48" s="25"/>
      <c r="Q48" s="25"/>
      <c r="R48" s="25"/>
    </row>
    <row r="49" spans="1:18" x14ac:dyDescent="0.2">
      <c r="B49" s="25" t="str">
        <f t="shared" si="5"/>
        <v/>
      </c>
      <c r="C49" s="25"/>
      <c r="D49" s="25" t="str">
        <f t="shared" si="6"/>
        <v/>
      </c>
      <c r="E49" s="25"/>
      <c r="F49" s="25" t="str">
        <f t="shared" si="7"/>
        <v/>
      </c>
      <c r="G49" s="25"/>
      <c r="H49" s="25" t="str">
        <f t="shared" si="8"/>
        <v/>
      </c>
      <c r="I49" s="25"/>
      <c r="J49" s="25" t="str">
        <f t="shared" si="9"/>
        <v/>
      </c>
      <c r="K49" s="25"/>
      <c r="L49" s="25"/>
      <c r="M49" s="25"/>
      <c r="N49" s="25"/>
      <c r="O49" s="25"/>
      <c r="P49" s="25"/>
      <c r="Q49" s="25"/>
      <c r="R49" s="25"/>
    </row>
    <row r="50" spans="1:18" x14ac:dyDescent="0.2">
      <c r="B50" s="25" t="str">
        <f t="shared" si="5"/>
        <v/>
      </c>
      <c r="C50" s="25"/>
      <c r="D50" s="25" t="str">
        <f t="shared" si="6"/>
        <v/>
      </c>
      <c r="E50" s="25"/>
      <c r="F50" s="25" t="str">
        <f t="shared" si="7"/>
        <v/>
      </c>
      <c r="G50" s="25"/>
      <c r="H50" s="25" t="str">
        <f t="shared" si="8"/>
        <v/>
      </c>
      <c r="I50" s="25"/>
      <c r="J50" s="25" t="str">
        <f t="shared" si="9"/>
        <v/>
      </c>
      <c r="K50" s="25"/>
      <c r="L50" s="25"/>
      <c r="M50" s="25"/>
      <c r="N50" s="25"/>
      <c r="O50" s="25"/>
      <c r="P50" s="25"/>
      <c r="Q50" s="25"/>
      <c r="R50" s="25"/>
    </row>
    <row r="51" spans="1:18" x14ac:dyDescent="0.2">
      <c r="B51" s="25" t="str">
        <f t="shared" si="5"/>
        <v/>
      </c>
      <c r="C51" s="25"/>
      <c r="D51" s="25" t="str">
        <f t="shared" si="6"/>
        <v/>
      </c>
      <c r="E51" s="25"/>
      <c r="F51" s="25" t="str">
        <f t="shared" si="7"/>
        <v/>
      </c>
      <c r="G51" s="25"/>
      <c r="H51" s="25" t="str">
        <f t="shared" si="8"/>
        <v/>
      </c>
      <c r="I51" s="25"/>
      <c r="J51" s="25" t="str">
        <f t="shared" si="9"/>
        <v/>
      </c>
      <c r="K51" s="25"/>
      <c r="L51" s="25"/>
      <c r="M51" s="25"/>
      <c r="N51" s="25"/>
      <c r="O51" s="25"/>
      <c r="P51" s="25"/>
      <c r="Q51" s="25"/>
      <c r="R51" s="25"/>
    </row>
    <row r="52" spans="1:18" x14ac:dyDescent="0.2">
      <c r="B52" s="25" t="str">
        <f t="shared" si="5"/>
        <v/>
      </c>
      <c r="C52" s="25"/>
      <c r="D52" s="25" t="str">
        <f t="shared" si="6"/>
        <v/>
      </c>
      <c r="E52" s="25"/>
      <c r="F52" s="25" t="str">
        <f t="shared" si="7"/>
        <v/>
      </c>
      <c r="G52" s="25"/>
      <c r="H52" s="25" t="str">
        <f t="shared" si="8"/>
        <v/>
      </c>
      <c r="I52" s="25"/>
      <c r="J52" s="25" t="str">
        <f t="shared" si="9"/>
        <v/>
      </c>
      <c r="K52" s="25"/>
      <c r="L52" s="25"/>
      <c r="M52" s="25"/>
      <c r="N52" s="25"/>
      <c r="O52" s="25"/>
      <c r="P52" s="25"/>
      <c r="Q52" s="25"/>
      <c r="R52" s="25"/>
    </row>
    <row r="53" spans="1:18" x14ac:dyDescent="0.2">
      <c r="B53" s="25" t="str">
        <f t="shared" si="5"/>
        <v/>
      </c>
      <c r="C53" s="25"/>
      <c r="D53" s="25" t="str">
        <f t="shared" si="6"/>
        <v/>
      </c>
      <c r="E53" s="25"/>
      <c r="F53" s="25" t="str">
        <f t="shared" si="7"/>
        <v/>
      </c>
      <c r="G53" s="25"/>
      <c r="H53" s="25" t="str">
        <f t="shared" si="8"/>
        <v/>
      </c>
      <c r="I53" s="25"/>
      <c r="J53" s="25" t="str">
        <f t="shared" si="9"/>
        <v/>
      </c>
      <c r="K53" s="25"/>
      <c r="L53" s="25"/>
      <c r="M53" s="25"/>
      <c r="N53" s="25"/>
      <c r="O53" s="25"/>
      <c r="P53" s="25"/>
      <c r="Q53" s="25"/>
      <c r="R53" s="25"/>
    </row>
    <row r="54" spans="1:18" x14ac:dyDescent="0.2">
      <c r="B54" s="25" t="str">
        <f t="shared" si="5"/>
        <v/>
      </c>
      <c r="C54" s="25"/>
      <c r="D54" s="25" t="str">
        <f t="shared" si="6"/>
        <v/>
      </c>
      <c r="E54" s="25"/>
      <c r="F54" s="25" t="str">
        <f t="shared" si="7"/>
        <v/>
      </c>
      <c r="G54" s="25"/>
      <c r="H54" s="25" t="str">
        <f t="shared" si="8"/>
        <v/>
      </c>
      <c r="I54" s="25"/>
      <c r="J54" s="25" t="str">
        <f t="shared" si="9"/>
        <v/>
      </c>
      <c r="K54" s="25"/>
      <c r="L54" s="25"/>
      <c r="M54" s="25"/>
      <c r="N54" s="25"/>
      <c r="O54" s="25"/>
      <c r="P54" s="25"/>
      <c r="Q54" s="25"/>
      <c r="R54" s="25"/>
    </row>
    <row r="55" spans="1:18" x14ac:dyDescent="0.2">
      <c r="B55" s="25" t="str">
        <f t="shared" si="5"/>
        <v/>
      </c>
      <c r="C55" s="25"/>
      <c r="D55" s="25" t="str">
        <f t="shared" si="6"/>
        <v/>
      </c>
      <c r="E55" s="25"/>
      <c r="F55" s="25" t="str">
        <f t="shared" si="7"/>
        <v/>
      </c>
      <c r="G55" s="25"/>
      <c r="H55" s="25" t="str">
        <f t="shared" si="8"/>
        <v/>
      </c>
      <c r="I55" s="25"/>
      <c r="J55" s="25" t="str">
        <f t="shared" si="9"/>
        <v/>
      </c>
      <c r="K55" s="25"/>
      <c r="L55" s="25"/>
      <c r="M55" s="25"/>
      <c r="N55" s="25"/>
      <c r="O55" s="25"/>
      <c r="P55" s="25"/>
      <c r="Q55" s="25"/>
      <c r="R55" s="25"/>
    </row>
    <row r="56" spans="1:18" x14ac:dyDescent="0.2">
      <c r="B56" s="25" t="str">
        <f t="shared" si="5"/>
        <v/>
      </c>
      <c r="C56" s="25"/>
      <c r="D56" s="25" t="str">
        <f t="shared" si="6"/>
        <v/>
      </c>
      <c r="E56" s="25"/>
      <c r="F56" s="25" t="str">
        <f t="shared" si="7"/>
        <v/>
      </c>
      <c r="G56" s="25"/>
      <c r="H56" s="25" t="str">
        <f t="shared" si="8"/>
        <v/>
      </c>
      <c r="I56" s="25"/>
      <c r="J56" s="25" t="str">
        <f t="shared" si="9"/>
        <v/>
      </c>
      <c r="K56" s="25"/>
      <c r="L56" s="25"/>
      <c r="M56" s="25"/>
      <c r="N56" s="25"/>
      <c r="O56" s="25"/>
      <c r="P56" s="25"/>
      <c r="Q56" s="25"/>
      <c r="R56" s="25"/>
    </row>
    <row r="57" spans="1:18" x14ac:dyDescent="0.2">
      <c r="B57" s="25" t="str">
        <f t="shared" si="5"/>
        <v/>
      </c>
      <c r="C57" s="25"/>
      <c r="D57" s="25" t="str">
        <f t="shared" si="6"/>
        <v/>
      </c>
      <c r="E57" s="25"/>
      <c r="F57" s="25" t="str">
        <f t="shared" si="7"/>
        <v/>
      </c>
      <c r="G57" s="25"/>
      <c r="H57" s="25" t="str">
        <f t="shared" si="8"/>
        <v/>
      </c>
      <c r="I57" s="25"/>
      <c r="J57" s="25" t="str">
        <f t="shared" si="9"/>
        <v/>
      </c>
      <c r="K57" s="25"/>
      <c r="L57" s="25"/>
      <c r="M57" s="25"/>
      <c r="N57" s="25"/>
      <c r="O57" s="25"/>
      <c r="P57" s="25"/>
      <c r="Q57" s="25"/>
      <c r="R57" s="25"/>
    </row>
    <row r="58" spans="1:18" x14ac:dyDescent="0.2">
      <c r="B58" s="25" t="str">
        <f t="shared" si="5"/>
        <v/>
      </c>
      <c r="C58" s="25"/>
      <c r="D58" s="25" t="str">
        <f t="shared" si="6"/>
        <v/>
      </c>
      <c r="E58" s="25"/>
      <c r="F58" s="25" t="str">
        <f t="shared" si="7"/>
        <v/>
      </c>
      <c r="G58" s="25"/>
      <c r="H58" s="25" t="str">
        <f t="shared" si="8"/>
        <v/>
      </c>
      <c r="I58" s="25"/>
      <c r="J58" s="25" t="str">
        <f t="shared" si="9"/>
        <v/>
      </c>
      <c r="K58" s="25"/>
      <c r="L58" s="25"/>
      <c r="M58" s="25"/>
      <c r="N58" s="25"/>
      <c r="O58" s="25"/>
      <c r="P58" s="25"/>
      <c r="Q58" s="25"/>
      <c r="R58" s="25"/>
    </row>
    <row r="59" spans="1:18" x14ac:dyDescent="0.2">
      <c r="B59" s="25" t="str">
        <f t="shared" si="5"/>
        <v/>
      </c>
      <c r="C59" s="25"/>
      <c r="D59" s="25" t="str">
        <f t="shared" si="6"/>
        <v/>
      </c>
      <c r="E59" s="25"/>
      <c r="F59" s="25" t="str">
        <f t="shared" si="7"/>
        <v/>
      </c>
      <c r="G59" s="25"/>
      <c r="H59" s="25" t="str">
        <f t="shared" si="8"/>
        <v/>
      </c>
      <c r="I59" s="25"/>
      <c r="J59" s="25" t="str">
        <f t="shared" si="9"/>
        <v/>
      </c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B60" s="25" t="str">
        <f t="shared" si="5"/>
        <v/>
      </c>
      <c r="C60" s="25"/>
      <c r="D60" s="25" t="str">
        <f t="shared" si="6"/>
        <v/>
      </c>
      <c r="E60" s="25"/>
      <c r="F60" s="25" t="str">
        <f t="shared" si="7"/>
        <v/>
      </c>
      <c r="G60" s="25"/>
      <c r="H60" s="25" t="str">
        <f t="shared" si="8"/>
        <v/>
      </c>
      <c r="I60" s="25"/>
      <c r="J60" s="25" t="str">
        <f t="shared" si="9"/>
        <v/>
      </c>
      <c r="K60" s="25"/>
      <c r="L60" s="25"/>
      <c r="M60" s="25"/>
      <c r="N60" s="25"/>
      <c r="O60" s="25"/>
      <c r="P60" s="25"/>
      <c r="Q60" s="25"/>
      <c r="R60" s="25"/>
    </row>
    <row r="62" spans="1:18" x14ac:dyDescent="0.2">
      <c r="A62" t="s">
        <v>10</v>
      </c>
      <c r="B62" t="s">
        <v>89</v>
      </c>
      <c r="C62" s="54" t="s">
        <v>92</v>
      </c>
      <c r="D62" s="53">
        <f>(20*20)/10000</f>
        <v>0.04</v>
      </c>
      <c r="E62" s="34" t="s">
        <v>90</v>
      </c>
      <c r="F62" s="25">
        <f>SUM(C68:C78,E68:E78,G68:G78,I68:I78)</f>
        <v>10</v>
      </c>
      <c r="G62" s="56" t="s">
        <v>93</v>
      </c>
      <c r="H62" s="25">
        <f>F62/D62</f>
        <v>250</v>
      </c>
    </row>
    <row r="63" spans="1:18" x14ac:dyDescent="0.2">
      <c r="A63" t="s">
        <v>32</v>
      </c>
      <c r="B63">
        <v>2</v>
      </c>
    </row>
    <row r="64" spans="1:18" x14ac:dyDescent="0.2">
      <c r="A64" t="s">
        <v>33</v>
      </c>
      <c r="C64" s="1"/>
    </row>
    <row r="65" spans="1:10" x14ac:dyDescent="0.2">
      <c r="C65" s="1"/>
    </row>
    <row r="66" spans="1:10" x14ac:dyDescent="0.2">
      <c r="A66" t="s">
        <v>34</v>
      </c>
      <c r="E66" t="s">
        <v>35</v>
      </c>
      <c r="I66" t="s">
        <v>36</v>
      </c>
    </row>
    <row r="67" spans="1:10" x14ac:dyDescent="0.2">
      <c r="A67" s="4"/>
      <c r="B67" s="4"/>
      <c r="C67" s="5" t="s">
        <v>19</v>
      </c>
      <c r="D67" s="4"/>
      <c r="E67" s="5" t="s">
        <v>21</v>
      </c>
      <c r="F67" s="4"/>
      <c r="G67" s="6" t="s">
        <v>22</v>
      </c>
      <c r="H67" s="4"/>
      <c r="I67" s="5" t="s">
        <v>23</v>
      </c>
      <c r="J67" s="4"/>
    </row>
    <row r="68" spans="1:10" x14ac:dyDescent="0.2">
      <c r="F68" t="str">
        <f t="shared" ref="F68:F91" si="10">IF(E68&gt;10,E68^2*PI()/4,"")</f>
        <v/>
      </c>
      <c r="H68" t="str">
        <f t="shared" ref="H68:H91" si="11">IF(G68&gt;10,G68^2*PI()/4,"")</f>
        <v/>
      </c>
      <c r="I68">
        <v>10</v>
      </c>
    </row>
    <row r="69" spans="1:10" x14ac:dyDescent="0.2">
      <c r="F69" t="str">
        <f t="shared" si="10"/>
        <v/>
      </c>
      <c r="H69" t="str">
        <f t="shared" si="11"/>
        <v/>
      </c>
    </row>
    <row r="70" spans="1:10" x14ac:dyDescent="0.2">
      <c r="F70" t="str">
        <f t="shared" si="10"/>
        <v/>
      </c>
      <c r="H70" t="str">
        <f t="shared" si="11"/>
        <v/>
      </c>
    </row>
    <row r="71" spans="1:10" x14ac:dyDescent="0.2">
      <c r="F71" t="str">
        <f t="shared" si="10"/>
        <v/>
      </c>
      <c r="H71" t="str">
        <f t="shared" si="11"/>
        <v/>
      </c>
    </row>
    <row r="72" spans="1:10" x14ac:dyDescent="0.2">
      <c r="F72" t="str">
        <f t="shared" si="10"/>
        <v/>
      </c>
      <c r="H72" t="str">
        <f t="shared" si="11"/>
        <v/>
      </c>
    </row>
    <row r="73" spans="1:10" x14ac:dyDescent="0.2">
      <c r="F73" t="str">
        <f t="shared" si="10"/>
        <v/>
      </c>
      <c r="H73" t="str">
        <f t="shared" si="11"/>
        <v/>
      </c>
    </row>
    <row r="74" spans="1:10" x14ac:dyDescent="0.2">
      <c r="F74" t="str">
        <f t="shared" si="10"/>
        <v/>
      </c>
      <c r="H74" t="str">
        <f t="shared" si="11"/>
        <v/>
      </c>
    </row>
    <row r="75" spans="1:10" x14ac:dyDescent="0.2">
      <c r="F75" t="str">
        <f t="shared" si="10"/>
        <v/>
      </c>
      <c r="H75" t="str">
        <f t="shared" si="11"/>
        <v/>
      </c>
    </row>
    <row r="76" spans="1:10" x14ac:dyDescent="0.2">
      <c r="F76" t="str">
        <f t="shared" si="10"/>
        <v/>
      </c>
      <c r="H76" t="str">
        <f t="shared" si="11"/>
        <v/>
      </c>
    </row>
    <row r="77" spans="1:10" x14ac:dyDescent="0.2">
      <c r="F77" t="str">
        <f t="shared" si="10"/>
        <v/>
      </c>
      <c r="H77" t="str">
        <f t="shared" si="11"/>
        <v/>
      </c>
    </row>
    <row r="78" spans="1:10" x14ac:dyDescent="0.2">
      <c r="F78" t="str">
        <f t="shared" si="10"/>
        <v/>
      </c>
      <c r="H78" t="str">
        <f t="shared" si="11"/>
        <v/>
      </c>
    </row>
    <row r="79" spans="1:10" x14ac:dyDescent="0.2">
      <c r="F79" t="str">
        <f t="shared" si="10"/>
        <v/>
      </c>
      <c r="H79" t="str">
        <f t="shared" si="11"/>
        <v/>
      </c>
    </row>
    <row r="80" spans="1:10" x14ac:dyDescent="0.2">
      <c r="F80" t="str">
        <f t="shared" si="10"/>
        <v/>
      </c>
      <c r="H80" t="str">
        <f t="shared" si="11"/>
        <v/>
      </c>
    </row>
    <row r="81" spans="6:8" x14ac:dyDescent="0.2">
      <c r="F81" t="str">
        <f t="shared" si="10"/>
        <v/>
      </c>
      <c r="H81" t="str">
        <f t="shared" si="11"/>
        <v/>
      </c>
    </row>
    <row r="82" spans="6:8" x14ac:dyDescent="0.2">
      <c r="F82" t="str">
        <f t="shared" si="10"/>
        <v/>
      </c>
      <c r="H82" t="str">
        <f t="shared" si="11"/>
        <v/>
      </c>
    </row>
    <row r="83" spans="6:8" x14ac:dyDescent="0.2">
      <c r="F83" t="str">
        <f t="shared" si="10"/>
        <v/>
      </c>
      <c r="H83" t="str">
        <f t="shared" si="11"/>
        <v/>
      </c>
    </row>
    <row r="84" spans="6:8" x14ac:dyDescent="0.2">
      <c r="F84" t="str">
        <f t="shared" si="10"/>
        <v/>
      </c>
      <c r="H84" t="str">
        <f t="shared" si="11"/>
        <v/>
      </c>
    </row>
    <row r="85" spans="6:8" x14ac:dyDescent="0.2">
      <c r="F85" t="str">
        <f t="shared" si="10"/>
        <v/>
      </c>
      <c r="H85" t="str">
        <f t="shared" si="11"/>
        <v/>
      </c>
    </row>
    <row r="86" spans="6:8" x14ac:dyDescent="0.2">
      <c r="F86" t="str">
        <f t="shared" si="10"/>
        <v/>
      </c>
      <c r="H86" t="str">
        <f t="shared" si="11"/>
        <v/>
      </c>
    </row>
    <row r="87" spans="6:8" x14ac:dyDescent="0.2">
      <c r="F87" t="str">
        <f t="shared" si="10"/>
        <v/>
      </c>
      <c r="H87" t="str">
        <f t="shared" si="11"/>
        <v/>
      </c>
    </row>
    <row r="88" spans="6:8" x14ac:dyDescent="0.2">
      <c r="F88" t="str">
        <f t="shared" si="10"/>
        <v/>
      </c>
      <c r="H88" t="str">
        <f t="shared" si="11"/>
        <v/>
      </c>
    </row>
    <row r="89" spans="6:8" x14ac:dyDescent="0.2">
      <c r="F89" t="str">
        <f t="shared" si="10"/>
        <v/>
      </c>
      <c r="H89" t="str">
        <f t="shared" si="11"/>
        <v/>
      </c>
    </row>
    <row r="90" spans="6:8" x14ac:dyDescent="0.2">
      <c r="F90" t="str">
        <f t="shared" si="10"/>
        <v/>
      </c>
      <c r="H90" t="str">
        <f t="shared" si="11"/>
        <v/>
      </c>
    </row>
    <row r="91" spans="6:8" x14ac:dyDescent="0.2">
      <c r="F91" t="str">
        <f t="shared" si="10"/>
        <v/>
      </c>
      <c r="H91" t="str">
        <f t="shared" si="11"/>
        <v/>
      </c>
    </row>
  </sheetData>
  <phoneticPr fontId="0" type="noConversion"/>
  <printOptions gridLines="1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C15"/>
    </sheetView>
  </sheetViews>
  <sheetFormatPr defaultRowHeight="12.75" x14ac:dyDescent="0.2"/>
  <cols>
    <col min="1" max="1" width="12.5703125" customWidth="1"/>
    <col min="3" max="3" width="11" customWidth="1"/>
    <col min="5" max="5" width="12.85546875" customWidth="1"/>
  </cols>
  <sheetData>
    <row r="1" spans="1:5" x14ac:dyDescent="0.2">
      <c r="A1" t="s">
        <v>13</v>
      </c>
      <c r="B1" s="26"/>
    </row>
    <row r="2" spans="1:5" x14ac:dyDescent="0.2">
      <c r="A2" t="s">
        <v>14</v>
      </c>
      <c r="B2" s="26"/>
    </row>
    <row r="3" spans="1:5" x14ac:dyDescent="0.2">
      <c r="A3" t="s">
        <v>37</v>
      </c>
      <c r="B3" s="26">
        <f>B2-B1</f>
        <v>0</v>
      </c>
    </row>
    <row r="4" spans="1:5" x14ac:dyDescent="0.2">
      <c r="A4" s="7" t="s">
        <v>38</v>
      </c>
      <c r="B4" s="1"/>
      <c r="C4" s="7"/>
      <c r="D4" s="7"/>
      <c r="E4" s="7" t="s">
        <v>39</v>
      </c>
    </row>
    <row r="5" spans="1:5" x14ac:dyDescent="0.2">
      <c r="A5" t="s">
        <v>40</v>
      </c>
      <c r="B5" s="11"/>
    </row>
    <row r="6" spans="1:5" x14ac:dyDescent="0.2">
      <c r="A6" t="s">
        <v>42</v>
      </c>
      <c r="B6" s="11"/>
    </row>
    <row r="7" spans="1:5" x14ac:dyDescent="0.2">
      <c r="A7" t="s">
        <v>43</v>
      </c>
      <c r="B7" s="11"/>
    </row>
    <row r="8" spans="1:5" x14ac:dyDescent="0.2">
      <c r="A8" t="s">
        <v>44</v>
      </c>
      <c r="B8" s="11"/>
    </row>
    <row r="9" spans="1:5" x14ac:dyDescent="0.2">
      <c r="A9" t="s">
        <v>45</v>
      </c>
      <c r="B9" s="11"/>
    </row>
    <row r="10" spans="1:5" x14ac:dyDescent="0.2">
      <c r="A10" t="s">
        <v>46</v>
      </c>
      <c r="B10" s="11"/>
    </row>
    <row r="11" spans="1:5" x14ac:dyDescent="0.2">
      <c r="C11" s="7"/>
    </row>
  </sheetData>
  <phoneticPr fontId="0" type="noConversion"/>
  <printOptions gridLines="1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C1" workbookViewId="0">
      <selection activeCell="I17" sqref="I17:I19"/>
    </sheetView>
  </sheetViews>
  <sheetFormatPr defaultRowHeight="12.75" x14ac:dyDescent="0.2"/>
  <cols>
    <col min="1" max="1" width="14.42578125" bestFit="1" customWidth="1"/>
    <col min="2" max="2" width="9" customWidth="1"/>
    <col min="3" max="3" width="10.42578125" customWidth="1"/>
    <col min="4" max="4" width="7.28515625" customWidth="1"/>
    <col min="5" max="5" width="7.140625" customWidth="1"/>
    <col min="6" max="6" width="14.42578125" bestFit="1" customWidth="1"/>
    <col min="7" max="7" width="9.85546875" customWidth="1"/>
    <col min="8" max="8" width="5.85546875" customWidth="1"/>
    <col min="9" max="9" width="7.140625" customWidth="1"/>
    <col min="10" max="10" width="7.140625" hidden="1" customWidth="1"/>
    <col min="11" max="11" width="5.7109375" customWidth="1"/>
    <col min="12" max="12" width="5.7109375" hidden="1" customWidth="1"/>
    <col min="13" max="13" width="7.140625" customWidth="1"/>
    <col min="14" max="14" width="8" customWidth="1"/>
    <col min="15" max="15" width="8.42578125" customWidth="1"/>
    <col min="16" max="16" width="7.140625" customWidth="1"/>
  </cols>
  <sheetData>
    <row r="1" spans="1:19" x14ac:dyDescent="0.2">
      <c r="A1" t="s">
        <v>32</v>
      </c>
      <c r="B1">
        <v>2</v>
      </c>
    </row>
    <row r="2" spans="1:19" x14ac:dyDescent="0.2">
      <c r="A2" t="s">
        <v>47</v>
      </c>
      <c r="B2" s="26"/>
      <c r="E2" s="1"/>
    </row>
    <row r="3" spans="1:19" x14ac:dyDescent="0.2">
      <c r="A3" t="s">
        <v>48</v>
      </c>
      <c r="B3" s="26"/>
      <c r="E3" s="1"/>
      <c r="G3" s="7" t="s">
        <v>49</v>
      </c>
      <c r="H3" s="7"/>
      <c r="J3" s="7"/>
      <c r="K3">
        <v>7</v>
      </c>
      <c r="M3" t="s">
        <v>50</v>
      </c>
    </row>
    <row r="4" spans="1:19" x14ac:dyDescent="0.2">
      <c r="A4" t="s">
        <v>3</v>
      </c>
      <c r="B4" s="26">
        <f>B3-B2</f>
        <v>0</v>
      </c>
      <c r="E4" s="1"/>
      <c r="G4" s="7"/>
      <c r="H4" s="7"/>
      <c r="I4" s="7"/>
      <c r="J4" s="7"/>
    </row>
    <row r="5" spans="1:19" x14ac:dyDescent="0.2">
      <c r="A5" t="s">
        <v>10</v>
      </c>
      <c r="B5" s="1" t="s">
        <v>94</v>
      </c>
      <c r="C5" s="1"/>
      <c r="D5" s="1"/>
      <c r="E5" s="1"/>
      <c r="G5" s="7"/>
      <c r="H5" s="7"/>
      <c r="I5" s="7"/>
      <c r="J5" s="7"/>
    </row>
    <row r="6" spans="1:19" x14ac:dyDescent="0.2">
      <c r="A6" s="7" t="s">
        <v>51</v>
      </c>
      <c r="B6" s="1"/>
      <c r="C6" s="1"/>
      <c r="D6" s="1"/>
      <c r="E6" s="1"/>
      <c r="F6" s="7" t="s">
        <v>52</v>
      </c>
      <c r="G6" s="7"/>
      <c r="H6" s="7"/>
      <c r="I6" s="7"/>
      <c r="J6" s="7"/>
      <c r="K6" s="7"/>
      <c r="L6" s="7"/>
      <c r="M6" s="7"/>
      <c r="N6" s="7"/>
      <c r="O6" s="7"/>
    </row>
    <row r="7" spans="1:19" x14ac:dyDescent="0.2">
      <c r="A7" t="s">
        <v>53</v>
      </c>
      <c r="B7">
        <v>2</v>
      </c>
      <c r="C7" s="1"/>
      <c r="D7" s="1"/>
      <c r="E7" s="1"/>
      <c r="F7" t="s">
        <v>54</v>
      </c>
      <c r="G7" t="s">
        <v>26</v>
      </c>
      <c r="I7" t="s">
        <v>27</v>
      </c>
      <c r="J7" s="10" t="s">
        <v>28</v>
      </c>
      <c r="K7" t="s">
        <v>29</v>
      </c>
      <c r="L7" t="s">
        <v>30</v>
      </c>
      <c r="M7" t="s">
        <v>31</v>
      </c>
      <c r="N7" s="9" t="s">
        <v>100</v>
      </c>
      <c r="O7" s="9" t="s">
        <v>96</v>
      </c>
      <c r="P7" s="9" t="s">
        <v>55</v>
      </c>
    </row>
    <row r="8" spans="1:19" x14ac:dyDescent="0.2">
      <c r="A8" t="s">
        <v>56</v>
      </c>
      <c r="B8" s="8" t="s">
        <v>57</v>
      </c>
      <c r="C8" s="8" t="s">
        <v>58</v>
      </c>
      <c r="D8" s="8"/>
      <c r="E8" s="8" t="s">
        <v>59</v>
      </c>
      <c r="G8" s="25">
        <v>14.5</v>
      </c>
      <c r="H8" s="25"/>
      <c r="I8" s="25"/>
      <c r="J8" s="25">
        <f>-TAN(I8*PI()/180)</f>
        <v>0</v>
      </c>
      <c r="K8" s="25"/>
      <c r="L8" s="25">
        <f>TAN(K8*PI()/180)</f>
        <v>0</v>
      </c>
      <c r="M8" s="25"/>
      <c r="N8">
        <v>225</v>
      </c>
      <c r="O8" s="53">
        <f>((1/3)*PI()*((G8/2)^2+(5^2)+(G8/2)*5)*N8)/1000000</f>
        <v>2.6816438541501623E-2</v>
      </c>
      <c r="P8">
        <v>2</v>
      </c>
    </row>
    <row r="9" spans="1:19" x14ac:dyDescent="0.2">
      <c r="E9" t="s">
        <v>41</v>
      </c>
      <c r="G9" s="25">
        <v>14.7</v>
      </c>
      <c r="H9" s="25"/>
      <c r="I9" s="25"/>
      <c r="J9" s="25">
        <f>-TAN(I9*PI()/180)</f>
        <v>0</v>
      </c>
      <c r="K9" s="25"/>
      <c r="L9" s="25">
        <f>TAN(K9*PI()/180)</f>
        <v>0</v>
      </c>
      <c r="M9" s="25"/>
      <c r="N9">
        <v>255</v>
      </c>
      <c r="O9" s="53">
        <f>((1/3)*PI()*((G9/2)^2+(5^2)+(G9/2)*5)*N9)/1000000</f>
        <v>3.0915353016456565E-2</v>
      </c>
      <c r="P9">
        <v>2</v>
      </c>
    </row>
    <row r="10" spans="1:19" x14ac:dyDescent="0.2">
      <c r="A10" t="s">
        <v>60</v>
      </c>
      <c r="G10" s="25">
        <v>27.5</v>
      </c>
      <c r="H10" s="25"/>
      <c r="I10" s="25">
        <v>-11</v>
      </c>
      <c r="J10" s="25">
        <f>-TAN(I10*PI()/180)</f>
        <v>0.19438030913771848</v>
      </c>
      <c r="K10" s="25">
        <v>17</v>
      </c>
      <c r="L10" s="25">
        <f>TAN(K10*PI()/180)</f>
        <v>0.30573068145866039</v>
      </c>
      <c r="M10" s="25">
        <v>10</v>
      </c>
      <c r="N10" s="11">
        <f>((J10*M10)+(L10*M10))*100</f>
        <v>500.11099059637888</v>
      </c>
      <c r="O10" s="53">
        <f>((1/3)*PI()*((G10/2)^2+(5^2)+(G10/2)*5)*N10)/1000000</f>
        <v>0.14811314976078893</v>
      </c>
      <c r="P10">
        <v>3</v>
      </c>
      <c r="S10">
        <v>1.5</v>
      </c>
    </row>
    <row r="11" spans="1:19" x14ac:dyDescent="0.2">
      <c r="G11" s="25">
        <v>15.8</v>
      </c>
      <c r="H11" s="25"/>
      <c r="I11" s="25">
        <v>-9</v>
      </c>
      <c r="J11" s="25">
        <f>-TAN(I11*PI()/180)</f>
        <v>0.15838444032453627</v>
      </c>
      <c r="K11" s="25">
        <v>13</v>
      </c>
      <c r="L11" s="25">
        <f>TAN(K11*PI()/180)</f>
        <v>0.23086819112556312</v>
      </c>
      <c r="M11" s="25">
        <v>9</v>
      </c>
      <c r="N11" s="11">
        <f>((J11*M11)+(L11*M11))*100</f>
        <v>350.32736830508941</v>
      </c>
      <c r="O11" s="53">
        <f>((1/3)*PI()*((G11/2)^2+(5^2)+(G11/2)*5)*N11)/1000000</f>
        <v>4.6558451623593691E-2</v>
      </c>
      <c r="P11">
        <v>2</v>
      </c>
    </row>
    <row r="12" spans="1:19" x14ac:dyDescent="0.2">
      <c r="B12" s="1"/>
      <c r="C12" s="1"/>
      <c r="D12" s="1"/>
      <c r="E12" s="1"/>
      <c r="F12" s="55" t="s">
        <v>97</v>
      </c>
      <c r="G12" s="25"/>
      <c r="H12" s="25"/>
      <c r="I12" s="25"/>
      <c r="J12" s="25">
        <f>-TAN(I12*PI()/180)</f>
        <v>0</v>
      </c>
      <c r="K12" s="25"/>
      <c r="L12" s="25">
        <f>TAN(K12*PI()/180)</f>
        <v>0</v>
      </c>
      <c r="M12" s="25"/>
      <c r="N12" s="25"/>
      <c r="O12" s="25">
        <f>SUM(O8:O11)</f>
        <v>0.25240339294234082</v>
      </c>
    </row>
    <row r="13" spans="1:19" x14ac:dyDescent="0.2">
      <c r="A13" s="38" t="s">
        <v>10</v>
      </c>
      <c r="B13" s="39" t="s">
        <v>11</v>
      </c>
      <c r="C13" s="39"/>
      <c r="D13" s="39"/>
      <c r="E13" s="39"/>
      <c r="F13" s="39" t="s">
        <v>10</v>
      </c>
      <c r="G13" s="39" t="s">
        <v>50</v>
      </c>
      <c r="H13" s="39"/>
      <c r="I13" s="40"/>
    </row>
    <row r="14" spans="1:19" x14ac:dyDescent="0.2">
      <c r="A14" s="16" t="s">
        <v>18</v>
      </c>
      <c r="B14" s="41"/>
      <c r="C14" s="41"/>
      <c r="D14" s="41"/>
      <c r="E14" s="41"/>
      <c r="F14" s="42" t="s">
        <v>18</v>
      </c>
      <c r="G14" s="41"/>
      <c r="H14" s="41"/>
      <c r="I14" s="43"/>
      <c r="O14" s="25"/>
    </row>
    <row r="15" spans="1:19" x14ac:dyDescent="0.2">
      <c r="A15" s="23" t="s">
        <v>61</v>
      </c>
      <c r="B15" s="41"/>
      <c r="C15" s="41"/>
      <c r="D15" s="41"/>
      <c r="E15" s="41"/>
      <c r="F15" s="44" t="s">
        <v>62</v>
      </c>
      <c r="G15" s="41"/>
      <c r="H15" s="41"/>
      <c r="I15" s="43"/>
    </row>
    <row r="16" spans="1:19" x14ac:dyDescent="0.2">
      <c r="A16" s="45" t="s">
        <v>63</v>
      </c>
      <c r="B16" s="41" t="s">
        <v>64</v>
      </c>
      <c r="C16" s="57" t="s">
        <v>99</v>
      </c>
      <c r="D16" s="58" t="s">
        <v>96</v>
      </c>
      <c r="E16" s="46" t="s">
        <v>65</v>
      </c>
      <c r="F16" s="41" t="s">
        <v>66</v>
      </c>
      <c r="G16" s="57" t="s">
        <v>99</v>
      </c>
      <c r="H16" s="58" t="s">
        <v>98</v>
      </c>
      <c r="I16" s="47" t="s">
        <v>65</v>
      </c>
    </row>
    <row r="17" spans="1:9" x14ac:dyDescent="0.2">
      <c r="A17" s="45">
        <v>12</v>
      </c>
      <c r="B17" s="41">
        <v>10</v>
      </c>
      <c r="C17" s="41">
        <v>430</v>
      </c>
      <c r="D17" s="51">
        <f>(1/3)*PI()*((A17/2)^2+(B17/2)^2+(A17/2)*(B17/2))*C17/1000000</f>
        <v>4.0976840178322871E-2</v>
      </c>
      <c r="E17" s="41"/>
      <c r="F17" s="41">
        <v>15</v>
      </c>
      <c r="G17" s="41">
        <v>63</v>
      </c>
      <c r="H17" s="41">
        <f>(1/3)*PI()*((F17/2)^2)*G17/1000000*25</f>
        <v>9.2775158051323581E-2</v>
      </c>
      <c r="I17" s="43"/>
    </row>
    <row r="18" spans="1:9" x14ac:dyDescent="0.2">
      <c r="A18" s="45">
        <v>46</v>
      </c>
      <c r="B18" s="41">
        <v>10</v>
      </c>
      <c r="C18" s="41">
        <v>780</v>
      </c>
      <c r="D18" s="51">
        <f>(1/3)*PI()*((A18/2)^2+(B18/2)^2+(A18/2)*(B18/2))*C18/1000000</f>
        <v>0.54644862616540857</v>
      </c>
      <c r="E18" s="41"/>
      <c r="F18" s="41">
        <v>21</v>
      </c>
      <c r="G18" s="41">
        <v>140</v>
      </c>
      <c r="H18" s="41">
        <f>(1/3)*PI()*((F18/2)^2)*G18/1000000*25</f>
        <v>0.4040873550679871</v>
      </c>
      <c r="I18" s="43"/>
    </row>
    <row r="19" spans="1:9" x14ac:dyDescent="0.2">
      <c r="A19" s="48">
        <v>15</v>
      </c>
      <c r="B19" s="49">
        <v>13</v>
      </c>
      <c r="C19" s="49">
        <v>680</v>
      </c>
      <c r="D19" s="51">
        <f>(1/3)*PI()*((A19/2)^2+(B19/2)^2+(A19/2)*(B19/2))*C19/1000000</f>
        <v>0.10485589080131533</v>
      </c>
      <c r="E19" s="49"/>
      <c r="F19" s="49">
        <v>19.5</v>
      </c>
      <c r="G19" s="49">
        <v>65</v>
      </c>
      <c r="H19" s="41">
        <f>(1/3)*PI()*((F19/2)^2)*G19/1000000*25</f>
        <v>0.16176747796726818</v>
      </c>
      <c r="I19" s="50"/>
    </row>
    <row r="20" spans="1:9" x14ac:dyDescent="0.2">
      <c r="A20" s="55" t="s">
        <v>97</v>
      </c>
      <c r="D20">
        <f>SUM(D17:D19)</f>
        <v>0.69228135714504679</v>
      </c>
      <c r="H20">
        <f>SUM(H17:H19)</f>
        <v>0.65862999108657883</v>
      </c>
    </row>
    <row r="22" spans="1:9" x14ac:dyDescent="0.2">
      <c r="D22" s="51"/>
    </row>
  </sheetData>
  <phoneticPr fontId="0" type="noConversion"/>
  <printOptions gridLines="1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9" sqref="J19"/>
    </sheetView>
  </sheetViews>
  <sheetFormatPr defaultRowHeight="12.75" x14ac:dyDescent="0.2"/>
  <cols>
    <col min="1" max="1" width="22.85546875" bestFit="1" customWidth="1"/>
    <col min="2" max="2" width="8.140625" customWidth="1"/>
    <col min="3" max="3" width="6.42578125" style="9" customWidth="1"/>
    <col min="4" max="4" width="20.42578125" customWidth="1"/>
    <col min="5" max="5" width="9.140625" style="9" bestFit="1"/>
    <col min="7" max="7" width="5.28515625" customWidth="1"/>
    <col min="8" max="8" width="5.140625" customWidth="1"/>
  </cols>
  <sheetData>
    <row r="1" spans="1:5" x14ac:dyDescent="0.2">
      <c r="A1" t="s">
        <v>10</v>
      </c>
      <c r="B1" t="s">
        <v>67</v>
      </c>
    </row>
    <row r="2" spans="1:5" x14ac:dyDescent="0.2">
      <c r="A2" t="s">
        <v>12</v>
      </c>
      <c r="B2">
        <v>2</v>
      </c>
    </row>
    <row r="3" spans="1:5" x14ac:dyDescent="0.2">
      <c r="A3" t="s">
        <v>13</v>
      </c>
      <c r="B3" s="26"/>
      <c r="E3" s="8"/>
    </row>
    <row r="4" spans="1:5" x14ac:dyDescent="0.2">
      <c r="A4" t="s">
        <v>14</v>
      </c>
      <c r="B4" s="26"/>
      <c r="E4" s="8"/>
    </row>
    <row r="5" spans="1:5" x14ac:dyDescent="0.2">
      <c r="A5" t="s">
        <v>15</v>
      </c>
      <c r="B5" s="26">
        <f>B4-B3</f>
        <v>0</v>
      </c>
      <c r="D5" s="7"/>
      <c r="E5" s="8"/>
    </row>
    <row r="6" spans="1:5" x14ac:dyDescent="0.2">
      <c r="A6" s="15" t="s">
        <v>68</v>
      </c>
      <c r="B6" s="18"/>
      <c r="D6" s="7"/>
      <c r="E6" s="8"/>
    </row>
    <row r="7" spans="1:5" x14ac:dyDescent="0.2">
      <c r="A7" s="16"/>
      <c r="B7" s="19"/>
      <c r="D7" s="29" t="s">
        <v>69</v>
      </c>
      <c r="E7" s="18" t="s">
        <v>70</v>
      </c>
    </row>
    <row r="8" spans="1:5" x14ac:dyDescent="0.2">
      <c r="A8" s="37"/>
      <c r="B8" s="19"/>
      <c r="D8" s="30" t="s">
        <v>71</v>
      </c>
      <c r="E8" s="19" t="s">
        <v>72</v>
      </c>
    </row>
    <row r="9" spans="1:5" x14ac:dyDescent="0.2">
      <c r="B9" s="19"/>
      <c r="D9" s="30">
        <v>1</v>
      </c>
      <c r="E9" s="19" t="s">
        <v>73</v>
      </c>
    </row>
    <row r="10" spans="1:5" x14ac:dyDescent="0.2">
      <c r="B10" s="19"/>
      <c r="D10" s="30">
        <v>2</v>
      </c>
      <c r="E10" s="19" t="s">
        <v>74</v>
      </c>
    </row>
    <row r="11" spans="1:5" x14ac:dyDescent="0.2">
      <c r="B11" s="19"/>
      <c r="D11" s="30">
        <v>3</v>
      </c>
      <c r="E11" s="19" t="s">
        <v>76</v>
      </c>
    </row>
    <row r="12" spans="1:5" x14ac:dyDescent="0.2">
      <c r="A12" s="16"/>
      <c r="B12" s="19"/>
      <c r="D12" s="30">
        <v>4</v>
      </c>
      <c r="E12" s="19" t="s">
        <v>77</v>
      </c>
    </row>
    <row r="13" spans="1:5" x14ac:dyDescent="0.2">
      <c r="A13" s="16"/>
      <c r="B13" s="19"/>
      <c r="D13" s="31">
        <v>5</v>
      </c>
      <c r="E13" s="21" t="s">
        <v>78</v>
      </c>
    </row>
    <row r="14" spans="1:5" x14ac:dyDescent="0.2">
      <c r="A14" s="16"/>
      <c r="B14" s="19"/>
    </row>
    <row r="15" spans="1:5" x14ac:dyDescent="0.2">
      <c r="A15" s="16"/>
      <c r="B15" s="19"/>
    </row>
    <row r="16" spans="1:5" x14ac:dyDescent="0.2">
      <c r="A16" s="16"/>
      <c r="B16" s="19"/>
    </row>
    <row r="17" spans="1:8" x14ac:dyDescent="0.2">
      <c r="A17" s="16"/>
      <c r="B17" s="19"/>
      <c r="D17" s="15" t="s">
        <v>79</v>
      </c>
      <c r="E17" s="22" t="s">
        <v>13</v>
      </c>
      <c r="F17" s="28"/>
      <c r="G17" s="22"/>
      <c r="H17" s="18"/>
    </row>
    <row r="18" spans="1:8" x14ac:dyDescent="0.2">
      <c r="A18" s="16"/>
      <c r="B18" s="19"/>
      <c r="D18" s="20"/>
      <c r="E18" t="s">
        <v>14</v>
      </c>
      <c r="F18" s="26"/>
      <c r="H18" s="19"/>
    </row>
    <row r="19" spans="1:8" x14ac:dyDescent="0.2">
      <c r="A19" s="16"/>
      <c r="B19" s="19"/>
      <c r="D19" s="20"/>
      <c r="E19" t="s">
        <v>15</v>
      </c>
      <c r="F19" s="26">
        <f>F18-F17</f>
        <v>0</v>
      </c>
      <c r="H19" s="19"/>
    </row>
    <row r="20" spans="1:8" x14ac:dyDescent="0.2">
      <c r="A20" s="16"/>
      <c r="B20" s="19"/>
      <c r="D20" s="20" t="s">
        <v>80</v>
      </c>
      <c r="E20" s="9" t="s">
        <v>36</v>
      </c>
      <c r="F20" s="9" t="s">
        <v>81</v>
      </c>
      <c r="H20" s="19"/>
    </row>
    <row r="21" spans="1:8" x14ac:dyDescent="0.2">
      <c r="A21" s="16"/>
      <c r="B21" s="19"/>
      <c r="D21" s="20"/>
      <c r="H21" s="19"/>
    </row>
    <row r="22" spans="1:8" x14ac:dyDescent="0.2">
      <c r="A22" s="16"/>
      <c r="B22" s="19"/>
      <c r="D22" s="20"/>
      <c r="H22" s="19"/>
    </row>
    <row r="23" spans="1:8" x14ac:dyDescent="0.2">
      <c r="A23" s="16"/>
      <c r="B23" s="19"/>
      <c r="D23" s="20"/>
      <c r="H23" s="19"/>
    </row>
    <row r="24" spans="1:8" x14ac:dyDescent="0.2">
      <c r="A24" s="16"/>
      <c r="B24" s="19"/>
      <c r="D24" s="20"/>
      <c r="H24" s="19"/>
    </row>
    <row r="25" spans="1:8" x14ac:dyDescent="0.2">
      <c r="A25" s="16"/>
      <c r="B25" s="19"/>
      <c r="D25" s="20"/>
      <c r="H25" s="19"/>
    </row>
    <row r="26" spans="1:8" x14ac:dyDescent="0.2">
      <c r="A26" s="16"/>
      <c r="B26" s="19"/>
      <c r="D26" s="20"/>
      <c r="H26" s="19"/>
    </row>
    <row r="27" spans="1:8" x14ac:dyDescent="0.2">
      <c r="A27" s="16"/>
      <c r="B27" s="19"/>
      <c r="D27" s="20"/>
      <c r="H27" s="19"/>
    </row>
    <row r="28" spans="1:8" x14ac:dyDescent="0.2">
      <c r="A28" s="16"/>
      <c r="B28" s="19"/>
      <c r="D28" s="23"/>
      <c r="H28" s="19"/>
    </row>
    <row r="29" spans="1:8" x14ac:dyDescent="0.2">
      <c r="A29" s="16"/>
      <c r="B29" s="19"/>
      <c r="D29" s="20"/>
      <c r="H29" s="19"/>
    </row>
    <row r="30" spans="1:8" x14ac:dyDescent="0.2">
      <c r="A30" s="16"/>
      <c r="B30" s="19"/>
      <c r="D30" s="20"/>
      <c r="H30" s="19"/>
    </row>
    <row r="31" spans="1:8" x14ac:dyDescent="0.2">
      <c r="A31" s="16"/>
      <c r="B31" s="19"/>
      <c r="D31" s="20"/>
      <c r="H31" s="19"/>
    </row>
    <row r="32" spans="1:8" x14ac:dyDescent="0.2">
      <c r="A32" s="16"/>
      <c r="B32" s="19"/>
      <c r="D32" s="20"/>
      <c r="H32" s="19"/>
    </row>
    <row r="33" spans="1:8" x14ac:dyDescent="0.2">
      <c r="A33" s="16"/>
      <c r="B33" s="19"/>
      <c r="D33" s="12"/>
      <c r="E33" s="13"/>
      <c r="F33" s="14"/>
      <c r="G33" s="14"/>
      <c r="H33" s="21"/>
    </row>
    <row r="34" spans="1:8" x14ac:dyDescent="0.2">
      <c r="A34" s="16"/>
      <c r="B34" s="19"/>
    </row>
    <row r="35" spans="1:8" x14ac:dyDescent="0.2">
      <c r="A35" s="16"/>
      <c r="B35" s="19"/>
    </row>
    <row r="36" spans="1:8" x14ac:dyDescent="0.2">
      <c r="A36" s="16"/>
      <c r="B36" s="19"/>
    </row>
    <row r="37" spans="1:8" x14ac:dyDescent="0.2">
      <c r="A37" s="16"/>
      <c r="B37" s="19"/>
    </row>
    <row r="38" spans="1:8" x14ac:dyDescent="0.2">
      <c r="A38" s="16"/>
      <c r="B38" s="19"/>
    </row>
    <row r="39" spans="1:8" x14ac:dyDescent="0.2">
      <c r="A39" s="16"/>
      <c r="B39" s="19"/>
    </row>
    <row r="40" spans="1:8" x14ac:dyDescent="0.2">
      <c r="A40" s="16"/>
      <c r="B40" s="19"/>
    </row>
    <row r="41" spans="1:8" x14ac:dyDescent="0.2">
      <c r="A41" s="17"/>
      <c r="B41" s="21"/>
    </row>
  </sheetData>
  <phoneticPr fontId="0" type="noConversion"/>
  <printOptions gridLines="1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D7" sqref="D7"/>
    </sheetView>
  </sheetViews>
  <sheetFormatPr defaultRowHeight="12.75" x14ac:dyDescent="0.2"/>
  <sheetData>
    <row r="1" spans="1:1" x14ac:dyDescent="0.2">
      <c r="A1" s="59" t="s">
        <v>101</v>
      </c>
    </row>
    <row r="2" spans="1:1" x14ac:dyDescent="0.2">
      <c r="A2" s="55" t="s">
        <v>102</v>
      </c>
    </row>
    <row r="3" spans="1:1" x14ac:dyDescent="0.2">
      <c r="A3" s="55" t="s">
        <v>103</v>
      </c>
    </row>
    <row r="4" spans="1:1" x14ac:dyDescent="0.2">
      <c r="A4" s="55" t="s">
        <v>75</v>
      </c>
    </row>
    <row r="5" spans="1:1" x14ac:dyDescent="0.2">
      <c r="A5" s="55" t="s">
        <v>104</v>
      </c>
    </row>
    <row r="6" spans="1:1" x14ac:dyDescent="0.2">
      <c r="A6" s="55" t="s">
        <v>82</v>
      </c>
    </row>
    <row r="7" spans="1:1" x14ac:dyDescent="0.2">
      <c r="A7" s="55" t="s">
        <v>105</v>
      </c>
    </row>
    <row r="8" spans="1:1" x14ac:dyDescent="0.2">
      <c r="A8" s="55" t="s">
        <v>106</v>
      </c>
    </row>
    <row r="9" spans="1:1" x14ac:dyDescent="0.2">
      <c r="A9" s="55" t="s">
        <v>107</v>
      </c>
    </row>
    <row r="10" spans="1:1" x14ac:dyDescent="0.2">
      <c r="A10" s="55" t="s">
        <v>108</v>
      </c>
    </row>
    <row r="11" spans="1:1" x14ac:dyDescent="0.2">
      <c r="A11" s="55" t="s">
        <v>109</v>
      </c>
    </row>
    <row r="12" spans="1:1" x14ac:dyDescent="0.2">
      <c r="A12" s="55" t="s">
        <v>110</v>
      </c>
    </row>
    <row r="13" spans="1:1" x14ac:dyDescent="0.2">
      <c r="A13" s="55" t="s">
        <v>111</v>
      </c>
    </row>
    <row r="14" spans="1:1" x14ac:dyDescent="0.2">
      <c r="A14" s="55" t="s">
        <v>112</v>
      </c>
    </row>
    <row r="15" spans="1:1" x14ac:dyDescent="0.2">
      <c r="A15" s="55" t="s">
        <v>113</v>
      </c>
    </row>
    <row r="16" spans="1:1" x14ac:dyDescent="0.2">
      <c r="A16" s="55" t="s">
        <v>114</v>
      </c>
    </row>
    <row r="17" spans="1:1" x14ac:dyDescent="0.2">
      <c r="A17" s="55" t="s">
        <v>115</v>
      </c>
    </row>
    <row r="18" spans="1:1" x14ac:dyDescent="0.2">
      <c r="A18" s="55" t="s">
        <v>116</v>
      </c>
    </row>
    <row r="19" spans="1:1" x14ac:dyDescent="0.2">
      <c r="A19" s="55" t="s">
        <v>117</v>
      </c>
    </row>
    <row r="20" spans="1:1" x14ac:dyDescent="0.2">
      <c r="A20" s="55" t="s">
        <v>118</v>
      </c>
    </row>
    <row r="21" spans="1:1" x14ac:dyDescent="0.2">
      <c r="A21" s="55" t="s">
        <v>119</v>
      </c>
    </row>
    <row r="22" spans="1:1" x14ac:dyDescent="0.2">
      <c r="A22" s="55" t="s">
        <v>120</v>
      </c>
    </row>
    <row r="23" spans="1:1" x14ac:dyDescent="0.2">
      <c r="A23" s="55" t="s">
        <v>121</v>
      </c>
    </row>
    <row r="24" spans="1:1" x14ac:dyDescent="0.2">
      <c r="A24" s="55" t="s">
        <v>122</v>
      </c>
    </row>
    <row r="25" spans="1:1" x14ac:dyDescent="0.2">
      <c r="A25" s="55" t="s">
        <v>123</v>
      </c>
    </row>
    <row r="26" spans="1:1" x14ac:dyDescent="0.2">
      <c r="A26" s="55" t="s">
        <v>124</v>
      </c>
    </row>
    <row r="27" spans="1:1" x14ac:dyDescent="0.2">
      <c r="A27" s="55" t="s">
        <v>125</v>
      </c>
    </row>
    <row r="28" spans="1:1" x14ac:dyDescent="0.2">
      <c r="A28" s="55" t="s">
        <v>126</v>
      </c>
    </row>
    <row r="29" spans="1:1" x14ac:dyDescent="0.2">
      <c r="A29" s="55" t="s">
        <v>127</v>
      </c>
    </row>
    <row r="30" spans="1:1" x14ac:dyDescent="0.2">
      <c r="A30" s="55" t="s">
        <v>128</v>
      </c>
    </row>
    <row r="31" spans="1:1" x14ac:dyDescent="0.2">
      <c r="A31" s="55" t="s">
        <v>129</v>
      </c>
    </row>
    <row r="32" spans="1:1" x14ac:dyDescent="0.2">
      <c r="A32" s="55" t="s">
        <v>130</v>
      </c>
    </row>
    <row r="33" spans="1:1" x14ac:dyDescent="0.2">
      <c r="A33" s="55" t="s">
        <v>131</v>
      </c>
    </row>
    <row r="34" spans="1:1" x14ac:dyDescent="0.2">
      <c r="A34" s="55" t="s">
        <v>132</v>
      </c>
    </row>
    <row r="35" spans="1:1" x14ac:dyDescent="0.2">
      <c r="A35" s="55" t="s">
        <v>133</v>
      </c>
    </row>
    <row r="36" spans="1:1" x14ac:dyDescent="0.2">
      <c r="A36" s="55" t="s">
        <v>134</v>
      </c>
    </row>
    <row r="37" spans="1:1" x14ac:dyDescent="0.2">
      <c r="A37" s="55" t="s">
        <v>135</v>
      </c>
    </row>
    <row r="38" spans="1:1" x14ac:dyDescent="0.2">
      <c r="A38" s="55" t="s">
        <v>136</v>
      </c>
    </row>
    <row r="39" spans="1:1" x14ac:dyDescent="0.2">
      <c r="A39" s="55" t="s">
        <v>137</v>
      </c>
    </row>
    <row r="40" spans="1:1" x14ac:dyDescent="0.2">
      <c r="A40" s="55" t="s">
        <v>138</v>
      </c>
    </row>
    <row r="41" spans="1:1" x14ac:dyDescent="0.2">
      <c r="A41" s="55" t="s">
        <v>139</v>
      </c>
    </row>
    <row r="42" spans="1:1" x14ac:dyDescent="0.2">
      <c r="A42" s="5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Calipering</vt:lpstr>
      <vt:lpstr>Coverage</vt:lpstr>
      <vt:lpstr>Dead wood</vt:lpstr>
      <vt:lpstr>Ground vegetation</vt:lpstr>
      <vt:lpstr>Common_flora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Cantarello</dc:creator>
  <cp:lastModifiedBy>Elena,Cantarello</cp:lastModifiedBy>
  <dcterms:created xsi:type="dcterms:W3CDTF">2014-05-01T07:46:21Z</dcterms:created>
  <dcterms:modified xsi:type="dcterms:W3CDTF">2014-05-02T15:05:22Z</dcterms:modified>
</cp:coreProperties>
</file>