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7"/>
  </bookViews>
  <sheets>
    <sheet name="cost" sheetId="5" r:id="rId1"/>
    <sheet name="UnlockableThief" sheetId="2" r:id="rId2"/>
    <sheet name="UnlockableItem" sheetId="1" r:id="rId3"/>
    <sheet name="ThiefLevel" sheetId="4" r:id="rId4"/>
    <sheet name="KeepUpgrades" sheetId="3" r:id="rId5"/>
    <sheet name="SingletonUpgrades" sheetId="7" r:id="rId6"/>
    <sheet name="StorageUpgrades" sheetId="6" r:id="rId7"/>
    <sheet name="FactoryUpgrade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8" l="1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A3" i="8"/>
  <c r="A4" i="8" s="1"/>
  <c r="A5" i="8" s="1"/>
  <c r="I2" i="6"/>
  <c r="J2" i="6"/>
  <c r="K2" i="6"/>
  <c r="L2" i="6"/>
  <c r="I3" i="6"/>
  <c r="J3" i="6"/>
  <c r="K3" i="6"/>
  <c r="L3" i="6"/>
  <c r="I4" i="6"/>
  <c r="J4" i="6"/>
  <c r="K4" i="6"/>
  <c r="L4" i="6"/>
  <c r="I5" i="6"/>
  <c r="J5" i="6"/>
  <c r="K5" i="6"/>
  <c r="L5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3" i="3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J2" i="3"/>
  <c r="K2" i="3"/>
  <c r="L2" i="3"/>
  <c r="M2" i="3"/>
  <c r="H3" i="6"/>
  <c r="H4" i="6"/>
  <c r="H5" i="6"/>
  <c r="H6" i="6"/>
  <c r="H7" i="6"/>
  <c r="H8" i="6"/>
  <c r="H9" i="6"/>
  <c r="H10" i="6"/>
  <c r="H2" i="6"/>
  <c r="I2" i="3"/>
  <c r="P4" i="5"/>
  <c r="P5" i="5"/>
  <c r="P6" i="5"/>
  <c r="P7" i="5"/>
  <c r="P8" i="5"/>
  <c r="P9" i="5"/>
  <c r="P10" i="5"/>
  <c r="P11" i="5"/>
  <c r="P3" i="5"/>
  <c r="O4" i="5"/>
  <c r="O5" i="5"/>
  <c r="O6" i="5"/>
  <c r="O7" i="5"/>
  <c r="O8" i="5"/>
  <c r="O9" i="5"/>
  <c r="O10" i="5"/>
  <c r="O11" i="5"/>
  <c r="O3" i="5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R3" i="5"/>
  <c r="S3" i="5"/>
  <c r="Q3" i="5"/>
  <c r="M4" i="6"/>
  <c r="M5" i="6" s="1"/>
  <c r="M6" i="6" s="1"/>
  <c r="M7" i="6" s="1"/>
  <c r="M8" i="6" s="1"/>
  <c r="M9" i="6" s="1"/>
  <c r="M10" i="6" s="1"/>
  <c r="M3" i="6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A3" i="7"/>
  <c r="A4" i="7" s="1"/>
  <c r="A5" i="7" s="1"/>
  <c r="A6" i="7" s="1"/>
  <c r="A7" i="7" s="1"/>
  <c r="A8" i="7" s="1"/>
  <c r="A9" i="7" s="1"/>
  <c r="A10" i="7" s="1"/>
  <c r="D2" i="7"/>
  <c r="C2" i="7"/>
  <c r="B2" i="7"/>
  <c r="F10" i="3"/>
  <c r="F4" i="3"/>
  <c r="F6" i="3" s="1"/>
  <c r="F7" i="3" s="1"/>
  <c r="F9" i="3" s="1"/>
  <c r="F3" i="3"/>
  <c r="H4" i="3"/>
  <c r="H5" i="3" s="1"/>
  <c r="H6" i="3" s="1"/>
  <c r="H7" i="3" s="1"/>
  <c r="H8" i="3" s="1"/>
  <c r="H9" i="3" s="1"/>
  <c r="H10" i="3" s="1"/>
  <c r="H3" i="3"/>
  <c r="G3" i="3"/>
  <c r="G4" i="3"/>
  <c r="G5" i="3"/>
  <c r="G6" i="3"/>
  <c r="G7" i="3"/>
  <c r="G8" i="3"/>
  <c r="G9" i="3"/>
  <c r="G10" i="3"/>
  <c r="G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C2" i="3"/>
  <c r="D2" i="3"/>
  <c r="B2" i="3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D2" i="6"/>
  <c r="C2" i="6"/>
  <c r="B2" i="6"/>
  <c r="A10" i="3"/>
  <c r="A3" i="6"/>
  <c r="A4" i="6" s="1"/>
  <c r="A5" i="6" s="1"/>
  <c r="A6" i="6" s="1"/>
  <c r="A7" i="6" s="1"/>
  <c r="A8" i="6" s="1"/>
  <c r="A9" i="6" s="1"/>
  <c r="A10" i="6" s="1"/>
  <c r="A6" i="8" l="1"/>
  <c r="E12" i="2"/>
  <c r="E13" i="2"/>
  <c r="E11" i="2"/>
  <c r="E9" i="2"/>
  <c r="E10" i="2"/>
  <c r="E8" i="2"/>
  <c r="E6" i="2"/>
  <c r="E7" i="2"/>
  <c r="E5" i="2"/>
  <c r="D3" i="4"/>
  <c r="D4" i="4"/>
  <c r="D5" i="4"/>
  <c r="D6" i="4"/>
  <c r="D7" i="4"/>
  <c r="D8" i="4"/>
  <c r="D9" i="4"/>
  <c r="D10" i="4"/>
  <c r="D11" i="4"/>
  <c r="D12" i="4"/>
  <c r="D13" i="4"/>
  <c r="D2" i="4"/>
  <c r="A7" i="8" l="1"/>
  <c r="D12" i="2"/>
  <c r="D13" i="2"/>
  <c r="D11" i="2"/>
  <c r="D9" i="2"/>
  <c r="D10" i="2"/>
  <c r="D8" i="2"/>
  <c r="D6" i="2"/>
  <c r="D7" i="2"/>
  <c r="D5" i="2"/>
  <c r="A8" i="8" l="1"/>
  <c r="G79" i="1"/>
  <c r="G78" i="1"/>
  <c r="G77" i="1"/>
  <c r="G76" i="1"/>
  <c r="G75" i="1"/>
  <c r="G74" i="1"/>
  <c r="G73" i="1"/>
  <c r="G72" i="1"/>
  <c r="G71" i="1"/>
  <c r="G70" i="1"/>
  <c r="G69" i="1"/>
  <c r="G68" i="1"/>
  <c r="G53" i="1"/>
  <c r="G52" i="1"/>
  <c r="G51" i="1"/>
  <c r="G50" i="1"/>
  <c r="G49" i="1"/>
  <c r="G48" i="1"/>
  <c r="G47" i="1"/>
  <c r="G46" i="1"/>
  <c r="G45" i="1"/>
  <c r="G44" i="1"/>
  <c r="G43" i="1"/>
  <c r="G42" i="1"/>
  <c r="G23" i="1"/>
  <c r="G24" i="1"/>
  <c r="G25" i="1"/>
  <c r="G26" i="1"/>
  <c r="G27" i="1"/>
  <c r="G22" i="1"/>
  <c r="G17" i="1"/>
  <c r="G18" i="1"/>
  <c r="G19" i="1"/>
  <c r="G20" i="1"/>
  <c r="G21" i="1"/>
  <c r="G16" i="1"/>
  <c r="F79" i="1"/>
  <c r="F78" i="1"/>
  <c r="F77" i="1"/>
  <c r="F76" i="1"/>
  <c r="F75" i="1"/>
  <c r="F74" i="1"/>
  <c r="F73" i="1"/>
  <c r="F72" i="1"/>
  <c r="F71" i="1"/>
  <c r="F70" i="1"/>
  <c r="F69" i="1"/>
  <c r="F68" i="1"/>
  <c r="F66" i="1"/>
  <c r="F65" i="1"/>
  <c r="F64" i="1"/>
  <c r="F63" i="1"/>
  <c r="F62" i="1"/>
  <c r="F61" i="1"/>
  <c r="F60" i="1"/>
  <c r="F59" i="1"/>
  <c r="F58" i="1"/>
  <c r="F57" i="1"/>
  <c r="F56" i="1"/>
  <c r="F55" i="1"/>
  <c r="F53" i="1"/>
  <c r="F52" i="1"/>
  <c r="F51" i="1"/>
  <c r="F50" i="1"/>
  <c r="F49" i="1"/>
  <c r="F48" i="1"/>
  <c r="F47" i="1"/>
  <c r="F46" i="1"/>
  <c r="F45" i="1"/>
  <c r="F44" i="1"/>
  <c r="F43" i="1"/>
  <c r="F42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0" i="1"/>
  <c r="F11" i="1"/>
  <c r="F12" i="1"/>
  <c r="F13" i="1"/>
  <c r="F14" i="1"/>
  <c r="F9" i="1"/>
  <c r="F4" i="1"/>
  <c r="F5" i="1"/>
  <c r="F6" i="1"/>
  <c r="F7" i="1"/>
  <c r="F8" i="1"/>
  <c r="F3" i="1"/>
  <c r="A9" i="8" l="1"/>
  <c r="D79" i="1"/>
  <c r="D78" i="1"/>
  <c r="D77" i="1"/>
  <c r="D76" i="1"/>
  <c r="D75" i="1"/>
  <c r="D74" i="1"/>
  <c r="D73" i="1"/>
  <c r="D72" i="1"/>
  <c r="D71" i="1"/>
  <c r="D70" i="1"/>
  <c r="D69" i="1"/>
  <c r="D68" i="1"/>
  <c r="D66" i="1"/>
  <c r="D65" i="1"/>
  <c r="D64" i="1"/>
  <c r="D63" i="1"/>
  <c r="D62" i="1"/>
  <c r="D61" i="1"/>
  <c r="D60" i="1"/>
  <c r="D59" i="1"/>
  <c r="D58" i="1"/>
  <c r="D57" i="1"/>
  <c r="D56" i="1"/>
  <c r="D55" i="1"/>
  <c r="D53" i="1"/>
  <c r="D52" i="1"/>
  <c r="D51" i="1"/>
  <c r="D50" i="1"/>
  <c r="D49" i="1"/>
  <c r="D48" i="1"/>
  <c r="D47" i="1"/>
  <c r="D46" i="1"/>
  <c r="D45" i="1"/>
  <c r="D44" i="1"/>
  <c r="D43" i="1"/>
  <c r="D42" i="1"/>
  <c r="D40" i="1"/>
  <c r="D39" i="1"/>
  <c r="D38" i="1"/>
  <c r="D37" i="1"/>
  <c r="D36" i="1"/>
  <c r="D35" i="1"/>
  <c r="D34" i="1"/>
  <c r="D33" i="1"/>
  <c r="D32" i="1"/>
  <c r="D31" i="1"/>
  <c r="D30" i="1"/>
  <c r="D29" i="1"/>
  <c r="D27" i="1"/>
  <c r="D26" i="1"/>
  <c r="D25" i="1"/>
  <c r="D24" i="1"/>
  <c r="D23" i="1"/>
  <c r="D22" i="1"/>
  <c r="D21" i="1"/>
  <c r="D20" i="1"/>
  <c r="D19" i="1"/>
  <c r="D18" i="1"/>
  <c r="D17" i="1"/>
  <c r="D16" i="1"/>
  <c r="D4" i="1"/>
  <c r="D5" i="1"/>
  <c r="D6" i="1"/>
  <c r="D7" i="1"/>
  <c r="D8" i="1"/>
  <c r="D9" i="1"/>
  <c r="D10" i="1"/>
  <c r="D11" i="1"/>
  <c r="D12" i="1"/>
  <c r="D13" i="1"/>
  <c r="D14" i="1"/>
  <c r="D3" i="1"/>
  <c r="A10" i="8" l="1"/>
  <c r="D3" i="2"/>
  <c r="A4" i="5"/>
  <c r="A5" i="5" l="1"/>
  <c r="A6" i="5" s="1"/>
  <c r="A7" i="5" s="1"/>
  <c r="A8" i="5" s="1"/>
  <c r="A9" i="5" s="1"/>
  <c r="A10" i="5" s="1"/>
  <c r="A11" i="5" s="1"/>
  <c r="A12" i="5" s="1"/>
  <c r="A13" i="5" s="1"/>
  <c r="A14" i="5" s="1"/>
  <c r="D2" i="2"/>
  <c r="D4" i="2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3" i="3" l="1"/>
  <c r="A4" i="3" s="1"/>
  <c r="A5" i="3" s="1"/>
  <c r="A6" i="3" s="1"/>
  <c r="A7" i="3" s="1"/>
  <c r="A8" i="3" s="1"/>
  <c r="A9" i="3" s="1"/>
</calcChain>
</file>

<file path=xl/sharedStrings.xml><?xml version="1.0" encoding="utf-8"?>
<sst xmlns="http://schemas.openxmlformats.org/spreadsheetml/2006/main" count="562" uniqueCount="182">
  <si>
    <t>Class</t>
  </si>
  <si>
    <t>Stars</t>
  </si>
  <si>
    <t>RandomTraits</t>
  </si>
  <si>
    <t>Name</t>
  </si>
  <si>
    <t>Level</t>
  </si>
  <si>
    <t>Skill</t>
  </si>
  <si>
    <t>Sword &amp; Shield</t>
  </si>
  <si>
    <t>Twin Daggers</t>
  </si>
  <si>
    <t>Requirement</t>
  </si>
  <si>
    <t>Helmet</t>
  </si>
  <si>
    <t>Gloves</t>
  </si>
  <si>
    <t>Boots</t>
  </si>
  <si>
    <t>StoreCost</t>
  </si>
  <si>
    <t>UnlockCost</t>
  </si>
  <si>
    <t>Magic</t>
  </si>
  <si>
    <t>1 hr</t>
  </si>
  <si>
    <t>6 hr</t>
  </si>
  <si>
    <t>12 hr</t>
  </si>
  <si>
    <t>1 day</t>
  </si>
  <si>
    <t>2 days</t>
  </si>
  <si>
    <t>Experience</t>
  </si>
  <si>
    <t>-</t>
  </si>
  <si>
    <t>Chain Maille</t>
  </si>
  <si>
    <t>Brigandine</t>
  </si>
  <si>
    <t>Vestment</t>
  </si>
  <si>
    <t>Burglar</t>
  </si>
  <si>
    <t>Scoundrel</t>
  </si>
  <si>
    <t>Slot</t>
  </si>
  <si>
    <t>weapon</t>
  </si>
  <si>
    <t>armor</t>
  </si>
  <si>
    <t>head</t>
  </si>
  <si>
    <t>hands</t>
  </si>
  <si>
    <t>feet</t>
  </si>
  <si>
    <t>Power</t>
  </si>
  <si>
    <t>Blackthorn</t>
  </si>
  <si>
    <t>TrainPeriod</t>
  </si>
  <si>
    <t>Trait</t>
  </si>
  <si>
    <t>Ruffian</t>
  </si>
  <si>
    <t>agi 1</t>
  </si>
  <si>
    <t>cun 1</t>
  </si>
  <si>
    <t>mig 1</t>
  </si>
  <si>
    <t>per 5</t>
  </si>
  <si>
    <t>sab 5</t>
  </si>
  <si>
    <t>tra 5</t>
  </si>
  <si>
    <t>Wood</t>
  </si>
  <si>
    <t>Stone</t>
  </si>
  <si>
    <t>Iron</t>
  </si>
  <si>
    <t>level</t>
  </si>
  <si>
    <t>Bracers</t>
  </si>
  <si>
    <t>Greaves</t>
  </si>
  <si>
    <t>Cowl</t>
  </si>
  <si>
    <t>Combat</t>
  </si>
  <si>
    <t>dmg 1</t>
  </si>
  <si>
    <t>def 3</t>
  </si>
  <si>
    <t>att 2</t>
  </si>
  <si>
    <t>def 2</t>
  </si>
  <si>
    <t>def 1</t>
  </si>
  <si>
    <t>att 3</t>
  </si>
  <si>
    <t>att 1</t>
  </si>
  <si>
    <t>dmg 1, def 1, per 5, tra 5</t>
  </si>
  <si>
    <t>att 1, def 1, sab 5, tra 5</t>
  </si>
  <si>
    <t>att 1, dmg 1, sab 5, per 5</t>
  </si>
  <si>
    <t>MagicBonus</t>
  </si>
  <si>
    <t>agi 1, mig 1</t>
  </si>
  <si>
    <t>cun 1, mig 1</t>
  </si>
  <si>
    <t>agi 1, cun 1</t>
  </si>
  <si>
    <t>cun 1, end 1</t>
  </si>
  <si>
    <t>agi 1, end 1</t>
  </si>
  <si>
    <t>mig 1, end 1</t>
  </si>
  <si>
    <t>agi 2</t>
  </si>
  <si>
    <t>cun 2</t>
  </si>
  <si>
    <t>mig 2</t>
  </si>
  <si>
    <t>dmg 2</t>
  </si>
  <si>
    <t>Points</t>
  </si>
  <si>
    <t>per 9</t>
  </si>
  <si>
    <t>sab 9</t>
  </si>
  <si>
    <t>tra 9</t>
  </si>
  <si>
    <t>agi 3</t>
  </si>
  <si>
    <t>cun 3</t>
  </si>
  <si>
    <t>mig 3</t>
  </si>
  <si>
    <t>per 13</t>
  </si>
  <si>
    <t>sab 13</t>
  </si>
  <si>
    <t>tra 13</t>
  </si>
  <si>
    <t>dmg 3</t>
  </si>
  <si>
    <t>wg store</t>
  </si>
  <si>
    <t>th store</t>
  </si>
  <si>
    <t>acc store</t>
  </si>
  <si>
    <t>th unlok</t>
  </si>
  <si>
    <t>wg unlok</t>
  </si>
  <si>
    <t>acc unlok</t>
  </si>
  <si>
    <t>WoundPeriod</t>
  </si>
  <si>
    <t>1 min</t>
  </si>
  <si>
    <t>10 sec</t>
  </si>
  <si>
    <t>5 min</t>
  </si>
  <si>
    <t>10 min</t>
  </si>
  <si>
    <t>30 min</t>
  </si>
  <si>
    <t>2 min</t>
  </si>
  <si>
    <t>2 hr</t>
  </si>
  <si>
    <t>4 hr</t>
  </si>
  <si>
    <t>8 hr</t>
  </si>
  <si>
    <t>16 hr</t>
  </si>
  <si>
    <t>24 hr</t>
  </si>
  <si>
    <t>32 hr</t>
  </si>
  <si>
    <t>18 hr</t>
  </si>
  <si>
    <t>40 hr</t>
  </si>
  <si>
    <t>RawPower</t>
  </si>
  <si>
    <t>KnockedOutPeriod</t>
  </si>
  <si>
    <t>UpgradePeriod</t>
  </si>
  <si>
    <t>3 days</t>
  </si>
  <si>
    <t>5 days</t>
  </si>
  <si>
    <t>7 days</t>
  </si>
  <si>
    <t>10 days</t>
  </si>
  <si>
    <t>wood</t>
  </si>
  <si>
    <t>stone</t>
  </si>
  <si>
    <t>iron</t>
  </si>
  <si>
    <t>MaxRoomLevel</t>
  </si>
  <si>
    <t>MaxThieves</t>
  </si>
  <si>
    <t>MaxRoomCount</t>
  </si>
  <si>
    <t>MaxThiefLevel</t>
  </si>
  <si>
    <t>KeepDefense</t>
  </si>
  <si>
    <t>3 defenders</t>
  </si>
  <si>
    <t>trap level +1</t>
  </si>
  <si>
    <t>defenders +1</t>
  </si>
  <si>
    <t>GoldStorage</t>
  </si>
  <si>
    <t>GemStorage</t>
  </si>
  <si>
    <t>WoodStorage</t>
  </si>
  <si>
    <t>StoneStorage</t>
  </si>
  <si>
    <t>IronStorage</t>
  </si>
  <si>
    <t>MaxThief</t>
  </si>
  <si>
    <t>max wd</t>
  </si>
  <si>
    <t>max st</t>
  </si>
  <si>
    <t>max ir</t>
  </si>
  <si>
    <t>max gd</t>
  </si>
  <si>
    <t>max gm</t>
  </si>
  <si>
    <t>RecoveryBonus</t>
  </si>
  <si>
    <t>30 sec</t>
  </si>
  <si>
    <t>BonusGold</t>
  </si>
  <si>
    <t>DailySlots</t>
  </si>
  <si>
    <t>BonusGems</t>
  </si>
  <si>
    <t>UnlockSlots</t>
  </si>
  <si>
    <t>BonusMaterials</t>
  </si>
  <si>
    <t>BonusXP</t>
  </si>
  <si>
    <t>FenceStaff</t>
  </si>
  <si>
    <t>JewelerStaff</t>
  </si>
  <si>
    <t>WorkshopStaff</t>
  </si>
  <si>
    <t>ReformatoryStaff</t>
  </si>
  <si>
    <t>+1% per 3 END</t>
  </si>
  <si>
    <t>+2% per 3 END</t>
  </si>
  <si>
    <t>+3% per 3 END</t>
  </si>
  <si>
    <t>+4% per 3 END</t>
  </si>
  <si>
    <t>+5% per 3 END</t>
  </si>
  <si>
    <t>+6% per 3 END</t>
  </si>
  <si>
    <t>+7% per 3 END</t>
  </si>
  <si>
    <t>+4% per 5 MIG</t>
  </si>
  <si>
    <t>+6% per 5 MIG</t>
  </si>
  <si>
    <t>+8% per 5 MIG</t>
  </si>
  <si>
    <t>+10% per 5 MIG</t>
  </si>
  <si>
    <t>+12% per 5 MIG</t>
  </si>
  <si>
    <t>+14% per 5 MIG</t>
  </si>
  <si>
    <t>+16% per 5 MIG</t>
  </si>
  <si>
    <t>+1% per 5 AGI</t>
  </si>
  <si>
    <t>+3% per 5 AGI</t>
  </si>
  <si>
    <t>+4% per 5 AGI</t>
  </si>
  <si>
    <t>+5% per 5 AGI</t>
  </si>
  <si>
    <t>+6% per 5 AGI</t>
  </si>
  <si>
    <t>+2% per 5 AGI</t>
  </si>
  <si>
    <t>+30% per 5 CUN</t>
  </si>
  <si>
    <t>+15% per 5 CUN</t>
  </si>
  <si>
    <t>+45% per 5 CUN</t>
  </si>
  <si>
    <t>+60% per 5 CUN</t>
  </si>
  <si>
    <t>+75% per 5 CUN</t>
  </si>
  <si>
    <t>StartTrait</t>
  </si>
  <si>
    <t>agi 4</t>
  </si>
  <si>
    <t>cun 4</t>
  </si>
  <si>
    <t>mig 4</t>
  </si>
  <si>
    <t>agi 5</t>
  </si>
  <si>
    <t>cun 5</t>
  </si>
  <si>
    <t>mig 5</t>
  </si>
  <si>
    <t>agi 6</t>
  </si>
  <si>
    <t>cun 6</t>
  </si>
  <si>
    <t>mig 6</t>
  </si>
  <si>
    <t>UnlockKeep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</si>
</sst>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pane ySplit="1" topLeftCell="A2" activePane="bottomLeft" state="frozen"/>
      <selection pane="bottomLeft" activeCell="T1" sqref="T1"/>
    </sheetView>
  </sheetViews>
  <sheetFormatPr defaultRowHeight="14.4" x14ac:dyDescent="0.3"/>
  <cols>
    <col min="1" max="1" width="10.77734375" style="1" customWidth="1"/>
    <col min="2" max="2" width="1.77734375" style="1" customWidth="1"/>
    <col min="3" max="5" width="10.77734375" style="1" customWidth="1"/>
    <col min="6" max="6" width="1.77734375" style="1" customWidth="1"/>
    <col min="7" max="9" width="10.77734375" style="1" customWidth="1"/>
    <col min="10" max="10" width="1.77734375" style="1" customWidth="1"/>
    <col min="11" max="13" width="10.77734375" style="1" customWidth="1"/>
    <col min="14" max="14" width="1.77734375" style="1" customWidth="1"/>
    <col min="15" max="19" width="10.77734375" style="1" customWidth="1"/>
    <col min="20" max="20" width="1.77734375" style="1" customWidth="1"/>
    <col min="21" max="21" width="8.77734375" style="1" customWidth="1"/>
  </cols>
  <sheetData>
    <row r="1" spans="1:21" s="2" customFormat="1" x14ac:dyDescent="0.3">
      <c r="A1" s="3" t="s">
        <v>47</v>
      </c>
      <c r="B1" s="3"/>
      <c r="C1" s="3" t="s">
        <v>85</v>
      </c>
      <c r="D1" s="3" t="s">
        <v>84</v>
      </c>
      <c r="E1" s="3" t="s">
        <v>86</v>
      </c>
      <c r="F1" s="3"/>
      <c r="G1" s="3" t="s">
        <v>87</v>
      </c>
      <c r="H1" s="3" t="s">
        <v>88</v>
      </c>
      <c r="I1" s="3" t="s">
        <v>89</v>
      </c>
      <c r="J1" s="3"/>
      <c r="K1" s="3" t="s">
        <v>112</v>
      </c>
      <c r="L1" s="3" t="s">
        <v>113</v>
      </c>
      <c r="M1" s="3" t="s">
        <v>114</v>
      </c>
      <c r="N1" s="3"/>
      <c r="O1" s="3" t="s">
        <v>132</v>
      </c>
      <c r="P1" s="3" t="s">
        <v>133</v>
      </c>
      <c r="Q1" s="3" t="s">
        <v>129</v>
      </c>
      <c r="R1" s="3" t="s">
        <v>130</v>
      </c>
      <c r="S1" s="3" t="s">
        <v>131</v>
      </c>
      <c r="T1" s="3"/>
      <c r="U1" s="3"/>
    </row>
    <row r="2" spans="1:21" s="4" customForma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3">
      <c r="A3" s="5">
        <v>1</v>
      </c>
      <c r="B3" s="5"/>
      <c r="C3" s="1">
        <v>2400</v>
      </c>
      <c r="D3" s="1">
        <v>1200</v>
      </c>
      <c r="E3" s="5">
        <v>800</v>
      </c>
      <c r="F3" s="5"/>
      <c r="G3" s="1">
        <v>140</v>
      </c>
      <c r="H3" s="5">
        <v>70</v>
      </c>
      <c r="I3" s="5">
        <v>50</v>
      </c>
      <c r="K3" s="1">
        <v>1080</v>
      </c>
      <c r="O3" s="1">
        <f xml:space="preserve"> ROUND(C3 * 1.1, -1)</f>
        <v>2640</v>
      </c>
      <c r="P3" s="1">
        <f xml:space="preserve"> ROUND(G5 * 1.1, -1)</f>
        <v>220</v>
      </c>
      <c r="Q3" s="1">
        <f xml:space="preserve"> ROUND(K3 * 1.5 * 1.1, -1)</f>
        <v>1780</v>
      </c>
      <c r="R3" s="1">
        <f t="shared" ref="R3:S3" si="0" xml:space="preserve"> ROUND(L3 * 1.5 * 1.1, -1)</f>
        <v>0</v>
      </c>
      <c r="S3" s="1">
        <f t="shared" si="0"/>
        <v>0</v>
      </c>
    </row>
    <row r="4" spans="1:21" x14ac:dyDescent="0.3">
      <c r="A4" s="5">
        <f>A3+1</f>
        <v>2</v>
      </c>
      <c r="B4" s="9"/>
      <c r="C4" s="10">
        <v>2850</v>
      </c>
      <c r="D4" s="10">
        <v>1650</v>
      </c>
      <c r="E4" s="5">
        <v>1250</v>
      </c>
      <c r="G4" s="1">
        <v>170</v>
      </c>
      <c r="H4" s="5">
        <v>100</v>
      </c>
      <c r="I4" s="5">
        <v>80</v>
      </c>
      <c r="K4" s="1">
        <v>1490</v>
      </c>
      <c r="O4" s="1">
        <f t="shared" ref="O4:O11" si="1" xml:space="preserve"> ROUND(C4 * 1.1, -1)</f>
        <v>3140</v>
      </c>
      <c r="P4" s="1">
        <f t="shared" ref="P4:P11" si="2" xml:space="preserve"> ROUND(G6 * 1.1, -1)</f>
        <v>250</v>
      </c>
      <c r="Q4" s="1">
        <f t="shared" ref="Q4:Q11" si="3" xml:space="preserve"> ROUND(K4 * 1.5 * 1.1, -1)</f>
        <v>2460</v>
      </c>
      <c r="R4" s="1">
        <f t="shared" ref="R4:R11" si="4" xml:space="preserve"> ROUND(L4 * 1.5 * 1.1, -1)</f>
        <v>0</v>
      </c>
      <c r="S4" s="1">
        <f t="shared" ref="S4:S11" si="5" xml:space="preserve"> ROUND(M4 * 1.5 * 1.1, -1)</f>
        <v>0</v>
      </c>
    </row>
    <row r="5" spans="1:21" x14ac:dyDescent="0.3">
      <c r="A5" s="5">
        <f t="shared" ref="A5:A14" si="6">A4+1</f>
        <v>3</v>
      </c>
      <c r="B5" s="9"/>
      <c r="C5" s="10">
        <v>3350</v>
      </c>
      <c r="D5" s="10">
        <v>2150</v>
      </c>
      <c r="E5" s="5">
        <v>1750</v>
      </c>
      <c r="G5" s="1">
        <v>200</v>
      </c>
      <c r="H5" s="5">
        <v>130</v>
      </c>
      <c r="I5" s="5">
        <v>110</v>
      </c>
      <c r="K5" s="1">
        <v>1940</v>
      </c>
      <c r="O5" s="1">
        <f t="shared" si="1"/>
        <v>3690</v>
      </c>
      <c r="P5" s="1">
        <f t="shared" si="2"/>
        <v>300</v>
      </c>
      <c r="Q5" s="1">
        <f t="shared" si="3"/>
        <v>3200</v>
      </c>
      <c r="R5" s="1">
        <f t="shared" si="4"/>
        <v>0</v>
      </c>
      <c r="S5" s="1">
        <f t="shared" si="5"/>
        <v>0</v>
      </c>
    </row>
    <row r="6" spans="1:21" x14ac:dyDescent="0.3">
      <c r="A6" s="5">
        <f t="shared" si="6"/>
        <v>4</v>
      </c>
      <c r="B6" s="9"/>
      <c r="C6" s="10">
        <v>3900</v>
      </c>
      <c r="D6" s="10">
        <v>2700</v>
      </c>
      <c r="E6" s="5">
        <v>2300</v>
      </c>
      <c r="G6" s="1">
        <v>230</v>
      </c>
      <c r="H6" s="5">
        <v>160</v>
      </c>
      <c r="I6" s="5">
        <v>140</v>
      </c>
      <c r="K6" s="1">
        <v>1820</v>
      </c>
      <c r="L6" s="1">
        <v>1010</v>
      </c>
      <c r="O6" s="1">
        <f t="shared" si="1"/>
        <v>4290</v>
      </c>
      <c r="P6" s="1">
        <f t="shared" si="2"/>
        <v>340</v>
      </c>
      <c r="Q6" s="1">
        <f t="shared" si="3"/>
        <v>3000</v>
      </c>
      <c r="R6" s="1">
        <f t="shared" si="4"/>
        <v>1670</v>
      </c>
      <c r="S6" s="1">
        <f t="shared" si="5"/>
        <v>0</v>
      </c>
    </row>
    <row r="7" spans="1:21" x14ac:dyDescent="0.3">
      <c r="A7" s="5">
        <f t="shared" si="6"/>
        <v>5</v>
      </c>
      <c r="B7" s="9"/>
      <c r="C7" s="10">
        <v>4500</v>
      </c>
      <c r="D7" s="10">
        <v>3300</v>
      </c>
      <c r="E7" s="5">
        <v>2900</v>
      </c>
      <c r="G7" s="1">
        <v>270</v>
      </c>
      <c r="H7" s="5">
        <v>200</v>
      </c>
      <c r="I7" s="5">
        <v>180</v>
      </c>
      <c r="K7" s="1">
        <v>2230</v>
      </c>
      <c r="L7" s="1">
        <v>1240</v>
      </c>
      <c r="O7" s="1">
        <f t="shared" si="1"/>
        <v>4950</v>
      </c>
      <c r="P7" s="1">
        <f t="shared" si="2"/>
        <v>390</v>
      </c>
      <c r="Q7" s="1">
        <f t="shared" si="3"/>
        <v>3680</v>
      </c>
      <c r="R7" s="1">
        <f t="shared" si="4"/>
        <v>2050</v>
      </c>
      <c r="S7" s="1">
        <f t="shared" si="5"/>
        <v>0</v>
      </c>
    </row>
    <row r="8" spans="1:21" x14ac:dyDescent="0.3">
      <c r="A8" s="5">
        <f t="shared" si="6"/>
        <v>6</v>
      </c>
      <c r="B8" s="9"/>
      <c r="C8" s="10">
        <v>5150</v>
      </c>
      <c r="D8" s="10">
        <v>3950</v>
      </c>
      <c r="E8" s="5">
        <v>3550</v>
      </c>
      <c r="G8" s="1">
        <v>310</v>
      </c>
      <c r="H8" s="5">
        <v>240</v>
      </c>
      <c r="I8" s="5">
        <v>220</v>
      </c>
      <c r="K8" s="1">
        <v>2670</v>
      </c>
      <c r="L8" s="1">
        <v>1480</v>
      </c>
      <c r="O8" s="1">
        <f t="shared" si="1"/>
        <v>5670</v>
      </c>
      <c r="P8" s="1">
        <f t="shared" si="2"/>
        <v>440</v>
      </c>
      <c r="Q8" s="1">
        <f t="shared" si="3"/>
        <v>4410</v>
      </c>
      <c r="R8" s="1">
        <f t="shared" si="4"/>
        <v>2440</v>
      </c>
      <c r="S8" s="1">
        <f t="shared" si="5"/>
        <v>0</v>
      </c>
    </row>
    <row r="9" spans="1:21" x14ac:dyDescent="0.3">
      <c r="A9" s="5">
        <f t="shared" si="6"/>
        <v>7</v>
      </c>
      <c r="B9" s="9"/>
      <c r="C9" s="10">
        <v>5850</v>
      </c>
      <c r="D9" s="10">
        <v>4650</v>
      </c>
      <c r="E9" s="5">
        <v>4250</v>
      </c>
      <c r="G9" s="1">
        <v>350</v>
      </c>
      <c r="H9" s="5">
        <v>280</v>
      </c>
      <c r="I9" s="5">
        <v>260</v>
      </c>
      <c r="K9" s="1">
        <v>2090</v>
      </c>
      <c r="L9" s="1">
        <v>1160</v>
      </c>
      <c r="M9" s="1">
        <v>700</v>
      </c>
      <c r="O9" s="1">
        <f t="shared" si="1"/>
        <v>6440</v>
      </c>
      <c r="P9" s="1">
        <f t="shared" si="2"/>
        <v>500</v>
      </c>
      <c r="Q9" s="1">
        <f t="shared" si="3"/>
        <v>3450</v>
      </c>
      <c r="R9" s="1">
        <f t="shared" si="4"/>
        <v>1910</v>
      </c>
      <c r="S9" s="1">
        <f t="shared" si="5"/>
        <v>1160</v>
      </c>
    </row>
    <row r="10" spans="1:21" x14ac:dyDescent="0.3">
      <c r="A10" s="5">
        <f t="shared" si="6"/>
        <v>8</v>
      </c>
      <c r="B10" s="9"/>
      <c r="C10" s="10">
        <v>6600</v>
      </c>
      <c r="D10" s="10">
        <v>5400</v>
      </c>
      <c r="E10" s="5">
        <v>5000</v>
      </c>
      <c r="G10" s="1">
        <v>400</v>
      </c>
      <c r="H10" s="5">
        <v>330</v>
      </c>
      <c r="I10" s="5">
        <v>310</v>
      </c>
      <c r="K10" s="1">
        <v>2430</v>
      </c>
      <c r="L10" s="1">
        <v>1350</v>
      </c>
      <c r="M10" s="1">
        <v>810</v>
      </c>
      <c r="O10" s="1">
        <f t="shared" si="1"/>
        <v>7260</v>
      </c>
      <c r="P10" s="1">
        <f t="shared" si="2"/>
        <v>550</v>
      </c>
      <c r="Q10" s="1">
        <f t="shared" si="3"/>
        <v>4010</v>
      </c>
      <c r="R10" s="1">
        <f t="shared" si="4"/>
        <v>2230</v>
      </c>
      <c r="S10" s="1">
        <f t="shared" si="5"/>
        <v>1340</v>
      </c>
    </row>
    <row r="11" spans="1:21" x14ac:dyDescent="0.3">
      <c r="A11" s="5">
        <f t="shared" si="6"/>
        <v>9</v>
      </c>
      <c r="B11" s="9"/>
      <c r="C11" s="10">
        <v>7400</v>
      </c>
      <c r="D11" s="10">
        <v>6200</v>
      </c>
      <c r="E11" s="5">
        <v>5800</v>
      </c>
      <c r="G11" s="1">
        <v>450</v>
      </c>
      <c r="H11" s="5">
        <v>380</v>
      </c>
      <c r="I11" s="5">
        <v>360</v>
      </c>
      <c r="K11" s="1">
        <v>2790</v>
      </c>
      <c r="L11" s="1">
        <v>1550</v>
      </c>
      <c r="M11" s="1">
        <v>930</v>
      </c>
      <c r="O11" s="1">
        <f t="shared" si="1"/>
        <v>8140</v>
      </c>
      <c r="P11" s="1">
        <f t="shared" si="2"/>
        <v>610</v>
      </c>
      <c r="Q11" s="1">
        <f t="shared" si="3"/>
        <v>4600</v>
      </c>
      <c r="R11" s="1">
        <f t="shared" si="4"/>
        <v>2560</v>
      </c>
      <c r="S11" s="1">
        <f t="shared" si="5"/>
        <v>1530</v>
      </c>
    </row>
    <row r="12" spans="1:21" x14ac:dyDescent="0.3">
      <c r="A12" s="5">
        <f t="shared" si="6"/>
        <v>10</v>
      </c>
      <c r="C12" s="5">
        <v>8250</v>
      </c>
      <c r="D12" s="5">
        <v>7050</v>
      </c>
      <c r="E12" s="5">
        <v>6650</v>
      </c>
      <c r="G12" s="1">
        <v>500</v>
      </c>
      <c r="H12" s="5">
        <v>430</v>
      </c>
      <c r="I12" s="5">
        <v>410</v>
      </c>
    </row>
    <row r="13" spans="1:21" x14ac:dyDescent="0.3">
      <c r="A13" s="5">
        <f t="shared" si="6"/>
        <v>11</v>
      </c>
      <c r="C13" s="5">
        <v>9150</v>
      </c>
      <c r="D13" s="5">
        <v>7950</v>
      </c>
      <c r="E13" s="5">
        <v>7550</v>
      </c>
      <c r="G13" s="1">
        <v>550</v>
      </c>
      <c r="H13" s="5">
        <v>480</v>
      </c>
      <c r="I13" s="5">
        <v>460</v>
      </c>
    </row>
    <row r="14" spans="1:21" x14ac:dyDescent="0.3">
      <c r="A14" s="5">
        <f t="shared" si="6"/>
        <v>12</v>
      </c>
      <c r="C14" s="5">
        <v>10100</v>
      </c>
      <c r="D14" s="5">
        <v>8900</v>
      </c>
      <c r="E14" s="5">
        <v>8500</v>
      </c>
      <c r="G14" s="1">
        <v>610</v>
      </c>
      <c r="H14" s="5">
        <v>540</v>
      </c>
      <c r="I14" s="5">
        <v>520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12.77734375" customWidth="1"/>
    <col min="2" max="2" width="10.77734375" style="1" customWidth="1"/>
    <col min="3" max="3" width="12.77734375" style="1" customWidth="1"/>
    <col min="4" max="5" width="10.77734375" style="1" customWidth="1"/>
    <col min="6" max="7" width="12.77734375" style="1" customWidth="1"/>
    <col min="8" max="8" width="1.77734375" customWidth="1"/>
  </cols>
  <sheetData>
    <row r="1" spans="1:7" s="2" customFormat="1" x14ac:dyDescent="0.3">
      <c r="A1" s="2" t="s">
        <v>0</v>
      </c>
      <c r="B1" s="3" t="s">
        <v>1</v>
      </c>
      <c r="C1" s="3" t="s">
        <v>181</v>
      </c>
      <c r="D1" s="3" t="s">
        <v>12</v>
      </c>
      <c r="E1" s="3" t="s">
        <v>13</v>
      </c>
      <c r="F1" s="3" t="s">
        <v>171</v>
      </c>
      <c r="G1" s="3" t="s">
        <v>2</v>
      </c>
    </row>
    <row r="2" spans="1:7" x14ac:dyDescent="0.3">
      <c r="A2" t="s">
        <v>25</v>
      </c>
      <c r="B2" s="1">
        <v>1</v>
      </c>
      <c r="C2" s="1">
        <v>0</v>
      </c>
      <c r="D2" s="1">
        <f>cost!$C$3</f>
        <v>2400</v>
      </c>
      <c r="E2" s="1">
        <v>0</v>
      </c>
      <c r="F2" s="1" t="s">
        <v>77</v>
      </c>
      <c r="G2" s="1">
        <v>0</v>
      </c>
    </row>
    <row r="3" spans="1:7" x14ac:dyDescent="0.3">
      <c r="A3" t="s">
        <v>26</v>
      </c>
      <c r="B3" s="1">
        <v>1</v>
      </c>
      <c r="C3" s="1">
        <v>0</v>
      </c>
      <c r="D3" s="1">
        <f>cost!$C$3</f>
        <v>2400</v>
      </c>
      <c r="E3" s="1">
        <v>0</v>
      </c>
      <c r="F3" s="1" t="s">
        <v>78</v>
      </c>
      <c r="G3" s="1">
        <v>0</v>
      </c>
    </row>
    <row r="4" spans="1:7" x14ac:dyDescent="0.3">
      <c r="A4" t="s">
        <v>37</v>
      </c>
      <c r="B4" s="1">
        <v>1</v>
      </c>
      <c r="C4" s="1">
        <v>0</v>
      </c>
      <c r="D4" s="1">
        <f>cost!$C$3</f>
        <v>2400</v>
      </c>
      <c r="E4" s="1">
        <v>0</v>
      </c>
      <c r="F4" s="1" t="s">
        <v>79</v>
      </c>
      <c r="G4" s="1">
        <v>0</v>
      </c>
    </row>
    <row r="5" spans="1:7" x14ac:dyDescent="0.3">
      <c r="A5" t="s">
        <v>25</v>
      </c>
      <c r="B5" s="1">
        <v>2</v>
      </c>
      <c r="C5" s="1">
        <v>1</v>
      </c>
      <c r="D5" s="10">
        <f>cost!$C$5</f>
        <v>3350</v>
      </c>
      <c r="E5" s="1">
        <f>cost!$G$5</f>
        <v>200</v>
      </c>
      <c r="F5" s="1" t="s">
        <v>172</v>
      </c>
      <c r="G5" s="1">
        <v>2</v>
      </c>
    </row>
    <row r="6" spans="1:7" x14ac:dyDescent="0.3">
      <c r="A6" t="s">
        <v>26</v>
      </c>
      <c r="B6" s="1">
        <v>2</v>
      </c>
      <c r="C6" s="1">
        <v>1</v>
      </c>
      <c r="D6" s="10">
        <f>cost!$C$5</f>
        <v>3350</v>
      </c>
      <c r="E6" s="1">
        <f>cost!$G$5</f>
        <v>200</v>
      </c>
      <c r="F6" s="1" t="s">
        <v>173</v>
      </c>
      <c r="G6" s="1">
        <v>2</v>
      </c>
    </row>
    <row r="7" spans="1:7" x14ac:dyDescent="0.3">
      <c r="A7" t="s">
        <v>37</v>
      </c>
      <c r="B7" s="1">
        <v>2</v>
      </c>
      <c r="C7" s="1">
        <v>1</v>
      </c>
      <c r="D7" s="10">
        <f>cost!$C$5</f>
        <v>3350</v>
      </c>
      <c r="E7" s="1">
        <f>cost!$G$5</f>
        <v>200</v>
      </c>
      <c r="F7" s="1" t="s">
        <v>174</v>
      </c>
      <c r="G7" s="1">
        <v>2</v>
      </c>
    </row>
    <row r="8" spans="1:7" x14ac:dyDescent="0.3">
      <c r="A8" t="s">
        <v>25</v>
      </c>
      <c r="B8" s="1">
        <v>3</v>
      </c>
      <c r="C8" s="1">
        <v>4</v>
      </c>
      <c r="D8" s="10">
        <f>cost!$C$7</f>
        <v>4500</v>
      </c>
      <c r="E8" s="1">
        <f>cost!$G$7</f>
        <v>270</v>
      </c>
      <c r="F8" s="1" t="s">
        <v>175</v>
      </c>
      <c r="G8" s="1">
        <v>4</v>
      </c>
    </row>
    <row r="9" spans="1:7" x14ac:dyDescent="0.3">
      <c r="A9" t="s">
        <v>26</v>
      </c>
      <c r="B9" s="1">
        <v>3</v>
      </c>
      <c r="C9" s="1">
        <v>4</v>
      </c>
      <c r="D9" s="10">
        <f>cost!$C$7</f>
        <v>4500</v>
      </c>
      <c r="E9" s="1">
        <f>cost!$G$7</f>
        <v>270</v>
      </c>
      <c r="F9" s="1" t="s">
        <v>176</v>
      </c>
      <c r="G9" s="1">
        <v>4</v>
      </c>
    </row>
    <row r="10" spans="1:7" x14ac:dyDescent="0.3">
      <c r="A10" t="s">
        <v>37</v>
      </c>
      <c r="B10" s="1">
        <v>3</v>
      </c>
      <c r="C10" s="1">
        <v>4</v>
      </c>
      <c r="D10" s="10">
        <f>cost!$C$7</f>
        <v>4500</v>
      </c>
      <c r="E10" s="1">
        <f>cost!$G$7</f>
        <v>270</v>
      </c>
      <c r="F10" s="1" t="s">
        <v>177</v>
      </c>
      <c r="G10" s="1">
        <v>4</v>
      </c>
    </row>
    <row r="11" spans="1:7" x14ac:dyDescent="0.3">
      <c r="A11" t="s">
        <v>25</v>
      </c>
      <c r="B11" s="1">
        <v>4</v>
      </c>
      <c r="C11" s="1">
        <v>7</v>
      </c>
      <c r="D11" s="10">
        <f>cost!$C$9</f>
        <v>5850</v>
      </c>
      <c r="E11" s="1">
        <f>cost!$G$9</f>
        <v>350</v>
      </c>
      <c r="F11" s="1" t="s">
        <v>178</v>
      </c>
      <c r="G11" s="1">
        <v>6</v>
      </c>
    </row>
    <row r="12" spans="1:7" x14ac:dyDescent="0.3">
      <c r="A12" t="s">
        <v>26</v>
      </c>
      <c r="B12" s="1">
        <v>4</v>
      </c>
      <c r="C12" s="1">
        <v>7</v>
      </c>
      <c r="D12" s="10">
        <f>cost!$C$9</f>
        <v>5850</v>
      </c>
      <c r="E12" s="1">
        <f>cost!$G$9</f>
        <v>350</v>
      </c>
      <c r="F12" s="1" t="s">
        <v>179</v>
      </c>
      <c r="G12" s="1">
        <v>6</v>
      </c>
    </row>
    <row r="13" spans="1:7" x14ac:dyDescent="0.3">
      <c r="A13" t="s">
        <v>37</v>
      </c>
      <c r="B13" s="1">
        <v>4</v>
      </c>
      <c r="C13" s="1">
        <v>7</v>
      </c>
      <c r="D13" s="10">
        <f>cost!$C$9</f>
        <v>5850</v>
      </c>
      <c r="E13" s="1">
        <f>cost!$G$9</f>
        <v>350</v>
      </c>
      <c r="F13" s="1" t="s">
        <v>180</v>
      </c>
      <c r="G13" s="1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1" width="16.77734375" customWidth="1"/>
    <col min="2" max="4" width="8.77734375" style="1" customWidth="1"/>
    <col min="5" max="7" width="10.77734375" style="1" customWidth="1"/>
    <col min="8" max="8" width="12.77734375" style="8" customWidth="1"/>
    <col min="9" max="11" width="10.77734375" style="1" customWidth="1"/>
    <col min="12" max="12" width="24.77734375" customWidth="1"/>
    <col min="13" max="13" width="1.77734375" customWidth="1"/>
  </cols>
  <sheetData>
    <row r="1" spans="1:12" s="2" customFormat="1" x14ac:dyDescent="0.3">
      <c r="A1" s="2" t="s">
        <v>3</v>
      </c>
      <c r="B1" s="3" t="s">
        <v>4</v>
      </c>
      <c r="C1" s="3" t="s">
        <v>14</v>
      </c>
      <c r="D1" s="3" t="s">
        <v>73</v>
      </c>
      <c r="E1" s="3" t="s">
        <v>27</v>
      </c>
      <c r="F1" s="3" t="s">
        <v>12</v>
      </c>
      <c r="G1" s="3" t="s">
        <v>13</v>
      </c>
      <c r="H1" s="6" t="s">
        <v>8</v>
      </c>
      <c r="I1" s="3" t="s">
        <v>36</v>
      </c>
      <c r="J1" s="3" t="s">
        <v>51</v>
      </c>
      <c r="K1" s="3" t="s">
        <v>5</v>
      </c>
      <c r="L1" s="2" t="s">
        <v>62</v>
      </c>
    </row>
    <row r="2" spans="1:12" s="4" customFormat="1" x14ac:dyDescent="0.3">
      <c r="B2" s="5"/>
      <c r="C2" s="5"/>
      <c r="D2" s="5"/>
      <c r="E2" s="5"/>
      <c r="F2" s="5"/>
      <c r="G2" s="5"/>
      <c r="H2" s="7"/>
      <c r="I2" s="5"/>
      <c r="J2" s="5"/>
      <c r="K2" s="5"/>
    </row>
    <row r="3" spans="1:12" x14ac:dyDescent="0.3">
      <c r="A3" s="4" t="s">
        <v>34</v>
      </c>
      <c r="B3" s="5">
        <v>1</v>
      </c>
      <c r="C3" s="5">
        <v>0</v>
      </c>
      <c r="D3" s="5">
        <f>B3+C3</f>
        <v>1</v>
      </c>
      <c r="E3" s="5" t="s">
        <v>28</v>
      </c>
      <c r="F3" s="5">
        <f>VLOOKUP(D3, cost!$A$3:$I$14, 4, FALSE)</f>
        <v>1200</v>
      </c>
      <c r="G3" s="5"/>
      <c r="H3" s="8" t="s">
        <v>25</v>
      </c>
      <c r="I3" s="1" t="s">
        <v>38</v>
      </c>
      <c r="J3" s="5" t="s">
        <v>52</v>
      </c>
      <c r="L3" s="8"/>
    </row>
    <row r="4" spans="1:12" x14ac:dyDescent="0.3">
      <c r="A4" t="s">
        <v>7</v>
      </c>
      <c r="B4" s="5">
        <v>1</v>
      </c>
      <c r="C4" s="5">
        <v>0</v>
      </c>
      <c r="D4" s="5">
        <f t="shared" ref="D4:D14" si="0">B4+C4</f>
        <v>1</v>
      </c>
      <c r="E4" s="5" t="s">
        <v>28</v>
      </c>
      <c r="F4" s="5">
        <f>VLOOKUP(D4, cost!$A$3:$I$14, 4, FALSE)</f>
        <v>1200</v>
      </c>
      <c r="G4" s="5"/>
      <c r="H4" s="8" t="s">
        <v>26</v>
      </c>
      <c r="I4" s="1" t="s">
        <v>39</v>
      </c>
      <c r="J4" s="5" t="s">
        <v>54</v>
      </c>
      <c r="L4" s="8"/>
    </row>
    <row r="5" spans="1:12" s="4" customFormat="1" x14ac:dyDescent="0.3">
      <c r="A5" s="4" t="s">
        <v>6</v>
      </c>
      <c r="B5" s="5">
        <v>1</v>
      </c>
      <c r="C5" s="5">
        <v>0</v>
      </c>
      <c r="D5" s="5">
        <f t="shared" si="0"/>
        <v>1</v>
      </c>
      <c r="E5" s="5" t="s">
        <v>28</v>
      </c>
      <c r="F5" s="5">
        <f>VLOOKUP(D5, cost!$A$3:$I$14, 4, FALSE)</f>
        <v>1200</v>
      </c>
      <c r="G5" s="5"/>
      <c r="H5" t="s">
        <v>37</v>
      </c>
      <c r="I5" s="1" t="s">
        <v>40</v>
      </c>
      <c r="J5" s="5" t="s">
        <v>57</v>
      </c>
      <c r="K5" s="5"/>
      <c r="L5" s="8"/>
    </row>
    <row r="6" spans="1:12" x14ac:dyDescent="0.3">
      <c r="A6" s="4" t="s">
        <v>23</v>
      </c>
      <c r="B6" s="5">
        <v>1</v>
      </c>
      <c r="C6" s="5">
        <v>0</v>
      </c>
      <c r="D6" s="5">
        <f t="shared" si="0"/>
        <v>1</v>
      </c>
      <c r="E6" s="5" t="s">
        <v>29</v>
      </c>
      <c r="F6" s="5">
        <f>VLOOKUP(D6, cost!$A$3:$I$14, 4, FALSE)</f>
        <v>1200</v>
      </c>
      <c r="G6" s="5"/>
      <c r="H6" s="8" t="s">
        <v>25</v>
      </c>
      <c r="I6" s="1" t="s">
        <v>38</v>
      </c>
      <c r="J6" s="1" t="s">
        <v>53</v>
      </c>
      <c r="L6" s="8"/>
    </row>
    <row r="7" spans="1:12" x14ac:dyDescent="0.3">
      <c r="A7" s="4" t="s">
        <v>24</v>
      </c>
      <c r="B7" s="5">
        <v>1</v>
      </c>
      <c r="C7" s="5">
        <v>0</v>
      </c>
      <c r="D7" s="5">
        <f t="shared" si="0"/>
        <v>1</v>
      </c>
      <c r="E7" s="5" t="s">
        <v>29</v>
      </c>
      <c r="F7" s="5">
        <f>VLOOKUP(D7, cost!$A$3:$I$14, 4, FALSE)</f>
        <v>1200</v>
      </c>
      <c r="G7" s="5"/>
      <c r="H7" s="8" t="s">
        <v>26</v>
      </c>
      <c r="I7" s="1" t="s">
        <v>39</v>
      </c>
      <c r="J7" s="1" t="s">
        <v>55</v>
      </c>
      <c r="L7" s="8"/>
    </row>
    <row r="8" spans="1:12" x14ac:dyDescent="0.3">
      <c r="A8" s="4" t="s">
        <v>22</v>
      </c>
      <c r="B8" s="5">
        <v>1</v>
      </c>
      <c r="C8" s="5">
        <v>0</v>
      </c>
      <c r="D8" s="5">
        <f t="shared" si="0"/>
        <v>1</v>
      </c>
      <c r="E8" s="5" t="s">
        <v>29</v>
      </c>
      <c r="F8" s="5">
        <f>VLOOKUP(D8, cost!$A$3:$I$14, 4, FALSE)</f>
        <v>1200</v>
      </c>
      <c r="G8" s="5"/>
      <c r="H8" t="s">
        <v>37</v>
      </c>
      <c r="I8" s="1" t="s">
        <v>40</v>
      </c>
      <c r="J8" s="1" t="s">
        <v>56</v>
      </c>
      <c r="L8" s="8"/>
    </row>
    <row r="9" spans="1:12" x14ac:dyDescent="0.3">
      <c r="A9" s="4" t="s">
        <v>50</v>
      </c>
      <c r="B9" s="5">
        <v>1</v>
      </c>
      <c r="C9" s="5">
        <v>0</v>
      </c>
      <c r="D9" s="5">
        <f t="shared" si="0"/>
        <v>1</v>
      </c>
      <c r="E9" s="5" t="s">
        <v>30</v>
      </c>
      <c r="F9" s="5">
        <f>VLOOKUP(D9, cost!$A$3:$I$14, 5, FALSE)</f>
        <v>800</v>
      </c>
      <c r="G9" s="5"/>
      <c r="K9" s="1" t="s">
        <v>41</v>
      </c>
    </row>
    <row r="10" spans="1:12" x14ac:dyDescent="0.3">
      <c r="A10" s="4" t="s">
        <v>10</v>
      </c>
      <c r="B10" s="5">
        <v>1</v>
      </c>
      <c r="C10" s="5">
        <v>0</v>
      </c>
      <c r="D10" s="5">
        <f t="shared" si="0"/>
        <v>1</v>
      </c>
      <c r="E10" s="5" t="s">
        <v>31</v>
      </c>
      <c r="F10" s="5">
        <f>VLOOKUP(D10, cost!$A$3:$I$14, 5, FALSE)</f>
        <v>800</v>
      </c>
      <c r="G10" s="5"/>
      <c r="K10" s="1" t="s">
        <v>42</v>
      </c>
    </row>
    <row r="11" spans="1:12" x14ac:dyDescent="0.3">
      <c r="A11" s="4" t="s">
        <v>11</v>
      </c>
      <c r="B11" s="5">
        <v>1</v>
      </c>
      <c r="C11" s="5">
        <v>0</v>
      </c>
      <c r="D11" s="5">
        <f t="shared" si="0"/>
        <v>1</v>
      </c>
      <c r="E11" s="5" t="s">
        <v>32</v>
      </c>
      <c r="F11" s="5">
        <f>VLOOKUP(D11, cost!$A$3:$I$14, 5, FALSE)</f>
        <v>800</v>
      </c>
      <c r="G11" s="5"/>
      <c r="K11" s="1" t="s">
        <v>43</v>
      </c>
    </row>
    <row r="12" spans="1:12" x14ac:dyDescent="0.3">
      <c r="A12" s="4" t="s">
        <v>9</v>
      </c>
      <c r="B12" s="5">
        <v>1</v>
      </c>
      <c r="C12" s="5">
        <v>0</v>
      </c>
      <c r="D12" s="5">
        <f t="shared" si="0"/>
        <v>1</v>
      </c>
      <c r="E12" s="5" t="s">
        <v>30</v>
      </c>
      <c r="F12" s="5">
        <f>VLOOKUP(D12, cost!$A$3:$I$14, 5, FALSE)</f>
        <v>800</v>
      </c>
      <c r="G12" s="5"/>
      <c r="J12" s="1" t="s">
        <v>56</v>
      </c>
    </row>
    <row r="13" spans="1:12" x14ac:dyDescent="0.3">
      <c r="A13" s="4" t="s">
        <v>48</v>
      </c>
      <c r="B13" s="5">
        <v>1</v>
      </c>
      <c r="C13" s="5">
        <v>0</v>
      </c>
      <c r="D13" s="5">
        <f t="shared" si="0"/>
        <v>1</v>
      </c>
      <c r="E13" s="5" t="s">
        <v>31</v>
      </c>
      <c r="F13" s="5">
        <f>VLOOKUP(D13, cost!$A$3:$I$14, 5, FALSE)</f>
        <v>800</v>
      </c>
      <c r="G13" s="5"/>
      <c r="J13" s="1" t="s">
        <v>52</v>
      </c>
    </row>
    <row r="14" spans="1:12" x14ac:dyDescent="0.3">
      <c r="A14" s="4" t="s">
        <v>49</v>
      </c>
      <c r="B14" s="5">
        <v>1</v>
      </c>
      <c r="C14" s="5">
        <v>0</v>
      </c>
      <c r="D14" s="5">
        <f t="shared" si="0"/>
        <v>1</v>
      </c>
      <c r="E14" s="5" t="s">
        <v>32</v>
      </c>
      <c r="F14" s="5">
        <f>VLOOKUP(D14, cost!$A$3:$I$14, 5, FALSE)</f>
        <v>800</v>
      </c>
      <c r="G14" s="5"/>
      <c r="J14" s="1" t="s">
        <v>58</v>
      </c>
    </row>
    <row r="16" spans="1:12" x14ac:dyDescent="0.3">
      <c r="A16" s="4" t="s">
        <v>34</v>
      </c>
      <c r="B16" s="5">
        <v>1</v>
      </c>
      <c r="C16" s="5">
        <v>1</v>
      </c>
      <c r="D16" s="5">
        <f>B16+C16</f>
        <v>2</v>
      </c>
      <c r="E16" s="5" t="s">
        <v>28</v>
      </c>
      <c r="F16" s="5">
        <f>VLOOKUP(D16, cost!$A$3:$I$14, 4, FALSE)</f>
        <v>1650</v>
      </c>
      <c r="G16" s="5">
        <f>VLOOKUP(D16, cost!$A$3:$I$14, 8, FALSE)</f>
        <v>100</v>
      </c>
      <c r="H16" s="8" t="s">
        <v>25</v>
      </c>
      <c r="I16" s="1" t="s">
        <v>38</v>
      </c>
      <c r="J16" s="5" t="s">
        <v>52</v>
      </c>
      <c r="L16" s="8" t="s">
        <v>59</v>
      </c>
    </row>
    <row r="17" spans="1:12" x14ac:dyDescent="0.3">
      <c r="A17" t="s">
        <v>7</v>
      </c>
      <c r="B17" s="5">
        <v>1</v>
      </c>
      <c r="C17" s="5">
        <v>1</v>
      </c>
      <c r="D17" s="5">
        <f t="shared" ref="D17:D27" si="1">B17+C17</f>
        <v>2</v>
      </c>
      <c r="E17" s="5" t="s">
        <v>28</v>
      </c>
      <c r="F17" s="5">
        <f>VLOOKUP(D17, cost!$A$3:$I$14, 4, FALSE)</f>
        <v>1650</v>
      </c>
      <c r="G17" s="5">
        <f>VLOOKUP(D17, cost!$A$3:$I$14, 8, FALSE)</f>
        <v>100</v>
      </c>
      <c r="H17" s="8" t="s">
        <v>26</v>
      </c>
      <c r="I17" s="1" t="s">
        <v>39</v>
      </c>
      <c r="J17" s="5" t="s">
        <v>54</v>
      </c>
      <c r="L17" s="8" t="s">
        <v>60</v>
      </c>
    </row>
    <row r="18" spans="1:12" x14ac:dyDescent="0.3">
      <c r="A18" s="4" t="s">
        <v>6</v>
      </c>
      <c r="B18" s="5">
        <v>1</v>
      </c>
      <c r="C18" s="5">
        <v>1</v>
      </c>
      <c r="D18" s="5">
        <f t="shared" si="1"/>
        <v>2</v>
      </c>
      <c r="E18" s="5" t="s">
        <v>28</v>
      </c>
      <c r="F18" s="5">
        <f>VLOOKUP(D18, cost!$A$3:$I$14, 4, FALSE)</f>
        <v>1650</v>
      </c>
      <c r="G18" s="5">
        <f>VLOOKUP(D18, cost!$A$3:$I$14, 8, FALSE)</f>
        <v>100</v>
      </c>
      <c r="H18" t="s">
        <v>37</v>
      </c>
      <c r="I18" s="1" t="s">
        <v>40</v>
      </c>
      <c r="J18" s="5" t="s">
        <v>57</v>
      </c>
      <c r="K18" s="5"/>
      <c r="L18" s="8" t="s">
        <v>61</v>
      </c>
    </row>
    <row r="19" spans="1:12" x14ac:dyDescent="0.3">
      <c r="A19" s="4" t="s">
        <v>23</v>
      </c>
      <c r="B19" s="5">
        <v>1</v>
      </c>
      <c r="C19" s="5">
        <v>1</v>
      </c>
      <c r="D19" s="5">
        <f t="shared" si="1"/>
        <v>2</v>
      </c>
      <c r="E19" s="5" t="s">
        <v>29</v>
      </c>
      <c r="F19" s="5">
        <f>VLOOKUP(D19, cost!$A$3:$I$14, 4, FALSE)</f>
        <v>1650</v>
      </c>
      <c r="G19" s="5">
        <f>VLOOKUP(D19, cost!$A$3:$I$14, 8, FALSE)</f>
        <v>100</v>
      </c>
      <c r="H19" s="8" t="s">
        <v>25</v>
      </c>
      <c r="I19" s="1" t="s">
        <v>38</v>
      </c>
      <c r="J19" s="1" t="s">
        <v>53</v>
      </c>
      <c r="L19" s="8" t="s">
        <v>59</v>
      </c>
    </row>
    <row r="20" spans="1:12" x14ac:dyDescent="0.3">
      <c r="A20" s="4" t="s">
        <v>24</v>
      </c>
      <c r="B20" s="5">
        <v>1</v>
      </c>
      <c r="C20" s="5">
        <v>1</v>
      </c>
      <c r="D20" s="5">
        <f t="shared" si="1"/>
        <v>2</v>
      </c>
      <c r="E20" s="5" t="s">
        <v>29</v>
      </c>
      <c r="F20" s="5">
        <f>VLOOKUP(D20, cost!$A$3:$I$14, 4, FALSE)</f>
        <v>1650</v>
      </c>
      <c r="G20" s="5">
        <f>VLOOKUP(D20, cost!$A$3:$I$14, 8, FALSE)</f>
        <v>100</v>
      </c>
      <c r="H20" s="8" t="s">
        <v>26</v>
      </c>
      <c r="I20" s="1" t="s">
        <v>39</v>
      </c>
      <c r="J20" s="1" t="s">
        <v>55</v>
      </c>
      <c r="L20" s="8" t="s">
        <v>60</v>
      </c>
    </row>
    <row r="21" spans="1:12" x14ac:dyDescent="0.3">
      <c r="A21" s="4" t="s">
        <v>22</v>
      </c>
      <c r="B21" s="5">
        <v>1</v>
      </c>
      <c r="C21" s="5">
        <v>1</v>
      </c>
      <c r="D21" s="5">
        <f t="shared" si="1"/>
        <v>2</v>
      </c>
      <c r="E21" s="5" t="s">
        <v>29</v>
      </c>
      <c r="F21" s="5">
        <f>VLOOKUP(D21, cost!$A$3:$I$14, 4, FALSE)</f>
        <v>1650</v>
      </c>
      <c r="G21" s="5">
        <f>VLOOKUP(D21, cost!$A$3:$I$14, 8, FALSE)</f>
        <v>100</v>
      </c>
      <c r="H21" t="s">
        <v>37</v>
      </c>
      <c r="I21" s="1" t="s">
        <v>40</v>
      </c>
      <c r="J21" s="1" t="s">
        <v>56</v>
      </c>
      <c r="L21" s="8" t="s">
        <v>61</v>
      </c>
    </row>
    <row r="22" spans="1:12" x14ac:dyDescent="0.3">
      <c r="A22" s="4" t="s">
        <v>50</v>
      </c>
      <c r="B22" s="5">
        <v>1</v>
      </c>
      <c r="C22" s="5">
        <v>1</v>
      </c>
      <c r="D22" s="5">
        <f t="shared" si="1"/>
        <v>2</v>
      </c>
      <c r="E22" s="5" t="s">
        <v>30</v>
      </c>
      <c r="F22" s="5">
        <f>VLOOKUP(D22, cost!$A$3:$I$14, 5, FALSE)</f>
        <v>1250</v>
      </c>
      <c r="G22" s="5">
        <f>VLOOKUP(D22, cost!$A$3:$I$14, 9, FALSE)</f>
        <v>80</v>
      </c>
      <c r="K22" s="1" t="s">
        <v>41</v>
      </c>
      <c r="L22" s="8" t="s">
        <v>63</v>
      </c>
    </row>
    <row r="23" spans="1:12" x14ac:dyDescent="0.3">
      <c r="A23" s="4" t="s">
        <v>10</v>
      </c>
      <c r="B23" s="5">
        <v>1</v>
      </c>
      <c r="C23" s="5">
        <v>1</v>
      </c>
      <c r="D23" s="5">
        <f t="shared" si="1"/>
        <v>2</v>
      </c>
      <c r="E23" s="5" t="s">
        <v>31</v>
      </c>
      <c r="F23" s="5">
        <f>VLOOKUP(D23, cost!$A$3:$I$14, 5, FALSE)</f>
        <v>1250</v>
      </c>
      <c r="G23" s="5">
        <f>VLOOKUP(D23, cost!$A$3:$I$14, 9, FALSE)</f>
        <v>80</v>
      </c>
      <c r="K23" s="1" t="s">
        <v>42</v>
      </c>
      <c r="L23" s="8" t="s">
        <v>64</v>
      </c>
    </row>
    <row r="24" spans="1:12" x14ac:dyDescent="0.3">
      <c r="A24" s="4" t="s">
        <v>11</v>
      </c>
      <c r="B24" s="5">
        <v>1</v>
      </c>
      <c r="C24" s="5">
        <v>1</v>
      </c>
      <c r="D24" s="5">
        <f t="shared" si="1"/>
        <v>2</v>
      </c>
      <c r="E24" s="5" t="s">
        <v>32</v>
      </c>
      <c r="F24" s="5">
        <f>VLOOKUP(D24, cost!$A$3:$I$14, 5, FALSE)</f>
        <v>1250</v>
      </c>
      <c r="G24" s="5">
        <f>VLOOKUP(D24, cost!$A$3:$I$14, 9, FALSE)</f>
        <v>80</v>
      </c>
      <c r="K24" s="1" t="s">
        <v>43</v>
      </c>
      <c r="L24" s="8" t="s">
        <v>65</v>
      </c>
    </row>
    <row r="25" spans="1:12" x14ac:dyDescent="0.3">
      <c r="A25" s="4" t="s">
        <v>9</v>
      </c>
      <c r="B25" s="5">
        <v>1</v>
      </c>
      <c r="C25" s="5">
        <v>1</v>
      </c>
      <c r="D25" s="5">
        <f t="shared" si="1"/>
        <v>2</v>
      </c>
      <c r="E25" s="5" t="s">
        <v>30</v>
      </c>
      <c r="F25" s="5">
        <f>VLOOKUP(D25, cost!$A$3:$I$14, 5, FALSE)</f>
        <v>1250</v>
      </c>
      <c r="G25" s="5">
        <f>VLOOKUP(D25, cost!$A$3:$I$14, 9, FALSE)</f>
        <v>80</v>
      </c>
      <c r="J25" s="1" t="s">
        <v>56</v>
      </c>
      <c r="L25" s="8" t="s">
        <v>66</v>
      </c>
    </row>
    <row r="26" spans="1:12" x14ac:dyDescent="0.3">
      <c r="A26" s="4" t="s">
        <v>48</v>
      </c>
      <c r="B26" s="5">
        <v>1</v>
      </c>
      <c r="C26" s="5">
        <v>1</v>
      </c>
      <c r="D26" s="5">
        <f t="shared" si="1"/>
        <v>2</v>
      </c>
      <c r="E26" s="5" t="s">
        <v>31</v>
      </c>
      <c r="F26" s="5">
        <f>VLOOKUP(D26, cost!$A$3:$I$14, 5, FALSE)</f>
        <v>1250</v>
      </c>
      <c r="G26" s="5">
        <f>VLOOKUP(D26, cost!$A$3:$I$14, 9, FALSE)</f>
        <v>80</v>
      </c>
      <c r="J26" s="1" t="s">
        <v>52</v>
      </c>
      <c r="L26" s="8" t="s">
        <v>67</v>
      </c>
    </row>
    <row r="27" spans="1:12" x14ac:dyDescent="0.3">
      <c r="A27" s="4" t="s">
        <v>49</v>
      </c>
      <c r="B27" s="5">
        <v>1</v>
      </c>
      <c r="C27" s="5">
        <v>1</v>
      </c>
      <c r="D27" s="5">
        <f t="shared" si="1"/>
        <v>2</v>
      </c>
      <c r="E27" s="5" t="s">
        <v>32</v>
      </c>
      <c r="F27" s="5">
        <f>VLOOKUP(D27, cost!$A$3:$I$14, 5, FALSE)</f>
        <v>1250</v>
      </c>
      <c r="G27" s="5">
        <f>VLOOKUP(D27, cost!$A$3:$I$14, 9, FALSE)</f>
        <v>80</v>
      </c>
      <c r="J27" s="1" t="s">
        <v>58</v>
      </c>
      <c r="L27" s="8" t="s">
        <v>68</v>
      </c>
    </row>
    <row r="29" spans="1:12" x14ac:dyDescent="0.3">
      <c r="A29" s="4" t="s">
        <v>34</v>
      </c>
      <c r="B29" s="5">
        <v>2</v>
      </c>
      <c r="C29" s="5">
        <v>0</v>
      </c>
      <c r="D29" s="5">
        <f>B29+C29</f>
        <v>2</v>
      </c>
      <c r="E29" s="5" t="s">
        <v>28</v>
      </c>
      <c r="F29" s="5">
        <f>VLOOKUP(D29, cost!$A$3:$I$14, 4, FALSE)</f>
        <v>1650</v>
      </c>
      <c r="G29" s="5"/>
      <c r="H29" s="8" t="s">
        <v>25</v>
      </c>
      <c r="I29" s="1" t="s">
        <v>69</v>
      </c>
      <c r="J29" s="5" t="s">
        <v>52</v>
      </c>
    </row>
    <row r="30" spans="1:12" x14ac:dyDescent="0.3">
      <c r="A30" t="s">
        <v>7</v>
      </c>
      <c r="B30" s="5">
        <v>2</v>
      </c>
      <c r="C30" s="5">
        <v>0</v>
      </c>
      <c r="D30" s="5">
        <f t="shared" ref="D30:D40" si="2">B30+C30</f>
        <v>2</v>
      </c>
      <c r="E30" s="5" t="s">
        <v>28</v>
      </c>
      <c r="F30" s="5">
        <f>VLOOKUP(D30, cost!$A$3:$I$14, 4, FALSE)</f>
        <v>1650</v>
      </c>
      <c r="G30" s="5"/>
      <c r="H30" s="8" t="s">
        <v>26</v>
      </c>
      <c r="I30" s="1" t="s">
        <v>70</v>
      </c>
      <c r="J30" s="5" t="s">
        <v>54</v>
      </c>
    </row>
    <row r="31" spans="1:12" x14ac:dyDescent="0.3">
      <c r="A31" s="4" t="s">
        <v>6</v>
      </c>
      <c r="B31" s="5">
        <v>2</v>
      </c>
      <c r="C31" s="5">
        <v>0</v>
      </c>
      <c r="D31" s="5">
        <f t="shared" si="2"/>
        <v>2</v>
      </c>
      <c r="E31" s="5" t="s">
        <v>28</v>
      </c>
      <c r="F31" s="5">
        <f>VLOOKUP(D31, cost!$A$3:$I$14, 4, FALSE)</f>
        <v>1650</v>
      </c>
      <c r="G31" s="5"/>
      <c r="H31" t="s">
        <v>37</v>
      </c>
      <c r="I31" s="1" t="s">
        <v>71</v>
      </c>
      <c r="J31" s="5" t="s">
        <v>57</v>
      </c>
      <c r="K31" s="5"/>
    </row>
    <row r="32" spans="1:12" x14ac:dyDescent="0.3">
      <c r="A32" s="4" t="s">
        <v>23</v>
      </c>
      <c r="B32" s="5">
        <v>2</v>
      </c>
      <c r="C32" s="5">
        <v>0</v>
      </c>
      <c r="D32" s="5">
        <f t="shared" si="2"/>
        <v>2</v>
      </c>
      <c r="E32" s="5" t="s">
        <v>29</v>
      </c>
      <c r="F32" s="5">
        <f>VLOOKUP(D32, cost!$A$3:$I$14, 4, FALSE)</f>
        <v>1650</v>
      </c>
      <c r="G32" s="5"/>
      <c r="H32" s="8" t="s">
        <v>25</v>
      </c>
      <c r="I32" s="1" t="s">
        <v>69</v>
      </c>
      <c r="J32" s="1" t="s">
        <v>53</v>
      </c>
    </row>
    <row r="33" spans="1:12" x14ac:dyDescent="0.3">
      <c r="A33" s="4" t="s">
        <v>24</v>
      </c>
      <c r="B33" s="5">
        <v>2</v>
      </c>
      <c r="C33" s="5">
        <v>0</v>
      </c>
      <c r="D33" s="5">
        <f t="shared" si="2"/>
        <v>2</v>
      </c>
      <c r="E33" s="5" t="s">
        <v>29</v>
      </c>
      <c r="F33" s="5">
        <f>VLOOKUP(D33, cost!$A$3:$I$14, 4, FALSE)</f>
        <v>1650</v>
      </c>
      <c r="G33" s="5"/>
      <c r="H33" s="8" t="s">
        <v>26</v>
      </c>
      <c r="I33" s="1" t="s">
        <v>70</v>
      </c>
      <c r="J33" s="1" t="s">
        <v>55</v>
      </c>
    </row>
    <row r="34" spans="1:12" x14ac:dyDescent="0.3">
      <c r="A34" s="4" t="s">
        <v>22</v>
      </c>
      <c r="B34" s="5">
        <v>2</v>
      </c>
      <c r="C34" s="5">
        <v>0</v>
      </c>
      <c r="D34" s="5">
        <f t="shared" si="2"/>
        <v>2</v>
      </c>
      <c r="E34" s="5" t="s">
        <v>29</v>
      </c>
      <c r="F34" s="5">
        <f>VLOOKUP(D34, cost!$A$3:$I$14, 4, FALSE)</f>
        <v>1650</v>
      </c>
      <c r="G34" s="5"/>
      <c r="H34" t="s">
        <v>37</v>
      </c>
      <c r="I34" s="1" t="s">
        <v>71</v>
      </c>
      <c r="J34" s="1" t="s">
        <v>56</v>
      </c>
    </row>
    <row r="35" spans="1:12" x14ac:dyDescent="0.3">
      <c r="A35" s="4" t="s">
        <v>50</v>
      </c>
      <c r="B35" s="5">
        <v>2</v>
      </c>
      <c r="C35" s="5">
        <v>0</v>
      </c>
      <c r="D35" s="5">
        <f t="shared" si="2"/>
        <v>2</v>
      </c>
      <c r="E35" s="5" t="s">
        <v>30</v>
      </c>
      <c r="F35" s="5">
        <f>VLOOKUP(D35, cost!$A$3:$I$14, 5, FALSE)</f>
        <v>1250</v>
      </c>
      <c r="G35" s="5"/>
      <c r="K35" s="1" t="s">
        <v>74</v>
      </c>
    </row>
    <row r="36" spans="1:12" x14ac:dyDescent="0.3">
      <c r="A36" s="4" t="s">
        <v>10</v>
      </c>
      <c r="B36" s="5">
        <v>2</v>
      </c>
      <c r="C36" s="5">
        <v>0</v>
      </c>
      <c r="D36" s="5">
        <f t="shared" si="2"/>
        <v>2</v>
      </c>
      <c r="E36" s="5" t="s">
        <v>31</v>
      </c>
      <c r="F36" s="5">
        <f>VLOOKUP(D36, cost!$A$3:$I$14, 5, FALSE)</f>
        <v>1250</v>
      </c>
      <c r="G36" s="5"/>
      <c r="K36" s="1" t="s">
        <v>75</v>
      </c>
    </row>
    <row r="37" spans="1:12" x14ac:dyDescent="0.3">
      <c r="A37" s="4" t="s">
        <v>11</v>
      </c>
      <c r="B37" s="5">
        <v>2</v>
      </c>
      <c r="C37" s="5">
        <v>0</v>
      </c>
      <c r="D37" s="5">
        <f t="shared" si="2"/>
        <v>2</v>
      </c>
      <c r="E37" s="5" t="s">
        <v>32</v>
      </c>
      <c r="F37" s="5">
        <f>VLOOKUP(D37, cost!$A$3:$I$14, 5, FALSE)</f>
        <v>1250</v>
      </c>
      <c r="G37" s="5"/>
      <c r="K37" s="1" t="s">
        <v>76</v>
      </c>
    </row>
    <row r="38" spans="1:12" x14ac:dyDescent="0.3">
      <c r="A38" s="4" t="s">
        <v>9</v>
      </c>
      <c r="B38" s="5">
        <v>2</v>
      </c>
      <c r="C38" s="5">
        <v>0</v>
      </c>
      <c r="D38" s="5">
        <f t="shared" si="2"/>
        <v>2</v>
      </c>
      <c r="E38" s="5" t="s">
        <v>30</v>
      </c>
      <c r="F38" s="5">
        <f>VLOOKUP(D38, cost!$A$3:$I$14, 5, FALSE)</f>
        <v>1250</v>
      </c>
      <c r="G38" s="5"/>
      <c r="J38" s="1" t="s">
        <v>55</v>
      </c>
    </row>
    <row r="39" spans="1:12" x14ac:dyDescent="0.3">
      <c r="A39" s="4" t="s">
        <v>48</v>
      </c>
      <c r="B39" s="5">
        <v>2</v>
      </c>
      <c r="C39" s="5">
        <v>0</v>
      </c>
      <c r="D39" s="5">
        <f t="shared" si="2"/>
        <v>2</v>
      </c>
      <c r="E39" s="5" t="s">
        <v>31</v>
      </c>
      <c r="F39" s="5">
        <f>VLOOKUP(D39, cost!$A$3:$I$14, 5, FALSE)</f>
        <v>1250</v>
      </c>
      <c r="G39" s="5"/>
      <c r="J39" s="1" t="s">
        <v>72</v>
      </c>
    </row>
    <row r="40" spans="1:12" x14ac:dyDescent="0.3">
      <c r="A40" s="4" t="s">
        <v>49</v>
      </c>
      <c r="B40" s="5">
        <v>2</v>
      </c>
      <c r="C40" s="5">
        <v>0</v>
      </c>
      <c r="D40" s="5">
        <f t="shared" si="2"/>
        <v>2</v>
      </c>
      <c r="E40" s="5" t="s">
        <v>32</v>
      </c>
      <c r="F40" s="5">
        <f>VLOOKUP(D40, cost!$A$3:$I$14, 5, FALSE)</f>
        <v>1250</v>
      </c>
      <c r="G40" s="5"/>
      <c r="J40" s="1" t="s">
        <v>54</v>
      </c>
    </row>
    <row r="42" spans="1:12" x14ac:dyDescent="0.3">
      <c r="A42" s="4" t="s">
        <v>34</v>
      </c>
      <c r="B42" s="5">
        <v>2</v>
      </c>
      <c r="C42" s="5">
        <v>1</v>
      </c>
      <c r="D42" s="5">
        <f>B42+C42</f>
        <v>3</v>
      </c>
      <c r="E42" s="5" t="s">
        <v>28</v>
      </c>
      <c r="F42" s="5">
        <f>VLOOKUP(D42, cost!$A$3:$I$14, 4, FALSE)</f>
        <v>2150</v>
      </c>
      <c r="G42" s="5">
        <f>VLOOKUP(D42, cost!$A$3:$I$14, 8, FALSE)</f>
        <v>130</v>
      </c>
      <c r="H42" s="8" t="s">
        <v>25</v>
      </c>
      <c r="I42" s="1" t="s">
        <v>69</v>
      </c>
      <c r="J42" s="5" t="s">
        <v>52</v>
      </c>
      <c r="L42" s="8" t="s">
        <v>59</v>
      </c>
    </row>
    <row r="43" spans="1:12" x14ac:dyDescent="0.3">
      <c r="A43" t="s">
        <v>7</v>
      </c>
      <c r="B43" s="5">
        <v>2</v>
      </c>
      <c r="C43" s="5">
        <v>1</v>
      </c>
      <c r="D43" s="5">
        <f t="shared" ref="D43:D53" si="3">B43+C43</f>
        <v>3</v>
      </c>
      <c r="E43" s="5" t="s">
        <v>28</v>
      </c>
      <c r="F43" s="5">
        <f>VLOOKUP(D43, cost!$A$3:$I$14, 4, FALSE)</f>
        <v>2150</v>
      </c>
      <c r="G43" s="5">
        <f>VLOOKUP(D43, cost!$A$3:$I$14, 8, FALSE)</f>
        <v>130</v>
      </c>
      <c r="H43" s="8" t="s">
        <v>26</v>
      </c>
      <c r="I43" s="1" t="s">
        <v>70</v>
      </c>
      <c r="J43" s="5" t="s">
        <v>54</v>
      </c>
      <c r="L43" s="8" t="s">
        <v>60</v>
      </c>
    </row>
    <row r="44" spans="1:12" x14ac:dyDescent="0.3">
      <c r="A44" s="4" t="s">
        <v>6</v>
      </c>
      <c r="B44" s="5">
        <v>2</v>
      </c>
      <c r="C44" s="5">
        <v>1</v>
      </c>
      <c r="D44" s="5">
        <f t="shared" si="3"/>
        <v>3</v>
      </c>
      <c r="E44" s="5" t="s">
        <v>28</v>
      </c>
      <c r="F44" s="5">
        <f>VLOOKUP(D44, cost!$A$3:$I$14, 4, FALSE)</f>
        <v>2150</v>
      </c>
      <c r="G44" s="5">
        <f>VLOOKUP(D44, cost!$A$3:$I$14, 8, FALSE)</f>
        <v>130</v>
      </c>
      <c r="H44" t="s">
        <v>37</v>
      </c>
      <c r="I44" s="1" t="s">
        <v>71</v>
      </c>
      <c r="J44" s="5" t="s">
        <v>57</v>
      </c>
      <c r="K44" s="5"/>
      <c r="L44" s="8" t="s">
        <v>61</v>
      </c>
    </row>
    <row r="45" spans="1:12" x14ac:dyDescent="0.3">
      <c r="A45" s="4" t="s">
        <v>23</v>
      </c>
      <c r="B45" s="5">
        <v>2</v>
      </c>
      <c r="C45" s="5">
        <v>1</v>
      </c>
      <c r="D45" s="5">
        <f t="shared" si="3"/>
        <v>3</v>
      </c>
      <c r="E45" s="5" t="s">
        <v>29</v>
      </c>
      <c r="F45" s="5">
        <f>VLOOKUP(D45, cost!$A$3:$I$14, 4, FALSE)</f>
        <v>2150</v>
      </c>
      <c r="G45" s="5">
        <f>VLOOKUP(D45, cost!$A$3:$I$14, 8, FALSE)</f>
        <v>130</v>
      </c>
      <c r="H45" s="8" t="s">
        <v>25</v>
      </c>
      <c r="I45" s="1" t="s">
        <v>69</v>
      </c>
      <c r="J45" s="1" t="s">
        <v>53</v>
      </c>
      <c r="L45" s="8" t="s">
        <v>59</v>
      </c>
    </row>
    <row r="46" spans="1:12" x14ac:dyDescent="0.3">
      <c r="A46" s="4" t="s">
        <v>24</v>
      </c>
      <c r="B46" s="5">
        <v>2</v>
      </c>
      <c r="C46" s="5">
        <v>1</v>
      </c>
      <c r="D46" s="5">
        <f t="shared" si="3"/>
        <v>3</v>
      </c>
      <c r="E46" s="5" t="s">
        <v>29</v>
      </c>
      <c r="F46" s="5">
        <f>VLOOKUP(D46, cost!$A$3:$I$14, 4, FALSE)</f>
        <v>2150</v>
      </c>
      <c r="G46" s="5">
        <f>VLOOKUP(D46, cost!$A$3:$I$14, 8, FALSE)</f>
        <v>130</v>
      </c>
      <c r="H46" s="8" t="s">
        <v>26</v>
      </c>
      <c r="I46" s="1" t="s">
        <v>70</v>
      </c>
      <c r="J46" s="1" t="s">
        <v>55</v>
      </c>
      <c r="L46" s="8" t="s">
        <v>60</v>
      </c>
    </row>
    <row r="47" spans="1:12" x14ac:dyDescent="0.3">
      <c r="A47" s="4" t="s">
        <v>22</v>
      </c>
      <c r="B47" s="5">
        <v>2</v>
      </c>
      <c r="C47" s="5">
        <v>1</v>
      </c>
      <c r="D47" s="5">
        <f t="shared" si="3"/>
        <v>3</v>
      </c>
      <c r="E47" s="5" t="s">
        <v>29</v>
      </c>
      <c r="F47" s="5">
        <f>VLOOKUP(D47, cost!$A$3:$I$14, 4, FALSE)</f>
        <v>2150</v>
      </c>
      <c r="G47" s="5">
        <f>VLOOKUP(D47, cost!$A$3:$I$14, 8, FALSE)</f>
        <v>130</v>
      </c>
      <c r="H47" t="s">
        <v>37</v>
      </c>
      <c r="I47" s="1" t="s">
        <v>71</v>
      </c>
      <c r="J47" s="1" t="s">
        <v>56</v>
      </c>
      <c r="L47" s="8" t="s">
        <v>61</v>
      </c>
    </row>
    <row r="48" spans="1:12" x14ac:dyDescent="0.3">
      <c r="A48" s="4" t="s">
        <v>50</v>
      </c>
      <c r="B48" s="5">
        <v>2</v>
      </c>
      <c r="C48" s="5">
        <v>1</v>
      </c>
      <c r="D48" s="5">
        <f t="shared" si="3"/>
        <v>3</v>
      </c>
      <c r="E48" s="5" t="s">
        <v>30</v>
      </c>
      <c r="F48" s="5">
        <f>VLOOKUP(D48, cost!$A$3:$I$14, 5, FALSE)</f>
        <v>1750</v>
      </c>
      <c r="G48" s="5">
        <f>VLOOKUP(D48, cost!$A$3:$I$14, 9, FALSE)</f>
        <v>110</v>
      </c>
      <c r="K48" s="1" t="s">
        <v>74</v>
      </c>
      <c r="L48" s="8" t="s">
        <v>63</v>
      </c>
    </row>
    <row r="49" spans="1:12" x14ac:dyDescent="0.3">
      <c r="A49" s="4" t="s">
        <v>10</v>
      </c>
      <c r="B49" s="5">
        <v>2</v>
      </c>
      <c r="C49" s="5">
        <v>1</v>
      </c>
      <c r="D49" s="5">
        <f t="shared" si="3"/>
        <v>3</v>
      </c>
      <c r="E49" s="5" t="s">
        <v>31</v>
      </c>
      <c r="F49" s="5">
        <f>VLOOKUP(D49, cost!$A$3:$I$14, 5, FALSE)</f>
        <v>1750</v>
      </c>
      <c r="G49" s="5">
        <f>VLOOKUP(D49, cost!$A$3:$I$14, 9, FALSE)</f>
        <v>110</v>
      </c>
      <c r="K49" s="1" t="s">
        <v>75</v>
      </c>
      <c r="L49" s="8" t="s">
        <v>64</v>
      </c>
    </row>
    <row r="50" spans="1:12" x14ac:dyDescent="0.3">
      <c r="A50" s="4" t="s">
        <v>11</v>
      </c>
      <c r="B50" s="5">
        <v>2</v>
      </c>
      <c r="C50" s="5">
        <v>1</v>
      </c>
      <c r="D50" s="5">
        <f t="shared" si="3"/>
        <v>3</v>
      </c>
      <c r="E50" s="5" t="s">
        <v>32</v>
      </c>
      <c r="F50" s="5">
        <f>VLOOKUP(D50, cost!$A$3:$I$14, 5, FALSE)</f>
        <v>1750</v>
      </c>
      <c r="G50" s="5">
        <f>VLOOKUP(D50, cost!$A$3:$I$14, 9, FALSE)</f>
        <v>110</v>
      </c>
      <c r="K50" s="1" t="s">
        <v>76</v>
      </c>
      <c r="L50" s="8" t="s">
        <v>65</v>
      </c>
    </row>
    <row r="51" spans="1:12" x14ac:dyDescent="0.3">
      <c r="A51" s="4" t="s">
        <v>9</v>
      </c>
      <c r="B51" s="5">
        <v>2</v>
      </c>
      <c r="C51" s="5">
        <v>1</v>
      </c>
      <c r="D51" s="5">
        <f t="shared" si="3"/>
        <v>3</v>
      </c>
      <c r="E51" s="5" t="s">
        <v>30</v>
      </c>
      <c r="F51" s="5">
        <f>VLOOKUP(D51, cost!$A$3:$I$14, 5, FALSE)</f>
        <v>1750</v>
      </c>
      <c r="G51" s="5">
        <f>VLOOKUP(D51, cost!$A$3:$I$14, 9, FALSE)</f>
        <v>110</v>
      </c>
      <c r="J51" s="1" t="s">
        <v>55</v>
      </c>
      <c r="L51" s="8" t="s">
        <v>66</v>
      </c>
    </row>
    <row r="52" spans="1:12" x14ac:dyDescent="0.3">
      <c r="A52" s="4" t="s">
        <v>48</v>
      </c>
      <c r="B52" s="5">
        <v>2</v>
      </c>
      <c r="C52" s="5">
        <v>1</v>
      </c>
      <c r="D52" s="5">
        <f t="shared" si="3"/>
        <v>3</v>
      </c>
      <c r="E52" s="5" t="s">
        <v>31</v>
      </c>
      <c r="F52" s="5">
        <f>VLOOKUP(D52, cost!$A$3:$I$14, 5, FALSE)</f>
        <v>1750</v>
      </c>
      <c r="G52" s="5">
        <f>VLOOKUP(D52, cost!$A$3:$I$14, 9, FALSE)</f>
        <v>110</v>
      </c>
      <c r="J52" s="1" t="s">
        <v>72</v>
      </c>
      <c r="L52" s="8" t="s">
        <v>67</v>
      </c>
    </row>
    <row r="53" spans="1:12" x14ac:dyDescent="0.3">
      <c r="A53" s="4" t="s">
        <v>49</v>
      </c>
      <c r="B53" s="5">
        <v>2</v>
      </c>
      <c r="C53" s="5">
        <v>1</v>
      </c>
      <c r="D53" s="5">
        <f t="shared" si="3"/>
        <v>3</v>
      </c>
      <c r="E53" s="5" t="s">
        <v>32</v>
      </c>
      <c r="F53" s="5">
        <f>VLOOKUP(D53, cost!$A$3:$I$14, 5, FALSE)</f>
        <v>1750</v>
      </c>
      <c r="G53" s="5">
        <f>VLOOKUP(D53, cost!$A$3:$I$14, 9, FALSE)</f>
        <v>110</v>
      </c>
      <c r="J53" s="1" t="s">
        <v>54</v>
      </c>
      <c r="L53" s="8" t="s">
        <v>68</v>
      </c>
    </row>
    <row r="55" spans="1:12" x14ac:dyDescent="0.3">
      <c r="A55" s="4" t="s">
        <v>34</v>
      </c>
      <c r="B55" s="5">
        <v>3</v>
      </c>
      <c r="C55" s="5">
        <v>0</v>
      </c>
      <c r="D55" s="5">
        <f>B55+C55</f>
        <v>3</v>
      </c>
      <c r="E55" s="5" t="s">
        <v>28</v>
      </c>
      <c r="F55" s="5">
        <f>VLOOKUP(D55, cost!$A$3:$I$14, 4, FALSE)</f>
        <v>2150</v>
      </c>
      <c r="G55" s="5"/>
      <c r="H55" s="8" t="s">
        <v>25</v>
      </c>
      <c r="I55" s="1" t="s">
        <v>77</v>
      </c>
      <c r="J55" s="5" t="s">
        <v>52</v>
      </c>
    </row>
    <row r="56" spans="1:12" x14ac:dyDescent="0.3">
      <c r="A56" t="s">
        <v>7</v>
      </c>
      <c r="B56" s="5">
        <v>3</v>
      </c>
      <c r="C56" s="5">
        <v>0</v>
      </c>
      <c r="D56" s="5">
        <f t="shared" ref="D56:D66" si="4">B56+C56</f>
        <v>3</v>
      </c>
      <c r="E56" s="5" t="s">
        <v>28</v>
      </c>
      <c r="F56" s="5">
        <f>VLOOKUP(D56, cost!$A$3:$I$14, 4, FALSE)</f>
        <v>2150</v>
      </c>
      <c r="G56" s="5"/>
      <c r="H56" s="8" t="s">
        <v>26</v>
      </c>
      <c r="I56" s="1" t="s">
        <v>78</v>
      </c>
      <c r="J56" s="5" t="s">
        <v>54</v>
      </c>
    </row>
    <row r="57" spans="1:12" x14ac:dyDescent="0.3">
      <c r="A57" s="4" t="s">
        <v>6</v>
      </c>
      <c r="B57" s="5">
        <v>3</v>
      </c>
      <c r="C57" s="5">
        <v>0</v>
      </c>
      <c r="D57" s="5">
        <f t="shared" si="4"/>
        <v>3</v>
      </c>
      <c r="E57" s="5" t="s">
        <v>28</v>
      </c>
      <c r="F57" s="5">
        <f>VLOOKUP(D57, cost!$A$3:$I$14, 4, FALSE)</f>
        <v>2150</v>
      </c>
      <c r="G57" s="5"/>
      <c r="H57" t="s">
        <v>37</v>
      </c>
      <c r="I57" s="1" t="s">
        <v>79</v>
      </c>
      <c r="J57" s="5" t="s">
        <v>57</v>
      </c>
      <c r="K57" s="5"/>
    </row>
    <row r="58" spans="1:12" x14ac:dyDescent="0.3">
      <c r="A58" s="4" t="s">
        <v>23</v>
      </c>
      <c r="B58" s="5">
        <v>3</v>
      </c>
      <c r="C58" s="5">
        <v>0</v>
      </c>
      <c r="D58" s="5">
        <f t="shared" si="4"/>
        <v>3</v>
      </c>
      <c r="E58" s="5" t="s">
        <v>29</v>
      </c>
      <c r="F58" s="5">
        <f>VLOOKUP(D58, cost!$A$3:$I$14, 4, FALSE)</f>
        <v>2150</v>
      </c>
      <c r="G58" s="5"/>
      <c r="H58" s="8" t="s">
        <v>25</v>
      </c>
      <c r="I58" s="1" t="s">
        <v>77</v>
      </c>
      <c r="J58" s="1" t="s">
        <v>53</v>
      </c>
    </row>
    <row r="59" spans="1:12" x14ac:dyDescent="0.3">
      <c r="A59" s="4" t="s">
        <v>24</v>
      </c>
      <c r="B59" s="5">
        <v>3</v>
      </c>
      <c r="C59" s="5">
        <v>0</v>
      </c>
      <c r="D59" s="5">
        <f t="shared" si="4"/>
        <v>3</v>
      </c>
      <c r="E59" s="5" t="s">
        <v>29</v>
      </c>
      <c r="F59" s="5">
        <f>VLOOKUP(D59, cost!$A$3:$I$14, 4, FALSE)</f>
        <v>2150</v>
      </c>
      <c r="G59" s="5"/>
      <c r="H59" s="8" t="s">
        <v>26</v>
      </c>
      <c r="I59" s="1" t="s">
        <v>78</v>
      </c>
      <c r="J59" s="1" t="s">
        <v>55</v>
      </c>
    </row>
    <row r="60" spans="1:12" x14ac:dyDescent="0.3">
      <c r="A60" s="4" t="s">
        <v>22</v>
      </c>
      <c r="B60" s="5">
        <v>3</v>
      </c>
      <c r="C60" s="5">
        <v>0</v>
      </c>
      <c r="D60" s="5">
        <f t="shared" si="4"/>
        <v>3</v>
      </c>
      <c r="E60" s="5" t="s">
        <v>29</v>
      </c>
      <c r="F60" s="5">
        <f>VLOOKUP(D60, cost!$A$3:$I$14, 4, FALSE)</f>
        <v>2150</v>
      </c>
      <c r="G60" s="5"/>
      <c r="H60" t="s">
        <v>37</v>
      </c>
      <c r="I60" s="1" t="s">
        <v>79</v>
      </c>
      <c r="J60" s="1" t="s">
        <v>56</v>
      </c>
    </row>
    <row r="61" spans="1:12" x14ac:dyDescent="0.3">
      <c r="A61" s="4" t="s">
        <v>50</v>
      </c>
      <c r="B61" s="5">
        <v>3</v>
      </c>
      <c r="C61" s="5">
        <v>0</v>
      </c>
      <c r="D61" s="5">
        <f t="shared" si="4"/>
        <v>3</v>
      </c>
      <c r="E61" s="5" t="s">
        <v>30</v>
      </c>
      <c r="F61" s="5">
        <f>VLOOKUP(D61, cost!$A$3:$I$14, 5, FALSE)</f>
        <v>1750</v>
      </c>
      <c r="G61" s="5"/>
      <c r="K61" s="1" t="s">
        <v>80</v>
      </c>
    </row>
    <row r="62" spans="1:12" x14ac:dyDescent="0.3">
      <c r="A62" s="4" t="s">
        <v>10</v>
      </c>
      <c r="B62" s="5">
        <v>3</v>
      </c>
      <c r="C62" s="5">
        <v>0</v>
      </c>
      <c r="D62" s="5">
        <f t="shared" si="4"/>
        <v>3</v>
      </c>
      <c r="E62" s="5" t="s">
        <v>31</v>
      </c>
      <c r="F62" s="5">
        <f>VLOOKUP(D62, cost!$A$3:$I$14, 5, FALSE)</f>
        <v>1750</v>
      </c>
      <c r="G62" s="5"/>
      <c r="K62" s="1" t="s">
        <v>81</v>
      </c>
    </row>
    <row r="63" spans="1:12" x14ac:dyDescent="0.3">
      <c r="A63" s="4" t="s">
        <v>11</v>
      </c>
      <c r="B63" s="5">
        <v>3</v>
      </c>
      <c r="C63" s="5">
        <v>0</v>
      </c>
      <c r="D63" s="5">
        <f t="shared" si="4"/>
        <v>3</v>
      </c>
      <c r="E63" s="5" t="s">
        <v>32</v>
      </c>
      <c r="F63" s="5">
        <f>VLOOKUP(D63, cost!$A$3:$I$14, 5, FALSE)</f>
        <v>1750</v>
      </c>
      <c r="G63" s="5"/>
      <c r="K63" s="1" t="s">
        <v>82</v>
      </c>
    </row>
    <row r="64" spans="1:12" x14ac:dyDescent="0.3">
      <c r="A64" s="4" t="s">
        <v>9</v>
      </c>
      <c r="B64" s="5">
        <v>3</v>
      </c>
      <c r="C64" s="5">
        <v>0</v>
      </c>
      <c r="D64" s="5">
        <f t="shared" si="4"/>
        <v>3</v>
      </c>
      <c r="E64" s="5" t="s">
        <v>30</v>
      </c>
      <c r="F64" s="5">
        <f>VLOOKUP(D64, cost!$A$3:$I$14, 5, FALSE)</f>
        <v>1750</v>
      </c>
      <c r="G64" s="5"/>
      <c r="J64" s="1" t="s">
        <v>53</v>
      </c>
    </row>
    <row r="65" spans="1:12" x14ac:dyDescent="0.3">
      <c r="A65" s="4" t="s">
        <v>48</v>
      </c>
      <c r="B65" s="5">
        <v>3</v>
      </c>
      <c r="C65" s="5">
        <v>0</v>
      </c>
      <c r="D65" s="5">
        <f t="shared" si="4"/>
        <v>3</v>
      </c>
      <c r="E65" s="5" t="s">
        <v>31</v>
      </c>
      <c r="F65" s="5">
        <f>VLOOKUP(D65, cost!$A$3:$I$14, 5, FALSE)</f>
        <v>1750</v>
      </c>
      <c r="G65" s="5"/>
      <c r="J65" s="1" t="s">
        <v>83</v>
      </c>
    </row>
    <row r="66" spans="1:12" x14ac:dyDescent="0.3">
      <c r="A66" s="4" t="s">
        <v>49</v>
      </c>
      <c r="B66" s="5">
        <v>3</v>
      </c>
      <c r="C66" s="5">
        <v>0</v>
      </c>
      <c r="D66" s="5">
        <f t="shared" si="4"/>
        <v>3</v>
      </c>
      <c r="E66" s="5" t="s">
        <v>32</v>
      </c>
      <c r="F66" s="5">
        <f>VLOOKUP(D66, cost!$A$3:$I$14, 5, FALSE)</f>
        <v>1750</v>
      </c>
      <c r="G66" s="5"/>
      <c r="J66" s="1" t="s">
        <v>57</v>
      </c>
    </row>
    <row r="68" spans="1:12" x14ac:dyDescent="0.3">
      <c r="A68" s="4" t="s">
        <v>34</v>
      </c>
      <c r="B68" s="5">
        <v>3</v>
      </c>
      <c r="C68" s="5">
        <v>1</v>
      </c>
      <c r="D68" s="5">
        <f>B68+C68</f>
        <v>4</v>
      </c>
      <c r="E68" s="5" t="s">
        <v>28</v>
      </c>
      <c r="F68" s="5">
        <f>VLOOKUP(D68, cost!$A$3:$I$14, 4, FALSE)</f>
        <v>2700</v>
      </c>
      <c r="G68" s="5">
        <f>VLOOKUP(D68, cost!$A$3:$I$14, 8, FALSE)</f>
        <v>160</v>
      </c>
      <c r="H68" s="8" t="s">
        <v>25</v>
      </c>
      <c r="I68" s="1" t="s">
        <v>77</v>
      </c>
      <c r="J68" s="5" t="s">
        <v>52</v>
      </c>
      <c r="L68" s="8" t="s">
        <v>59</v>
      </c>
    </row>
    <row r="69" spans="1:12" x14ac:dyDescent="0.3">
      <c r="A69" t="s">
        <v>7</v>
      </c>
      <c r="B69" s="5">
        <v>3</v>
      </c>
      <c r="C69" s="5">
        <v>1</v>
      </c>
      <c r="D69" s="5">
        <f t="shared" ref="D69:D79" si="5">B69+C69</f>
        <v>4</v>
      </c>
      <c r="E69" s="5" t="s">
        <v>28</v>
      </c>
      <c r="F69" s="5">
        <f>VLOOKUP(D69, cost!$A$3:$I$14, 4, FALSE)</f>
        <v>2700</v>
      </c>
      <c r="G69" s="5">
        <f>VLOOKUP(D69, cost!$A$3:$I$14, 8, FALSE)</f>
        <v>160</v>
      </c>
      <c r="H69" s="8" t="s">
        <v>26</v>
      </c>
      <c r="I69" s="1" t="s">
        <v>78</v>
      </c>
      <c r="J69" s="5" t="s">
        <v>54</v>
      </c>
      <c r="L69" s="8" t="s">
        <v>60</v>
      </c>
    </row>
    <row r="70" spans="1:12" x14ac:dyDescent="0.3">
      <c r="A70" s="4" t="s">
        <v>6</v>
      </c>
      <c r="B70" s="5">
        <v>3</v>
      </c>
      <c r="C70" s="5">
        <v>1</v>
      </c>
      <c r="D70" s="5">
        <f t="shared" si="5"/>
        <v>4</v>
      </c>
      <c r="E70" s="5" t="s">
        <v>28</v>
      </c>
      <c r="F70" s="5">
        <f>VLOOKUP(D70, cost!$A$3:$I$14, 4, FALSE)</f>
        <v>2700</v>
      </c>
      <c r="G70" s="5">
        <f>VLOOKUP(D70, cost!$A$3:$I$14, 8, FALSE)</f>
        <v>160</v>
      </c>
      <c r="H70" t="s">
        <v>37</v>
      </c>
      <c r="I70" s="1" t="s">
        <v>79</v>
      </c>
      <c r="J70" s="5" t="s">
        <v>57</v>
      </c>
      <c r="K70" s="5"/>
      <c r="L70" s="8" t="s">
        <v>61</v>
      </c>
    </row>
    <row r="71" spans="1:12" x14ac:dyDescent="0.3">
      <c r="A71" s="4" t="s">
        <v>23</v>
      </c>
      <c r="B71" s="5">
        <v>3</v>
      </c>
      <c r="C71" s="5">
        <v>1</v>
      </c>
      <c r="D71" s="5">
        <f t="shared" si="5"/>
        <v>4</v>
      </c>
      <c r="E71" s="5" t="s">
        <v>29</v>
      </c>
      <c r="F71" s="5">
        <f>VLOOKUP(D71, cost!$A$3:$I$14, 4, FALSE)</f>
        <v>2700</v>
      </c>
      <c r="G71" s="5">
        <f>VLOOKUP(D71, cost!$A$3:$I$14, 8, FALSE)</f>
        <v>160</v>
      </c>
      <c r="H71" s="8" t="s">
        <v>25</v>
      </c>
      <c r="I71" s="1" t="s">
        <v>77</v>
      </c>
      <c r="J71" s="1" t="s">
        <v>53</v>
      </c>
      <c r="L71" s="8" t="s">
        <v>59</v>
      </c>
    </row>
    <row r="72" spans="1:12" x14ac:dyDescent="0.3">
      <c r="A72" s="4" t="s">
        <v>24</v>
      </c>
      <c r="B72" s="5">
        <v>3</v>
      </c>
      <c r="C72" s="5">
        <v>1</v>
      </c>
      <c r="D72" s="5">
        <f t="shared" si="5"/>
        <v>4</v>
      </c>
      <c r="E72" s="5" t="s">
        <v>29</v>
      </c>
      <c r="F72" s="5">
        <f>VLOOKUP(D72, cost!$A$3:$I$14, 4, FALSE)</f>
        <v>2700</v>
      </c>
      <c r="G72" s="5">
        <f>VLOOKUP(D72, cost!$A$3:$I$14, 8, FALSE)</f>
        <v>160</v>
      </c>
      <c r="H72" s="8" t="s">
        <v>26</v>
      </c>
      <c r="I72" s="1" t="s">
        <v>78</v>
      </c>
      <c r="J72" s="1" t="s">
        <v>55</v>
      </c>
      <c r="L72" s="8" t="s">
        <v>60</v>
      </c>
    </row>
    <row r="73" spans="1:12" x14ac:dyDescent="0.3">
      <c r="A73" s="4" t="s">
        <v>22</v>
      </c>
      <c r="B73" s="5">
        <v>3</v>
      </c>
      <c r="C73" s="5">
        <v>1</v>
      </c>
      <c r="D73" s="5">
        <f t="shared" si="5"/>
        <v>4</v>
      </c>
      <c r="E73" s="5" t="s">
        <v>29</v>
      </c>
      <c r="F73" s="5">
        <f>VLOOKUP(D73, cost!$A$3:$I$14, 4, FALSE)</f>
        <v>2700</v>
      </c>
      <c r="G73" s="5">
        <f>VLOOKUP(D73, cost!$A$3:$I$14, 8, FALSE)</f>
        <v>160</v>
      </c>
      <c r="H73" t="s">
        <v>37</v>
      </c>
      <c r="I73" s="1" t="s">
        <v>79</v>
      </c>
      <c r="J73" s="1" t="s">
        <v>56</v>
      </c>
      <c r="L73" s="8" t="s">
        <v>61</v>
      </c>
    </row>
    <row r="74" spans="1:12" x14ac:dyDescent="0.3">
      <c r="A74" s="4" t="s">
        <v>50</v>
      </c>
      <c r="B74" s="5">
        <v>3</v>
      </c>
      <c r="C74" s="5">
        <v>1</v>
      </c>
      <c r="D74" s="5">
        <f t="shared" si="5"/>
        <v>4</v>
      </c>
      <c r="E74" s="5" t="s">
        <v>30</v>
      </c>
      <c r="F74" s="5">
        <f>VLOOKUP(D74, cost!$A$3:$I$14, 5, FALSE)</f>
        <v>2300</v>
      </c>
      <c r="G74" s="5">
        <f>VLOOKUP(D74, cost!$A$3:$I$14, 9, FALSE)</f>
        <v>140</v>
      </c>
      <c r="K74" s="1" t="s">
        <v>80</v>
      </c>
      <c r="L74" s="8" t="s">
        <v>63</v>
      </c>
    </row>
    <row r="75" spans="1:12" x14ac:dyDescent="0.3">
      <c r="A75" s="4" t="s">
        <v>10</v>
      </c>
      <c r="B75" s="5">
        <v>3</v>
      </c>
      <c r="C75" s="5">
        <v>1</v>
      </c>
      <c r="D75" s="5">
        <f t="shared" si="5"/>
        <v>4</v>
      </c>
      <c r="E75" s="5" t="s">
        <v>31</v>
      </c>
      <c r="F75" s="5">
        <f>VLOOKUP(D75, cost!$A$3:$I$14, 5, FALSE)</f>
        <v>2300</v>
      </c>
      <c r="G75" s="5">
        <f>VLOOKUP(D75, cost!$A$3:$I$14, 9, FALSE)</f>
        <v>140</v>
      </c>
      <c r="K75" s="1" t="s">
        <v>81</v>
      </c>
      <c r="L75" s="8" t="s">
        <v>64</v>
      </c>
    </row>
    <row r="76" spans="1:12" x14ac:dyDescent="0.3">
      <c r="A76" s="4" t="s">
        <v>11</v>
      </c>
      <c r="B76" s="5">
        <v>3</v>
      </c>
      <c r="C76" s="5">
        <v>1</v>
      </c>
      <c r="D76" s="5">
        <f t="shared" si="5"/>
        <v>4</v>
      </c>
      <c r="E76" s="5" t="s">
        <v>32</v>
      </c>
      <c r="F76" s="5">
        <f>VLOOKUP(D76, cost!$A$3:$I$14, 5, FALSE)</f>
        <v>2300</v>
      </c>
      <c r="G76" s="5">
        <f>VLOOKUP(D76, cost!$A$3:$I$14, 9, FALSE)</f>
        <v>140</v>
      </c>
      <c r="K76" s="1" t="s">
        <v>82</v>
      </c>
      <c r="L76" s="8" t="s">
        <v>65</v>
      </c>
    </row>
    <row r="77" spans="1:12" x14ac:dyDescent="0.3">
      <c r="A77" s="4" t="s">
        <v>9</v>
      </c>
      <c r="B77" s="5">
        <v>3</v>
      </c>
      <c r="C77" s="5">
        <v>1</v>
      </c>
      <c r="D77" s="5">
        <f t="shared" si="5"/>
        <v>4</v>
      </c>
      <c r="E77" s="5" t="s">
        <v>30</v>
      </c>
      <c r="F77" s="5">
        <f>VLOOKUP(D77, cost!$A$3:$I$14, 5, FALSE)</f>
        <v>2300</v>
      </c>
      <c r="G77" s="5">
        <f>VLOOKUP(D77, cost!$A$3:$I$14, 9, FALSE)</f>
        <v>140</v>
      </c>
      <c r="J77" s="1" t="s">
        <v>53</v>
      </c>
      <c r="L77" s="8" t="s">
        <v>66</v>
      </c>
    </row>
    <row r="78" spans="1:12" x14ac:dyDescent="0.3">
      <c r="A78" s="4" t="s">
        <v>48</v>
      </c>
      <c r="B78" s="5">
        <v>3</v>
      </c>
      <c r="C78" s="5">
        <v>1</v>
      </c>
      <c r="D78" s="5">
        <f t="shared" si="5"/>
        <v>4</v>
      </c>
      <c r="E78" s="5" t="s">
        <v>31</v>
      </c>
      <c r="F78" s="5">
        <f>VLOOKUP(D78, cost!$A$3:$I$14, 5, FALSE)</f>
        <v>2300</v>
      </c>
      <c r="G78" s="5">
        <f>VLOOKUP(D78, cost!$A$3:$I$14, 9, FALSE)</f>
        <v>140</v>
      </c>
      <c r="J78" s="1" t="s">
        <v>83</v>
      </c>
      <c r="L78" s="8" t="s">
        <v>67</v>
      </c>
    </row>
    <row r="79" spans="1:12" x14ac:dyDescent="0.3">
      <c r="A79" s="4" t="s">
        <v>49</v>
      </c>
      <c r="B79" s="5">
        <v>3</v>
      </c>
      <c r="C79" s="5">
        <v>1</v>
      </c>
      <c r="D79" s="5">
        <f t="shared" si="5"/>
        <v>4</v>
      </c>
      <c r="E79" s="5" t="s">
        <v>32</v>
      </c>
      <c r="F79" s="5">
        <f>VLOOKUP(D79, cost!$A$3:$I$14, 5, FALSE)</f>
        <v>2300</v>
      </c>
      <c r="G79" s="5">
        <f>VLOOKUP(D79, cost!$A$3:$I$14, 9, FALSE)</f>
        <v>140</v>
      </c>
      <c r="J79" s="1" t="s">
        <v>57</v>
      </c>
      <c r="L79" s="8" t="s">
        <v>68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4" width="12.77734375" style="1" customWidth="1"/>
    <col min="5" max="5" width="15.21875" style="1" customWidth="1"/>
    <col min="6" max="6" width="17.33203125" style="1" customWidth="1"/>
    <col min="7" max="7" width="17.33203125" style="1" bestFit="1" customWidth="1"/>
    <col min="8" max="8" width="1.77734375" customWidth="1"/>
  </cols>
  <sheetData>
    <row r="1" spans="1:7" s="2" customFormat="1" x14ac:dyDescent="0.3">
      <c r="A1" s="3" t="s">
        <v>4</v>
      </c>
      <c r="B1" s="3" t="s">
        <v>20</v>
      </c>
      <c r="C1" s="3" t="s">
        <v>105</v>
      </c>
      <c r="D1" s="3" t="s">
        <v>33</v>
      </c>
      <c r="E1" s="3" t="s">
        <v>35</v>
      </c>
      <c r="F1" s="3" t="s">
        <v>90</v>
      </c>
      <c r="G1" s="3" t="s">
        <v>106</v>
      </c>
    </row>
    <row r="2" spans="1:7" x14ac:dyDescent="0.3">
      <c r="A2" s="1">
        <v>1</v>
      </c>
      <c r="B2" s="1">
        <v>0</v>
      </c>
      <c r="C2" s="1">
        <v>40</v>
      </c>
      <c r="D2" s="1">
        <f>C2-$C$2</f>
        <v>0</v>
      </c>
      <c r="E2" s="1" t="s">
        <v>91</v>
      </c>
      <c r="F2" s="1" t="s">
        <v>92</v>
      </c>
      <c r="G2" s="1" t="s">
        <v>91</v>
      </c>
    </row>
    <row r="3" spans="1:7" x14ac:dyDescent="0.3">
      <c r="A3" s="1">
        <f>A2+1</f>
        <v>2</v>
      </c>
      <c r="B3" s="1">
        <v>260</v>
      </c>
      <c r="C3" s="1">
        <v>85</v>
      </c>
      <c r="D3" s="1">
        <f t="shared" ref="D3:D13" si="0">C3-$C$2</f>
        <v>45</v>
      </c>
      <c r="E3" s="1" t="s">
        <v>93</v>
      </c>
      <c r="F3" s="1" t="s">
        <v>92</v>
      </c>
      <c r="G3" s="1" t="s">
        <v>91</v>
      </c>
    </row>
    <row r="4" spans="1:7" x14ac:dyDescent="0.3">
      <c r="A4" s="1">
        <f t="shared" ref="A4:A13" si="1">A3+1</f>
        <v>3</v>
      </c>
      <c r="B4" s="1">
        <v>560</v>
      </c>
      <c r="C4" s="1">
        <v>135</v>
      </c>
      <c r="D4" s="1">
        <f t="shared" si="0"/>
        <v>95</v>
      </c>
      <c r="E4" s="1" t="s">
        <v>94</v>
      </c>
      <c r="F4" s="1" t="s">
        <v>91</v>
      </c>
      <c r="G4" s="1" t="s">
        <v>93</v>
      </c>
    </row>
    <row r="5" spans="1:7" x14ac:dyDescent="0.3">
      <c r="A5" s="1">
        <f t="shared" si="1"/>
        <v>4</v>
      </c>
      <c r="B5" s="1">
        <v>900</v>
      </c>
      <c r="C5" s="1">
        <v>190</v>
      </c>
      <c r="D5" s="1">
        <f t="shared" si="0"/>
        <v>150</v>
      </c>
      <c r="E5" s="1" t="s">
        <v>95</v>
      </c>
      <c r="F5" s="1" t="s">
        <v>96</v>
      </c>
      <c r="G5" s="1" t="s">
        <v>94</v>
      </c>
    </row>
    <row r="6" spans="1:7" x14ac:dyDescent="0.3">
      <c r="A6" s="1">
        <f t="shared" si="1"/>
        <v>5</v>
      </c>
      <c r="B6" s="1">
        <v>1280</v>
      </c>
      <c r="C6" s="1">
        <v>250</v>
      </c>
      <c r="D6" s="1">
        <f t="shared" si="0"/>
        <v>210</v>
      </c>
      <c r="E6" s="1" t="s">
        <v>15</v>
      </c>
      <c r="F6" s="1" t="s">
        <v>93</v>
      </c>
      <c r="G6" s="1" t="s">
        <v>95</v>
      </c>
    </row>
    <row r="7" spans="1:7" x14ac:dyDescent="0.3">
      <c r="A7" s="1">
        <f t="shared" si="1"/>
        <v>6</v>
      </c>
      <c r="B7" s="1">
        <v>1700</v>
      </c>
      <c r="C7" s="1">
        <v>315</v>
      </c>
      <c r="D7" s="1">
        <f t="shared" si="0"/>
        <v>275</v>
      </c>
      <c r="E7" s="1" t="s">
        <v>97</v>
      </c>
      <c r="F7" s="1" t="s">
        <v>94</v>
      </c>
      <c r="G7" s="1" t="s">
        <v>15</v>
      </c>
    </row>
    <row r="8" spans="1:7" x14ac:dyDescent="0.3">
      <c r="A8" s="1">
        <f t="shared" si="1"/>
        <v>7</v>
      </c>
      <c r="B8" s="1">
        <v>2160</v>
      </c>
      <c r="C8" s="1">
        <v>385</v>
      </c>
      <c r="D8" s="1">
        <f t="shared" si="0"/>
        <v>345</v>
      </c>
      <c r="E8" s="1" t="s">
        <v>98</v>
      </c>
      <c r="F8" s="1" t="s">
        <v>95</v>
      </c>
      <c r="G8" s="1" t="s">
        <v>97</v>
      </c>
    </row>
    <row r="9" spans="1:7" x14ac:dyDescent="0.3">
      <c r="A9" s="1">
        <f t="shared" si="1"/>
        <v>8</v>
      </c>
      <c r="B9" s="1">
        <v>2660</v>
      </c>
      <c r="C9" s="1">
        <v>460</v>
      </c>
      <c r="D9" s="1">
        <f t="shared" si="0"/>
        <v>420</v>
      </c>
      <c r="E9" s="1" t="s">
        <v>99</v>
      </c>
      <c r="F9" s="1" t="s">
        <v>15</v>
      </c>
      <c r="G9" s="1" t="s">
        <v>98</v>
      </c>
    </row>
    <row r="10" spans="1:7" x14ac:dyDescent="0.3">
      <c r="A10" s="1">
        <f t="shared" si="1"/>
        <v>9</v>
      </c>
      <c r="B10" s="1">
        <v>3200</v>
      </c>
      <c r="C10" s="1">
        <v>540</v>
      </c>
      <c r="D10" s="1">
        <f t="shared" si="0"/>
        <v>500</v>
      </c>
      <c r="E10" s="1" t="s">
        <v>100</v>
      </c>
      <c r="F10" s="1" t="s">
        <v>97</v>
      </c>
      <c r="G10" s="1" t="s">
        <v>99</v>
      </c>
    </row>
    <row r="11" spans="1:7" x14ac:dyDescent="0.3">
      <c r="A11" s="1">
        <f t="shared" si="1"/>
        <v>10</v>
      </c>
      <c r="B11" s="1">
        <v>3780</v>
      </c>
      <c r="C11" s="1">
        <v>625</v>
      </c>
      <c r="D11" s="1">
        <f t="shared" si="0"/>
        <v>585</v>
      </c>
      <c r="E11" s="1" t="s">
        <v>101</v>
      </c>
      <c r="F11" s="1" t="s">
        <v>98</v>
      </c>
      <c r="G11" s="1" t="s">
        <v>17</v>
      </c>
    </row>
    <row r="12" spans="1:7" x14ac:dyDescent="0.3">
      <c r="A12" s="1">
        <f t="shared" si="1"/>
        <v>11</v>
      </c>
      <c r="B12" s="1">
        <v>4400</v>
      </c>
      <c r="C12" s="1">
        <v>715</v>
      </c>
      <c r="D12" s="1">
        <f t="shared" si="0"/>
        <v>675</v>
      </c>
      <c r="E12" s="1" t="s">
        <v>102</v>
      </c>
      <c r="F12" s="1" t="s">
        <v>16</v>
      </c>
      <c r="G12" s="1" t="s">
        <v>103</v>
      </c>
    </row>
    <row r="13" spans="1:7" x14ac:dyDescent="0.3">
      <c r="A13" s="1">
        <f t="shared" si="1"/>
        <v>12</v>
      </c>
      <c r="B13" s="1">
        <v>5060</v>
      </c>
      <c r="C13" s="1">
        <v>810</v>
      </c>
      <c r="D13" s="1">
        <f t="shared" si="0"/>
        <v>770</v>
      </c>
      <c r="E13" s="1" t="s">
        <v>104</v>
      </c>
      <c r="F13" s="1" t="s">
        <v>99</v>
      </c>
      <c r="G13" s="1" t="s">
        <v>101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N1" sqref="N1"/>
    </sheetView>
  </sheetViews>
  <sheetFormatPr defaultRowHeight="14.4" x14ac:dyDescent="0.3"/>
  <cols>
    <col min="1" max="4" width="10.77734375" style="1" customWidth="1"/>
    <col min="5" max="13" width="14.77734375" style="1" customWidth="1"/>
    <col min="14" max="14" width="1.77734375" customWidth="1"/>
  </cols>
  <sheetData>
    <row r="1" spans="1:13" s="2" customFormat="1" x14ac:dyDescent="0.3">
      <c r="A1" s="3" t="s">
        <v>4</v>
      </c>
      <c r="B1" s="3" t="s">
        <v>44</v>
      </c>
      <c r="C1" s="3" t="s">
        <v>45</v>
      </c>
      <c r="D1" s="3" t="s">
        <v>46</v>
      </c>
      <c r="E1" s="3" t="s">
        <v>107</v>
      </c>
      <c r="F1" s="3" t="s">
        <v>117</v>
      </c>
      <c r="G1" s="3" t="s">
        <v>115</v>
      </c>
      <c r="H1" s="3" t="s">
        <v>116</v>
      </c>
      <c r="I1" s="3" t="s">
        <v>123</v>
      </c>
      <c r="J1" s="3" t="s">
        <v>124</v>
      </c>
      <c r="K1" s="3" t="s">
        <v>125</v>
      </c>
      <c r="L1" s="3" t="s">
        <v>126</v>
      </c>
      <c r="M1" s="3" t="s">
        <v>127</v>
      </c>
    </row>
    <row r="2" spans="1:13" x14ac:dyDescent="0.3">
      <c r="A2" s="1">
        <v>1</v>
      </c>
      <c r="B2" s="1">
        <f xml:space="preserve"> ROUND(cost!K3 *1.5, -1)</f>
        <v>1620</v>
      </c>
      <c r="C2" s="1">
        <f xml:space="preserve"> ROUND(cost!L3 *1.5, -1)</f>
        <v>0</v>
      </c>
      <c r="D2" s="1">
        <f xml:space="preserve"> ROUND(cost!M3 *1.5, -1)</f>
        <v>0</v>
      </c>
      <c r="E2" s="1" t="s">
        <v>21</v>
      </c>
      <c r="F2" s="1">
        <v>6</v>
      </c>
      <c r="G2" s="1">
        <f>A2</f>
        <v>1</v>
      </c>
      <c r="H2" s="10">
        <v>6</v>
      </c>
      <c r="I2" s="1">
        <f xml:space="preserve"> ROUND(cost!O3 * 0.5, -1)</f>
        <v>1320</v>
      </c>
      <c r="J2" s="1">
        <f xml:space="preserve"> ROUND(cost!P3 * 0.5, -1)</f>
        <v>110</v>
      </c>
      <c r="K2" s="1">
        <f xml:space="preserve"> ROUND(cost!Q3 * 0.5, -1)</f>
        <v>890</v>
      </c>
      <c r="L2" s="1">
        <f xml:space="preserve"> ROUND(cost!R3 * 0.5, -1)</f>
        <v>0</v>
      </c>
      <c r="M2" s="1">
        <f xml:space="preserve"> ROUND(cost!S3 * 0.5, -1)</f>
        <v>0</v>
      </c>
    </row>
    <row r="3" spans="1:13" x14ac:dyDescent="0.3">
      <c r="A3" s="1">
        <f>A2+1</f>
        <v>2</v>
      </c>
      <c r="B3" s="1">
        <f xml:space="preserve"> ROUND(cost!K4 *1.5, -1)</f>
        <v>2240</v>
      </c>
      <c r="C3" s="1">
        <f xml:space="preserve"> ROUND(cost!L4 *1.5, -1)</f>
        <v>0</v>
      </c>
      <c r="D3" s="1">
        <f xml:space="preserve"> ROUND(cost!M4 *1.5, -1)</f>
        <v>0</v>
      </c>
      <c r="E3" s="1" t="s">
        <v>97</v>
      </c>
      <c r="F3" s="1">
        <f>F2+1</f>
        <v>7</v>
      </c>
      <c r="G3" s="1">
        <f t="shared" ref="G3:G10" si="0">A3</f>
        <v>2</v>
      </c>
      <c r="H3" s="10">
        <f>H2+0.5</f>
        <v>6.5</v>
      </c>
      <c r="I3" s="1">
        <f xml:space="preserve"> ROUND(cost!O4 * 0.5, -1)</f>
        <v>1570</v>
      </c>
      <c r="J3" s="1">
        <f xml:space="preserve"> ROUND(cost!P4 * 0.5, -1)</f>
        <v>130</v>
      </c>
      <c r="K3" s="1">
        <f xml:space="preserve"> ROUND(cost!Q4 * 0.5, -1)</f>
        <v>1230</v>
      </c>
      <c r="L3" s="1">
        <f xml:space="preserve"> ROUND(cost!R4 * 0.5, -1)</f>
        <v>0</v>
      </c>
      <c r="M3" s="1">
        <f xml:space="preserve"> ROUND(cost!S4 * 0.5, -1)</f>
        <v>0</v>
      </c>
    </row>
    <row r="4" spans="1:13" x14ac:dyDescent="0.3">
      <c r="A4" s="1">
        <f t="shared" ref="A4:A10" si="1">A3+1</f>
        <v>3</v>
      </c>
      <c r="B4" s="1">
        <f xml:space="preserve"> ROUND(cost!K5 *1.5, -1)</f>
        <v>2910</v>
      </c>
      <c r="C4" s="1">
        <f xml:space="preserve"> ROUND(cost!L5 *1.5, -1)</f>
        <v>0</v>
      </c>
      <c r="D4" s="1">
        <f xml:space="preserve"> ROUND(cost!M5 *1.5, -1)</f>
        <v>0</v>
      </c>
      <c r="E4" s="1" t="s">
        <v>17</v>
      </c>
      <c r="F4" s="1">
        <f t="shared" ref="F4:F10" si="2">F3+1</f>
        <v>8</v>
      </c>
      <c r="G4" s="1">
        <f t="shared" si="0"/>
        <v>3</v>
      </c>
      <c r="H4" s="10">
        <f t="shared" ref="H4:H10" si="3">H3+0.5</f>
        <v>7</v>
      </c>
      <c r="I4" s="1">
        <f xml:space="preserve"> ROUND(cost!O5 * 0.5, -1)</f>
        <v>1850</v>
      </c>
      <c r="J4" s="1">
        <f xml:space="preserve"> ROUND(cost!P5 * 0.5, -1)</f>
        <v>150</v>
      </c>
      <c r="K4" s="1">
        <f xml:space="preserve"> ROUND(cost!Q5 * 0.5, -1)</f>
        <v>1600</v>
      </c>
      <c r="L4" s="1">
        <f xml:space="preserve"> ROUND(cost!R5 * 0.5, -1)</f>
        <v>0</v>
      </c>
      <c r="M4" s="1">
        <f xml:space="preserve"> ROUND(cost!S5 * 0.5, -1)</f>
        <v>0</v>
      </c>
    </row>
    <row r="5" spans="1:13" x14ac:dyDescent="0.3">
      <c r="A5" s="1">
        <f t="shared" si="1"/>
        <v>4</v>
      </c>
      <c r="B5" s="1">
        <f xml:space="preserve"> ROUND(cost!K6 *1.5, -1)</f>
        <v>2730</v>
      </c>
      <c r="C5" s="1">
        <f xml:space="preserve"> ROUND(cost!L6 *1.5, -1)</f>
        <v>1520</v>
      </c>
      <c r="D5" s="1">
        <f xml:space="preserve"> ROUND(cost!M6 *1.5, -1)</f>
        <v>0</v>
      </c>
      <c r="E5" s="1" t="s">
        <v>18</v>
      </c>
      <c r="F5" s="1">
        <v>8</v>
      </c>
      <c r="G5" s="1">
        <f t="shared" si="0"/>
        <v>4</v>
      </c>
      <c r="H5" s="10">
        <f t="shared" si="3"/>
        <v>7.5</v>
      </c>
      <c r="I5" s="1">
        <f xml:space="preserve"> ROUND(cost!O6 * 0.5, -1)</f>
        <v>2150</v>
      </c>
      <c r="J5" s="1">
        <f xml:space="preserve"> ROUND(cost!P6 * 0.5, -1)</f>
        <v>170</v>
      </c>
      <c r="K5" s="1">
        <f xml:space="preserve"> ROUND(cost!Q6 * 0.5, -1)</f>
        <v>1500</v>
      </c>
      <c r="L5" s="1">
        <f xml:space="preserve"> ROUND(cost!R6 * 0.5, -1)</f>
        <v>840</v>
      </c>
      <c r="M5" s="1">
        <f xml:space="preserve"> ROUND(cost!S6 * 0.5, -1)</f>
        <v>0</v>
      </c>
    </row>
    <row r="6" spans="1:13" x14ac:dyDescent="0.3">
      <c r="A6" s="1">
        <f t="shared" si="1"/>
        <v>5</v>
      </c>
      <c r="B6" s="1">
        <f xml:space="preserve"> ROUND(cost!K7 *1.5, -1)</f>
        <v>3350</v>
      </c>
      <c r="C6" s="1">
        <f xml:space="preserve"> ROUND(cost!L7 *1.5, -1)</f>
        <v>1860</v>
      </c>
      <c r="D6" s="1">
        <f xml:space="preserve"> ROUND(cost!M7 *1.5, -1)</f>
        <v>0</v>
      </c>
      <c r="E6" s="1" t="s">
        <v>19</v>
      </c>
      <c r="F6" s="1">
        <f t="shared" si="2"/>
        <v>9</v>
      </c>
      <c r="G6" s="1">
        <f t="shared" si="0"/>
        <v>5</v>
      </c>
      <c r="H6" s="10">
        <f t="shared" si="3"/>
        <v>8</v>
      </c>
      <c r="I6" s="1">
        <f xml:space="preserve"> ROUND(cost!O7 * 0.5, -1)</f>
        <v>2480</v>
      </c>
      <c r="J6" s="1">
        <f xml:space="preserve"> ROUND(cost!P7 * 0.5, -1)</f>
        <v>200</v>
      </c>
      <c r="K6" s="1">
        <f xml:space="preserve"> ROUND(cost!Q7 * 0.5, -1)</f>
        <v>1840</v>
      </c>
      <c r="L6" s="1">
        <f xml:space="preserve"> ROUND(cost!R7 * 0.5, -1)</f>
        <v>1030</v>
      </c>
      <c r="M6" s="1">
        <f xml:space="preserve"> ROUND(cost!S7 * 0.5, -1)</f>
        <v>0</v>
      </c>
    </row>
    <row r="7" spans="1:13" x14ac:dyDescent="0.3">
      <c r="A7" s="1">
        <f t="shared" si="1"/>
        <v>6</v>
      </c>
      <c r="B7" s="1">
        <f xml:space="preserve"> ROUND(cost!K8 *1.5, -1)</f>
        <v>4010</v>
      </c>
      <c r="C7" s="1">
        <f xml:space="preserve"> ROUND(cost!L8 *1.5, -1)</f>
        <v>2220</v>
      </c>
      <c r="D7" s="1">
        <f xml:space="preserve"> ROUND(cost!M8 *1.5, -1)</f>
        <v>0</v>
      </c>
      <c r="E7" s="1" t="s">
        <v>108</v>
      </c>
      <c r="F7" s="1">
        <f t="shared" si="2"/>
        <v>10</v>
      </c>
      <c r="G7" s="1">
        <f t="shared" si="0"/>
        <v>6</v>
      </c>
      <c r="H7" s="10">
        <f t="shared" si="3"/>
        <v>8.5</v>
      </c>
      <c r="I7" s="1">
        <f xml:space="preserve"> ROUND(cost!O8 * 0.5, -1)</f>
        <v>2840</v>
      </c>
      <c r="J7" s="1">
        <f xml:space="preserve"> ROUND(cost!P8 * 0.5, -1)</f>
        <v>220</v>
      </c>
      <c r="K7" s="1">
        <f xml:space="preserve"> ROUND(cost!Q8 * 0.5, -1)</f>
        <v>2210</v>
      </c>
      <c r="L7" s="1">
        <f xml:space="preserve"> ROUND(cost!R8 * 0.5, -1)</f>
        <v>1220</v>
      </c>
      <c r="M7" s="1">
        <f xml:space="preserve"> ROUND(cost!S8 * 0.5, -1)</f>
        <v>0</v>
      </c>
    </row>
    <row r="8" spans="1:13" x14ac:dyDescent="0.3">
      <c r="A8" s="1">
        <f t="shared" si="1"/>
        <v>7</v>
      </c>
      <c r="B8" s="1">
        <f xml:space="preserve"> ROUND(cost!K9 *1.5, -1)</f>
        <v>3140</v>
      </c>
      <c r="C8" s="1">
        <f xml:space="preserve"> ROUND(cost!L9 *1.5, -1)</f>
        <v>1740</v>
      </c>
      <c r="D8" s="1">
        <f xml:space="preserve"> ROUND(cost!M9 *1.5, -1)</f>
        <v>1050</v>
      </c>
      <c r="E8" s="1" t="s">
        <v>109</v>
      </c>
      <c r="F8" s="1">
        <v>10</v>
      </c>
      <c r="G8" s="1">
        <f t="shared" si="0"/>
        <v>7</v>
      </c>
      <c r="H8" s="10">
        <f t="shared" si="3"/>
        <v>9</v>
      </c>
      <c r="I8" s="1">
        <f xml:space="preserve"> ROUND(cost!O9 * 0.5, -1)</f>
        <v>3220</v>
      </c>
      <c r="J8" s="1">
        <f xml:space="preserve"> ROUND(cost!P9 * 0.5, -1)</f>
        <v>250</v>
      </c>
      <c r="K8" s="1">
        <f xml:space="preserve"> ROUND(cost!Q9 * 0.5, -1)</f>
        <v>1730</v>
      </c>
      <c r="L8" s="1">
        <f xml:space="preserve"> ROUND(cost!R9 * 0.5, -1)</f>
        <v>960</v>
      </c>
      <c r="M8" s="1">
        <f xml:space="preserve"> ROUND(cost!S9 * 0.5, -1)</f>
        <v>580</v>
      </c>
    </row>
    <row r="9" spans="1:13" x14ac:dyDescent="0.3">
      <c r="A9" s="1">
        <f t="shared" si="1"/>
        <v>8</v>
      </c>
      <c r="B9" s="1">
        <f xml:space="preserve"> ROUND(cost!K10 *1.5, -1)</f>
        <v>3650</v>
      </c>
      <c r="C9" s="1">
        <f xml:space="preserve"> ROUND(cost!L10 *1.5, -1)</f>
        <v>2030</v>
      </c>
      <c r="D9" s="1">
        <f xml:space="preserve"> ROUND(cost!M10 *1.5, -1)</f>
        <v>1220</v>
      </c>
      <c r="E9" s="1" t="s">
        <v>110</v>
      </c>
      <c r="F9" s="1">
        <f t="shared" si="2"/>
        <v>11</v>
      </c>
      <c r="G9" s="1">
        <f t="shared" si="0"/>
        <v>8</v>
      </c>
      <c r="H9" s="10">
        <f t="shared" si="3"/>
        <v>9.5</v>
      </c>
      <c r="I9" s="1">
        <f xml:space="preserve"> ROUND(cost!O10 * 0.5, -1)</f>
        <v>3630</v>
      </c>
      <c r="J9" s="1">
        <f xml:space="preserve"> ROUND(cost!P10 * 0.5, -1)</f>
        <v>280</v>
      </c>
      <c r="K9" s="1">
        <f xml:space="preserve"> ROUND(cost!Q10 * 0.5, -1)</f>
        <v>2010</v>
      </c>
      <c r="L9" s="1">
        <f xml:space="preserve"> ROUND(cost!R10 * 0.5, -1)</f>
        <v>1120</v>
      </c>
      <c r="M9" s="1">
        <f xml:space="preserve"> ROUND(cost!S10 * 0.5, -1)</f>
        <v>670</v>
      </c>
    </row>
    <row r="10" spans="1:13" x14ac:dyDescent="0.3">
      <c r="A10" s="1">
        <f t="shared" si="1"/>
        <v>9</v>
      </c>
      <c r="B10" s="1">
        <f xml:space="preserve"> ROUND(cost!K11 *1.5, -1)</f>
        <v>4190</v>
      </c>
      <c r="C10" s="1">
        <f xml:space="preserve"> ROUND(cost!L11 *1.5, -1)</f>
        <v>2330</v>
      </c>
      <c r="D10" s="1">
        <f xml:space="preserve"> ROUND(cost!M11 *1.5, -1)</f>
        <v>1400</v>
      </c>
      <c r="E10" s="1" t="s">
        <v>111</v>
      </c>
      <c r="F10" s="1">
        <f t="shared" si="2"/>
        <v>12</v>
      </c>
      <c r="G10" s="1">
        <f t="shared" si="0"/>
        <v>9</v>
      </c>
      <c r="H10" s="10">
        <f t="shared" si="3"/>
        <v>10</v>
      </c>
      <c r="I10" s="1">
        <f xml:space="preserve"> ROUND(cost!O11 * 0.5, -1)</f>
        <v>4070</v>
      </c>
      <c r="J10" s="1">
        <f xml:space="preserve"> ROUND(cost!P11 * 0.5, -1)</f>
        <v>310</v>
      </c>
      <c r="K10" s="1">
        <f xml:space="preserve"> ROUND(cost!Q11 * 0.5, -1)</f>
        <v>2300</v>
      </c>
      <c r="L10" s="1">
        <f xml:space="preserve"> ROUND(cost!R11 * 0.5, -1)</f>
        <v>1280</v>
      </c>
      <c r="M10" s="1">
        <f xml:space="preserve"> ROUND(cost!S11 * 0.5, -1)</f>
        <v>770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1" sqref="G1"/>
    </sheetView>
  </sheetViews>
  <sheetFormatPr defaultRowHeight="14.4" x14ac:dyDescent="0.3"/>
  <cols>
    <col min="1" max="4" width="10.77734375" customWidth="1"/>
    <col min="5" max="5" width="14.77734375" customWidth="1"/>
    <col min="6" max="6" width="14.77734375" style="1" customWidth="1"/>
    <col min="7" max="7" width="1.77734375" customWidth="1"/>
  </cols>
  <sheetData>
    <row r="1" spans="1:6" s="2" customFormat="1" x14ac:dyDescent="0.3">
      <c r="A1" s="3" t="s">
        <v>4</v>
      </c>
      <c r="B1" s="3" t="s">
        <v>44</v>
      </c>
      <c r="C1" s="3" t="s">
        <v>45</v>
      </c>
      <c r="D1" s="3" t="s">
        <v>46</v>
      </c>
      <c r="E1" s="3" t="s">
        <v>107</v>
      </c>
      <c r="F1" s="3" t="s">
        <v>119</v>
      </c>
    </row>
    <row r="2" spans="1:6" x14ac:dyDescent="0.3">
      <c r="A2" s="1">
        <v>1</v>
      </c>
      <c r="B2" s="1">
        <f>cost!K3</f>
        <v>1080</v>
      </c>
      <c r="C2" s="1">
        <f>cost!L3</f>
        <v>0</v>
      </c>
      <c r="D2" s="1">
        <f>cost!M3</f>
        <v>0</v>
      </c>
      <c r="E2" s="1" t="s">
        <v>21</v>
      </c>
      <c r="F2" s="1" t="s">
        <v>21</v>
      </c>
    </row>
    <row r="3" spans="1:6" x14ac:dyDescent="0.3">
      <c r="A3" s="1">
        <f>A2+1</f>
        <v>2</v>
      </c>
      <c r="B3" s="1">
        <f>cost!K4</f>
        <v>1490</v>
      </c>
      <c r="C3" s="1">
        <f>cost!L4</f>
        <v>0</v>
      </c>
      <c r="D3" s="1">
        <f>cost!M4</f>
        <v>0</v>
      </c>
      <c r="E3" s="1" t="s">
        <v>15</v>
      </c>
      <c r="F3" s="1" t="s">
        <v>21</v>
      </c>
    </row>
    <row r="4" spans="1:6" x14ac:dyDescent="0.3">
      <c r="A4" s="1">
        <f t="shared" ref="A4:A10" si="0">A3+1</f>
        <v>3</v>
      </c>
      <c r="B4" s="1">
        <f>cost!K5</f>
        <v>1940</v>
      </c>
      <c r="C4" s="1">
        <f>cost!L5</f>
        <v>0</v>
      </c>
      <c r="D4" s="1">
        <f>cost!M5</f>
        <v>0</v>
      </c>
      <c r="E4" s="1" t="s">
        <v>16</v>
      </c>
      <c r="F4" s="1" t="s">
        <v>120</v>
      </c>
    </row>
    <row r="5" spans="1:6" x14ac:dyDescent="0.3">
      <c r="A5" s="1">
        <f t="shared" si="0"/>
        <v>4</v>
      </c>
      <c r="B5" s="1">
        <f>cost!K6</f>
        <v>1820</v>
      </c>
      <c r="C5" s="1">
        <f>cost!L6</f>
        <v>1010</v>
      </c>
      <c r="D5" s="1">
        <f>cost!M6</f>
        <v>0</v>
      </c>
      <c r="E5" s="1" t="s">
        <v>17</v>
      </c>
      <c r="F5" s="1" t="s">
        <v>121</v>
      </c>
    </row>
    <row r="6" spans="1:6" x14ac:dyDescent="0.3">
      <c r="A6" s="1">
        <f t="shared" si="0"/>
        <v>5</v>
      </c>
      <c r="B6" s="1">
        <f>cost!K7</f>
        <v>2230</v>
      </c>
      <c r="C6" s="1">
        <f>cost!L7</f>
        <v>1240</v>
      </c>
      <c r="D6" s="1">
        <f>cost!M7</f>
        <v>0</v>
      </c>
      <c r="E6" s="1" t="s">
        <v>18</v>
      </c>
      <c r="F6" s="1" t="s">
        <v>122</v>
      </c>
    </row>
    <row r="7" spans="1:6" x14ac:dyDescent="0.3">
      <c r="A7" s="1">
        <f t="shared" si="0"/>
        <v>6</v>
      </c>
      <c r="B7" s="1">
        <f>cost!K8</f>
        <v>2670</v>
      </c>
      <c r="C7" s="1">
        <f>cost!L8</f>
        <v>1480</v>
      </c>
      <c r="D7" s="1">
        <f>cost!M8</f>
        <v>0</v>
      </c>
      <c r="E7" s="1" t="s">
        <v>19</v>
      </c>
      <c r="F7" s="1" t="s">
        <v>121</v>
      </c>
    </row>
    <row r="8" spans="1:6" x14ac:dyDescent="0.3">
      <c r="A8" s="1">
        <f t="shared" si="0"/>
        <v>7</v>
      </c>
      <c r="B8" s="1">
        <f>cost!K9</f>
        <v>2090</v>
      </c>
      <c r="C8" s="1">
        <f>cost!L9</f>
        <v>1160</v>
      </c>
      <c r="D8" s="1">
        <f>cost!M9</f>
        <v>700</v>
      </c>
      <c r="E8" s="1" t="s">
        <v>108</v>
      </c>
      <c r="F8" s="1" t="s">
        <v>122</v>
      </c>
    </row>
    <row r="9" spans="1:6" x14ac:dyDescent="0.3">
      <c r="A9" s="1">
        <f t="shared" si="0"/>
        <v>8</v>
      </c>
      <c r="B9" s="1">
        <f>cost!K10</f>
        <v>2430</v>
      </c>
      <c r="C9" s="1">
        <f>cost!L10</f>
        <v>1350</v>
      </c>
      <c r="D9" s="1">
        <f>cost!M10</f>
        <v>810</v>
      </c>
      <c r="E9" s="1" t="s">
        <v>109</v>
      </c>
      <c r="F9" s="1" t="s">
        <v>121</v>
      </c>
    </row>
    <row r="10" spans="1:6" x14ac:dyDescent="0.3">
      <c r="A10" s="1">
        <f t="shared" si="0"/>
        <v>9</v>
      </c>
      <c r="B10" s="1">
        <f>cost!K11</f>
        <v>2790</v>
      </c>
      <c r="C10" s="1">
        <f>cost!L11</f>
        <v>1550</v>
      </c>
      <c r="D10" s="1">
        <f>cost!M11</f>
        <v>930</v>
      </c>
      <c r="E10" s="1" t="s">
        <v>110</v>
      </c>
      <c r="F10" s="1" t="s">
        <v>122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N1" sqref="N1"/>
    </sheetView>
  </sheetViews>
  <sheetFormatPr defaultRowHeight="14.4" x14ac:dyDescent="0.3"/>
  <cols>
    <col min="1" max="4" width="10.77734375" customWidth="1"/>
    <col min="5" max="7" width="14.77734375" customWidth="1"/>
    <col min="8" max="8" width="14.77734375" style="1" customWidth="1"/>
    <col min="9" max="12" width="14.77734375" customWidth="1"/>
    <col min="13" max="13" width="14.77734375" style="1" customWidth="1"/>
    <col min="14" max="14" width="1.77734375" customWidth="1"/>
  </cols>
  <sheetData>
    <row r="1" spans="1:13" s="2" customFormat="1" x14ac:dyDescent="0.3">
      <c r="A1" s="3" t="s">
        <v>4</v>
      </c>
      <c r="B1" s="3" t="s">
        <v>44</v>
      </c>
      <c r="C1" s="3" t="s">
        <v>45</v>
      </c>
      <c r="D1" s="3" t="s">
        <v>46</v>
      </c>
      <c r="E1" s="3" t="s">
        <v>107</v>
      </c>
      <c r="F1" s="3" t="s">
        <v>128</v>
      </c>
      <c r="G1" s="3" t="s">
        <v>134</v>
      </c>
      <c r="H1" s="3" t="s">
        <v>123</v>
      </c>
      <c r="I1" s="3" t="s">
        <v>124</v>
      </c>
      <c r="J1" s="3" t="s">
        <v>125</v>
      </c>
      <c r="K1" s="3" t="s">
        <v>126</v>
      </c>
      <c r="L1" s="3" t="s">
        <v>127</v>
      </c>
      <c r="M1" s="3" t="s">
        <v>118</v>
      </c>
    </row>
    <row r="2" spans="1:13" x14ac:dyDescent="0.3">
      <c r="A2" s="1">
        <v>1</v>
      </c>
      <c r="B2" s="1">
        <f>cost!K3</f>
        <v>1080</v>
      </c>
      <c r="C2" s="1">
        <f>cost!L3</f>
        <v>0</v>
      </c>
      <c r="D2" s="1">
        <f>cost!M3</f>
        <v>0</v>
      </c>
      <c r="E2" s="1" t="s">
        <v>94</v>
      </c>
      <c r="F2" s="11">
        <v>2</v>
      </c>
      <c r="G2" s="11" t="s">
        <v>135</v>
      </c>
      <c r="H2" s="1">
        <f xml:space="preserve"> ROUND(cost!O3 * 0.5, -1)</f>
        <v>1320</v>
      </c>
      <c r="I2" s="1">
        <f xml:space="preserve"> ROUND(cost!P3 * 0.5, -1)</f>
        <v>110</v>
      </c>
      <c r="J2" s="1">
        <f xml:space="preserve"> ROUND(cost!Q3 * 0.5, -1)</f>
        <v>890</v>
      </c>
      <c r="K2" s="1">
        <f xml:space="preserve"> ROUND(cost!R3 * 0.5, -1)</f>
        <v>0</v>
      </c>
      <c r="L2" s="1">
        <f xml:space="preserve"> ROUND(cost!S3 * 0.5, -1)</f>
        <v>0</v>
      </c>
      <c r="M2" s="1">
        <v>4</v>
      </c>
    </row>
    <row r="3" spans="1:13" x14ac:dyDescent="0.3">
      <c r="A3" s="1">
        <f>A2+1</f>
        <v>2</v>
      </c>
      <c r="B3" s="1">
        <f>cost!K4</f>
        <v>1490</v>
      </c>
      <c r="C3" s="1">
        <f>cost!L4</f>
        <v>0</v>
      </c>
      <c r="D3" s="1">
        <f>cost!M4</f>
        <v>0</v>
      </c>
      <c r="E3" s="1" t="s">
        <v>15</v>
      </c>
      <c r="F3" s="1">
        <v>2</v>
      </c>
      <c r="G3" s="1" t="s">
        <v>91</v>
      </c>
      <c r="H3" s="1">
        <f xml:space="preserve"> ROUND(cost!O4 * 0.5, -1)</f>
        <v>1570</v>
      </c>
      <c r="I3" s="1">
        <f xml:space="preserve"> ROUND(cost!P4 * 0.5, -1)</f>
        <v>130</v>
      </c>
      <c r="J3" s="1">
        <f xml:space="preserve"> ROUND(cost!Q4 * 0.5, -1)</f>
        <v>1230</v>
      </c>
      <c r="K3" s="1">
        <f xml:space="preserve"> ROUND(cost!R4 * 0.5, -1)</f>
        <v>0</v>
      </c>
      <c r="L3" s="1">
        <f xml:space="preserve"> ROUND(cost!S4 * 0.5, -1)</f>
        <v>0</v>
      </c>
      <c r="M3" s="1">
        <f>M2+1</f>
        <v>5</v>
      </c>
    </row>
    <row r="4" spans="1:13" x14ac:dyDescent="0.3">
      <c r="A4" s="1">
        <f t="shared" ref="A4:A10" si="0">A3+1</f>
        <v>3</v>
      </c>
      <c r="B4" s="1">
        <f>cost!K5</f>
        <v>1940</v>
      </c>
      <c r="C4" s="1">
        <f>cost!L5</f>
        <v>0</v>
      </c>
      <c r="D4" s="1">
        <f>cost!M5</f>
        <v>0</v>
      </c>
      <c r="E4" s="1" t="s">
        <v>16</v>
      </c>
      <c r="F4" s="1">
        <v>3</v>
      </c>
      <c r="G4" s="1" t="s">
        <v>91</v>
      </c>
      <c r="H4" s="1">
        <f xml:space="preserve"> ROUND(cost!O5 * 0.5, -1)</f>
        <v>1850</v>
      </c>
      <c r="I4" s="1">
        <f xml:space="preserve"> ROUND(cost!P5 * 0.5, -1)</f>
        <v>150</v>
      </c>
      <c r="J4" s="1">
        <f xml:space="preserve"> ROUND(cost!Q5 * 0.5, -1)</f>
        <v>1600</v>
      </c>
      <c r="K4" s="1">
        <f xml:space="preserve"> ROUND(cost!R5 * 0.5, -1)</f>
        <v>0</v>
      </c>
      <c r="L4" s="1">
        <f xml:space="preserve"> ROUND(cost!S5 * 0.5, -1)</f>
        <v>0</v>
      </c>
      <c r="M4" s="1">
        <f t="shared" ref="M4:M10" si="1">M3+1</f>
        <v>6</v>
      </c>
    </row>
    <row r="5" spans="1:13" x14ac:dyDescent="0.3">
      <c r="A5" s="1">
        <f t="shared" si="0"/>
        <v>4</v>
      </c>
      <c r="B5" s="1">
        <f>cost!K6</f>
        <v>1820</v>
      </c>
      <c r="C5" s="1">
        <f>cost!L6</f>
        <v>1010</v>
      </c>
      <c r="D5" s="1">
        <f>cost!M6</f>
        <v>0</v>
      </c>
      <c r="E5" s="1" t="s">
        <v>17</v>
      </c>
      <c r="F5" s="1">
        <v>3</v>
      </c>
      <c r="G5" s="1" t="s">
        <v>93</v>
      </c>
      <c r="H5" s="1">
        <f xml:space="preserve"> ROUND(cost!O6 * 0.5, -1)</f>
        <v>2150</v>
      </c>
      <c r="I5" s="1">
        <f xml:space="preserve"> ROUND(cost!P6 * 0.5, -1)</f>
        <v>170</v>
      </c>
      <c r="J5" s="1">
        <f xml:space="preserve"> ROUND(cost!Q6 * 0.5, -1)</f>
        <v>1500</v>
      </c>
      <c r="K5" s="1">
        <f xml:space="preserve"> ROUND(cost!R6 * 0.5, -1)</f>
        <v>840</v>
      </c>
      <c r="L5" s="1">
        <f xml:space="preserve"> ROUND(cost!S6 * 0.5, -1)</f>
        <v>0</v>
      </c>
      <c r="M5" s="1">
        <f t="shared" si="1"/>
        <v>7</v>
      </c>
    </row>
    <row r="6" spans="1:13" x14ac:dyDescent="0.3">
      <c r="A6" s="1">
        <f t="shared" si="0"/>
        <v>5</v>
      </c>
      <c r="B6" s="1">
        <f>cost!K7</f>
        <v>2230</v>
      </c>
      <c r="C6" s="1">
        <f>cost!L7</f>
        <v>1240</v>
      </c>
      <c r="D6" s="1">
        <f>cost!M7</f>
        <v>0</v>
      </c>
      <c r="E6" s="1" t="s">
        <v>18</v>
      </c>
      <c r="F6" s="1">
        <v>4</v>
      </c>
      <c r="G6" s="1" t="s">
        <v>93</v>
      </c>
      <c r="H6" s="1">
        <f xml:space="preserve"> ROUND(cost!O7 * 0.5, -1)</f>
        <v>2480</v>
      </c>
      <c r="I6" s="1">
        <f xml:space="preserve"> ROUND(cost!P7 * 0.5, -1)</f>
        <v>200</v>
      </c>
      <c r="J6" s="1">
        <f xml:space="preserve"> ROUND(cost!Q7 * 0.5, -1)</f>
        <v>1840</v>
      </c>
      <c r="K6" s="1">
        <f xml:space="preserve"> ROUND(cost!R7 * 0.5, -1)</f>
        <v>1030</v>
      </c>
      <c r="L6" s="1">
        <f xml:space="preserve"> ROUND(cost!S7 * 0.5, -1)</f>
        <v>0</v>
      </c>
      <c r="M6" s="1">
        <f t="shared" si="1"/>
        <v>8</v>
      </c>
    </row>
    <row r="7" spans="1:13" x14ac:dyDescent="0.3">
      <c r="A7" s="1">
        <f t="shared" si="0"/>
        <v>6</v>
      </c>
      <c r="B7" s="1">
        <f>cost!K8</f>
        <v>2670</v>
      </c>
      <c r="C7" s="1">
        <f>cost!L8</f>
        <v>1480</v>
      </c>
      <c r="D7" s="1">
        <f>cost!M8</f>
        <v>0</v>
      </c>
      <c r="E7" s="1" t="s">
        <v>19</v>
      </c>
      <c r="F7" s="1">
        <v>4</v>
      </c>
      <c r="G7" s="1" t="s">
        <v>95</v>
      </c>
      <c r="H7" s="1">
        <f xml:space="preserve"> ROUND(cost!O8 * 0.5, -1)</f>
        <v>2840</v>
      </c>
      <c r="I7" s="1">
        <f xml:space="preserve"> ROUND(cost!P8 * 0.5, -1)</f>
        <v>220</v>
      </c>
      <c r="J7" s="1">
        <f xml:space="preserve"> ROUND(cost!Q8 * 0.5, -1)</f>
        <v>2210</v>
      </c>
      <c r="K7" s="1">
        <f xml:space="preserve"> ROUND(cost!R8 * 0.5, -1)</f>
        <v>1220</v>
      </c>
      <c r="L7" s="1">
        <f xml:space="preserve"> ROUND(cost!S8 * 0.5, -1)</f>
        <v>0</v>
      </c>
      <c r="M7" s="1">
        <f t="shared" si="1"/>
        <v>9</v>
      </c>
    </row>
    <row r="8" spans="1:13" x14ac:dyDescent="0.3">
      <c r="A8" s="1">
        <f t="shared" si="0"/>
        <v>7</v>
      </c>
      <c r="B8" s="1">
        <f>cost!K9</f>
        <v>2090</v>
      </c>
      <c r="C8" s="1">
        <f>cost!L9</f>
        <v>1160</v>
      </c>
      <c r="D8" s="1">
        <f>cost!M9</f>
        <v>700</v>
      </c>
      <c r="E8" s="1" t="s">
        <v>108</v>
      </c>
      <c r="F8" s="1">
        <v>5</v>
      </c>
      <c r="G8" s="1" t="s">
        <v>95</v>
      </c>
      <c r="H8" s="1">
        <f xml:space="preserve"> ROUND(cost!O9 * 0.5, -1)</f>
        <v>3220</v>
      </c>
      <c r="I8" s="1">
        <f xml:space="preserve"> ROUND(cost!P9 * 0.5, -1)</f>
        <v>250</v>
      </c>
      <c r="J8" s="1">
        <f xml:space="preserve"> ROUND(cost!Q9 * 0.5, -1)</f>
        <v>1730</v>
      </c>
      <c r="K8" s="1">
        <f xml:space="preserve"> ROUND(cost!R9 * 0.5, -1)</f>
        <v>960</v>
      </c>
      <c r="L8" s="1">
        <f xml:space="preserve"> ROUND(cost!S9 * 0.5, -1)</f>
        <v>580</v>
      </c>
      <c r="M8" s="1">
        <f t="shared" si="1"/>
        <v>10</v>
      </c>
    </row>
    <row r="9" spans="1:13" x14ac:dyDescent="0.3">
      <c r="A9" s="1">
        <f t="shared" si="0"/>
        <v>8</v>
      </c>
      <c r="B9" s="1">
        <f>cost!K10</f>
        <v>2430</v>
      </c>
      <c r="C9" s="1">
        <f>cost!L10</f>
        <v>1350</v>
      </c>
      <c r="D9" s="1">
        <f>cost!M10</f>
        <v>810</v>
      </c>
      <c r="E9" s="1" t="s">
        <v>109</v>
      </c>
      <c r="F9" s="1">
        <v>5</v>
      </c>
      <c r="G9" s="1" t="s">
        <v>97</v>
      </c>
      <c r="H9" s="1">
        <f xml:space="preserve"> ROUND(cost!O10 * 0.5, -1)</f>
        <v>3630</v>
      </c>
      <c r="I9" s="1">
        <f xml:space="preserve"> ROUND(cost!P10 * 0.5, -1)</f>
        <v>280</v>
      </c>
      <c r="J9" s="1">
        <f xml:space="preserve"> ROUND(cost!Q10 * 0.5, -1)</f>
        <v>2010</v>
      </c>
      <c r="K9" s="1">
        <f xml:space="preserve"> ROUND(cost!R10 * 0.5, -1)</f>
        <v>1120</v>
      </c>
      <c r="L9" s="1">
        <f xml:space="preserve"> ROUND(cost!S10 * 0.5, -1)</f>
        <v>670</v>
      </c>
      <c r="M9" s="1">
        <f t="shared" si="1"/>
        <v>11</v>
      </c>
    </row>
    <row r="10" spans="1:13" x14ac:dyDescent="0.3">
      <c r="A10" s="1">
        <f t="shared" si="0"/>
        <v>9</v>
      </c>
      <c r="B10" s="1">
        <f>cost!K11</f>
        <v>2790</v>
      </c>
      <c r="C10" s="1">
        <f>cost!L11</f>
        <v>1550</v>
      </c>
      <c r="D10" s="1">
        <f>cost!M11</f>
        <v>930</v>
      </c>
      <c r="E10" s="1" t="s">
        <v>110</v>
      </c>
      <c r="F10" s="1">
        <v>6</v>
      </c>
      <c r="G10" s="1" t="s">
        <v>97</v>
      </c>
      <c r="H10" s="1">
        <f xml:space="preserve"> ROUND(cost!O11 * 0.5, -1)</f>
        <v>4070</v>
      </c>
      <c r="I10" s="1">
        <f xml:space="preserve"> ROUND(cost!P11 * 0.5, -1)</f>
        <v>310</v>
      </c>
      <c r="J10" s="1">
        <f xml:space="preserve"> ROUND(cost!Q11 * 0.5, -1)</f>
        <v>2300</v>
      </c>
      <c r="K10" s="1">
        <f xml:space="preserve"> ROUND(cost!R11 * 0.5, -1)</f>
        <v>1280</v>
      </c>
      <c r="L10" s="1">
        <f xml:space="preserve"> ROUND(cost!S11 * 0.5, -1)</f>
        <v>770</v>
      </c>
      <c r="M10" s="1">
        <f t="shared" si="1"/>
        <v>12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P1" sqref="P1"/>
    </sheetView>
  </sheetViews>
  <sheetFormatPr defaultRowHeight="14.4" x14ac:dyDescent="0.3"/>
  <cols>
    <col min="1" max="4" width="10.77734375" style="1" customWidth="1"/>
    <col min="5" max="10" width="14.77734375" style="1" customWidth="1"/>
    <col min="11" max="11" width="12.77734375" style="1" customWidth="1"/>
    <col min="12" max="15" width="14.77734375" style="1" customWidth="1"/>
    <col min="16" max="16" width="1.77734375" customWidth="1"/>
  </cols>
  <sheetData>
    <row r="1" spans="1:15" s="2" customFormat="1" x14ac:dyDescent="0.3">
      <c r="A1" s="3" t="s">
        <v>4</v>
      </c>
      <c r="B1" s="3" t="s">
        <v>44</v>
      </c>
      <c r="C1" s="3" t="s">
        <v>45</v>
      </c>
      <c r="D1" s="3" t="s">
        <v>46</v>
      </c>
      <c r="E1" s="3" t="s">
        <v>107</v>
      </c>
      <c r="F1" s="3" t="s">
        <v>136</v>
      </c>
      <c r="G1" s="3" t="s">
        <v>137</v>
      </c>
      <c r="H1" s="3" t="s">
        <v>142</v>
      </c>
      <c r="I1" s="3" t="s">
        <v>138</v>
      </c>
      <c r="J1" s="3" t="s">
        <v>139</v>
      </c>
      <c r="K1" s="3" t="s">
        <v>143</v>
      </c>
      <c r="L1" s="3" t="s">
        <v>140</v>
      </c>
      <c r="M1" s="3" t="s">
        <v>144</v>
      </c>
      <c r="N1" s="3" t="s">
        <v>141</v>
      </c>
      <c r="O1" s="3" t="s">
        <v>145</v>
      </c>
    </row>
    <row r="2" spans="1:15" x14ac:dyDescent="0.3">
      <c r="A2" s="1">
        <v>1</v>
      </c>
      <c r="B2" s="1">
        <f>cost!K3</f>
        <v>1080</v>
      </c>
      <c r="C2" s="1">
        <f>cost!L3</f>
        <v>0</v>
      </c>
      <c r="D2" s="1">
        <f>cost!M3</f>
        <v>0</v>
      </c>
      <c r="E2" s="1" t="s">
        <v>94</v>
      </c>
      <c r="F2" s="11" t="s">
        <v>160</v>
      </c>
      <c r="G2" s="1">
        <v>1</v>
      </c>
      <c r="H2" s="1">
        <v>1</v>
      </c>
      <c r="I2" s="11" t="s">
        <v>167</v>
      </c>
      <c r="J2" s="1">
        <v>1</v>
      </c>
      <c r="K2" s="1">
        <v>1</v>
      </c>
      <c r="L2" s="11" t="s">
        <v>153</v>
      </c>
      <c r="M2" s="1">
        <v>1</v>
      </c>
      <c r="N2" s="11" t="s">
        <v>146</v>
      </c>
      <c r="O2" s="1">
        <v>1</v>
      </c>
    </row>
    <row r="3" spans="1:15" x14ac:dyDescent="0.3">
      <c r="A3" s="1">
        <f>A2+1</f>
        <v>2</v>
      </c>
      <c r="B3" s="1">
        <f>cost!K4</f>
        <v>1490</v>
      </c>
      <c r="C3" s="1">
        <f>cost!L4</f>
        <v>0</v>
      </c>
      <c r="D3" s="1">
        <f>cost!M4</f>
        <v>0</v>
      </c>
      <c r="E3" s="1" t="s">
        <v>15</v>
      </c>
      <c r="F3" s="11" t="s">
        <v>165</v>
      </c>
      <c r="G3" s="1">
        <v>1</v>
      </c>
      <c r="H3" s="1">
        <v>1</v>
      </c>
      <c r="I3" s="12" t="s">
        <v>166</v>
      </c>
      <c r="J3" s="1">
        <v>1</v>
      </c>
      <c r="K3" s="1">
        <v>1</v>
      </c>
      <c r="L3" s="11" t="s">
        <v>154</v>
      </c>
      <c r="M3" s="1">
        <v>1</v>
      </c>
      <c r="N3" s="11" t="s">
        <v>147</v>
      </c>
      <c r="O3" s="1">
        <v>1</v>
      </c>
    </row>
    <row r="4" spans="1:15" x14ac:dyDescent="0.3">
      <c r="A4" s="1">
        <f t="shared" ref="A4:A10" si="0">A3+1</f>
        <v>3</v>
      </c>
      <c r="B4" s="1">
        <f>cost!K5</f>
        <v>1940</v>
      </c>
      <c r="C4" s="1">
        <f>cost!L5</f>
        <v>0</v>
      </c>
      <c r="D4" s="1">
        <f>cost!M5</f>
        <v>0</v>
      </c>
      <c r="E4" s="1" t="s">
        <v>16</v>
      </c>
      <c r="F4" s="11" t="s">
        <v>161</v>
      </c>
      <c r="G4" s="1">
        <v>1</v>
      </c>
      <c r="H4" s="1">
        <v>1</v>
      </c>
      <c r="I4" s="11" t="s">
        <v>166</v>
      </c>
      <c r="J4" s="13">
        <v>2</v>
      </c>
      <c r="K4" s="1">
        <v>1</v>
      </c>
      <c r="L4" s="11" t="s">
        <v>155</v>
      </c>
      <c r="M4" s="1">
        <v>1</v>
      </c>
      <c r="N4" s="11" t="s">
        <v>148</v>
      </c>
      <c r="O4" s="1">
        <v>1</v>
      </c>
    </row>
    <row r="5" spans="1:15" x14ac:dyDescent="0.3">
      <c r="A5" s="1">
        <f t="shared" si="0"/>
        <v>4</v>
      </c>
      <c r="B5" s="1">
        <f>cost!K6</f>
        <v>1820</v>
      </c>
      <c r="C5" s="1">
        <f>cost!L6</f>
        <v>1010</v>
      </c>
      <c r="D5" s="1">
        <f>cost!M6</f>
        <v>0</v>
      </c>
      <c r="E5" s="1" t="s">
        <v>17</v>
      </c>
      <c r="F5" s="11" t="s">
        <v>161</v>
      </c>
      <c r="G5" s="1">
        <v>2</v>
      </c>
      <c r="H5" s="1">
        <v>1</v>
      </c>
      <c r="I5" s="12" t="s">
        <v>168</v>
      </c>
      <c r="J5" s="1">
        <v>2</v>
      </c>
      <c r="K5" s="1">
        <v>1</v>
      </c>
      <c r="L5" s="11" t="s">
        <v>155</v>
      </c>
      <c r="M5" s="1">
        <v>2</v>
      </c>
      <c r="N5" s="11" t="s">
        <v>148</v>
      </c>
      <c r="O5" s="1">
        <v>2</v>
      </c>
    </row>
    <row r="6" spans="1:15" x14ac:dyDescent="0.3">
      <c r="A6" s="1">
        <f t="shared" si="0"/>
        <v>5</v>
      </c>
      <c r="B6" s="1">
        <f>cost!K7</f>
        <v>2230</v>
      </c>
      <c r="C6" s="1">
        <f>cost!L7</f>
        <v>1240</v>
      </c>
      <c r="D6" s="1">
        <f>cost!M7</f>
        <v>0</v>
      </c>
      <c r="E6" s="1" t="s">
        <v>18</v>
      </c>
      <c r="F6" s="11" t="s">
        <v>162</v>
      </c>
      <c r="G6" s="1">
        <v>2</v>
      </c>
      <c r="H6" s="1">
        <v>1</v>
      </c>
      <c r="I6" s="11" t="s">
        <v>168</v>
      </c>
      <c r="J6" s="13">
        <v>3</v>
      </c>
      <c r="K6" s="1">
        <v>1</v>
      </c>
      <c r="L6" s="11" t="s">
        <v>156</v>
      </c>
      <c r="M6" s="1">
        <v>2</v>
      </c>
      <c r="N6" s="11" t="s">
        <v>149</v>
      </c>
      <c r="O6" s="1">
        <v>2</v>
      </c>
    </row>
    <row r="7" spans="1:15" x14ac:dyDescent="0.3">
      <c r="A7" s="1">
        <f t="shared" si="0"/>
        <v>6</v>
      </c>
      <c r="B7" s="1">
        <f>cost!K8</f>
        <v>2670</v>
      </c>
      <c r="C7" s="1">
        <f>cost!L8</f>
        <v>1480</v>
      </c>
      <c r="D7" s="1">
        <f>cost!M8</f>
        <v>0</v>
      </c>
      <c r="E7" s="1" t="s">
        <v>19</v>
      </c>
      <c r="F7" s="11" t="s">
        <v>162</v>
      </c>
      <c r="G7" s="1">
        <v>2</v>
      </c>
      <c r="H7" s="1">
        <v>2</v>
      </c>
      <c r="I7" s="11" t="s">
        <v>168</v>
      </c>
      <c r="J7" s="1">
        <v>3</v>
      </c>
      <c r="K7" s="13">
        <v>2</v>
      </c>
      <c r="L7" s="11" t="s">
        <v>157</v>
      </c>
      <c r="M7" s="1">
        <v>2</v>
      </c>
      <c r="N7" s="11" t="s">
        <v>150</v>
      </c>
      <c r="O7" s="1">
        <v>2</v>
      </c>
    </row>
    <row r="8" spans="1:15" x14ac:dyDescent="0.3">
      <c r="A8" s="1">
        <f t="shared" si="0"/>
        <v>7</v>
      </c>
      <c r="B8" s="1">
        <f>cost!K9</f>
        <v>2090</v>
      </c>
      <c r="C8" s="1">
        <f>cost!L9</f>
        <v>1160</v>
      </c>
      <c r="D8" s="1">
        <f>cost!M9</f>
        <v>700</v>
      </c>
      <c r="E8" s="1" t="s">
        <v>108</v>
      </c>
      <c r="F8" s="11" t="s">
        <v>162</v>
      </c>
      <c r="G8" s="1">
        <v>3</v>
      </c>
      <c r="H8" s="1">
        <v>2</v>
      </c>
      <c r="I8" s="12" t="s">
        <v>169</v>
      </c>
      <c r="J8" s="1">
        <v>3</v>
      </c>
      <c r="K8" s="1">
        <v>2</v>
      </c>
      <c r="L8" s="11" t="s">
        <v>157</v>
      </c>
      <c r="M8" s="1">
        <v>3</v>
      </c>
      <c r="N8" s="11" t="s">
        <v>150</v>
      </c>
      <c r="O8" s="1">
        <v>3</v>
      </c>
    </row>
    <row r="9" spans="1:15" x14ac:dyDescent="0.3">
      <c r="A9" s="1">
        <f t="shared" si="0"/>
        <v>8</v>
      </c>
      <c r="B9" s="1">
        <f>cost!K10</f>
        <v>2430</v>
      </c>
      <c r="C9" s="1">
        <f>cost!L10</f>
        <v>1350</v>
      </c>
      <c r="D9" s="1">
        <f>cost!M10</f>
        <v>810</v>
      </c>
      <c r="E9" s="1" t="s">
        <v>109</v>
      </c>
      <c r="F9" s="11" t="s">
        <v>163</v>
      </c>
      <c r="G9" s="1">
        <v>3</v>
      </c>
      <c r="H9" s="1">
        <v>2</v>
      </c>
      <c r="I9" s="11" t="s">
        <v>169</v>
      </c>
      <c r="J9" s="13">
        <v>4</v>
      </c>
      <c r="K9" s="1">
        <v>2</v>
      </c>
      <c r="L9" s="11" t="s">
        <v>158</v>
      </c>
      <c r="M9" s="1">
        <v>3</v>
      </c>
      <c r="N9" s="11" t="s">
        <v>151</v>
      </c>
      <c r="O9" s="1">
        <v>3</v>
      </c>
    </row>
    <row r="10" spans="1:15" x14ac:dyDescent="0.3">
      <c r="A10" s="1">
        <f t="shared" si="0"/>
        <v>9</v>
      </c>
      <c r="B10" s="1">
        <f>cost!K11</f>
        <v>2790</v>
      </c>
      <c r="C10" s="1">
        <f>cost!L11</f>
        <v>1550</v>
      </c>
      <c r="D10" s="1">
        <f>cost!M11</f>
        <v>930</v>
      </c>
      <c r="E10" s="1" t="s">
        <v>110</v>
      </c>
      <c r="F10" s="11" t="s">
        <v>164</v>
      </c>
      <c r="G10" s="1">
        <v>3</v>
      </c>
      <c r="H10" s="1">
        <v>2</v>
      </c>
      <c r="I10" s="12" t="s">
        <v>170</v>
      </c>
      <c r="J10" s="1">
        <v>4</v>
      </c>
      <c r="K10" s="1">
        <v>2</v>
      </c>
      <c r="L10" s="11" t="s">
        <v>159</v>
      </c>
      <c r="M10" s="1">
        <v>3</v>
      </c>
      <c r="N10" s="11" t="s">
        <v>152</v>
      </c>
      <c r="O10" s="1">
        <v>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</vt:lpstr>
      <vt:lpstr>UnlockableThief</vt:lpstr>
      <vt:lpstr>UnlockableItem</vt:lpstr>
      <vt:lpstr>ThiefLevel</vt:lpstr>
      <vt:lpstr>KeepUpgrades</vt:lpstr>
      <vt:lpstr>SingletonUpgrades</vt:lpstr>
      <vt:lpstr>StorageUpgrades</vt:lpstr>
      <vt:lpstr>FactoryUpgrades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2023-12-09T17:18:29Z</dcterms:modified>
</cp:coreProperties>
</file>