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liphenson/Desktop/"/>
    </mc:Choice>
  </mc:AlternateContent>
  <xr:revisionPtr revIDLastSave="0" documentId="13_ncr:1_{20323073-DF3D-2945-9AD3-950D47E5AD82}" xr6:coauthVersionLast="47" xr6:coauthVersionMax="47" xr10:uidLastSave="{00000000-0000-0000-0000-000000000000}"/>
  <bookViews>
    <workbookView xWindow="-3660" yWindow="-21100" windowWidth="38400" windowHeight="21100" activeTab="4" xr2:uid="{00000000-000D-0000-FFFF-FFFF00000000}"/>
  </bookViews>
  <sheets>
    <sheet name="Sheet1" sheetId="1" r:id="rId1"/>
    <sheet name="Sheet2" sheetId="2" r:id="rId2"/>
    <sheet name="Sheet3" sheetId="4" r:id="rId3"/>
    <sheet name="Sheet4" sheetId="6" r:id="rId4"/>
    <sheet name="Sheet5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B13" i="7"/>
  <c r="C12" i="7"/>
  <c r="C11" i="7"/>
  <c r="C10" i="7"/>
  <c r="C9" i="7"/>
  <c r="C8" i="7"/>
  <c r="B12" i="7"/>
  <c r="B11" i="7"/>
  <c r="B10" i="7"/>
  <c r="B9" i="7"/>
  <c r="B8" i="7"/>
  <c r="C7" i="7"/>
  <c r="C6" i="7"/>
  <c r="C5" i="7"/>
  <c r="B7" i="7"/>
  <c r="B6" i="7"/>
  <c r="B5" i="7"/>
  <c r="C4" i="7"/>
  <c r="B4" i="7"/>
  <c r="C3" i="7"/>
  <c r="B3" i="7"/>
  <c r="C2" i="7"/>
  <c r="B2" i="7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<sst xmlns="http://schemas.openxmlformats.org/spreadsheetml/2006/main" count="33048" uniqueCount="8403">
  <si>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</si>
  <si>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</si>
  <si>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</si>
  <si>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</si>
  <si>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</si>
  <si>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</si>
  <si>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</si>
  <si>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</si>
  <si>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</si>
  <si>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</si>
  <si>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</si>
  <si>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</si>
  <si>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</si>
  <si>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</si>
  <si>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</si>
  <si>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</si>
  <si>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</si>
  <si>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</si>
  <si>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</si>
  <si>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</si>
  <si>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</si>
  <si>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</si>
  <si>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</si>
  <si>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</si>
  <si>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</si>
  <si>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</si>
  <si>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</si>
  <si>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</si>
  <si>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</si>
  <si>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</si>
  <si>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</si>
  <si>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</si>
  <si>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</si>
  <si>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</si>
  <si>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</si>
  <si>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</si>
  <si>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</si>
  <si>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</si>
  <si>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</si>
  <si>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</si>
  <si>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</si>
  <si>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</si>
  <si>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</si>
  <si>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</si>
  <si>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</si>
  <si>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</si>
  <si>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</si>
  <si>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</si>
  <si>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</si>
  <si>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</si>
  <si>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</si>
  <si>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</si>
  <si>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</si>
  <si>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</si>
  <si>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</si>
  <si>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</si>
  <si>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</si>
  <si>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</si>
  <si>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</si>
  <si>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</si>
  <si>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</si>
  <si>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</si>
  <si>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</si>
  <si>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</si>
  <si>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</si>
  <si>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</si>
  <si>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</si>
  <si>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</si>
  <si>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</si>
  <si>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</si>
  <si>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</si>
  <si>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</si>
  <si>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</si>
  <si>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</si>
  <si>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</si>
  <si>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</si>
  <si>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</si>
  <si>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</si>
  <si>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</si>
  <si>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</si>
  <si>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</si>
  <si>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</si>
  <si>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</si>
  <si>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</si>
  <si>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</si>
  <si>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</si>
  <si>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</si>
  <si>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</si>
  <si>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</si>
  <si>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</si>
  <si>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</si>
  <si>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</si>
  <si>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</si>
  <si>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</si>
  <si>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</si>
  <si>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</si>
  <si>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</si>
  <si>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</si>
  <si>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</si>
  <si>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</si>
  <si>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</si>
  <si>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</si>
  <si>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</si>
  <si>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</si>
  <si>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</si>
  <si>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</si>
  <si>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</si>
  <si>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</si>
  <si>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</si>
  <si>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</si>
  <si>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</si>
  <si>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</si>
  <si>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</si>
  <si>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</si>
  <si>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</si>
  <si>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</si>
  <si>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</si>
  <si>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</si>
  <si>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</si>
  <si>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</si>
  <si>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</si>
  <si>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</si>
  <si>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</si>
  <si>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</si>
  <si>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</si>
  <si>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</si>
  <si>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</si>
  <si>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</si>
  <si>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</si>
  <si>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</si>
  <si>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</si>
  <si>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</si>
  <si>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</si>
  <si>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</si>
  <si>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</si>
  <si>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</si>
  <si>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</si>
  <si>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</si>
  <si>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</si>
  <si>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</si>
  <si>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</si>
  <si>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</si>
  <si>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</si>
  <si>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</si>
  <si>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</si>
  <si>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</si>
  <si>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</si>
  <si>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</si>
  <si>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</si>
  <si>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</si>
  <si>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</si>
  <si>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</si>
  <si>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</si>
  <si>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</si>
  <si>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</si>
  <si>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</si>
  <si>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</si>
  <si>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</si>
  <si>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</si>
  <si>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</si>
  <si>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</si>
  <si>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</si>
  <si>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</si>
  <si>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</si>
  <si>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</si>
  <si>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</si>
  <si>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</si>
  <si>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</si>
  <si>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</si>
  <si>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</si>
  <si>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</si>
  <si>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</si>
  <si>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</si>
  <si>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</si>
  <si>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</si>
  <si>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</si>
  <si>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</si>
  <si>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</si>
  <si>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</si>
  <si>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</si>
  <si>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</si>
  <si>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</si>
  <si>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</si>
  <si>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</si>
  <si>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</si>
  <si>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</si>
  <si>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</si>
  <si>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</si>
  <si>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</si>
  <si>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</si>
  <si>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</si>
  <si>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</si>
  <si>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</si>
  <si>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</si>
  <si>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</si>
  <si>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</si>
  <si>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</si>
  <si>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</si>
  <si>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</si>
  <si>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</si>
  <si>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</si>
  <si>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</si>
  <si>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</si>
  <si>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</si>
  <si>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</si>
  <si>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</si>
  <si>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</si>
  <si>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</si>
  <si>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</si>
  <si>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</si>
  <si>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</si>
  <si>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</si>
  <si>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</si>
  <si>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</si>
  <si>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</si>
  <si>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</si>
  <si>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</si>
  <si>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</si>
  <si>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</si>
  <si>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</si>
  <si>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</si>
  <si>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</si>
  <si>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</si>
  <si>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</si>
  <si>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</si>
  <si>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</si>
  <si>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</si>
  <si>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</si>
  <si>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</si>
  <si>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</si>
  <si>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</si>
  <si>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</si>
  <si>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</si>
  <si>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</si>
  <si>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</si>
  <si>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</si>
  <si>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</si>
  <si>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</si>
  <si>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</si>
  <si>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</si>
  <si>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</si>
  <si>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</si>
  <si>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</si>
  <si>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</si>
  <si>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</si>
  <si>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</si>
  <si>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</si>
  <si>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</si>
  <si>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</si>
  <si>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</si>
  <si>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</si>
  <si>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</si>
  <si>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</si>
  <si>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</si>
  <si>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</si>
  <si>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</si>
  <si>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</si>
  <si>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</si>
  <si>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</si>
  <si>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</si>
  <si>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</si>
  <si>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</si>
  <si>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</si>
  <si>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</si>
  <si>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</si>
  <si>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</si>
  <si>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</si>
  <si>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</si>
  <si>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</si>
  <si>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</si>
  <si>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</si>
  <si>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</si>
  <si>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</si>
  <si>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</si>
  <si>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</si>
  <si>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</si>
  <si>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</si>
  <si>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</si>
  <si>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</si>
  <si>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</si>
  <si>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</si>
  <si>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</si>
  <si>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</si>
  <si>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</si>
  <si>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</si>
  <si>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</si>
  <si>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</si>
  <si>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</si>
  <si>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</si>
  <si>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</si>
  <si>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</si>
  <si>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</si>
  <si>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</si>
  <si>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</si>
  <si>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</si>
  <si>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</si>
  <si>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</si>
  <si>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</si>
  <si>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</si>
  <si>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</si>
  <si>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</si>
  <si>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</si>
  <si>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</si>
  <si>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</si>
  <si>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</si>
  <si>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</si>
  <si>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</si>
  <si>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</si>
  <si>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</si>
  <si>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</si>
  <si>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</si>
  <si>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</si>
  <si>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</si>
  <si>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</si>
  <si>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</si>
  <si>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</si>
  <si>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</si>
  <si>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</si>
  <si>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</si>
  <si>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</si>
  <si>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</si>
  <si>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</si>
  <si>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</si>
  <si>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</si>
  <si>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</si>
  <si>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</si>
  <si>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</si>
  <si>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</si>
  <si>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</si>
  <si>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</si>
  <si>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</si>
  <si>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</si>
  <si>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</si>
  <si>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</si>
  <si>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</si>
  <si>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</si>
  <si>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</si>
  <si>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</si>
  <si>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</si>
  <si>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</si>
  <si>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</si>
  <si>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</si>
  <si>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</si>
  <si>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</si>
  <si>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</si>
  <si>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</si>
  <si>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</si>
  <si>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</si>
  <si>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</si>
  <si>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</si>
  <si>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</si>
  <si>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</si>
  <si>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</si>
  <si>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</si>
  <si>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</si>
  <si>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</si>
  <si>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</si>
  <si>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</si>
  <si>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</si>
  <si>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</si>
  <si>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</si>
  <si>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</si>
  <si>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</si>
  <si>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</si>
  <si>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</si>
  <si>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</si>
  <si>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</si>
  <si>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</si>
  <si>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</si>
  <si>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</si>
  <si>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</si>
  <si>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</si>
  <si>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</si>
  <si>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</si>
  <si>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</si>
  <si>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</si>
  <si>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</si>
  <si>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</si>
  <si>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</si>
  <si>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</si>
  <si>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</si>
  <si>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</si>
  <si>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</si>
  <si>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</si>
  <si>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</si>
  <si>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</si>
  <si>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</si>
  <si>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</si>
  <si>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</si>
  <si>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</si>
  <si>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</si>
  <si>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</si>
  <si>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</si>
  <si>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</si>
  <si>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</si>
  <si>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</si>
  <si>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</si>
  <si>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</si>
  <si>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</si>
  <si>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</si>
  <si>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</si>
  <si>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</si>
  <si>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</si>
  <si>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</si>
  <si>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</si>
  <si>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</si>
  <si>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</si>
  <si>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</si>
  <si>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</si>
  <si>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</si>
  <si>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</si>
  <si>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</si>
  <si>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</si>
  <si>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</si>
  <si>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</si>
  <si>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</si>
  <si>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</si>
  <si>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</si>
  <si>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</si>
  <si>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</si>
  <si>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</si>
  <si>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</si>
  <si>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</si>
  <si>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</si>
  <si>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</si>
  <si>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</si>
  <si>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</si>
  <si>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</si>
  <si>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</si>
  <si>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</si>
  <si>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</si>
  <si>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</si>
  <si>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</si>
  <si>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</si>
  <si>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</si>
  <si>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</si>
  <si>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</si>
  <si>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</si>
  <si>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</si>
  <si>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</si>
  <si>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</si>
  <si>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</si>
  <si>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</si>
  <si>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</si>
  <si>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</si>
  <si>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</si>
  <si>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</si>
  <si>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</si>
  <si>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</si>
  <si>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</si>
  <si>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</si>
  <si>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</si>
  <si>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</si>
  <si>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</si>
  <si>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</si>
  <si>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</si>
  <si>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</si>
  <si>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</si>
  <si>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</si>
  <si>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</si>
  <si>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</si>
  <si>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</si>
  <si>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</si>
  <si>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</si>
  <si>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</si>
  <si>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</si>
  <si>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</si>
  <si>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</si>
  <si>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</si>
  <si>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</si>
  <si>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</si>
  <si>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</si>
  <si>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</si>
  <si>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</si>
  <si>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</si>
  <si>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</si>
  <si>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</si>
  <si>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</si>
  <si>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</si>
  <si>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</si>
  <si>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</si>
  <si>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</si>
  <si>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</si>
  <si>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</si>
  <si>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</si>
  <si>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</si>
  <si>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</si>
  <si>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</si>
  <si>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</si>
  <si>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</si>
  <si>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</si>
  <si>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</si>
  <si>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</si>
  <si>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</si>
  <si>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</si>
  <si>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</si>
  <si>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</si>
  <si>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</si>
  <si>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</si>
  <si>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</si>
  <si>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</si>
  <si>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</si>
  <si>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</si>
  <si>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</si>
  <si>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</si>
  <si>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</si>
  <si>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</si>
  <si>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</si>
  <si>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</si>
  <si>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</si>
  <si>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</si>
  <si>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</si>
  <si>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</si>
  <si>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</si>
  <si>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</si>
  <si>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</si>
  <si>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</si>
  <si>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</si>
  <si>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</si>
  <si>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</si>
  <si>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</si>
  <si>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</si>
  <si>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</si>
  <si>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</si>
  <si>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</si>
  <si>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</si>
  <si>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</si>
  <si>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</si>
  <si>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</si>
  <si>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</si>
  <si>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</si>
  <si>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</si>
  <si>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</si>
  <si>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</si>
  <si>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</si>
  <si>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</si>
  <si>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</si>
  <si>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</si>
  <si>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</si>
  <si>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</si>
  <si>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</si>
  <si>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</si>
  <si>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</si>
  <si>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</si>
  <si>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</si>
  <si>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</si>
  <si>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</si>
  <si>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</si>
  <si>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</si>
  <si>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</si>
  <si>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</si>
  <si>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</si>
  <si>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</si>
  <si>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</si>
  <si>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</si>
  <si>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</si>
  <si>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</si>
  <si>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</si>
  <si>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</si>
  <si>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</si>
  <si>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</si>
  <si>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</si>
  <si>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</si>
  <si>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</si>
  <si>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</si>
  <si>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</si>
  <si>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</si>
  <si>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</si>
  <si>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</si>
  <si>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</si>
  <si>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</si>
  <si>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</si>
  <si>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</si>
  <si>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</si>
  <si>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</si>
  <si>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</si>
  <si>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</si>
  <si>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</si>
  <si>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</si>
  <si>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</si>
  <si>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</si>
  <si>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</si>
  <si>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</si>
  <si>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</si>
  <si>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</si>
  <si>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</si>
  <si>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</si>
  <si>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</si>
  <si>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</si>
  <si>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</si>
  <si>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</si>
  <si>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</si>
  <si>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</si>
  <si>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</si>
  <si>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</si>
  <si>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</si>
  <si>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</si>
  <si>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</si>
  <si>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</si>
  <si>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</si>
  <si>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</si>
  <si>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</si>
  <si>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</si>
  <si>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</si>
  <si>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</si>
  <si>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</si>
  <si>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</si>
  <si>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</si>
  <si>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</si>
  <si>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</si>
  <si>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</si>
  <si>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</si>
  <si>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</si>
  <si>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</si>
  <si>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</si>
  <si>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</si>
  <si>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</si>
  <si>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</si>
  <si>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</si>
  <si>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</si>
  <si>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</si>
  <si>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</si>
  <si>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</si>
  <si>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</si>
  <si>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</si>
  <si>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</si>
  <si>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</si>
  <si>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</si>
  <si>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</si>
  <si>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</si>
  <si>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</si>
  <si>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</si>
  <si>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</si>
  <si>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</si>
  <si>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</si>
  <si>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</si>
  <si>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</si>
  <si>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</si>
  <si>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</si>
  <si>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</si>
  <si>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</si>
  <si>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</si>
  <si>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</si>
  <si>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</si>
  <si>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</si>
  <si>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</si>
  <si>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</si>
  <si>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</si>
  <si>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</si>
  <si>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</si>
  <si>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</si>
  <si>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</si>
  <si>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</si>
  <si>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</si>
  <si>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</si>
  <si>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</si>
  <si>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</si>
  <si>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</si>
  <si>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</si>
  <si>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</si>
  <si>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</si>
  <si>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</si>
  <si>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</si>
  <si>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</si>
  <si>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</si>
  <si>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</si>
  <si>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</si>
  <si>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</si>
  <si>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</si>
  <si>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</si>
  <si>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</si>
  <si>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</si>
  <si>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</si>
  <si>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</si>
  <si>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</si>
  <si>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</si>
  <si>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</si>
  <si>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</si>
  <si>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</si>
  <si>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</si>
  <si>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</si>
  <si>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</si>
  <si>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</si>
  <si>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</si>
  <si>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</si>
  <si>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</si>
  <si>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</si>
  <si>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</si>
  <si>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</si>
  <si>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</si>
  <si>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</si>
  <si>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</si>
  <si>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</si>
  <si>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</si>
  <si>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</si>
  <si>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</si>
  <si>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</si>
  <si>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</si>
  <si>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</si>
  <si>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</si>
  <si>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</si>
  <si>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</si>
  <si>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</si>
  <si>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</si>
  <si>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</si>
  <si>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</si>
  <si>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</si>
  <si>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</si>
  <si>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</si>
  <si>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</si>
  <si>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</si>
  <si>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</si>
  <si>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</si>
  <si>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</si>
  <si>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</si>
  <si>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</si>
  <si>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</si>
  <si>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</si>
  <si>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</si>
  <si>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</si>
  <si>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</si>
  <si>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</si>
  <si>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</si>
  <si>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</si>
  <si>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</si>
  <si>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</si>
  <si>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</si>
  <si>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</si>
  <si>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</si>
  <si>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</si>
  <si>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</si>
  <si>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</si>
  <si>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</si>
  <si>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</si>
  <si>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</si>
  <si>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</si>
  <si>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</si>
  <si>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</si>
  <si>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</si>
  <si>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</si>
  <si>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</si>
  <si>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</si>
  <si>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</si>
  <si>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</si>
  <si>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</si>
  <si>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</si>
  <si>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</si>
  <si>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</si>
  <si>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</si>
  <si>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</si>
  <si>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</si>
  <si>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</si>
  <si>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</si>
  <si>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</si>
  <si>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</si>
  <si>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</si>
  <si>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</si>
  <si>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</si>
  <si>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</si>
  <si>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</si>
  <si>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</si>
  <si>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</si>
  <si>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</si>
  <si>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</si>
  <si>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</si>
  <si>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</si>
  <si>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</si>
  <si>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</si>
  <si>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</si>
  <si>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</si>
  <si>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</si>
  <si>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</si>
  <si>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</si>
  <si>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</si>
  <si>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</si>
  <si>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</si>
  <si>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</si>
  <si>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</si>
  <si>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</si>
  <si>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</si>
  <si>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</si>
  <si>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</si>
  <si>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</si>
  <si>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</si>
  <si>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</si>
  <si>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</si>
  <si>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</si>
  <si>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</si>
  <si>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</si>
  <si>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</si>
  <si>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</si>
  <si>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</si>
  <si>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</si>
  <si>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</si>
  <si>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</si>
  <si>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</si>
  <si>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</si>
  <si>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</si>
  <si>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</si>
  <si>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</si>
  <si>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</si>
  <si>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</si>
  <si>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</si>
  <si>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</si>
  <si>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</si>
  <si>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</si>
  <si>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</si>
  <si>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</si>
  <si>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</si>
  <si>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</si>
  <si>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</si>
  <si>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</si>
  <si>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</si>
  <si>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</si>
  <si>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</si>
  <si>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</si>
  <si>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</si>
  <si>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</si>
  <si>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</si>
  <si>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</si>
  <si>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</si>
  <si>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</si>
  <si>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</si>
  <si>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</si>
  <si>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</si>
  <si>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</si>
  <si>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</si>
  <si>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</si>
  <si>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</si>
  <si>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</si>
  <si>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</si>
  <si>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</si>
  <si>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</si>
  <si>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</si>
  <si>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</si>
  <si>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</si>
  <si>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</si>
  <si>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</si>
  <si>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</si>
  <si>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</si>
  <si>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</si>
  <si>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</si>
  <si>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</si>
  <si>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</si>
  <si>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</si>
  <si>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</si>
  <si>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</si>
  <si>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</si>
  <si>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</si>
  <si>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</si>
  <si>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</si>
  <si>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</si>
  <si>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</si>
  <si>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</si>
  <si>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</si>
  <si>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</si>
  <si>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</si>
  <si>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</si>
  <si>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</si>
  <si>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</si>
  <si>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</si>
  <si>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</si>
  <si>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</si>
  <si>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</si>
  <si>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</si>
  <si>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</si>
  <si>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</si>
  <si>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</si>
  <si>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</si>
  <si>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</si>
  <si>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</si>
  <si>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</si>
  <si>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</si>
  <si>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</si>
  <si>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</si>
  <si>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</si>
  <si>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</si>
  <si>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</si>
  <si>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</si>
  <si>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</si>
  <si>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</si>
  <si>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</si>
  <si>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</si>
  <si>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</si>
  <si>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</si>
  <si>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</si>
  <si>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</si>
  <si>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</si>
  <si>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</si>
  <si>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</si>
  <si>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</si>
  <si>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</si>
  <si>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</si>
  <si>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</si>
  <si>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</si>
  <si>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</si>
  <si>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</si>
  <si>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</si>
  <si>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</si>
  <si>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</si>
  <si>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</si>
  <si>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</si>
  <si>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</si>
  <si>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</si>
  <si>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</si>
  <si>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</si>
  <si>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</si>
  <si>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</si>
  <si>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</si>
  <si>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</si>
  <si>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</si>
  <si>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</si>
  <si>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</si>
  <si>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</si>
  <si>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</si>
  <si>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</si>
  <si>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</si>
  <si>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</si>
  <si>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</si>
  <si>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</si>
  <si>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</si>
  <si>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</si>
  <si>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</si>
  <si>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</si>
  <si>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</si>
  <si>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</si>
  <si>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</si>
  <si>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</si>
  <si>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</si>
  <si>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</si>
  <si>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</si>
  <si>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</si>
  <si>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</si>
  <si>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</si>
  <si>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</si>
  <si>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</si>
  <si>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</si>
  <si>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</si>
  <si>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</si>
  <si>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</si>
  <si>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</si>
  <si>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</si>
  <si>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</si>
  <si>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</si>
  <si>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</si>
  <si>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</si>
  <si>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</si>
  <si>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</si>
  <si>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</si>
  <si>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</si>
  <si>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</si>
  <si>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</si>
  <si>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</si>
  <si>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</si>
  <si>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</si>
  <si>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</si>
  <si>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</si>
  <si>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</si>
  <si>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</si>
  <si>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</si>
  <si>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</si>
  <si>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</si>
  <si>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</si>
  <si>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</si>
  <si>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</si>
  <si>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</si>
  <si>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</si>
  <si>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</si>
  <si>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</si>
  <si>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</si>
  <si>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</si>
  <si>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</si>
  <si>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</si>
  <si>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</si>
  <si>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</si>
  <si>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</si>
  <si>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</si>
  <si>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</si>
  <si>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</si>
  <si>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</si>
  <si>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</si>
  <si>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</si>
  <si>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</si>
  <si>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</si>
  <si>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</si>
  <si>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</si>
  <si>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</si>
  <si>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</si>
  <si>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</si>
  <si>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</si>
  <si>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</si>
  <si>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</si>
  <si>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</si>
  <si>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</si>
  <si>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</si>
  <si>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</si>
  <si>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</si>
  <si>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</si>
  <si>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</si>
  <si>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</si>
  <si>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</si>
  <si>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</si>
  <si>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</si>
  <si>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</si>
  <si>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</si>
  <si>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</si>
  <si>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</si>
  <si>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</si>
  <si>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</si>
  <si>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</si>
  <si>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</si>
  <si>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</si>
  <si>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</si>
  <si>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</si>
  <si>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</si>
  <si>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</si>
  <si>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</si>
  <si>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</si>
  <si>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</si>
  <si>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</si>
  <si>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</si>
  <si>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</si>
  <si>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</si>
  <si>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</si>
  <si>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</si>
  <si>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</si>
  <si>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</si>
  <si>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</si>
  <si>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</si>
  <si>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</si>
  <si>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</si>
  <si>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</si>
  <si>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</si>
  <si>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</si>
  <si>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</si>
  <si>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</si>
  <si>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</si>
  <si>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</si>
  <si>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</si>
  <si>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</si>
  <si>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</si>
  <si>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</si>
  <si>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</si>
  <si>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</si>
  <si>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</si>
  <si>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</si>
  <si>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</si>
  <si>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</si>
  <si>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</si>
  <si>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</si>
  <si>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</si>
  <si>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</si>
  <si>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</si>
  <si>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</si>
  <si>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</si>
  <si>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</si>
  <si>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</si>
  <si>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</si>
  <si>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</si>
  <si>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</si>
  <si>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</si>
  <si>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</si>
  <si>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</si>
  <si>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</si>
  <si>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</si>
  <si>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</si>
  <si>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</si>
  <si>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</si>
  <si>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</si>
  <si>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</si>
  <si>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</si>
  <si>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</si>
  <si>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</si>
  <si>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</si>
  <si>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</si>
  <si>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</si>
  <si>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</si>
  <si>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</si>
  <si>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</si>
  <si>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</si>
  <si>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</si>
  <si>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</si>
  <si>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</si>
  <si>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</si>
  <si>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</si>
  <si>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</si>
  <si>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</si>
  <si>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</si>
  <si>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</si>
  <si>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</si>
  <si>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</si>
  <si>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</si>
  <si>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</si>
  <si>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</si>
  <si>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</si>
  <si>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</si>
  <si>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</si>
  <si>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</si>
  <si>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</si>
  <si>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</si>
  <si>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</si>
  <si>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</si>
  <si>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</si>
  <si>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</si>
  <si>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</si>
  <si>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</si>
  <si>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</si>
  <si>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</si>
  <si>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</si>
  <si>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</si>
  <si>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</si>
  <si>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</si>
  <si>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</si>
  <si>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</si>
  <si>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</si>
  <si>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</si>
  <si>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</si>
  <si>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</si>
  <si>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</si>
  <si>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</si>
  <si>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</si>
  <si>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</si>
  <si>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</si>
  <si>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</si>
  <si>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</si>
  <si>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</si>
  <si>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</si>
  <si>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</si>
  <si>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</si>
  <si>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</si>
  <si>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</si>
  <si>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</si>
  <si>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</si>
  <si>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</si>
  <si>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</si>
  <si>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</si>
  <si>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</si>
  <si>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</si>
  <si>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</si>
  <si>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</si>
  <si>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</si>
  <si>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</si>
  <si>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</si>
  <si>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</si>
  <si>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</si>
  <si>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</si>
  <si>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</si>
  <si>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</si>
  <si>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</si>
  <si>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</si>
  <si>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</si>
  <si>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</si>
  <si>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</si>
  <si>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</si>
  <si>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</si>
  <si>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</si>
  <si>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</si>
  <si>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</si>
  <si>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</si>
  <si>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</si>
  <si>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</si>
  <si>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</si>
  <si>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</si>
  <si>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</si>
  <si>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</si>
  <si>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</si>
  <si>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</si>
  <si>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</si>
  <si>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</si>
  <si>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</si>
  <si>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</si>
  <si>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</si>
  <si>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</si>
  <si>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</si>
  <si>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</si>
  <si>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</si>
  <si>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</si>
  <si>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</si>
  <si>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</si>
  <si>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</si>
  <si>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</si>
  <si>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</si>
  <si>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</si>
  <si>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</si>
  <si>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</si>
  <si>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</si>
  <si>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</si>
  <si>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</si>
  <si>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</si>
  <si>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</si>
  <si>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</si>
  <si>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</si>
  <si>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</si>
  <si>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</si>
  <si>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</si>
  <si>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</si>
  <si>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</si>
  <si>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</si>
  <si>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</si>
  <si>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</si>
  <si>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</si>
  <si>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</si>
  <si>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</si>
  <si>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</si>
  <si>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</si>
  <si>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</si>
  <si>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</si>
  <si>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</si>
  <si>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</si>
  <si>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</si>
  <si>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</si>
  <si>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</si>
  <si>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</si>
  <si>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</si>
  <si>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</si>
  <si>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</si>
  <si>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</si>
  <si>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</si>
  <si>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</si>
  <si>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</si>
  <si>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</si>
  <si>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</si>
  <si>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</si>
  <si>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</si>
  <si>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</si>
  <si>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</si>
  <si>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</si>
  <si>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</si>
  <si>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</si>
  <si>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</si>
  <si>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</si>
  <si>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</si>
  <si>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</si>
  <si>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</si>
  <si>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</si>
  <si>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</si>
  <si>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</si>
  <si>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</si>
  <si>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</si>
  <si>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</si>
  <si>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</si>
  <si>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</si>
  <si>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</si>
  <si>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</si>
  <si>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</si>
  <si>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</si>
  <si>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</si>
  <si>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</si>
  <si>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</si>
  <si>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</si>
  <si>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</si>
  <si>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</si>
  <si>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</si>
  <si>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</si>
  <si>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</si>
  <si>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</si>
  <si>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</si>
  <si>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</si>
  <si>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</si>
  <si>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</si>
  <si>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</si>
  <si>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</si>
  <si>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</si>
  <si>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</si>
  <si>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</si>
  <si>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</si>
  <si>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</si>
  <si>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</si>
  <si>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</si>
  <si>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</si>
  <si>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</si>
  <si>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</si>
  <si>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</si>
  <si>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</si>
  <si>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</si>
  <si>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</si>
  <si>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</si>
  <si>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</si>
  <si>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</si>
  <si>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</si>
  <si>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</si>
  <si>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</si>
  <si>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</si>
  <si>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</si>
  <si>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</si>
  <si>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</si>
  <si>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</si>
  <si>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</si>
  <si>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</si>
  <si>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</si>
  <si>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</si>
  <si>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</si>
  <si>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</si>
  <si>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</si>
  <si>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</si>
  <si>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</si>
  <si>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</si>
  <si>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</si>
  <si>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</si>
  <si>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</si>
  <si>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</si>
  <si>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</si>
  <si>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</si>
  <si>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</si>
  <si>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</si>
  <si>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</si>
  <si>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</si>
  <si>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</si>
  <si>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</si>
  <si>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</si>
  <si>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</si>
  <si>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</si>
  <si>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</si>
  <si>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</si>
  <si>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</si>
  <si>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</si>
  <si>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</si>
  <si>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</si>
  <si>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</si>
  <si>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</si>
  <si>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</si>
  <si>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</si>
  <si>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</si>
  <si>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</si>
  <si>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</si>
  <si>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</si>
  <si>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</si>
  <si>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</si>
  <si>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</si>
  <si>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</si>
  <si>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</si>
  <si>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</si>
  <si>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</si>
  <si>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</si>
  <si>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</si>
  <si>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</si>
  <si>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</si>
  <si>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</si>
  <si>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</si>
  <si>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</si>
  <si>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</si>
  <si>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</si>
  <si>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</si>
  <si>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</si>
  <si>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</si>
  <si>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</si>
  <si>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</si>
  <si>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</si>
  <si>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</si>
  <si>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</si>
  <si>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</si>
  <si>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</si>
  <si>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</si>
  <si>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</si>
  <si>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</si>
  <si>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</si>
  <si>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</si>
  <si>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</si>
  <si>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</si>
  <si>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</si>
  <si>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</si>
  <si>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</si>
  <si>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</si>
  <si>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</si>
  <si>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</si>
  <si>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</si>
  <si>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</si>
  <si>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</si>
  <si>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</si>
  <si>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</si>
  <si>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</si>
  <si>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</si>
  <si>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</si>
  <si>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</si>
  <si>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</si>
  <si>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</si>
  <si>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</si>
  <si>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</si>
  <si>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</si>
  <si>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</si>
  <si>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</si>
  <si>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</si>
  <si>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</si>
  <si>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</si>
  <si>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</si>
  <si>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</si>
  <si>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</si>
  <si>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</si>
  <si>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</si>
  <si>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</si>
  <si>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</si>
  <si>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</si>
  <si>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</si>
  <si>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</si>
  <si>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</si>
  <si>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</si>
  <si>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</si>
  <si>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</si>
  <si>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</si>
  <si>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</si>
  <si>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</si>
  <si>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</si>
  <si>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</si>
  <si>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</si>
  <si>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</si>
  <si>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</si>
  <si>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</si>
  <si>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</si>
  <si>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</si>
  <si>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</si>
  <si>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</si>
  <si>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</si>
  <si>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</si>
  <si>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</si>
  <si>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</si>
  <si>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</si>
  <si>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</si>
  <si>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</si>
  <si>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</si>
  <si>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</si>
  <si>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</si>
  <si>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</si>
  <si>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</si>
  <si>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</si>
  <si>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</si>
  <si>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</si>
  <si>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</si>
  <si>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</si>
  <si>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</si>
  <si>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</si>
  <si>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</si>
  <si>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</si>
  <si>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</si>
  <si>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</si>
  <si>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</si>
  <si>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</si>
  <si>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</si>
  <si>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</si>
  <si>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</si>
  <si>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</si>
  <si>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</si>
  <si>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</si>
  <si>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</si>
  <si>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</si>
  <si>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</si>
  <si>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</si>
  <si>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</si>
  <si>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</si>
  <si>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</si>
  <si>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</si>
  <si>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</si>
  <si>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</si>
  <si>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</si>
  <si>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</si>
  <si>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</si>
  <si>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</si>
  <si>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</si>
  <si>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</si>
  <si>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</si>
  <si>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</si>
  <si>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</si>
  <si>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</si>
  <si>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</si>
  <si>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</si>
  <si>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</si>
  <si>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</si>
  <si>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</si>
  <si>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</si>
  <si>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</si>
  <si>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</si>
  <si>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</si>
  <si>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</si>
  <si>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</si>
  <si>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</si>
  <si>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</si>
  <si>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</si>
  <si>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</si>
  <si>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</si>
  <si>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</si>
  <si>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</si>
  <si>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</si>
  <si>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</si>
  <si>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</si>
  <si>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</si>
  <si>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</si>
  <si>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</si>
  <si>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</si>
  <si>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</si>
  <si>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</si>
  <si>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</si>
  <si>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</si>
  <si>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</si>
  <si>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</si>
  <si>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</si>
  <si>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</si>
  <si>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</si>
  <si>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</si>
  <si>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</si>
  <si>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</si>
  <si>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</si>
  <si>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</si>
  <si>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</si>
  <si>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</si>
  <si>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</si>
  <si>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</si>
  <si>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</si>
  <si>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</si>
  <si>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</si>
  <si>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</si>
  <si>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</si>
  <si>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</si>
  <si>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</si>
  <si>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</si>
  <si>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</si>
  <si>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</si>
  <si>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</si>
  <si>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</si>
  <si>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</si>
  <si>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</si>
  <si>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</si>
  <si>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</si>
  <si>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</si>
  <si>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</si>
  <si>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</si>
  <si>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</si>
  <si>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</si>
  <si>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</si>
  <si>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</si>
  <si>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</si>
  <si>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</si>
  <si>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</si>
  <si>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</si>
  <si>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</si>
  <si>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</si>
  <si>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</si>
  <si>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</si>
  <si>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</si>
  <si>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</si>
  <si>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</si>
  <si>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</si>
  <si>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</si>
  <si>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</si>
  <si>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</si>
  <si>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</si>
  <si>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</si>
  <si>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</si>
  <si>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</si>
  <si>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</si>
  <si>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</si>
  <si>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</si>
  <si>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</si>
  <si>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</si>
  <si>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</si>
  <si>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</si>
  <si>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</si>
  <si>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</si>
  <si>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</si>
  <si>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</si>
  <si>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</si>
  <si>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</si>
  <si>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</si>
  <si>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</si>
  <si>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</si>
  <si>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</si>
  <si>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</si>
  <si>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</si>
  <si>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</si>
  <si>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</si>
  <si>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</si>
  <si>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</si>
  <si>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</si>
  <si>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</si>
  <si>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</si>
  <si>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</si>
  <si>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</si>
  <si>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</si>
  <si>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</si>
  <si>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</si>
  <si>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</si>
  <si>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</si>
  <si>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</si>
  <si>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</si>
  <si>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</si>
  <si>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</si>
  <si>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</si>
  <si>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</si>
  <si>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</si>
  <si>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</si>
  <si>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</si>
  <si>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</si>
  <si>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</si>
  <si>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</si>
  <si>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</si>
  <si>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</si>
  <si>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</si>
  <si>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</si>
  <si>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</si>
  <si>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</si>
  <si>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</si>
  <si>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</si>
  <si>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</si>
  <si>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</si>
  <si>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</si>
  <si>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</si>
  <si>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</si>
  <si>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</si>
  <si>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</si>
  <si>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</si>
  <si>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</si>
  <si>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</si>
  <si>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</si>
  <si>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</si>
  <si>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</si>
  <si>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</si>
  <si>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</si>
  <si>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</si>
  <si>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</si>
  <si>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</si>
  <si>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</si>
  <si>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</si>
  <si>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</si>
  <si>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</si>
  <si>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</si>
  <si>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</si>
  <si>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</si>
  <si>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</si>
  <si>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</si>
  <si>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</si>
  <si>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</si>
  <si>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</si>
  <si>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</si>
  <si>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</si>
  <si>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</si>
  <si>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</si>
  <si>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</si>
  <si>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</si>
  <si>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</si>
  <si>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</si>
  <si>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</si>
  <si>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</si>
  <si>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</si>
  <si>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</si>
  <si>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</si>
  <si>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</si>
  <si>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</si>
  <si>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</si>
  <si>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</si>
  <si>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</si>
  <si>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</si>
  <si>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</si>
  <si>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</si>
  <si>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</si>
  <si>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</si>
  <si>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</si>
  <si>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</si>
  <si>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</si>
  <si>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</si>
  <si>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</si>
  <si>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</si>
  <si>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</si>
  <si>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</si>
  <si>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</si>
  <si>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</si>
  <si>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</si>
  <si>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</si>
  <si>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</si>
  <si>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</si>
  <si>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</si>
  <si>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</si>
  <si>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</si>
  <si>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</si>
  <si>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</si>
  <si>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</si>
  <si>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</si>
  <si>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</si>
  <si>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</si>
  <si>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</si>
  <si>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</si>
  <si>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</si>
  <si>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</si>
  <si>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</si>
  <si>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</si>
  <si>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</si>
  <si>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</si>
  <si>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</si>
  <si>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</si>
  <si>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</si>
  <si>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</si>
  <si>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</si>
  <si>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</si>
  <si>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</si>
  <si>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</si>
  <si>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</si>
  <si>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</si>
  <si>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</si>
  <si>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</si>
  <si>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</si>
  <si>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</si>
  <si>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</si>
  <si>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</si>
  <si>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</si>
  <si>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</si>
  <si>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</si>
  <si>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</si>
  <si>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</si>
  <si>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</si>
  <si>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</si>
  <si>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</si>
  <si>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</si>
  <si>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</si>
  <si>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</si>
  <si>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</si>
  <si>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</si>
  <si>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</si>
  <si>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</si>
  <si>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</si>
  <si>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</si>
  <si>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</si>
  <si>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</si>
  <si>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</si>
  <si>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</si>
  <si>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</si>
  <si>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</si>
  <si>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</si>
  <si>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</si>
  <si>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</si>
  <si>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</si>
  <si>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</si>
  <si>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</si>
  <si>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</si>
  <si>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</si>
  <si>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</si>
  <si>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</si>
  <si>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</si>
  <si>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</si>
  <si>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</si>
  <si>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</si>
  <si>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</si>
  <si>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</si>
  <si>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</si>
  <si>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</si>
  <si>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</si>
  <si>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</si>
  <si>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</si>
  <si>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</si>
  <si>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</si>
  <si>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</si>
  <si>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</si>
  <si>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</si>
  <si>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</si>
  <si>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</si>
  <si>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</si>
  <si>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</si>
  <si>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</si>
  <si>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</si>
  <si>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</si>
  <si>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</si>
  <si>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</si>
  <si>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</si>
  <si>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</si>
  <si>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</si>
  <si>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</si>
  <si>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</si>
  <si>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</si>
  <si>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</si>
  <si>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</si>
  <si>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</si>
  <si>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</si>
  <si>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</si>
  <si>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</si>
  <si>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</si>
  <si>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</si>
  <si>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</si>
  <si>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</si>
  <si>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</si>
  <si>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</si>
  <si>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</si>
  <si>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</si>
  <si>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</si>
  <si>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</si>
  <si>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</si>
  <si>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</si>
  <si>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</si>
  <si>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</si>
  <si>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</si>
  <si>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</si>
  <si>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</si>
  <si>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</si>
  <si>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</si>
  <si>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</si>
  <si>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</si>
  <si>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</si>
  <si>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</si>
  <si>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</si>
  <si>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</si>
  <si>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</si>
  <si>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</si>
  <si>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</si>
  <si>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</si>
  <si>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</si>
  <si>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</si>
  <si>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</si>
  <si>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</si>
  <si>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</si>
  <si>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</si>
  <si>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</si>
  <si>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</si>
  <si>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</si>
  <si>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</si>
  <si>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</si>
  <si>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</si>
  <si>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</si>
  <si>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</si>
  <si>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</si>
  <si>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</si>
  <si>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</si>
  <si>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</si>
  <si>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</si>
  <si>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</si>
  <si>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</si>
  <si>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</si>
  <si>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</si>
  <si>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</si>
  <si>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</si>
  <si>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</si>
  <si>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</si>
  <si>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</si>
  <si>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</si>
  <si>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</si>
  <si>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</si>
  <si>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</si>
  <si>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</si>
  <si>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</si>
  <si>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</si>
  <si>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</si>
  <si>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</si>
  <si>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</si>
  <si>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</si>
  <si>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</si>
  <si>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</si>
  <si>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</si>
  <si>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</si>
  <si>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</si>
  <si>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</si>
  <si>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</si>
  <si>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</si>
  <si>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</si>
  <si>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</si>
  <si>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</si>
  <si>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</si>
  <si>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</si>
  <si>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</si>
  <si>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</si>
  <si>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</si>
  <si>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</si>
  <si>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</si>
  <si>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</si>
  <si>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</si>
  <si>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</si>
  <si>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</si>
  <si>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</si>
  <si>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</si>
  <si>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</si>
  <si>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</si>
  <si>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</si>
  <si>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</si>
  <si>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</si>
  <si>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</si>
  <si>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</si>
  <si>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</si>
  <si>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</si>
  <si>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</si>
  <si>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</si>
  <si>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</si>
  <si>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</si>
  <si>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</si>
  <si>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</si>
  <si>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</si>
  <si>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</si>
  <si>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</si>
  <si>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</si>
  <si>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</si>
  <si>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</si>
  <si>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</si>
  <si>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</si>
  <si>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</si>
  <si>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</si>
  <si>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</si>
  <si>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</si>
  <si>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</si>
  <si>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</si>
  <si>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</si>
  <si>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</si>
  <si>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</si>
  <si>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</si>
  <si>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</si>
  <si>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</si>
  <si>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</si>
  <si>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</si>
  <si>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</si>
  <si>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</si>
  <si>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</si>
  <si>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</si>
  <si>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</si>
  <si>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</si>
  <si>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</si>
  <si>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</si>
  <si>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</si>
  <si>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</si>
  <si>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</si>
  <si>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</si>
  <si>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</si>
  <si>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</si>
  <si>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</si>
  <si>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</si>
  <si>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</si>
  <si>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</si>
  <si>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</si>
  <si>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</si>
  <si>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</si>
  <si>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</si>
  <si>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</si>
  <si>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</si>
  <si>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</si>
  <si>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</si>
  <si>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</si>
  <si>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</si>
  <si>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</si>
  <si>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</si>
  <si>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</si>
  <si>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</si>
  <si>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</si>
  <si>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</si>
  <si>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</si>
  <si>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</si>
  <si>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</si>
  <si>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</si>
  <si>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</si>
  <si>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</si>
  <si>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</si>
  <si>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</si>
  <si>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</si>
  <si>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</si>
  <si>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</si>
  <si>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</si>
  <si>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</si>
  <si>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</si>
  <si>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</si>
  <si>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</si>
  <si>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</si>
  <si>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</si>
  <si>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</si>
  <si>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</si>
  <si>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</si>
  <si>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</si>
  <si>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</si>
  <si>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</si>
  <si>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</si>
  <si>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</si>
  <si>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</si>
  <si>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</si>
  <si>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</si>
  <si>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</si>
  <si>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</si>
  <si>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</si>
  <si>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</si>
  <si>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</si>
  <si>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</si>
  <si>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</si>
  <si>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</si>
  <si>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</si>
  <si>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</si>
  <si>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</si>
  <si>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</si>
  <si>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</si>
  <si>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</si>
  <si>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</si>
  <si>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</si>
  <si>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</si>
  <si>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</si>
  <si>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</si>
  <si>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</si>
  <si>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</si>
  <si>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</si>
  <si>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</si>
  <si>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</si>
  <si>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</si>
  <si>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</si>
  <si>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</si>
  <si>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</si>
  <si>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</si>
  <si>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</si>
  <si>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</si>
  <si>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</si>
  <si>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</si>
  <si>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</si>
  <si>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</si>
  <si>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</si>
  <si>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</si>
  <si>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</si>
  <si>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</si>
  <si>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</si>
  <si>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</si>
  <si>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</si>
  <si>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</si>
  <si>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</si>
  <si>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</si>
  <si>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</si>
  <si>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</si>
  <si>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</si>
  <si>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</si>
  <si>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</si>
  <si>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</si>
  <si>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</si>
  <si>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</si>
  <si>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</si>
  <si>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</si>
  <si>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</si>
  <si>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</si>
  <si>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</si>
  <si>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</si>
  <si>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</si>
  <si>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</si>
  <si>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</si>
  <si>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</si>
  <si>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</si>
  <si>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</si>
  <si>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</si>
  <si>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</si>
  <si>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</si>
  <si>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</si>
  <si>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</si>
  <si>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</si>
  <si>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</si>
  <si>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</si>
  <si>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</si>
  <si>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</si>
  <si>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</si>
  <si>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</si>
  <si>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</si>
  <si>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</si>
  <si>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</si>
  <si>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</si>
  <si>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</si>
  <si>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</si>
  <si>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</si>
  <si>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</si>
  <si>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</si>
  <si>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</si>
  <si>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</si>
  <si>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</si>
  <si>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</si>
  <si>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</si>
  <si>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</si>
  <si>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</si>
  <si>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</si>
  <si>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</si>
  <si>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</si>
  <si>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</si>
  <si>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</si>
  <si>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</si>
  <si>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</si>
  <si>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</si>
  <si>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</si>
  <si>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</si>
  <si>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</si>
  <si>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</si>
  <si>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</si>
  <si>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</si>
  <si>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</si>
  <si>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</si>
  <si>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</si>
  <si>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</si>
  <si>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</si>
  <si>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</si>
  <si>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</si>
  <si>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</si>
  <si>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</si>
  <si>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</si>
  <si>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</si>
  <si>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</si>
  <si>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</si>
  <si>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</si>
  <si>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</si>
  <si>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</si>
  <si>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</si>
  <si>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</si>
  <si>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</si>
  <si>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</si>
  <si>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</si>
  <si>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</si>
  <si>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</si>
  <si>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</si>
  <si>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</si>
  <si>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</si>
  <si>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</si>
  <si>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</si>
  <si>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</si>
  <si>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</si>
  <si>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</si>
  <si>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</si>
  <si>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</si>
  <si>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</si>
  <si>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</si>
  <si>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</si>
  <si>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</si>
  <si>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</si>
  <si>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</si>
  <si>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</si>
  <si>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</si>
  <si>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</si>
  <si>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</si>
  <si>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</si>
  <si>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</si>
  <si>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</si>
  <si>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</si>
  <si>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</si>
  <si>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</si>
  <si>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</si>
  <si>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</si>
  <si>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</si>
  <si>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</si>
  <si>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</si>
  <si>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</si>
  <si>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</si>
  <si>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</si>
  <si>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</si>
  <si>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</si>
  <si>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</si>
  <si>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</si>
  <si>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</si>
  <si>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</si>
  <si>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</si>
  <si>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</si>
  <si>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</si>
  <si>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</si>
  <si>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</si>
  <si>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</si>
  <si>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</si>
  <si>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</si>
  <si>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</si>
  <si>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</si>
  <si>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</si>
  <si>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</si>
  <si>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</si>
  <si>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</si>
  <si>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</si>
  <si>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</si>
  <si>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</si>
  <si>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</si>
  <si>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</si>
  <si>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</si>
  <si>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</si>
  <si>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</si>
  <si>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</si>
  <si>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</si>
  <si>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</si>
  <si>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</si>
  <si>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</si>
  <si>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</si>
  <si>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</si>
  <si>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</si>
  <si>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</si>
  <si>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</si>
  <si>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</si>
  <si>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</si>
  <si>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</si>
  <si>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</si>
  <si>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</si>
  <si>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</si>
  <si>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</si>
  <si>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</si>
  <si>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</si>
  <si>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</si>
  <si>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</si>
  <si>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</si>
  <si>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</si>
  <si>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</si>
  <si>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</si>
  <si>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</si>
  <si>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</si>
  <si>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</si>
  <si>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</si>
  <si>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</si>
  <si>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</si>
  <si>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</si>
  <si>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</si>
  <si>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</si>
  <si>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</si>
  <si>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</si>
  <si>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</si>
  <si>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</si>
  <si>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</si>
  <si>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</si>
  <si>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</si>
  <si>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</si>
  <si>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</si>
  <si>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</si>
  <si>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</si>
  <si>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</si>
  <si>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</si>
  <si>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</si>
  <si>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</si>
  <si>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</si>
  <si>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</si>
  <si>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</si>
  <si>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</si>
  <si>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</si>
  <si>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</si>
  <si>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</si>
  <si>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</si>
  <si>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</si>
  <si>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</si>
  <si>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</si>
  <si>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</si>
  <si>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</si>
  <si>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</si>
  <si>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</si>
  <si>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</si>
  <si>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</si>
  <si>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</si>
  <si>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</si>
  <si>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</si>
  <si>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</si>
  <si>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</si>
  <si>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</si>
  <si>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</si>
  <si>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</si>
  <si>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</si>
  <si>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</si>
  <si>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</si>
  <si>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</si>
  <si>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</si>
  <si>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</si>
  <si>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</si>
  <si>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</si>
  <si>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</si>
  <si>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</si>
  <si>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</si>
  <si>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</si>
  <si>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</si>
  <si>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</si>
  <si>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</si>
  <si>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</si>
  <si>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</si>
  <si>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</si>
  <si>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</si>
  <si>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</si>
  <si>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</si>
  <si>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</si>
  <si>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</si>
  <si>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</si>
  <si>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</si>
  <si>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</si>
  <si>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</si>
  <si>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</si>
  <si>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</si>
  <si>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</si>
  <si>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</si>
  <si>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</si>
  <si>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</si>
  <si>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</si>
  <si>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</si>
  <si>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</si>
  <si>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</si>
  <si>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</si>
  <si>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</si>
  <si>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</si>
  <si>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</si>
  <si>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</si>
  <si>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</si>
  <si>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</si>
  <si>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</si>
  <si>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</si>
  <si>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</si>
  <si>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</si>
  <si>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</si>
  <si>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</si>
  <si>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</si>
  <si>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</si>
  <si>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</si>
  <si>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</si>
  <si>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</si>
  <si>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</si>
  <si>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</si>
  <si>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</si>
  <si>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</si>
  <si>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</si>
  <si>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</si>
  <si>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</si>
  <si>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</si>
  <si>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</si>
  <si>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</si>
  <si>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</si>
  <si>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</si>
  <si>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</si>
  <si>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</si>
  <si>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</si>
  <si>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</si>
  <si>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</si>
  <si>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</si>
  <si>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</si>
  <si>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</si>
  <si>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</si>
  <si>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</si>
  <si>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</si>
  <si>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</si>
  <si>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</si>
  <si>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</si>
  <si>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</si>
  <si>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</si>
  <si>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</si>
  <si>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</si>
  <si>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</si>
  <si>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</si>
  <si>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</si>
  <si>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</si>
  <si>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</si>
  <si>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</si>
  <si>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</si>
  <si>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</si>
  <si>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</si>
  <si>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</si>
  <si>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</si>
  <si>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</si>
  <si>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</si>
  <si>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</si>
  <si>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</si>
  <si>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</si>
  <si>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</si>
  <si>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</si>
  <si>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</si>
  <si>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</si>
  <si>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</si>
  <si>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</si>
  <si>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</si>
  <si>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</si>
  <si>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</si>
  <si>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</si>
  <si>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</si>
  <si>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</si>
  <si>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</si>
  <si>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</si>
  <si>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</si>
  <si>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</si>
  <si>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</si>
  <si>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</si>
  <si>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</si>
  <si>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</si>
  <si>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</si>
  <si>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</si>
  <si>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</si>
  <si>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</si>
  <si>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</si>
  <si>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</si>
  <si>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</si>
  <si>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</si>
  <si>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</si>
  <si>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</si>
  <si>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</si>
  <si>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</si>
  <si>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</si>
  <si>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</si>
  <si>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</si>
  <si>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</si>
  <si>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</si>
  <si>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</si>
  <si>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</si>
  <si>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</si>
  <si>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</si>
  <si>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</si>
  <si>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</si>
  <si>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</si>
  <si>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</si>
  <si>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</si>
  <si>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</si>
  <si>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</si>
  <si>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</si>
  <si>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</si>
  <si>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</si>
  <si>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</si>
  <si>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</si>
  <si>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</si>
  <si>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</si>
  <si>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</si>
  <si>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</si>
  <si>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</si>
  <si>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</si>
  <si>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</si>
  <si>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</si>
  <si>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</si>
  <si>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</si>
  <si>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</si>
  <si>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</si>
  <si>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</si>
  <si>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</si>
  <si>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</si>
  <si>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</si>
  <si>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</si>
  <si>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</si>
  <si>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</si>
  <si>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</si>
  <si>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</si>
  <si>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</si>
  <si>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</si>
  <si>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</si>
  <si>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</si>
  <si>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</si>
  <si>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</si>
  <si>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</si>
  <si>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</si>
  <si>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</si>
  <si>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</si>
  <si>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</si>
  <si>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</si>
  <si>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</si>
  <si>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</si>
  <si>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</si>
  <si>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</si>
  <si>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</si>
  <si>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</si>
  <si>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</si>
  <si>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</si>
  <si>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</si>
  <si>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</si>
  <si>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</si>
  <si>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</si>
  <si>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</si>
  <si>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</si>
  <si>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</si>
  <si>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</si>
  <si>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</si>
  <si>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</si>
  <si>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</si>
  <si>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</si>
  <si>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</si>
  <si>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</si>
  <si>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</si>
  <si>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</si>
  <si>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</si>
  <si>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</si>
  <si>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</si>
  <si>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</si>
  <si>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</si>
  <si>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</si>
  <si>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</si>
  <si>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</si>
  <si>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</si>
  <si>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</si>
  <si>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</si>
  <si>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</si>
  <si>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</si>
  <si>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</si>
  <si>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</si>
  <si>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</si>
  <si>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</si>
  <si>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</si>
  <si>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</si>
  <si>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</si>
  <si>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</si>
  <si>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</si>
  <si>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</si>
  <si>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</si>
  <si>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</si>
  <si>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</si>
  <si>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</si>
  <si>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</si>
  <si>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</si>
  <si>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</si>
  <si>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</si>
  <si>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</si>
  <si>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</si>
  <si>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</si>
  <si>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</si>
  <si>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</si>
  <si>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</si>
  <si>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</si>
  <si>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</si>
  <si>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</si>
  <si>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</si>
  <si>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</si>
  <si>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</si>
  <si>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</si>
  <si>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</si>
  <si>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</si>
  <si>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</si>
  <si>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</si>
  <si>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</si>
  <si>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</si>
  <si>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</si>
  <si>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</si>
  <si>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</si>
  <si>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</si>
  <si>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</si>
  <si>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</si>
  <si>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</si>
  <si>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</si>
  <si>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</si>
  <si>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</si>
  <si>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</si>
  <si>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</si>
  <si>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</si>
  <si>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</si>
  <si>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</si>
  <si>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</si>
  <si>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</si>
  <si>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</si>
  <si>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</si>
  <si>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</si>
  <si>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</si>
  <si>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</si>
  <si>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</si>
  <si>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</si>
  <si>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</si>
  <si>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</si>
  <si>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</si>
  <si>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</si>
  <si>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</si>
  <si>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</si>
  <si>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</si>
  <si>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</si>
  <si>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</si>
  <si>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</si>
  <si>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</si>
  <si>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</si>
  <si>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</si>
  <si>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</si>
  <si>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</si>
  <si>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</si>
  <si>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</si>
  <si>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</si>
  <si>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</si>
  <si>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</si>
  <si>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</si>
  <si>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</si>
  <si>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</si>
  <si>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</si>
  <si>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</si>
  <si>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</si>
  <si>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</si>
  <si>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</si>
  <si>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</si>
  <si>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</si>
  <si>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</si>
  <si>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</si>
  <si>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</si>
  <si>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</si>
  <si>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</si>
  <si>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</si>
  <si>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</si>
  <si>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</si>
  <si>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</si>
  <si>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</si>
  <si>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</si>
  <si>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</si>
  <si>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</si>
  <si>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</si>
  <si>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</si>
  <si>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</si>
  <si>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</si>
  <si>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</si>
  <si>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</si>
  <si>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</si>
  <si>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</si>
  <si>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</si>
  <si>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</si>
  <si>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</si>
  <si>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</si>
  <si>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</si>
  <si>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</si>
  <si>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</si>
  <si>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</si>
  <si>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</si>
  <si>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</si>
  <si>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</si>
  <si>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</si>
  <si>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</si>
  <si>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</si>
  <si>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</si>
  <si>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</si>
  <si>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</si>
  <si>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</si>
  <si>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</si>
  <si>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</si>
  <si>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</si>
  <si>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</si>
  <si>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</si>
  <si>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</si>
  <si>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</si>
  <si>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</si>
  <si>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</si>
  <si>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</si>
  <si>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</si>
  <si>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</si>
  <si>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</si>
  <si>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</si>
  <si>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</si>
  <si>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</si>
  <si>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</si>
  <si>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</si>
  <si>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</si>
  <si>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</si>
  <si>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</si>
  <si>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</si>
  <si>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</si>
  <si>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</si>
  <si>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</si>
  <si>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</si>
  <si>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</si>
  <si>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</si>
  <si>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</si>
  <si>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</si>
  <si>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</si>
  <si>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</si>
  <si>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</si>
  <si>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</si>
  <si>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</si>
  <si>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</si>
  <si>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</si>
  <si>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</si>
  <si>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</si>
  <si>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</si>
  <si>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</si>
  <si>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</si>
  <si>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</si>
  <si>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</si>
  <si>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</si>
  <si>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</si>
  <si>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</si>
  <si>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</si>
  <si>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</si>
  <si>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</si>
  <si>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</si>
  <si>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</si>
  <si>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</si>
  <si>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</si>
  <si>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</si>
  <si>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</si>
  <si>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</si>
  <si>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</si>
  <si>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</si>
  <si>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</si>
  <si>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</si>
  <si>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</si>
  <si>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</si>
  <si>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</si>
  <si>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</si>
  <si>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</si>
  <si>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</si>
  <si>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</si>
  <si>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</si>
  <si>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</si>
  <si>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</si>
  <si>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</si>
  <si>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</si>
  <si>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</si>
  <si>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</si>
  <si>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</si>
  <si>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</si>
  <si>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</si>
  <si>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</si>
  <si>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</si>
  <si>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</si>
  <si>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</si>
  <si>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</si>
  <si>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</si>
  <si>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</si>
  <si>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</si>
  <si>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</si>
  <si>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</si>
  <si>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</si>
  <si>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</si>
  <si>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</si>
  <si>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</si>
  <si>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</si>
  <si>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</si>
  <si>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</si>
  <si>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</si>
  <si>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</si>
  <si>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</si>
  <si>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</si>
  <si>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</si>
  <si>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</si>
  <si>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</si>
  <si>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</si>
  <si>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</si>
  <si>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</si>
  <si>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</si>
  <si>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</si>
  <si>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</si>
  <si>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</si>
  <si>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</si>
  <si>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</si>
  <si>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</si>
  <si>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</si>
  <si>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</si>
  <si>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</si>
  <si>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</si>
  <si>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</si>
  <si>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</si>
  <si>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</si>
  <si>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</si>
  <si>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</si>
  <si>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</si>
  <si>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</si>
  <si>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</si>
  <si>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</si>
  <si>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</si>
  <si>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</si>
  <si>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</si>
  <si>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</si>
  <si>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</si>
  <si>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</si>
  <si>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</si>
  <si>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</si>
  <si>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</si>
  <si>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</si>
  <si>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</si>
  <si>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</si>
  <si>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</si>
  <si>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</si>
  <si>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</si>
  <si>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</si>
  <si>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</si>
  <si>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</si>
  <si>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</si>
  <si>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</si>
  <si>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</si>
  <si>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</si>
  <si>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</si>
  <si>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</si>
  <si>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</si>
  <si>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</si>
  <si>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</si>
  <si>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</si>
  <si>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</si>
  <si>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</si>
  <si>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</si>
  <si>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</si>
  <si>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</si>
  <si>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</si>
  <si>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</si>
  <si>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</si>
  <si>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</si>
  <si>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</si>
  <si>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</si>
  <si>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</si>
  <si>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</si>
  <si>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</si>
  <si>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</si>
  <si>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</si>
  <si>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</si>
  <si>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</si>
  <si>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</si>
  <si>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</si>
  <si>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</si>
  <si>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</si>
  <si>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</si>
  <si>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</si>
  <si>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</si>
  <si>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</si>
  <si>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</si>
  <si>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</si>
  <si>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</si>
  <si>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</si>
  <si>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</si>
  <si>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</si>
  <si>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</si>
  <si>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</si>
  <si>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</si>
  <si>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</si>
  <si>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</si>
  <si>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</si>
  <si>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</si>
  <si>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</si>
  <si>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</si>
  <si>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</si>
  <si>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</si>
  <si>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</si>
  <si>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</si>
  <si>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</si>
  <si>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</si>
  <si>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</si>
  <si>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</si>
  <si>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</si>
  <si>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</si>
  <si>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</si>
  <si>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</si>
  <si>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</si>
  <si>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</si>
  <si>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</si>
  <si>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</si>
  <si>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</si>
  <si>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</si>
  <si>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</si>
  <si>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</si>
  <si>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</si>
  <si>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</si>
  <si>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</si>
  <si>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</si>
  <si>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</si>
  <si>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</si>
  <si>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</si>
  <si>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</si>
  <si>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</si>
  <si>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</si>
  <si>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</si>
  <si>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</si>
  <si>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</si>
  <si>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</si>
  <si>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</si>
  <si>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</si>
  <si>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</si>
  <si>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</si>
  <si>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</si>
  <si>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</si>
  <si>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</si>
  <si>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</si>
  <si>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</si>
  <si>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</si>
  <si>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</si>
  <si>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</si>
  <si>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</si>
  <si>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</si>
  <si>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</si>
  <si>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</si>
  <si>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</si>
  <si>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</si>
  <si>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</si>
  <si>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</si>
  <si>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</si>
  <si>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</si>
  <si>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</si>
  <si>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</si>
  <si>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</si>
  <si>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</si>
  <si>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</si>
  <si>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</si>
  <si>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</si>
  <si>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</si>
  <si>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</si>
  <si>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</si>
  <si>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</si>
  <si>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</si>
  <si>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</si>
  <si>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</si>
  <si>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</si>
  <si>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</si>
  <si>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</si>
  <si>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</si>
  <si>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</si>
  <si>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</si>
  <si>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</si>
  <si>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</si>
  <si>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</si>
  <si>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</si>
  <si>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</si>
  <si>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</si>
  <si>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</si>
  <si>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</si>
  <si>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</si>
  <si>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</si>
  <si>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</si>
  <si>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</si>
  <si>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</si>
  <si>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</si>
  <si>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</si>
  <si>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</si>
  <si>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</si>
  <si>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</si>
  <si>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</si>
  <si>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</si>
  <si>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</si>
  <si>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</si>
  <si>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</si>
  <si>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</si>
  <si>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</si>
  <si>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</si>
  <si>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</si>
  <si>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</si>
  <si>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</si>
  <si>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</si>
  <si>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</si>
  <si>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</si>
  <si>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</si>
  <si>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</si>
  <si>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</si>
  <si>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</si>
  <si>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</si>
  <si>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</si>
  <si>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</si>
  <si>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</si>
  <si>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</si>
  <si>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</si>
  <si>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</si>
  <si>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</si>
  <si>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</si>
  <si>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</si>
  <si>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</si>
  <si>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</si>
  <si>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</si>
  <si>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</si>
  <si>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</si>
  <si>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</si>
  <si>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</si>
  <si>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</si>
  <si>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</si>
  <si>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</si>
  <si>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</si>
  <si>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</si>
  <si>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</si>
  <si>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</si>
  <si>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</si>
  <si>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</si>
  <si>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</si>
  <si>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</si>
  <si>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</si>
  <si>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</si>
  <si>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</si>
  <si>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</si>
  <si>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</si>
  <si>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</si>
  <si>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</si>
  <si>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</si>
  <si>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</si>
  <si>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</si>
  <si>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</si>
  <si>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</si>
  <si>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</si>
  <si>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</si>
  <si>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</si>
  <si>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</si>
  <si>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</si>
  <si>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</si>
  <si>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</si>
  <si>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</si>
  <si>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</si>
  <si>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</si>
  <si>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</si>
  <si>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</si>
  <si>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</si>
  <si>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</si>
  <si>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</si>
  <si>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</si>
  <si>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</si>
  <si>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</si>
  <si>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</si>
  <si>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</si>
  <si>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</si>
  <si>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</si>
  <si>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</si>
  <si>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</si>
  <si>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</si>
  <si>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</si>
  <si>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</si>
  <si>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</si>
  <si>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</si>
  <si>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</si>
  <si>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</si>
  <si>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</si>
  <si>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</si>
  <si>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</si>
  <si>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</si>
  <si>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</si>
  <si>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</si>
  <si>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</si>
  <si>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</si>
  <si>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</si>
  <si>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</si>
  <si>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</si>
  <si>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</si>
  <si>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</si>
  <si>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</si>
  <si>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</si>
  <si>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</si>
  <si>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</si>
  <si>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</si>
  <si>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</si>
  <si>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</si>
  <si>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</si>
  <si>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</si>
  <si>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</si>
  <si>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</si>
  <si>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</si>
  <si>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</si>
  <si>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</si>
  <si>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</si>
  <si>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</si>
  <si>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</si>
  <si>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</si>
  <si>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</si>
  <si>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</si>
  <si>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</si>
  <si>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</si>
  <si>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</si>
  <si>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</si>
  <si>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</si>
  <si>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</si>
  <si>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</si>
  <si>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</si>
  <si>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</si>
  <si>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</si>
  <si>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</si>
  <si>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</si>
  <si>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</si>
  <si>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</si>
  <si>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</si>
  <si>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</si>
  <si>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</si>
  <si>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</si>
  <si>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</si>
  <si>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</si>
  <si>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</si>
  <si>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</si>
  <si>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</si>
  <si>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</si>
  <si>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</si>
  <si>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</si>
  <si>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</si>
  <si>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</si>
  <si>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</si>
  <si>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</si>
  <si>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</si>
  <si>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</si>
  <si>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</si>
  <si>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</si>
  <si>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</si>
  <si>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</si>
  <si>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</si>
  <si>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</si>
  <si>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</si>
  <si>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</si>
  <si>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</si>
  <si>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</si>
  <si>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</si>
  <si>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</si>
  <si>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</si>
  <si>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</si>
  <si>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</si>
  <si>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</si>
  <si>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</si>
  <si>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</si>
  <si>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</si>
  <si>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</si>
  <si>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</si>
  <si>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</si>
  <si>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</si>
  <si>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</si>
  <si>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</si>
  <si>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</si>
  <si>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</si>
  <si>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</si>
  <si>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</si>
  <si>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</si>
  <si>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</si>
  <si>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</si>
  <si>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</si>
  <si>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</si>
  <si>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</si>
  <si>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</si>
  <si>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</si>
  <si>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</si>
  <si>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</si>
  <si>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</si>
  <si>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</si>
  <si>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</si>
  <si>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</si>
  <si>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</si>
  <si>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</si>
  <si>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</si>
  <si>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</si>
  <si>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</si>
  <si>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</si>
  <si>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</si>
  <si>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</si>
  <si>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</si>
  <si>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</si>
  <si>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</si>
  <si>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</si>
  <si>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</si>
  <si>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</si>
  <si>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</si>
  <si>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</si>
  <si>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</si>
  <si>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</si>
  <si>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</si>
  <si>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</si>
  <si>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</si>
  <si>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</si>
  <si>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</si>
  <si>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</si>
  <si>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</si>
  <si>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</si>
  <si>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</si>
  <si>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</si>
  <si>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</si>
  <si>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</si>
  <si>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</si>
  <si>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</si>
  <si>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</si>
  <si>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</si>
  <si>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</si>
  <si>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</si>
  <si>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</si>
  <si>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</si>
  <si>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</si>
  <si>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</si>
  <si>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</si>
  <si>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</si>
  <si>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</si>
  <si>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</si>
  <si>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</si>
  <si>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</si>
  <si>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</si>
  <si>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</si>
  <si>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</si>
  <si>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</si>
  <si>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</si>
  <si>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</si>
  <si>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</si>
  <si>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</si>
  <si>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</si>
  <si>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</si>
  <si>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</si>
  <si>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</si>
  <si>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</si>
  <si>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</si>
  <si>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</si>
  <si>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</si>
  <si>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</si>
  <si>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</si>
  <si>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</si>
  <si>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</si>
  <si>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</si>
  <si>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</si>
  <si>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</si>
  <si>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</si>
  <si>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</si>
  <si>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</si>
  <si>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</si>
  <si>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</si>
  <si>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</si>
  <si>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</si>
  <si>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</si>
  <si>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</si>
  <si>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</si>
  <si>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</si>
  <si>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</si>
  <si>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</si>
  <si>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</si>
  <si>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</si>
  <si>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</si>
  <si>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</si>
  <si>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</si>
  <si>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</si>
  <si>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</si>
  <si>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</si>
  <si>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</si>
  <si>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</si>
  <si>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</si>
  <si>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</si>
  <si>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</si>
  <si>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</si>
  <si>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</si>
  <si>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</si>
  <si>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</si>
  <si>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</si>
  <si>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</si>
  <si>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</si>
  <si>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</si>
  <si>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</si>
  <si>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</si>
  <si>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</si>
  <si>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</si>
  <si>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</si>
  <si>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</si>
  <si>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</si>
  <si>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</si>
  <si>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</si>
  <si>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</si>
  <si>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</si>
  <si>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</si>
  <si>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</si>
  <si>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</si>
  <si>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</si>
  <si>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</si>
  <si>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</si>
  <si>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</si>
  <si>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</si>
  <si>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</si>
  <si>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</si>
  <si>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</si>
  <si>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</si>
  <si>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</si>
  <si>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</si>
  <si>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</si>
  <si>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</si>
  <si>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</si>
  <si>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</si>
  <si>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</si>
  <si>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</si>
  <si>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</si>
  <si>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</si>
  <si>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</si>
  <si>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</si>
  <si>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</si>
  <si>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</si>
  <si>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</si>
  <si>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</si>
  <si>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</si>
  <si>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</si>
  <si>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</si>
  <si>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</si>
  <si>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</si>
  <si>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</si>
  <si>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</si>
  <si>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</si>
  <si>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</si>
  <si>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</si>
  <si>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</si>
  <si>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</si>
  <si>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</si>
  <si>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</si>
  <si>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</si>
  <si>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</si>
  <si>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</si>
  <si>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</si>
  <si>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</si>
  <si>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</si>
  <si>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</si>
  <si>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</si>
  <si>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</si>
  <si>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</si>
  <si>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</si>
  <si>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</si>
  <si>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</si>
  <si>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</si>
  <si>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</si>
  <si>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</si>
  <si>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</si>
  <si>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</si>
  <si>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</si>
  <si>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</si>
  <si>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</si>
  <si>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</si>
  <si>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</si>
  <si>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</si>
  <si>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</si>
  <si>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</si>
  <si>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</si>
  <si>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</si>
  <si>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</si>
  <si>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</si>
  <si>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</si>
  <si>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</si>
  <si>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</si>
  <si>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</si>
  <si>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</si>
  <si>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</si>
  <si>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</si>
  <si>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</si>
  <si>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</si>
  <si>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</si>
  <si>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</si>
  <si>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</si>
  <si>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</si>
  <si>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</si>
  <si>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</si>
  <si>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</si>
  <si>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</si>
  <si>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</si>
  <si>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</si>
  <si>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</si>
  <si>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</si>
  <si>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</si>
  <si>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</si>
  <si>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</si>
  <si>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</si>
  <si>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</si>
  <si>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</si>
  <si>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</si>
  <si>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</si>
  <si>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</si>
  <si>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</si>
  <si>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</si>
  <si>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</si>
  <si>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</si>
  <si>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</si>
  <si>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</si>
  <si>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</si>
  <si>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</si>
  <si>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</si>
  <si>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</si>
  <si>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</si>
  <si>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</si>
  <si>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</si>
  <si>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</si>
  <si>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</si>
  <si>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</si>
  <si>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</si>
  <si>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</si>
  <si>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</si>
  <si>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</si>
  <si>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</si>
  <si>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</si>
  <si>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</si>
  <si>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</si>
  <si>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</si>
  <si>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</si>
  <si>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</si>
  <si>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</si>
  <si>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</si>
  <si>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</si>
  <si>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</si>
  <si>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</si>
  <si>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</si>
  <si>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</si>
  <si>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</si>
  <si>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</si>
  <si>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</si>
  <si>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</si>
  <si>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</si>
  <si>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</si>
  <si>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</si>
  <si>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</si>
  <si>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</si>
  <si>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</si>
  <si>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</si>
  <si>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</si>
  <si>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</si>
  <si>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</si>
  <si>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</si>
  <si>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</si>
  <si>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</si>
  <si>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</si>
  <si>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</si>
  <si>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</si>
  <si>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</si>
  <si>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</si>
  <si>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</si>
  <si>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</si>
  <si>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</si>
  <si>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</si>
  <si>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</si>
  <si>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</si>
  <si>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</si>
  <si>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</si>
  <si>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</si>
  <si>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</si>
  <si>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</si>
  <si>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</si>
  <si>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</si>
  <si>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</si>
  <si>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</si>
  <si>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</si>
  <si>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</si>
  <si>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</si>
  <si>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</si>
  <si>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</si>
  <si>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</si>
  <si>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</si>
  <si>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</si>
  <si>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</si>
  <si>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</si>
  <si>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</si>
  <si>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</si>
  <si>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</si>
  <si>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</si>
  <si>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</si>
  <si>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</si>
  <si>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</si>
  <si>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</si>
  <si>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</si>
  <si>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</si>
  <si>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</si>
  <si>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</si>
  <si>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</si>
  <si>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</si>
  <si>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</si>
  <si>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</si>
  <si>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</si>
  <si>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</si>
  <si>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</si>
  <si>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</si>
  <si>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</si>
  <si>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</si>
  <si>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</si>
  <si>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</si>
  <si>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</si>
  <si>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</si>
  <si>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</si>
  <si>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</si>
  <si>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</si>
  <si>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</si>
  <si>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</si>
  <si>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</si>
  <si>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</si>
  <si>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</si>
  <si>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</si>
  <si>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</si>
  <si>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</si>
  <si>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</si>
  <si>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</si>
  <si>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</si>
  <si>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</si>
  <si>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</si>
  <si>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</si>
  <si>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</si>
  <si>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</si>
  <si>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</si>
  <si>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</si>
  <si>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</si>
  <si>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</si>
  <si>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</si>
  <si>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</si>
  <si>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</si>
  <si>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</si>
  <si>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</si>
  <si>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</si>
  <si>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</si>
  <si>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</si>
  <si>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</si>
  <si>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</si>
  <si>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</si>
  <si>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</si>
  <si>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</si>
  <si>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</si>
  <si>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</si>
  <si>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</si>
  <si>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</si>
  <si>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</si>
  <si>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</si>
  <si>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</si>
  <si>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</si>
  <si>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</si>
  <si>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</si>
  <si>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</si>
  <si>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</si>
  <si>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</si>
  <si>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</si>
  <si>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</si>
  <si>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</si>
  <si>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</si>
  <si>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</si>
  <si>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</si>
  <si>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</si>
  <si>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</si>
  <si>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</si>
  <si>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</si>
  <si>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</si>
  <si>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</si>
  <si>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</si>
  <si>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</si>
  <si>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</si>
  <si>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</si>
  <si>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</si>
  <si>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</si>
  <si>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</si>
  <si>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</si>
  <si>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</si>
  <si>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</si>
  <si>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</si>
  <si>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</si>
  <si>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</si>
  <si>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</si>
  <si>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</si>
  <si>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</si>
  <si>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</si>
  <si>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</si>
  <si>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</si>
  <si>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</si>
  <si>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</si>
  <si>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</si>
  <si>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</si>
  <si>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</si>
  <si>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</si>
  <si>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</si>
  <si>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</si>
  <si>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</si>
  <si>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</si>
  <si>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</si>
  <si>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</si>
  <si>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</si>
  <si>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</si>
  <si>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</si>
  <si>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</si>
  <si>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</si>
  <si>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</si>
  <si>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</si>
  <si>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</si>
  <si>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</si>
  <si>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</si>
  <si>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</si>
  <si>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</si>
  <si>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</si>
  <si>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</si>
  <si>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</si>
  <si>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</si>
  <si>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</si>
  <si>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</si>
  <si>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</si>
  <si>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</si>
  <si>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</si>
  <si>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</si>
  <si>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</si>
  <si>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</si>
  <si>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</si>
  <si>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</si>
  <si>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</si>
  <si>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</si>
  <si>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</si>
  <si>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</si>
  <si>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</si>
  <si>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</si>
  <si>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</si>
  <si>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</si>
  <si>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</si>
  <si>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</si>
  <si>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</si>
  <si>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</si>
  <si>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</si>
  <si>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</si>
  <si>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</si>
  <si>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</si>
  <si>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</si>
  <si>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</si>
  <si>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</si>
  <si>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</si>
  <si>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</si>
  <si>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</si>
  <si>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</si>
  <si>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</si>
  <si>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</si>
  <si>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</si>
  <si>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</si>
  <si>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</si>
  <si>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</si>
  <si>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</si>
  <si>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</si>
  <si>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</si>
  <si>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</si>
  <si>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</si>
  <si>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</si>
  <si>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</si>
  <si>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</si>
  <si>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</si>
  <si>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</si>
  <si>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</si>
  <si>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</si>
  <si>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</si>
  <si>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</si>
  <si>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</si>
  <si>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</si>
  <si>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</si>
  <si>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</si>
  <si>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</si>
  <si>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</si>
  <si>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</si>
  <si>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</si>
  <si>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</si>
  <si>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</si>
  <si>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</si>
  <si>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</si>
  <si>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</si>
  <si>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</si>
  <si>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</si>
  <si>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</si>
  <si>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</si>
  <si>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</si>
  <si>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</si>
  <si>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</si>
  <si>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</si>
  <si>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</si>
  <si>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</si>
  <si>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</si>
  <si>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</si>
  <si>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</si>
  <si>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</si>
  <si>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</si>
  <si>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</si>
  <si>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</si>
  <si>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</si>
  <si>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</si>
  <si>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</si>
  <si>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</si>
  <si>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</si>
  <si>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</si>
  <si>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</si>
  <si>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</si>
  <si>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</si>
  <si>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</si>
  <si>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</si>
  <si>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</si>
  <si>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</si>
  <si>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</si>
  <si>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</si>
  <si>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</si>
  <si>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</si>
  <si>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</si>
  <si>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</si>
  <si>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</si>
  <si>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</si>
  <si>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</si>
  <si>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</si>
  <si>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</si>
  <si>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</si>
  <si>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</si>
  <si>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</si>
  <si>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</si>
  <si>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</si>
  <si>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</si>
  <si>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</si>
  <si>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</si>
  <si>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</si>
  <si>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</si>
  <si>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</si>
  <si>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</si>
  <si>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</si>
  <si>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</si>
  <si>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</si>
  <si>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</si>
  <si>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</si>
  <si>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</si>
  <si>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</si>
  <si>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</si>
  <si>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</si>
  <si>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</si>
  <si>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</si>
  <si>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</si>
  <si>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</si>
  <si>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</si>
  <si>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</si>
  <si>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</si>
  <si>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</si>
  <si>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</si>
  <si>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</si>
  <si>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</si>
  <si>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</si>
  <si>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</si>
  <si>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</si>
  <si>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</si>
  <si>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</si>
  <si>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</si>
  <si>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</si>
  <si>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</si>
  <si>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</si>
  <si>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</si>
  <si>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</si>
  <si>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</si>
  <si>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</si>
  <si>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</si>
  <si>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</si>
  <si>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</si>
  <si>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</si>
  <si>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</si>
  <si>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</si>
  <si>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</si>
  <si>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</si>
  <si>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</si>
  <si>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</si>
  <si>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</si>
  <si>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</si>
  <si>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</si>
  <si>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</si>
  <si>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</si>
  <si>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</si>
  <si>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</si>
  <si>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</si>
  <si>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</si>
  <si>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</si>
  <si>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</si>
  <si>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</si>
  <si>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</si>
  <si>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</si>
  <si>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</si>
  <si>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</si>
  <si>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</si>
  <si>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</si>
  <si>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</si>
  <si>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</si>
  <si>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</si>
  <si>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</si>
  <si>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</si>
  <si>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</si>
  <si>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</si>
  <si>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</si>
  <si>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</si>
  <si>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</si>
  <si>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</si>
  <si>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</si>
  <si>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</si>
  <si>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</si>
  <si>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</si>
  <si>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</si>
  <si>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</si>
  <si>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</si>
  <si>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</si>
  <si>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</si>
  <si>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</si>
  <si>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</si>
  <si>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</si>
  <si>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</si>
  <si>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</si>
  <si>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</si>
  <si>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</si>
  <si>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</si>
  <si>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</si>
  <si>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</si>
  <si>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</si>
  <si>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</si>
  <si>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</si>
  <si>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</si>
  <si>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</si>
  <si>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</si>
  <si>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</si>
  <si>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</si>
  <si>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</si>
  <si>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</si>
  <si>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</si>
  <si>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</si>
  <si>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</si>
  <si>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</si>
  <si>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</si>
  <si>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</si>
  <si>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</si>
  <si>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</si>
  <si>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</si>
  <si>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</si>
  <si>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</si>
  <si>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</si>
  <si>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</si>
  <si>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</si>
  <si>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</si>
  <si>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</si>
  <si>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</si>
  <si>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</si>
  <si>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</si>
  <si>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</si>
  <si>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</si>
  <si>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</si>
  <si>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</si>
  <si>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</si>
  <si>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</si>
  <si>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</si>
  <si>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</si>
  <si>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</si>
  <si>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</si>
  <si>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</si>
  <si>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</si>
  <si>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</si>
  <si>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</si>
  <si>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</si>
  <si>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</si>
  <si>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</si>
  <si>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</si>
  <si>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</si>
  <si>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</si>
  <si>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</si>
  <si>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</si>
  <si>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</si>
  <si>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</si>
  <si>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</si>
  <si>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</si>
  <si>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</si>
  <si>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</si>
  <si>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</si>
  <si>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</si>
  <si>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</si>
  <si>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</si>
  <si>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</si>
  <si>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</si>
  <si>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</si>
  <si>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</si>
  <si>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</si>
  <si>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</si>
  <si>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</si>
  <si>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</si>
  <si>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</si>
  <si>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</si>
  <si>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</si>
  <si>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</si>
  <si>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</si>
  <si>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</si>
  <si>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</si>
  <si>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</si>
  <si>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</si>
  <si>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</si>
  <si>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</si>
  <si>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</si>
  <si>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</si>
  <si>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</si>
  <si>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</si>
  <si>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</si>
  <si>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</si>
  <si>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</si>
  <si>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</si>
  <si>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</si>
  <si>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</si>
  <si>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</si>
  <si>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</si>
  <si>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</si>
  <si>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</si>
  <si>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</si>
  <si>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</si>
  <si>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</si>
  <si>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</si>
  <si>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</si>
  <si>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</si>
  <si>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</si>
  <si>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</si>
  <si>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</si>
  <si>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</si>
  <si>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</si>
  <si>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</si>
  <si>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</si>
  <si>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</si>
  <si>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</si>
  <si>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</si>
  <si>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</si>
  <si>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</si>
  <si>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</si>
  <si>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</si>
  <si>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</si>
  <si>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</si>
  <si>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</si>
  <si>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</si>
  <si>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</si>
  <si>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</si>
  <si>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</si>
  <si>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</si>
  <si>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</si>
  <si>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</si>
  <si>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</si>
  <si>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</si>
  <si>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</si>
  <si>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</si>
  <si>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</si>
  <si>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</si>
  <si>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</si>
  <si>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</si>
  <si>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</si>
  <si>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</si>
  <si>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</si>
  <si>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</si>
  <si>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</si>
  <si>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</si>
  <si>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</si>
  <si>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</si>
  <si>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</si>
  <si>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</si>
  <si>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</si>
  <si>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</si>
  <si>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</si>
  <si>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</si>
  <si>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</si>
  <si>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</si>
  <si>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</si>
  <si>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</si>
  <si>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</si>
  <si>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</si>
  <si>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</si>
  <si>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</si>
  <si>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</si>
  <si>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</si>
  <si>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</si>
  <si>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</si>
  <si>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</si>
  <si>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</si>
  <si>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</si>
  <si>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</si>
  <si>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</si>
  <si>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</si>
  <si>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</si>
  <si>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</si>
  <si>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</si>
  <si>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</si>
  <si>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</si>
  <si>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</si>
  <si>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</si>
  <si>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</si>
  <si>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</si>
  <si>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</si>
  <si>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</si>
  <si>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</si>
  <si>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</si>
  <si>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</si>
  <si>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</si>
  <si>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</si>
  <si>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</si>
  <si>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</si>
  <si>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</si>
  <si>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</si>
  <si>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</si>
  <si>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</si>
  <si>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</si>
  <si>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</si>
  <si>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</si>
  <si>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</si>
  <si>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</si>
  <si>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</si>
  <si>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</si>
  <si>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</si>
  <si>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</si>
  <si>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</si>
  <si>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</si>
  <si>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</si>
  <si>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</si>
  <si>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</si>
  <si>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</si>
  <si>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</si>
  <si>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</si>
  <si>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</si>
  <si>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</si>
  <si>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</si>
  <si>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</si>
  <si>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</si>
  <si>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</si>
  <si>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</si>
  <si>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</si>
  <si>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</si>
  <si>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</si>
  <si>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</si>
  <si>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</si>
  <si>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</si>
  <si>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</si>
  <si>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</si>
  <si>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</si>
  <si>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</si>
  <si>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</si>
  <si>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</si>
  <si>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</si>
  <si>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</si>
  <si>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</si>
  <si>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</si>
  <si>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</si>
  <si>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</si>
  <si>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</si>
  <si>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</si>
  <si>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</si>
  <si>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</si>
  <si>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</si>
  <si>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</si>
  <si>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</si>
  <si>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</si>
  <si>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</si>
  <si>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</si>
  <si>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</si>
  <si>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</si>
  <si>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</si>
  <si>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</si>
  <si>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</si>
  <si>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</si>
  <si>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</si>
  <si>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</si>
  <si>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</si>
  <si>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</si>
  <si>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</si>
  <si>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</si>
  <si>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</si>
  <si>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</si>
  <si>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</si>
  <si>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</si>
  <si>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</si>
  <si>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</si>
  <si>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</si>
  <si>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</si>
  <si>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</si>
  <si>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</si>
  <si>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</si>
  <si>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</si>
  <si>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</si>
  <si>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</si>
  <si>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</si>
  <si>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</si>
  <si>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</si>
  <si>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</si>
  <si>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</si>
  <si>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</si>
  <si>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</si>
  <si>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</si>
  <si>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</si>
  <si>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</si>
  <si>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</si>
  <si>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</si>
  <si>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</si>
  <si>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</si>
  <si>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</si>
  <si>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</si>
  <si>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</si>
  <si>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</si>
  <si>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</si>
  <si>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</si>
  <si>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</si>
  <si>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</si>
  <si>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</si>
  <si>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</si>
  <si>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</si>
  <si>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</si>
  <si>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</si>
  <si>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</si>
  <si>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</si>
  <si>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</si>
  <si>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</si>
  <si>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</si>
  <si>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</si>
  <si>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</si>
  <si>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</si>
  <si>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</si>
  <si>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</si>
  <si>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</si>
  <si>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</si>
  <si>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</si>
  <si>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</si>
  <si>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</si>
  <si>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</si>
  <si>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</si>
  <si>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</si>
  <si>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</si>
  <si>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</si>
  <si>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</si>
  <si>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</si>
  <si>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</si>
  <si>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</si>
  <si>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</si>
  <si>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</si>
  <si>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</si>
  <si>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</si>
  <si>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</si>
  <si>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</si>
  <si>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</si>
  <si>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</si>
  <si>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</si>
  <si>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</si>
  <si>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</si>
  <si>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</si>
  <si>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</si>
  <si>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</si>
  <si>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</si>
  <si>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</si>
  <si>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</si>
  <si>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</si>
  <si>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</si>
  <si>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</si>
  <si>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</si>
  <si>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</si>
  <si>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</si>
  <si>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</si>
  <si>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</si>
  <si>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</si>
  <si>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</si>
  <si>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</si>
  <si>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</si>
  <si>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</si>
  <si>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</si>
  <si>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</si>
  <si>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</si>
  <si>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</si>
  <si>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</si>
  <si>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</si>
  <si>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</si>
  <si>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</si>
  <si>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</si>
  <si>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</si>
  <si>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</si>
  <si>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</si>
  <si>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</si>
  <si>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</si>
  <si>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</si>
  <si>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</si>
  <si>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</si>
  <si>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</si>
  <si>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</si>
  <si>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</si>
  <si>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</si>
  <si>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</si>
  <si>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</si>
  <si>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</si>
  <si>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</si>
  <si>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</si>
  <si>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</si>
  <si>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</si>
  <si>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</si>
  <si>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</si>
  <si>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</si>
  <si>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</si>
  <si>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</si>
  <si>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</si>
  <si>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</si>
  <si>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</si>
  <si>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</si>
  <si>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</si>
  <si>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</si>
  <si>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</si>
  <si>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</si>
  <si>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</si>
  <si>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</si>
  <si>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</si>
  <si>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</si>
  <si>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</si>
  <si>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</si>
  <si>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</si>
  <si>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</si>
  <si>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</si>
  <si>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</si>
  <si>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</si>
  <si>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</si>
  <si>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</si>
  <si>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</si>
  <si>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</si>
  <si>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</si>
  <si>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</si>
  <si>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</si>
  <si>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</si>
  <si>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</si>
  <si>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</si>
  <si>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</si>
  <si>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</si>
  <si>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</si>
  <si>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</si>
  <si>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</si>
  <si>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</si>
  <si>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</si>
  <si>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</si>
  <si>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</si>
  <si>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</si>
  <si>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</si>
  <si>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</si>
  <si>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</si>
  <si>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</si>
  <si>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</si>
  <si>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</si>
  <si>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</si>
  <si>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</si>
  <si>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</si>
  <si>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</si>
  <si>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</si>
  <si>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</si>
  <si>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</si>
  <si>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</si>
  <si>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</si>
  <si>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</si>
  <si>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</si>
  <si>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</si>
  <si>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</si>
  <si>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</si>
  <si>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</si>
  <si>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</si>
  <si>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</si>
  <si>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</si>
  <si>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</si>
  <si>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</si>
  <si>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</si>
  <si>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</si>
  <si>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</si>
  <si>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</si>
  <si>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</si>
  <si>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</si>
  <si>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</si>
  <si>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</si>
  <si>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</si>
  <si>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</si>
  <si>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</si>
  <si>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</si>
  <si>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</si>
  <si>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</si>
  <si>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</si>
  <si>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</si>
  <si>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</si>
  <si>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</si>
  <si>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</si>
  <si>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</si>
  <si>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</si>
  <si>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</si>
  <si>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</si>
  <si>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</si>
  <si>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</si>
  <si>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</si>
  <si>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</si>
  <si>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</si>
  <si>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</si>
  <si>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</si>
  <si>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</si>
  <si>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</si>
  <si>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</si>
  <si>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</si>
  <si>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</si>
  <si>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</si>
  <si>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</si>
  <si>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</si>
  <si>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</si>
  <si>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</si>
  <si>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</si>
  <si>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</si>
  <si>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</si>
  <si>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</si>
  <si>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</si>
  <si>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</si>
  <si>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</si>
  <si>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</si>
  <si>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</si>
  <si>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</si>
  <si>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</si>
  <si>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</si>
  <si>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</si>
  <si>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</si>
  <si>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</si>
  <si>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</si>
  <si>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</si>
  <si>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</si>
  <si>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</si>
  <si>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</si>
  <si>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</si>
  <si>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</si>
  <si>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</si>
  <si>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</si>
  <si>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</si>
  <si>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</si>
  <si>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</si>
  <si>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</si>
  <si>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</si>
  <si>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</si>
  <si>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</si>
  <si>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</si>
  <si>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</si>
  <si>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</si>
  <si>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</si>
  <si>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</si>
  <si>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</si>
  <si>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</si>
  <si>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</si>
  <si>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</si>
  <si>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</si>
  <si>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</si>
  <si>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</si>
  <si>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</si>
  <si>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</si>
  <si>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</si>
  <si>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</si>
  <si>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</si>
  <si>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</si>
  <si>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</si>
  <si>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</si>
  <si>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</si>
  <si>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</si>
  <si>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</si>
  <si>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</si>
  <si>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</si>
  <si>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</si>
  <si>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</si>
  <si>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</si>
  <si>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</si>
  <si>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</si>
  <si>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</si>
  <si>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</si>
  <si>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</si>
  <si>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</si>
  <si>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</si>
  <si>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</si>
  <si>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</si>
  <si>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</si>
  <si>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</si>
  <si>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</si>
  <si>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</si>
  <si>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</si>
  <si>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</si>
  <si>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</si>
  <si>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</si>
  <si>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</si>
  <si>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</si>
  <si>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</si>
  <si>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</si>
  <si>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</si>
  <si>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</si>
  <si>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</si>
  <si>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</si>
  <si>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</si>
  <si>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</si>
  <si>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</si>
  <si>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</si>
  <si>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</si>
  <si>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</si>
  <si>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</si>
  <si>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</si>
  <si>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</si>
  <si>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</si>
  <si>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</si>
  <si>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</si>
  <si>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</si>
  <si>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</si>
  <si>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</si>
  <si>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</si>
  <si>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</si>
  <si>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</si>
  <si>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</si>
  <si>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</si>
  <si>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</si>
  <si>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</si>
  <si>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</si>
  <si>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</si>
  <si>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</si>
  <si>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</si>
  <si>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</si>
  <si>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</si>
  <si>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</si>
  <si>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</si>
  <si>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</si>
  <si>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</si>
  <si>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</si>
  <si>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</si>
  <si>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</si>
  <si>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</si>
  <si>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</si>
  <si>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</si>
  <si>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</si>
  <si>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</si>
  <si>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</si>
  <si>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</si>
  <si>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</si>
  <si>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</si>
  <si>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</si>
  <si>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</si>
  <si>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</si>
  <si>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</si>
  <si>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</si>
  <si>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</si>
  <si>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</si>
  <si>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</si>
  <si>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</si>
  <si>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</si>
  <si>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</si>
  <si>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</si>
  <si>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</si>
  <si>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</si>
  <si>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</si>
  <si>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</si>
  <si>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</si>
  <si>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</si>
  <si>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</si>
  <si>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</si>
  <si>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</si>
  <si>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</si>
  <si>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</si>
  <si>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</si>
  <si>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</si>
  <si>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</si>
  <si>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</si>
  <si>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</si>
  <si>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</si>
  <si>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</si>
  <si>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</si>
  <si>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</si>
  <si>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</si>
  <si>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</si>
  <si>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</si>
  <si>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</si>
  <si>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</si>
  <si>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</si>
  <si>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</si>
  <si>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</si>
  <si>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</si>
  <si>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</si>
  <si>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</si>
  <si>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</si>
  <si>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</si>
  <si>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</si>
  <si>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</si>
  <si>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</si>
  <si>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</si>
  <si>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</si>
  <si>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</si>
  <si>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</si>
  <si>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</si>
  <si>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</si>
  <si>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</si>
  <si>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</si>
  <si>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</si>
  <si>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</si>
  <si>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</si>
  <si>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</si>
  <si>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</si>
  <si>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</si>
  <si>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</si>
  <si>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</si>
  <si>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</si>
  <si>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</si>
  <si>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</si>
  <si>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</si>
  <si>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</si>
  <si>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</si>
  <si>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</si>
  <si>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</si>
  <si>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</si>
  <si>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</si>
  <si>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</si>
  <si>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</si>
  <si>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</si>
  <si>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</si>
  <si>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</si>
  <si>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</si>
  <si>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</si>
  <si>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</si>
  <si>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</si>
  <si>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</si>
  <si>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</si>
  <si>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</si>
  <si>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</si>
  <si>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</si>
  <si>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</si>
  <si>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</si>
  <si>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</si>
  <si>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</si>
  <si>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</si>
  <si>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</si>
  <si>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</si>
  <si>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</si>
  <si>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</si>
  <si>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</si>
  <si>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</si>
  <si>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</si>
  <si>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</si>
  <si>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</si>
  <si>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</si>
  <si>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</si>
  <si>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</si>
  <si>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</si>
  <si>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</si>
  <si>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</si>
  <si>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</si>
  <si>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</si>
  <si>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</si>
  <si>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</si>
  <si>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</si>
  <si>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</si>
  <si>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</si>
  <si>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</si>
  <si>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</si>
  <si>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</si>
  <si>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</si>
  <si>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</si>
  <si>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</si>
  <si>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</si>
  <si>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</si>
  <si>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</si>
  <si>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</si>
  <si>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</si>
  <si>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</si>
  <si>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</si>
  <si>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</si>
  <si>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</si>
  <si>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</si>
  <si>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</si>
  <si>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</si>
  <si>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</si>
  <si>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</si>
  <si>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</si>
  <si>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</si>
  <si>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</si>
  <si>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</si>
  <si>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</si>
  <si>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</si>
  <si>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</si>
  <si>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</si>
  <si>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</si>
  <si>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</si>
  <si>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</si>
  <si>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</si>
  <si>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</si>
  <si>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</si>
  <si>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</si>
  <si>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</si>
  <si>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</si>
  <si>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</si>
  <si>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</si>
  <si>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</si>
  <si>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</si>
  <si>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</si>
  <si>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</si>
  <si>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</si>
  <si>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</si>
  <si>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</si>
  <si>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</si>
  <si>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</si>
  <si>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</si>
  <si>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</si>
  <si>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</si>
  <si>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</si>
  <si>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</si>
  <si>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</si>
  <si>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</si>
  <si>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</si>
  <si>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</si>
  <si>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</si>
  <si>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</si>
  <si>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</si>
  <si>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</si>
  <si>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</si>
  <si>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</si>
  <si>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</si>
  <si>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</si>
  <si>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</si>
  <si>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</si>
  <si>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</si>
  <si>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</si>
  <si>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</si>
  <si>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</si>
  <si>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</si>
  <si>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</si>
  <si>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</si>
  <si>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</si>
  <si>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</si>
  <si>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</si>
  <si>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</si>
  <si>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</si>
  <si>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</si>
  <si>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</si>
  <si>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</si>
  <si>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</si>
  <si>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</si>
  <si>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</si>
  <si>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</si>
  <si>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</si>
  <si>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</si>
  <si>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</si>
  <si>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</si>
  <si>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</si>
  <si>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</si>
  <si>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</si>
  <si>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</si>
  <si>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</si>
  <si>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</si>
  <si>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</si>
  <si>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</si>
  <si>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</si>
  <si>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</si>
  <si>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</si>
  <si>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</si>
  <si>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</si>
  <si>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</si>
  <si>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</si>
  <si>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</si>
  <si>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</si>
  <si>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</si>
  <si>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</si>
  <si>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</si>
  <si>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</si>
  <si>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</si>
  <si>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</si>
  <si>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</si>
  <si>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</si>
  <si>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</si>
  <si>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</si>
  <si>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</si>
  <si>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</si>
  <si>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</si>
  <si>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</si>
  <si>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</si>
  <si>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</si>
  <si>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</si>
  <si>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</si>
  <si>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</si>
  <si>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</si>
  <si>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</si>
  <si>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</si>
  <si>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</si>
  <si>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</si>
  <si>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</si>
  <si>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</si>
  <si>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</si>
  <si>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</si>
  <si>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</si>
  <si>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</si>
  <si>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</si>
  <si>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</si>
  <si>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</si>
  <si>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</si>
  <si>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</si>
  <si>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</si>
  <si>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</si>
  <si>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</si>
  <si>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</si>
  <si>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</si>
  <si>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</si>
  <si>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</si>
  <si>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</si>
  <si>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</si>
  <si>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</si>
  <si>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</si>
  <si>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</si>
  <si>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</si>
  <si>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</si>
  <si>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</si>
  <si>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</si>
  <si>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</si>
  <si>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</si>
  <si>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</si>
  <si>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</si>
  <si>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</si>
  <si>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</si>
  <si>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</si>
  <si>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</si>
  <si>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</si>
  <si>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</si>
  <si>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</si>
  <si>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</si>
  <si>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</si>
  <si>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</si>
  <si>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</si>
  <si>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</si>
  <si>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</si>
  <si>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</si>
  <si>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</si>
  <si>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</si>
  <si>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</si>
  <si>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</si>
  <si>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</si>
  <si>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</si>
  <si>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</si>
  <si>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</si>
  <si>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</si>
  <si>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</si>
  <si>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</si>
  <si>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</si>
  <si>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</si>
  <si>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</si>
  <si>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</si>
  <si>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</si>
  <si>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</si>
  <si>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</si>
  <si>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</si>
  <si>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</si>
  <si>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</si>
  <si>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</si>
  <si>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</si>
  <si>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</si>
  <si>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</si>
  <si>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</si>
  <si>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</si>
  <si>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</si>
  <si>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</si>
  <si>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</si>
  <si>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</si>
  <si>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</si>
  <si>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</si>
  <si>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</si>
  <si>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</si>
  <si>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</si>
  <si>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</si>
  <si>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</si>
  <si>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</si>
  <si>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</si>
  <si>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</si>
  <si>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</si>
  <si>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</si>
  <si>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</si>
  <si>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</si>
  <si>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</si>
  <si>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</si>
  <si>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</si>
  <si>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</si>
  <si>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</si>
  <si>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</si>
  <si>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</si>
  <si>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</si>
  <si>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</si>
  <si>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</si>
  <si>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</si>
  <si>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</si>
  <si>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</si>
  <si>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</si>
  <si>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</si>
  <si>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</si>
  <si>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</si>
  <si>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</si>
  <si>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</si>
  <si>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</si>
  <si>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</si>
  <si>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</si>
  <si>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</si>
  <si>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</si>
  <si>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</si>
  <si>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</si>
  <si>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</si>
  <si>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</si>
  <si>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</si>
  <si>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</si>
  <si>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</si>
  <si>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</si>
  <si>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</si>
  <si>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</si>
  <si>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</si>
  <si>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</si>
  <si>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</si>
  <si>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</si>
  <si>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</si>
  <si>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</si>
  <si>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</si>
  <si>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</si>
  <si>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</si>
  <si>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</si>
  <si>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</si>
  <si>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</si>
  <si>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</si>
  <si>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</si>
  <si>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</si>
  <si>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</si>
  <si>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</si>
  <si>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</si>
  <si>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</si>
  <si>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</si>
  <si>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</si>
  <si>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</si>
  <si>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</si>
  <si>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</si>
  <si>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</si>
  <si>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</si>
  <si>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</si>
  <si>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</si>
  <si>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</si>
  <si>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</si>
  <si>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</si>
  <si>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</si>
  <si>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</si>
  <si>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</si>
  <si>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</si>
  <si>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</si>
  <si>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</si>
  <si>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</si>
  <si>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</si>
  <si>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</si>
  <si>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</si>
  <si>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</si>
  <si>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</si>
  <si>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</si>
  <si>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</si>
  <si>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</si>
  <si>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</si>
  <si>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</si>
  <si>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</si>
  <si>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</si>
  <si>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</si>
  <si>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</si>
  <si>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</si>
  <si>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</si>
  <si>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</si>
  <si>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</si>
  <si>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</si>
  <si>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</si>
  <si>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</si>
  <si>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</si>
  <si>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</si>
  <si>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</si>
  <si>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</si>
  <si>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</si>
  <si>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</si>
  <si>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</si>
  <si>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</si>
  <si>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</si>
  <si>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</si>
  <si>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</si>
  <si>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</si>
  <si>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</si>
  <si>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</si>
  <si>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</si>
  <si>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</si>
  <si>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</si>
  <si>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</si>
  <si>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</si>
  <si>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</si>
  <si>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</si>
  <si>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</si>
  <si>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</si>
  <si>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</si>
  <si>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</si>
  <si>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</si>
  <si>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</si>
  <si>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</si>
  <si>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</si>
  <si>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</si>
  <si>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</si>
  <si>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</si>
  <si>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</si>
  <si>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</si>
  <si>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</si>
  <si>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</si>
  <si>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</si>
  <si>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</si>
  <si>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</si>
  <si>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</si>
  <si>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</si>
  <si>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</si>
  <si>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</si>
  <si>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</si>
  <si>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</si>
  <si>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</si>
  <si>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</si>
  <si>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</si>
  <si>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</si>
  <si>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</si>
  <si>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</si>
  <si>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</si>
  <si>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</si>
  <si>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</si>
  <si>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</si>
  <si>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</si>
  <si>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</si>
  <si>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</si>
  <si>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</si>
  <si>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</si>
  <si>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</si>
  <si>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</si>
  <si>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</si>
  <si>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</si>
  <si>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</si>
  <si>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</si>
  <si>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</si>
  <si>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</si>
  <si>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</si>
  <si>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</si>
  <si>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</si>
  <si>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</si>
  <si>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</si>
  <si>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</si>
  <si>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</si>
  <si>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</si>
  <si>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</si>
  <si>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</si>
  <si>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</si>
  <si>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</si>
  <si>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</si>
  <si>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</si>
  <si>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</si>
  <si>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</si>
  <si>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</si>
  <si>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</si>
  <si>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</si>
  <si>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</si>
  <si>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</si>
  <si>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</si>
  <si>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</si>
  <si>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</si>
  <si>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</si>
  <si>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</si>
  <si>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</si>
  <si>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</si>
  <si>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</si>
  <si>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</si>
  <si>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</si>
  <si>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</si>
  <si>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</si>
  <si>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</si>
  <si>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</si>
  <si>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</si>
  <si>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</si>
  <si>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</si>
  <si>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</si>
  <si>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</si>
  <si>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</si>
  <si>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</si>
  <si>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</si>
  <si>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</si>
  <si>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</si>
  <si>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</si>
  <si>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</si>
  <si>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</si>
  <si>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</si>
  <si>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</si>
  <si>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</si>
  <si>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</si>
  <si>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</si>
  <si>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</si>
  <si>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</si>
  <si>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</si>
  <si>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</si>
  <si>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</si>
  <si>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</si>
  <si>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</si>
  <si>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</si>
  <si>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</si>
  <si>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</si>
  <si>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</si>
  <si>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</si>
  <si>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</si>
  <si>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</si>
  <si>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</si>
  <si>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</si>
  <si>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</si>
  <si>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</si>
  <si>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</si>
  <si>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</si>
  <si>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</si>
  <si>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</si>
  <si>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</si>
  <si>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</si>
  <si>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</si>
  <si>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</si>
  <si>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</si>
  <si>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</si>
  <si>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</si>
  <si>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</si>
  <si>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</si>
  <si>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</si>
  <si>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</si>
  <si>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</si>
  <si>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</si>
  <si>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</si>
  <si>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</si>
  <si>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</si>
  <si>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</si>
  <si>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</si>
  <si>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</si>
  <si>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</si>
  <si>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</si>
  <si>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</si>
  <si>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</si>
  <si>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</si>
  <si>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</si>
  <si>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</si>
  <si>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</si>
  <si>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</si>
  <si>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</si>
  <si>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</si>
  <si>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</si>
  <si>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</si>
  <si>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</si>
  <si>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</si>
  <si>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</si>
  <si>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</si>
  <si>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</si>
  <si>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</si>
  <si>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</si>
  <si>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</si>
  <si>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</si>
  <si>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</si>
  <si>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</si>
  <si>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</si>
  <si>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</si>
  <si>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</si>
  <si>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</si>
  <si>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</si>
  <si>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</si>
  <si>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</si>
  <si>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</si>
  <si>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</si>
  <si>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</si>
  <si>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</si>
  <si>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</si>
  <si>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</si>
  <si>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</si>
  <si>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</si>
  <si>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</si>
  <si>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</si>
  <si>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</si>
  <si>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</si>
  <si>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</si>
  <si>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</si>
  <si>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</si>
  <si>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</si>
  <si>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</si>
  <si>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</si>
  <si>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</si>
  <si>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</si>
  <si>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</si>
  <si>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</si>
  <si>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</si>
  <si>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</si>
  <si>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</si>
  <si>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</si>
  <si>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</si>
  <si>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</si>
  <si>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</si>
  <si>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</si>
  <si>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</si>
  <si>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</si>
  <si>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</si>
  <si>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</si>
  <si>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</si>
  <si>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</si>
  <si>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</si>
  <si>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</si>
  <si>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</si>
  <si>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</si>
  <si>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</si>
  <si>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</si>
  <si>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</si>
  <si>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</si>
  <si>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</si>
  <si>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</si>
  <si>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</si>
  <si>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</si>
  <si>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</si>
  <si>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</si>
  <si>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</si>
  <si>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</si>
  <si>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</si>
  <si>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</si>
  <si>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</si>
  <si>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</si>
  <si>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</si>
  <si>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</si>
  <si>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</si>
  <si>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</si>
  <si>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</si>
  <si>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</si>
  <si>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</si>
  <si>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</si>
  <si>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</si>
  <si>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</si>
  <si>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</si>
  <si>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</si>
  <si>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</si>
  <si>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</si>
  <si>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</si>
  <si>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</si>
  <si>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</si>
  <si>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</si>
  <si>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</si>
  <si>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</si>
  <si>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</si>
  <si>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</si>
  <si>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</si>
  <si>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</si>
  <si>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</si>
  <si>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</si>
  <si>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</si>
  <si>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</si>
  <si>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</si>
  <si>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</si>
  <si>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</si>
  <si>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</si>
  <si>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</si>
  <si>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</si>
  <si>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</si>
  <si>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</si>
  <si>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</si>
  <si>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</si>
  <si>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</si>
  <si>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</si>
  <si>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</si>
  <si>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</si>
  <si>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</si>
  <si>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</si>
  <si>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</si>
  <si>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</si>
  <si>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</si>
  <si>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</si>
  <si>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</si>
  <si>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</si>
  <si>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</si>
  <si>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</si>
  <si>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</si>
  <si>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</si>
  <si>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</si>
  <si>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</si>
  <si>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</si>
  <si>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</si>
  <si>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</si>
  <si>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</si>
  <si>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</si>
  <si>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</si>
  <si>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</si>
  <si>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</si>
  <si>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</si>
  <si>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</si>
  <si>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</si>
  <si>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</si>
  <si>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</si>
  <si>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</si>
  <si>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</si>
  <si>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</si>
  <si>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</si>
  <si>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</si>
  <si>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</si>
  <si>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</si>
  <si>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</si>
  <si>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</si>
  <si>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</si>
  <si>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</si>
  <si>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</si>
  <si>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</si>
  <si>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</si>
  <si>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</si>
  <si>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</si>
  <si>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</si>
  <si>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</si>
  <si>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</si>
  <si>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</si>
  <si>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</si>
  <si>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</si>
  <si>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</si>
  <si>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</si>
  <si>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</si>
  <si>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</si>
  <si>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</si>
  <si>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</si>
  <si>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</si>
  <si>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</si>
  <si>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</si>
  <si>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</si>
  <si>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</si>
  <si>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</si>
  <si>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</si>
  <si>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</si>
  <si>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</si>
  <si>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</si>
  <si>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</si>
  <si>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</si>
  <si>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</si>
  <si>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</si>
  <si>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</si>
  <si>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</si>
  <si>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</si>
  <si>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</si>
  <si>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</si>
  <si>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</si>
  <si>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</si>
  <si>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</si>
  <si>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</si>
  <si>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</si>
  <si>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</si>
  <si>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</si>
  <si>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</si>
  <si>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</si>
  <si>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</si>
  <si>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</si>
  <si>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</si>
  <si>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</si>
  <si>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</si>
  <si>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</si>
  <si>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</si>
  <si>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</si>
  <si>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</si>
  <si>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</si>
  <si>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</si>
  <si>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</si>
  <si>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</si>
  <si>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</si>
  <si>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</si>
  <si>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</si>
  <si>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</si>
  <si>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</si>
  <si>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</si>
  <si>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</si>
  <si>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</si>
  <si>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</si>
  <si>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</si>
  <si>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</si>
  <si>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</si>
  <si>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</si>
  <si>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</si>
  <si>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</si>
  <si>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</si>
  <si>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</si>
  <si>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</si>
  <si>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</si>
  <si>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</si>
  <si>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</si>
  <si>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</si>
  <si>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</si>
  <si>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</si>
  <si>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</si>
  <si>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</si>
  <si>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</si>
  <si>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</si>
  <si>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</si>
  <si>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</si>
  <si>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</si>
  <si>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</si>
  <si>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</si>
  <si>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</si>
  <si>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</si>
  <si>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</si>
  <si>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</si>
  <si>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</si>
  <si>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</si>
  <si>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</si>
  <si>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</si>
  <si>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</si>
  <si>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</si>
  <si>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</si>
  <si>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</si>
  <si>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</si>
  <si>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</si>
  <si>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</si>
  <si>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</si>
  <si>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</si>
  <si>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</si>
  <si>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</si>
  <si>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</si>
  <si>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</si>
  <si>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</si>
  <si>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</si>
  <si>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</si>
  <si>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</si>
  <si>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</si>
  <si>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</si>
  <si>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</si>
  <si>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</si>
  <si>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</si>
  <si>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</si>
  <si>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</si>
  <si>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</si>
  <si>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</si>
  <si>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</si>
  <si>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</si>
  <si>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</si>
  <si>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</si>
  <si>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</si>
  <si>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</si>
  <si>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</si>
  <si>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</si>
  <si>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</si>
  <si>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</si>
  <si>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</si>
  <si>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</si>
  <si>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</si>
  <si>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</si>
  <si>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</si>
  <si>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</si>
  <si>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</si>
  <si>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</si>
  <si>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</si>
  <si>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</si>
  <si>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</si>
  <si>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</si>
  <si>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</si>
  <si>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</si>
  <si>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</si>
  <si>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</si>
  <si>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</si>
  <si>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</si>
  <si>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</si>
  <si>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</si>
  <si>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</si>
  <si>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</si>
  <si>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</si>
  <si>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</si>
  <si>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</si>
  <si>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</si>
  <si>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</si>
  <si>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</si>
  <si>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</si>
  <si>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</si>
  <si>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</si>
  <si>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</si>
  <si>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</si>
  <si>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</si>
  <si>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</si>
  <si>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</si>
  <si>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</si>
  <si>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</si>
  <si>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</si>
  <si>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</si>
  <si>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</si>
  <si>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</si>
  <si>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</si>
  <si>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</si>
  <si>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</si>
  <si>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</si>
  <si>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</si>
  <si>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</si>
  <si>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</si>
  <si>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</si>
  <si>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</si>
  <si>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</si>
  <si>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</si>
  <si>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</si>
  <si>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</si>
  <si>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</si>
  <si>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</si>
  <si>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</si>
  <si>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</si>
  <si>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</si>
  <si>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</si>
  <si>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</si>
  <si>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</si>
  <si>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</si>
  <si>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</si>
  <si>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</si>
  <si>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</si>
  <si>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</si>
  <si>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</si>
  <si>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</si>
  <si>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</si>
  <si>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</si>
  <si>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</si>
  <si>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</si>
  <si>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</si>
  <si>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</si>
  <si>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</si>
  <si>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</si>
  <si>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</si>
  <si>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</si>
  <si>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</si>
  <si>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</si>
  <si>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</si>
  <si>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</si>
  <si>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</si>
  <si>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</si>
  <si>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</si>
  <si>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</si>
  <si>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</si>
  <si>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</si>
  <si>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</si>
  <si>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</si>
  <si>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</si>
  <si>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</si>
  <si>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</si>
  <si>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</si>
  <si>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</si>
  <si>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</si>
  <si>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</si>
  <si>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</si>
  <si>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</si>
  <si>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</si>
  <si>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</si>
  <si>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</si>
  <si>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</si>
  <si>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</si>
  <si>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</si>
  <si>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</si>
  <si>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</si>
  <si>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</si>
  <si>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</si>
  <si>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</si>
  <si>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</si>
  <si>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</si>
  <si>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</si>
  <si>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</si>
  <si>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</si>
  <si>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</si>
  <si>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</si>
  <si>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</si>
  <si>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</si>
  <si>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</si>
  <si>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</si>
  <si>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</si>
  <si>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</si>
  <si>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</si>
  <si>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</si>
  <si>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</si>
  <si>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</si>
  <si>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</si>
  <si>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</si>
  <si>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</si>
  <si>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</si>
  <si>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</si>
  <si>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</si>
  <si>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</si>
  <si>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</si>
  <si>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</si>
  <si>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</si>
  <si>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</si>
  <si>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</si>
  <si>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</si>
  <si>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</si>
  <si>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</si>
  <si>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</si>
  <si>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</si>
  <si>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</si>
  <si>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</si>
  <si>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</si>
  <si>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</si>
  <si>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</si>
  <si>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</si>
  <si>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</si>
  <si>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</si>
  <si>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</si>
  <si>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</si>
  <si>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</si>
  <si>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</si>
  <si>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</si>
  <si>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</si>
  <si>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</si>
  <si>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</si>
  <si>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</si>
  <si>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</si>
  <si>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</si>
  <si>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</si>
  <si>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</si>
  <si>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</si>
  <si>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</si>
  <si>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</si>
  <si>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</si>
  <si>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</si>
  <si>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</si>
  <si>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</si>
  <si>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</si>
  <si>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</si>
  <si>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</si>
  <si>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</si>
  <si>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</si>
  <si>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</si>
  <si>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</si>
  <si>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</si>
  <si>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</si>
  <si>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</si>
  <si>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</si>
  <si>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</si>
  <si>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</si>
  <si>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</si>
  <si>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</si>
  <si>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</si>
  <si>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</si>
  <si>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</si>
  <si>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</si>
  <si>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</si>
  <si>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</si>
  <si>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</si>
  <si>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</si>
  <si>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</si>
  <si>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</si>
  <si>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</si>
  <si>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</si>
  <si>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</si>
  <si>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</si>
  <si>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</si>
  <si>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</si>
  <si>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</si>
  <si>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</si>
  <si>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</si>
  <si>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</si>
  <si>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</si>
  <si>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</si>
  <si>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</si>
  <si>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</si>
  <si>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</si>
  <si>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</si>
  <si>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</si>
  <si>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</si>
  <si>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</si>
  <si>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</si>
  <si>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</si>
  <si>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</si>
  <si>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</si>
  <si>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</si>
  <si>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</si>
  <si>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</si>
  <si>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</si>
  <si>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</si>
  <si>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</si>
  <si>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</si>
  <si>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</si>
  <si>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</si>
  <si>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</si>
  <si>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</si>
  <si>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</si>
  <si>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</si>
  <si>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</si>
  <si>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</si>
  <si>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</si>
  <si>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</si>
  <si>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</si>
  <si>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</si>
  <si>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</si>
  <si>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</si>
  <si>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</si>
  <si>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</si>
  <si>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</si>
  <si>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</si>
  <si>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</si>
  <si>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</si>
  <si>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</si>
  <si>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</si>
  <si>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</si>
  <si>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</si>
  <si>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</si>
  <si>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</si>
  <si>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</si>
  <si>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</si>
  <si>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</si>
  <si>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</si>
  <si>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</si>
  <si>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</si>
  <si>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</si>
  <si>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</si>
  <si>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</si>
  <si>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</si>
  <si>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</si>
  <si>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</si>
  <si>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</si>
  <si>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</si>
  <si>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</si>
  <si>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</si>
  <si>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</si>
  <si>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</si>
  <si>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</si>
  <si>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</si>
  <si>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</si>
  <si>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</si>
  <si>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</si>
  <si>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</si>
  <si>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</si>
  <si>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</si>
  <si>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</si>
  <si>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</si>
  <si>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</si>
  <si>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</si>
  <si>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</si>
  <si>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</si>
  <si>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</si>
  <si>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</si>
  <si>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</si>
  <si>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</si>
  <si>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</si>
  <si>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</si>
  <si>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</si>
  <si>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</si>
  <si>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</si>
  <si>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</si>
  <si>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</si>
  <si>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</si>
  <si>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</si>
  <si>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</si>
  <si>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</si>
  <si>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</si>
  <si>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</si>
  <si>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</si>
  <si>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</si>
  <si>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</si>
  <si>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</si>
  <si>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</si>
  <si>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</si>
  <si>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</si>
  <si>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</si>
  <si>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</si>
  <si>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</si>
  <si>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</si>
  <si>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</si>
  <si>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</si>
  <si>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</si>
  <si>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</si>
  <si>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</si>
  <si>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</si>
  <si>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</si>
  <si>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</si>
  <si>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</si>
  <si>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</si>
  <si>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</si>
  <si>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</si>
  <si>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</si>
  <si>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</si>
  <si>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</si>
  <si>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</si>
  <si>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</si>
  <si>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</si>
  <si>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</si>
  <si>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</si>
  <si>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</si>
  <si>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</si>
  <si>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</si>
  <si>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</si>
  <si>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</si>
  <si>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</si>
  <si>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</si>
  <si>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</si>
  <si>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</si>
  <si>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</si>
  <si>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</si>
  <si>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</si>
  <si>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</si>
  <si>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</si>
  <si>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</si>
  <si>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</si>
  <si>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</si>
  <si>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</si>
  <si>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</si>
  <si>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</si>
  <si>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</si>
  <si>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</si>
  <si>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</si>
  <si>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</si>
  <si>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</si>
  <si>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</si>
  <si>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</si>
  <si>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</si>
  <si>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</si>
  <si>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</si>
  <si>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</si>
  <si>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</si>
  <si>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</si>
  <si>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</si>
  <si>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</si>
  <si>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</si>
  <si>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</si>
  <si>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</si>
  <si>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</si>
  <si>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</si>
  <si>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</si>
  <si>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</si>
  <si>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</si>
  <si>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</si>
  <si>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</si>
  <si>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</si>
  <si>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</si>
  <si>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</si>
  <si>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</si>
  <si>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</si>
  <si>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</si>
  <si>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</si>
  <si>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</si>
  <si>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</si>
  <si>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</si>
  <si>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</si>
  <si>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</si>
  <si>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</si>
  <si>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</si>
  <si>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</si>
  <si>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</si>
  <si>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</si>
  <si>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</si>
  <si>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</si>
  <si>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</si>
  <si>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</si>
  <si>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</si>
  <si>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</si>
  <si>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</si>
  <si>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</si>
  <si>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</si>
  <si>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</si>
  <si>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</si>
  <si>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</si>
  <si>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</si>
  <si>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</si>
  <si>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</si>
  <si>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</si>
  <si>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</si>
  <si>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</si>
  <si>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</si>
  <si>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</si>
  <si>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</si>
  <si>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</si>
  <si>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</si>
  <si>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</si>
  <si>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</si>
  <si>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</si>
  <si>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</si>
  <si>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</si>
  <si>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</si>
  <si>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</si>
  <si>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</si>
  <si>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</si>
  <si>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</si>
  <si>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</si>
  <si>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</si>
  <si>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</si>
  <si>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</si>
  <si>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</si>
  <si>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</si>
  <si>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</si>
  <si>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</si>
  <si>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</si>
  <si>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</si>
  <si>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</si>
  <si>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</si>
  <si>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</si>
  <si>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</si>
  <si>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</si>
  <si>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</si>
  <si>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</si>
  <si>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</si>
  <si>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</si>
  <si>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</si>
  <si>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</si>
  <si>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</si>
  <si>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</si>
  <si>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</si>
  <si>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</si>
  <si>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</si>
  <si>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</si>
  <si>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</si>
  <si>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</si>
  <si>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</si>
  <si>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</si>
  <si>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</si>
  <si>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</si>
  <si>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</si>
  <si>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</si>
  <si>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</si>
  <si>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</si>
  <si>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</si>
  <si>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</si>
  <si>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</si>
  <si>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</si>
  <si>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</si>
  <si>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</si>
  <si>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</si>
  <si>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</si>
  <si>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</si>
  <si>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</si>
  <si>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</si>
  <si>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</si>
  <si>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</si>
  <si>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</si>
  <si>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</si>
  <si>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</si>
  <si>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</si>
  <si>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</si>
  <si>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</si>
  <si>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</si>
  <si>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</si>
  <si>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</si>
  <si>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</si>
  <si>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</si>
  <si>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</si>
  <si>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</si>
  <si>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</si>
  <si>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</si>
  <si>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</si>
  <si>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</si>
  <si>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</si>
  <si>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</si>
  <si>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</si>
  <si>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</si>
  <si>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</si>
  <si>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</si>
  <si>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</si>
  <si>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</si>
  <si>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</si>
  <si>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</si>
  <si>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</si>
  <si>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</si>
  <si>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</si>
  <si>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</si>
  <si>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</si>
  <si>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</si>
  <si>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</si>
  <si>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</si>
  <si>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</si>
  <si>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</si>
  <si>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</si>
  <si>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</si>
  <si>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</si>
  <si>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</si>
  <si>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</si>
  <si>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</si>
  <si>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</si>
  <si>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</si>
  <si>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</si>
  <si>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</si>
  <si>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</si>
  <si>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</si>
  <si>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</si>
  <si>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</si>
  <si>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</si>
  <si>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</si>
  <si>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</si>
  <si>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</si>
  <si>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</si>
  <si>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</si>
  <si>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</si>
  <si>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</si>
  <si>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</si>
  <si>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</si>
  <si>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</si>
  <si>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</si>
  <si>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</si>
  <si>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</si>
  <si>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</si>
  <si>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</si>
  <si>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</si>
  <si>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</si>
  <si>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</si>
  <si>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</si>
  <si>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</si>
  <si>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</si>
  <si>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</si>
  <si>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</si>
  <si>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</si>
  <si>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</si>
  <si>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</si>
  <si>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</si>
  <si>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</si>
  <si>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</si>
  <si>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</si>
  <si>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</si>
  <si>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</si>
  <si>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</si>
  <si>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</si>
  <si>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</si>
  <si>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</si>
  <si>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</si>
  <si>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</si>
  <si>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</si>
  <si>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</si>
  <si>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</si>
  <si>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</si>
  <si>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</si>
  <si>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</si>
  <si>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</si>
  <si>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</si>
  <si>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</si>
  <si>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</si>
  <si>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</si>
  <si>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</si>
  <si>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</si>
  <si>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</si>
  <si>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</si>
  <si>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</si>
  <si>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</si>
  <si>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</si>
  <si>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</si>
  <si>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</si>
  <si>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</si>
  <si>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</si>
  <si>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</si>
  <si>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</si>
  <si>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</si>
  <si>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</si>
  <si>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</si>
  <si>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</si>
  <si>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</si>
  <si>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</si>
  <si>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</si>
  <si>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</si>
  <si>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</si>
  <si>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</si>
  <si>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</si>
  <si>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</si>
  <si>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</si>
  <si>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</si>
  <si>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</si>
  <si>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</si>
  <si>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</si>
  <si>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</si>
  <si>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</si>
  <si>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</si>
  <si>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</si>
  <si>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</si>
  <si>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</si>
  <si>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</si>
  <si>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</si>
  <si>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</si>
  <si>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</si>
  <si>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</si>
  <si>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</si>
  <si>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</si>
  <si>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</si>
  <si>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</si>
  <si>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</si>
  <si>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</si>
  <si>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</si>
  <si>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</si>
  <si>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</si>
  <si>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</si>
  <si>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</si>
  <si>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</si>
  <si>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</si>
  <si>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</si>
  <si>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</si>
  <si>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</si>
  <si>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</si>
  <si>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</si>
  <si>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</si>
  <si>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</si>
  <si>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</si>
  <si>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</si>
  <si>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</si>
  <si>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</si>
  <si>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</si>
  <si>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</si>
  <si>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</si>
  <si>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</si>
  <si>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</si>
  <si>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</si>
  <si>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</si>
  <si>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</si>
  <si>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</si>
  <si>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</si>
  <si>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</si>
  <si>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</si>
  <si>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</si>
  <si>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</si>
  <si>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</si>
  <si>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</si>
  <si>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</si>
  <si>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</si>
  <si>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</si>
  <si>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</si>
  <si>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</si>
  <si>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</si>
  <si>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</si>
  <si>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</si>
  <si>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</si>
  <si>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</si>
  <si>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</si>
  <si>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</si>
  <si>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</si>
  <si>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</si>
  <si>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</si>
  <si>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</si>
  <si>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</si>
  <si>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</si>
  <si>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</si>
  <si>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</si>
  <si>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</si>
  <si>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</si>
  <si>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</si>
  <si>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</si>
  <si>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</si>
  <si>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</si>
  <si>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</si>
  <si>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</si>
  <si>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</si>
  <si>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</si>
  <si>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</si>
  <si>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</si>
  <si>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</si>
  <si>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</si>
  <si>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</si>
  <si>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</si>
  <si>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</si>
  <si>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</si>
  <si>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</si>
  <si>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</si>
  <si>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</si>
  <si>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</si>
  <si>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</si>
  <si>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</si>
  <si>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</si>
  <si>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</si>
  <si>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</si>
  <si>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</si>
  <si>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</si>
  <si>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</si>
  <si>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</si>
  <si>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</si>
  <si>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</si>
  <si>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</si>
  <si>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</si>
  <si>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</si>
  <si>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</si>
  <si>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</si>
  <si>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</si>
  <si>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</si>
  <si>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</si>
  <si>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</si>
  <si>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</si>
  <si>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</si>
  <si>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</si>
  <si>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</si>
  <si>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</si>
  <si>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</si>
  <si>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</si>
  <si>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</si>
  <si>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</si>
  <si>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</si>
  <si>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</si>
  <si>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</si>
  <si>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</si>
  <si>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</si>
  <si>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</si>
  <si>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</si>
  <si>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</si>
  <si>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</si>
  <si>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</si>
  <si>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</si>
  <si>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</si>
  <si>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</si>
  <si>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</si>
  <si>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</si>
  <si>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</si>
  <si>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</si>
  <si>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</si>
  <si>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</si>
  <si>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</si>
  <si>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</si>
  <si>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</si>
  <si>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</si>
  <si>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</si>
  <si>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</si>
  <si>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</si>
  <si>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</si>
  <si>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</si>
  <si>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</si>
  <si>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</si>
  <si>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</si>
  <si>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</si>
  <si>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</si>
  <si>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</si>
  <si>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</si>
  <si>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</si>
  <si>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</si>
  <si>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</si>
  <si>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</si>
  <si>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</si>
  <si>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</si>
  <si>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</si>
  <si>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</si>
  <si>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</si>
  <si>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</si>
  <si>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</si>
  <si>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</si>
  <si>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</si>
  <si>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</si>
  <si>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</si>
  <si>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</si>
  <si>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</si>
  <si>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</si>
  <si>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</si>
  <si>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</si>
  <si>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</si>
  <si>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</si>
  <si>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</si>
  <si>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</si>
  <si>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</si>
  <si>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</si>
  <si>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</si>
  <si>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</si>
  <si>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</si>
  <si>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</si>
  <si>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</si>
  <si>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</si>
  <si>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</si>
  <si>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</si>
  <si>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</si>
  <si>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</si>
  <si>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</si>
  <si>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</si>
  <si>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</si>
  <si>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</si>
  <si>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</si>
  <si>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</si>
  <si>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</si>
  <si>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</si>
  <si>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</si>
  <si>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</si>
  <si>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</si>
  <si>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</si>
  <si>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</si>
  <si>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</si>
  <si>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</si>
  <si>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</si>
  <si>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</si>
  <si>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</si>
  <si>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</si>
  <si>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</si>
  <si>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</si>
  <si>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</si>
  <si>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</si>
  <si>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</si>
  <si>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</si>
  <si>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</si>
  <si>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</si>
  <si>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</si>
  <si>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</si>
  <si>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</si>
  <si>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</si>
  <si>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</si>
  <si>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</si>
  <si>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</si>
  <si>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</si>
  <si>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</si>
  <si>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</si>
  <si>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</si>
  <si>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</si>
  <si>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</si>
  <si>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</si>
  <si>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</si>
  <si>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</si>
  <si>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</si>
  <si>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</si>
  <si>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</si>
  <si>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</si>
  <si>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</si>
  <si>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</si>
  <si>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</si>
  <si>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</si>
  <si>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</si>
  <si>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</si>
  <si>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</si>
  <si>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</si>
  <si>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</si>
  <si>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</si>
  <si>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</si>
  <si>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</si>
  <si>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</si>
  <si>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</si>
  <si>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</si>
  <si>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</si>
  <si>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</si>
  <si>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</si>
  <si>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</si>
  <si>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</si>
  <si>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</si>
  <si>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</si>
  <si>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</si>
  <si>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</si>
  <si>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</si>
  <si>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</si>
  <si>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</si>
  <si>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</si>
  <si>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</si>
  <si>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</si>
  <si>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</si>
  <si>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</si>
  <si>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</si>
  <si>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</si>
  <si>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</si>
  <si>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</si>
  <si>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</si>
  <si>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</si>
  <si>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</si>
  <si>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</si>
  <si>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</si>
  <si>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</si>
  <si>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</si>
  <si>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</si>
  <si>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</si>
  <si>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</si>
  <si>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</si>
  <si>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</si>
  <si>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</si>
  <si>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</si>
  <si>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</si>
  <si>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</si>
  <si>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</si>
  <si>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</si>
  <si>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</si>
  <si>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</si>
  <si>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</si>
  <si>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</si>
  <si>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</si>
  <si>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</si>
  <si>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</si>
  <si>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</si>
  <si>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</si>
  <si>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</si>
  <si>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</si>
  <si>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</si>
  <si>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</si>
  <si>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</si>
  <si>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</si>
  <si>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</si>
  <si>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</si>
  <si>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</si>
  <si>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</si>
  <si>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</si>
  <si>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</si>
  <si>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</si>
  <si>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</si>
  <si>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</si>
  <si>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</si>
  <si>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</si>
  <si>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</si>
  <si>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</si>
  <si>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</si>
  <si>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</si>
  <si>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</si>
  <si>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</si>
  <si>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</si>
  <si>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</si>
  <si>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</si>
  <si>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</si>
  <si>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</si>
  <si>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</si>
  <si>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</si>
  <si>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</si>
  <si>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</si>
  <si>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</si>
  <si>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</si>
  <si>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</si>
  <si>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</si>
  <si>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</si>
  <si>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</si>
  <si>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</si>
  <si>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</si>
  <si>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</si>
  <si>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</si>
  <si>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</si>
  <si>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</si>
  <si>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</si>
  <si>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</si>
  <si>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</si>
  <si>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</si>
  <si>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</si>
  <si>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</si>
  <si>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</si>
  <si>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</si>
  <si>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</si>
  <si>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</si>
  <si>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</si>
  <si>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</si>
  <si>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</si>
  <si>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</si>
  <si>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</si>
  <si>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</si>
  <si>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</si>
  <si>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</si>
  <si>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</si>
  <si>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</si>
  <si>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</si>
  <si>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</si>
  <si>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</si>
  <si>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</si>
  <si>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</si>
  <si>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</si>
  <si>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</si>
  <si>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</si>
  <si>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</si>
  <si>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</si>
  <si>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</si>
  <si>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</si>
  <si>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</si>
  <si>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</si>
  <si>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</si>
  <si>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</si>
  <si>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</si>
  <si>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</si>
  <si>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</si>
  <si>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</si>
  <si>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</si>
  <si>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</si>
  <si>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</si>
  <si>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</si>
  <si>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</si>
  <si>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</si>
  <si>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</si>
  <si>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</si>
  <si>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</si>
  <si>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</si>
  <si>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</si>
  <si>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</si>
  <si>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</si>
  <si>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</si>
  <si>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</si>
  <si>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</si>
  <si>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</si>
  <si>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</si>
  <si>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</si>
  <si>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</si>
  <si>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</si>
  <si>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</si>
  <si>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</si>
  <si>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</si>
  <si>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</si>
  <si>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</si>
  <si>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</si>
  <si>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</si>
  <si>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</si>
  <si>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</si>
  <si>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</si>
  <si>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</si>
  <si>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</si>
  <si>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</si>
  <si>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</si>
  <si>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</si>
  <si>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</si>
  <si>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</si>
  <si>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</si>
  <si>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</si>
  <si>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</si>
  <si>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</si>
  <si>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</si>
  <si>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</si>
  <si>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</si>
  <si>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</si>
  <si>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</si>
  <si>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</si>
  <si>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</si>
  <si>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</si>
  <si>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</si>
  <si>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</si>
  <si>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</si>
  <si>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</si>
  <si>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</si>
  <si>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</si>
  <si>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</si>
  <si>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</si>
  <si>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</si>
  <si>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</si>
  <si>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</si>
  <si>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</si>
  <si>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</si>
  <si>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</si>
  <si>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</si>
  <si>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</si>
  <si>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</si>
  <si>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</si>
  <si>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</si>
  <si>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</si>
  <si>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</si>
  <si>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</si>
  <si>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</si>
  <si>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</si>
  <si>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</si>
  <si>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</si>
  <si>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</si>
  <si>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</si>
  <si>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</si>
  <si>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</si>
  <si>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</si>
  <si>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</si>
  <si>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</si>
  <si>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</si>
  <si>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</si>
  <si>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</si>
  <si>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</si>
  <si>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</si>
  <si>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</si>
  <si>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</si>
  <si>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</si>
  <si>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</si>
  <si>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</si>
  <si>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</si>
  <si>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</si>
  <si>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</si>
  <si>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</si>
  <si>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</si>
  <si>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</si>
  <si>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</si>
  <si>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</si>
  <si>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</si>
  <si>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</si>
  <si>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</si>
  <si>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</si>
  <si>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</si>
  <si>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</si>
  <si>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</si>
  <si>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</si>
  <si>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</si>
  <si>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</si>
  <si>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</si>
  <si>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</si>
  <si>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</si>
  <si>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</si>
  <si>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</si>
  <si>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</si>
  <si>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</si>
  <si>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</si>
  <si>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</si>
  <si>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</si>
  <si>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</si>
  <si>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</si>
  <si>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</si>
  <si>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</si>
  <si>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</si>
  <si>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</si>
  <si>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</si>
  <si>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</si>
  <si>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</si>
  <si>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</si>
  <si>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</si>
  <si>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</si>
  <si>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</si>
  <si>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</si>
  <si>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</si>
  <si>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</si>
  <si>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</si>
  <si>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</si>
  <si>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</si>
  <si>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</si>
  <si>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</si>
  <si>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</si>
  <si>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</si>
  <si>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</si>
  <si>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</si>
  <si>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</si>
  <si>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</si>
  <si>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</si>
  <si>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</si>
  <si>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</si>
  <si>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</si>
  <si>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</si>
  <si>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</si>
  <si>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</si>
  <si>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</si>
  <si>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</si>
  <si>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</si>
  <si>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</si>
  <si>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</si>
  <si>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</si>
  <si>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</si>
  <si>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</si>
  <si>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</si>
  <si>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</si>
  <si>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</si>
  <si>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</si>
  <si>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</si>
  <si>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</si>
  <si>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</si>
  <si>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</si>
  <si>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</si>
  <si>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</si>
  <si>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</si>
  <si>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</si>
  <si>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</si>
  <si>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</si>
  <si>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</si>
  <si>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</si>
  <si>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</si>
  <si>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</si>
  <si>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</si>
  <si>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</si>
  <si>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</si>
  <si>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</si>
  <si>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</si>
  <si>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</si>
  <si>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</si>
  <si>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</si>
  <si>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</si>
  <si>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</si>
  <si>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</si>
  <si>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</si>
  <si>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</si>
  <si>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</si>
  <si>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</si>
  <si>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</si>
  <si>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</si>
  <si>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</si>
  <si>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</si>
  <si>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</si>
  <si>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</si>
  <si>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</si>
  <si>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</si>
  <si>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</si>
  <si>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</si>
  <si>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</si>
  <si>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</si>
  <si>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</si>
  <si>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</si>
  <si>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</si>
  <si>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</si>
  <si>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</si>
  <si>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</si>
  <si>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</si>
  <si>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</si>
  <si>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</si>
  <si>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</si>
  <si>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</si>
  <si>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</si>
  <si>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</si>
  <si>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</si>
  <si>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</si>
  <si>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</si>
  <si>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</si>
  <si>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</si>
  <si>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</si>
  <si>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</si>
  <si>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</si>
  <si>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</si>
  <si>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</si>
  <si>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</si>
  <si>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</si>
  <si>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</si>
  <si>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</si>
  <si>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</si>
  <si>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</si>
  <si>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</si>
  <si>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</si>
  <si>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</si>
  <si>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</si>
  <si>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</si>
  <si>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</si>
  <si>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</si>
  <si>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</si>
  <si>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</si>
  <si>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</si>
  <si>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</si>
  <si>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</si>
  <si>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</si>
  <si>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</si>
  <si>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</si>
  <si>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</si>
  <si>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</si>
  <si>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</si>
  <si>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</si>
  <si>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</si>
  <si>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</si>
  <si>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</si>
  <si>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</si>
  <si>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</si>
  <si>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</si>
  <si>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</si>
  <si>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</si>
  <si>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</si>
  <si>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</si>
  <si>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</si>
  <si>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</si>
  <si>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</si>
  <si>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</si>
  <si>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</si>
  <si>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</si>
  <si>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</si>
  <si>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</si>
  <si>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</si>
  <si>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</si>
  <si>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</si>
  <si>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</si>
  <si>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</si>
  <si>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</si>
  <si>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</si>
  <si>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</si>
  <si>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</si>
  <si>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</si>
  <si>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</si>
  <si>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</si>
  <si>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</si>
  <si>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</si>
  <si>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</si>
  <si>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</si>
  <si>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</si>
  <si>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</si>
  <si>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</si>
  <si>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</si>
  <si>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</si>
  <si>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</si>
  <si>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</si>
  <si>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</si>
  <si>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</si>
  <si>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</si>
  <si>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</si>
  <si>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</si>
  <si>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</si>
  <si>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</si>
  <si>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</si>
  <si>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</si>
  <si>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</si>
  <si>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</si>
  <si>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</si>
  <si>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</si>
  <si>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</si>
  <si>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</si>
  <si>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</si>
  <si>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</si>
  <si>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</si>
  <si>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</si>
  <si>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</si>
  <si>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</si>
  <si>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</si>
  <si>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</si>
  <si>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</si>
  <si>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</si>
  <si>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</si>
  <si>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</si>
  <si>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</si>
  <si>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</si>
  <si>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</si>
  <si>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</si>
  <si>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</si>
  <si>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</si>
  <si>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</si>
  <si>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</si>
  <si>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</si>
  <si>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</si>
  <si>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</si>
  <si>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</si>
  <si>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</si>
  <si>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</si>
  <si>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</si>
  <si>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</si>
  <si>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</si>
  <si>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</si>
  <si>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</si>
  <si>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</si>
  <si>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</si>
  <si>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</si>
  <si>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</si>
  <si>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</si>
  <si>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</si>
  <si>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</si>
  <si>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</si>
  <si>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</si>
  <si>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</si>
  <si>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</si>
  <si>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</si>
  <si>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</si>
  <si>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</si>
  <si>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</si>
  <si>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</si>
  <si>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</si>
  <si>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</si>
  <si>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</si>
  <si>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</si>
  <si>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</si>
  <si>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</si>
  <si>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</si>
  <si>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</si>
  <si>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</si>
  <si>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</si>
  <si>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</si>
  <si>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</si>
  <si>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</si>
  <si>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</si>
  <si>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</si>
  <si>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</si>
  <si>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</si>
  <si>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</si>
  <si>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</si>
  <si>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</si>
  <si>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</si>
  <si>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</si>
  <si>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</si>
  <si>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</si>
  <si>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</si>
  <si>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</si>
  <si>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</si>
  <si>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</si>
  <si>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</si>
  <si>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</si>
  <si>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</si>
  <si>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</si>
  <si>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</si>
  <si>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</si>
  <si>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</si>
  <si>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</si>
  <si>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</si>
  <si>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</si>
  <si>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</si>
  <si>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</si>
  <si>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</si>
  <si>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</si>
  <si>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</si>
  <si>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</si>
  <si>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</si>
  <si>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</si>
  <si>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</si>
  <si>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</si>
  <si>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</si>
  <si>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</si>
  <si>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</si>
  <si>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</si>
  <si>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</si>
  <si>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</si>
  <si>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</si>
  <si>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</si>
  <si>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</si>
  <si>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</si>
  <si>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</si>
  <si>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</si>
  <si>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</si>
  <si>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</si>
  <si>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</si>
  <si>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</si>
  <si>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</si>
  <si>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</si>
  <si>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</si>
  <si>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</si>
  <si>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</si>
  <si>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</si>
  <si>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</si>
  <si>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</si>
  <si>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</si>
  <si>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</si>
  <si>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</si>
  <si>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</si>
  <si>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</si>
  <si>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</si>
  <si>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</si>
  <si>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</si>
  <si>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</si>
  <si>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</si>
  <si>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</si>
  <si>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</si>
  <si>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</si>
  <si>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</si>
  <si>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</si>
  <si>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</si>
  <si>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</si>
  <si>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</si>
  <si>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</si>
  <si>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</si>
  <si>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</si>
  <si>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</si>
  <si>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</si>
  <si>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</si>
  <si>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</si>
  <si>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</si>
  <si>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</si>
  <si>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</si>
  <si>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</si>
  <si>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</si>
  <si>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</si>
  <si>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</si>
  <si>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</si>
  <si>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</si>
  <si>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</si>
  <si>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</si>
  <si>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</si>
  <si>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</si>
  <si>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</si>
  <si>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</si>
  <si>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</si>
  <si>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</si>
  <si>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</si>
  <si>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</si>
  <si>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</si>
  <si>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</si>
  <si>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</si>
  <si>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</si>
  <si>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</si>
  <si>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</si>
  <si>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</si>
  <si>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</si>
  <si>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</si>
  <si>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</si>
  <si>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</si>
  <si>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</si>
  <si>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</si>
  <si>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</si>
  <si>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</si>
  <si>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</si>
  <si>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</si>
  <si>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</si>
  <si>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</si>
  <si>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</si>
  <si>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</si>
  <si>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</si>
  <si>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</si>
  <si>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</si>
  <si>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</si>
  <si>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</si>
  <si>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</si>
  <si>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</si>
  <si>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</si>
  <si>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</si>
  <si>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</si>
  <si>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</si>
  <si>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</si>
  <si>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</si>
  <si>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</si>
  <si>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</si>
  <si>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</si>
  <si>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</si>
  <si>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</si>
  <si>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</si>
  <si>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</si>
  <si>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</si>
  <si>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</si>
  <si>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</si>
  <si>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</si>
  <si>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</si>
  <si>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</si>
  <si>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</si>
  <si>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</si>
  <si>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</si>
  <si>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</si>
  <si>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</si>
  <si>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</si>
  <si>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</si>
  <si>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</si>
  <si>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</si>
  <si>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</si>
  <si>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</si>
  <si>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</si>
  <si>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</si>
  <si>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</si>
  <si>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</si>
  <si>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</si>
  <si>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</si>
  <si>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</si>
  <si>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</si>
  <si>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</si>
  <si>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</si>
  <si>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</si>
  <si>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</si>
  <si>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</si>
  <si>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</si>
  <si>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</si>
  <si>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</si>
  <si>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</si>
  <si>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</si>
  <si>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</si>
  <si>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</si>
  <si>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</si>
  <si>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</si>
  <si>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</si>
  <si>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</si>
  <si>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</si>
  <si>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</si>
  <si>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</si>
  <si>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</si>
  <si>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</si>
  <si>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</si>
  <si>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</si>
  <si>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</si>
  <si>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</si>
  <si>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</si>
  <si>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</si>
  <si>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</si>
  <si>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</si>
  <si>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</si>
  <si>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</si>
  <si>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</si>
  <si>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</si>
  <si>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</si>
  <si>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</si>
  <si>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</si>
  <si>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</si>
  <si>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</si>
  <si>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</si>
  <si>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</si>
  <si>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</si>
  <si>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</si>
  <si>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</si>
  <si>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</si>
  <si>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</si>
  <si>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</si>
  <si>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</si>
  <si>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</si>
  <si>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</si>
  <si>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</si>
  <si>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</si>
  <si>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</si>
  <si>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</si>
  <si>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</si>
  <si>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</si>
  <si>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</si>
  <si>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</si>
  <si>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</si>
  <si>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</si>
  <si>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</si>
  <si>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</si>
  <si>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</si>
  <si>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</si>
  <si>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</si>
  <si>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</si>
  <si>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</si>
  <si>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</si>
  <si>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</si>
  <si>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</si>
  <si>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</si>
  <si>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</si>
  <si>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</si>
  <si>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</si>
  <si>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</si>
  <si>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</si>
  <si>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</si>
  <si>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</si>
  <si>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</si>
  <si>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</si>
  <si>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</si>
  <si>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</si>
  <si>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</si>
  <si>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</si>
  <si>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</si>
  <si>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</si>
  <si>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</si>
  <si>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</si>
  <si>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</si>
  <si>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</si>
  <si>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</si>
  <si>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</si>
  <si>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</si>
  <si>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</si>
  <si>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</si>
  <si>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</si>
  <si>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</si>
  <si>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</si>
  <si>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</si>
  <si>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</si>
  <si>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</si>
  <si>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</si>
  <si>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</si>
  <si>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</si>
  <si>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</si>
  <si>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</si>
  <si>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</si>
  <si>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</si>
  <si>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</si>
  <si>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</si>
  <si>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</si>
  <si>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</si>
  <si>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</si>
  <si>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</si>
  <si>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</si>
  <si>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</si>
  <si>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</si>
  <si>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</si>
  <si>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</si>
  <si>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</si>
  <si>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</si>
  <si>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</si>
  <si>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</si>
  <si>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</si>
  <si>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</si>
  <si>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</si>
  <si>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</si>
  <si>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</si>
  <si>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</si>
  <si>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</si>
  <si>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</si>
  <si>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</si>
  <si>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</si>
  <si>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</si>
  <si>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</si>
  <si>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</si>
  <si>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</si>
  <si>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</si>
  <si>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</si>
  <si>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</si>
  <si>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</si>
  <si>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</si>
  <si>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</si>
  <si>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</si>
  <si>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</si>
  <si>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</si>
  <si>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</si>
  <si>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</si>
  <si>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</si>
  <si>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</si>
  <si>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</si>
  <si>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</si>
  <si>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</si>
  <si>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</si>
  <si>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</si>
  <si>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</si>
  <si>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</si>
  <si>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</si>
  <si>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</si>
  <si>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</si>
  <si>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</si>
  <si>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</si>
  <si>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</si>
  <si>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</si>
  <si>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</si>
  <si>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</si>
  <si>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</si>
  <si>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</si>
  <si>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</si>
  <si>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</si>
  <si>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</si>
  <si>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</si>
  <si>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</si>
  <si>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</si>
  <si>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</si>
  <si>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</si>
  <si>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</si>
  <si>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</si>
  <si>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</si>
  <si>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</si>
  <si>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</si>
  <si>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</si>
  <si>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</si>
  <si>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</si>
  <si>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</si>
  <si>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</si>
  <si>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</si>
  <si>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</si>
  <si>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</si>
  <si>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</si>
  <si>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</si>
  <si>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</si>
  <si>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</si>
  <si>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</si>
  <si>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</si>
  <si>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</si>
  <si>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</si>
  <si>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</si>
  <si>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</si>
  <si>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</si>
  <si>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</si>
  <si>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</si>
  <si>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</si>
  <si>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</si>
  <si>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</si>
  <si>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</si>
  <si>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</si>
  <si>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</si>
  <si>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</si>
  <si>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</si>
  <si>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</si>
  <si>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</si>
  <si>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</si>
  <si>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</si>
  <si>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</si>
  <si>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</si>
  <si>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</si>
  <si>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</si>
  <si>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</si>
  <si>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</si>
  <si>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</si>
  <si>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</si>
  <si>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</si>
  <si>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</si>
  <si>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</si>
  <si>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</si>
  <si>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</si>
  <si>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</si>
  <si>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</si>
  <si>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</si>
  <si>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</si>
  <si>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</si>
  <si>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</si>
  <si>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</si>
  <si>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</si>
  <si>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</si>
  <si>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</si>
  <si>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</si>
  <si>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</si>
  <si>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</si>
  <si>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</si>
  <si>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</si>
  <si>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</si>
  <si>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</si>
  <si>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</si>
  <si>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</si>
  <si>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</si>
  <si>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</si>
  <si>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</si>
  <si>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</si>
  <si>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</si>
  <si>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</si>
  <si>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</si>
  <si>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</si>
  <si>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</si>
  <si>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</si>
  <si>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</si>
  <si>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</si>
  <si>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</si>
  <si>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</si>
  <si>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</si>
  <si>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</si>
  <si>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</si>
  <si>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</si>
  <si>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</si>
  <si>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</si>
  <si>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</si>
  <si>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</si>
  <si>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</si>
  <si>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</si>
  <si>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</si>
  <si>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</si>
  <si>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</si>
  <si>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</si>
  <si>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</si>
  <si>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</si>
  <si>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</si>
  <si>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</si>
  <si>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</si>
  <si>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</si>
  <si>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</si>
  <si>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</si>
  <si>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</si>
  <si>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</si>
  <si>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</si>
  <si>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</si>
  <si>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</si>
  <si>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</si>
  <si>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</si>
  <si>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</si>
  <si>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</si>
  <si>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</si>
  <si>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</si>
  <si>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</si>
  <si>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</si>
  <si>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</si>
  <si>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</si>
  <si>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</si>
  <si>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</si>
  <si>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</si>
  <si>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</si>
  <si>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</si>
  <si>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</si>
  <si>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</si>
  <si>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</si>
  <si>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</si>
  <si>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</si>
  <si>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</si>
  <si>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</si>
  <si>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</si>
  <si>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</si>
  <si>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</si>
  <si>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</si>
  <si>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</si>
  <si>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</si>
  <si>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</si>
  <si>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</si>
  <si>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</si>
  <si>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</si>
  <si>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</si>
  <si>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</si>
  <si>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</si>
  <si>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</si>
  <si>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</si>
  <si>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</si>
  <si>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</si>
  <si>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</si>
  <si>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</si>
  <si>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</si>
  <si>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</si>
  <si>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</si>
  <si>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</si>
  <si>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</si>
  <si>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</si>
  <si>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</si>
  <si>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</si>
  <si>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</si>
  <si>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</si>
  <si>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</si>
  <si>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</si>
  <si>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</si>
  <si>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</si>
  <si>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</si>
  <si>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</si>
  <si>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</si>
  <si>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</si>
  <si>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</si>
  <si>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</si>
  <si>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</si>
  <si>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</si>
  <si>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</si>
  <si>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</si>
  <si>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</si>
  <si>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</si>
  <si>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</si>
  <si>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</si>
  <si>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</si>
  <si>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</si>
  <si>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</si>
  <si>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</si>
  <si>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</si>
  <si>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</si>
  <si>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</si>
  <si>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</si>
  <si>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</si>
  <si>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</si>
  <si>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</si>
  <si>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</si>
  <si>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</si>
  <si>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</si>
  <si>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</si>
  <si>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</si>
  <si>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</si>
  <si>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</si>
  <si>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</si>
  <si>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</si>
  <si>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</si>
  <si>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</si>
  <si>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</si>
  <si>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</si>
  <si>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</si>
  <si>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</si>
  <si>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</si>
  <si>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</si>
  <si>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</si>
  <si>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</si>
  <si>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</si>
  <si>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</si>
  <si>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</si>
  <si>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</si>
  <si>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</si>
  <si>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</si>
  <si>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</si>
  <si>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</si>
  <si>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</si>
  <si>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</si>
  <si>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</si>
  <si>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</si>
  <si>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</si>
  <si>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</si>
  <si>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</si>
  <si>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</si>
  <si>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</si>
  <si>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</si>
  <si>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</si>
  <si>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</si>
  <si>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</si>
  <si>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</si>
  <si>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</si>
  <si>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</si>
  <si>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</si>
  <si>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</si>
  <si>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</si>
  <si>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</si>
  <si>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</si>
  <si>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</si>
  <si>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</si>
  <si>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</si>
  <si>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</si>
  <si>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</si>
  <si>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</si>
  <si>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</si>
  <si>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</si>
  <si>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</si>
  <si>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</si>
  <si>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</si>
  <si>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</si>
  <si>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</si>
  <si>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</si>
  <si>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</si>
  <si>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</si>
  <si>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</si>
  <si>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</si>
  <si>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</si>
  <si>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</si>
  <si>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</si>
  <si>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</si>
  <si>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</si>
  <si>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</si>
  <si>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</si>
  <si>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</si>
  <si>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</si>
  <si>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</si>
  <si>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</si>
  <si>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</si>
  <si>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</si>
  <si>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</si>
  <si>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</si>
  <si>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</si>
  <si>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</si>
  <si>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</si>
  <si>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</si>
  <si>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</si>
  <si>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</si>
  <si>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</si>
  <si>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</si>
  <si>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</si>
  <si>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</si>
  <si>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</si>
  <si>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</si>
  <si>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</si>
  <si>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</si>
  <si>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</si>
  <si>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</si>
  <si>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</si>
  <si>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</si>
  <si>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</si>
  <si>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</si>
  <si>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</si>
  <si>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</si>
  <si>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</si>
  <si>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</si>
  <si>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</si>
  <si>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</si>
  <si>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</si>
  <si>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</si>
  <si>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</si>
  <si>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</si>
  <si>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</si>
  <si>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</si>
  <si>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</si>
  <si>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</si>
  <si>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</si>
  <si>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</si>
  <si>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</si>
  <si>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</si>
  <si>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</si>
  <si>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</si>
  <si>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</si>
  <si>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</si>
  <si>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</si>
  <si>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</si>
  <si>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</si>
  <si>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</si>
  <si>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</si>
  <si>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</si>
  <si>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</si>
  <si>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</si>
  <si>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</si>
  <si>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</si>
  <si>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</si>
  <si>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</si>
  <si>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</si>
  <si>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</si>
  <si>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</si>
  <si>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</si>
  <si>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</si>
  <si>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</si>
  <si>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</si>
  <si>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</si>
  <si>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</si>
  <si>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</si>
  <si>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</si>
  <si>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</si>
  <si>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</si>
  <si>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</si>
  <si>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</si>
  <si>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</si>
  <si>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</si>
  <si>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</si>
  <si>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</si>
  <si>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</si>
  <si>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</si>
  <si>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</si>
  <si>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</si>
  <si>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</si>
  <si>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</si>
  <si>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</si>
  <si>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</si>
  <si>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</si>
  <si>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</si>
  <si>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</si>
  <si>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</si>
  <si>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</si>
  <si>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</si>
  <si>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</si>
  <si>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</si>
  <si>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</si>
  <si>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</si>
  <si>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</si>
  <si>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</si>
  <si>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</si>
  <si>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</si>
  <si>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</si>
  <si>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</si>
  <si>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</si>
  <si>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</si>
  <si>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</si>
  <si>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</si>
  <si>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</si>
  <si>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</si>
  <si>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</si>
  <si>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</si>
  <si>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</si>
  <si>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</si>
  <si>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</si>
  <si>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</si>
  <si>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</si>
  <si>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</si>
  <si>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</si>
  <si>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</si>
  <si>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</si>
  <si>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</si>
  <si>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</si>
  <si>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</si>
  <si>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</si>
  <si>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</si>
  <si>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</si>
  <si>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</si>
  <si>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</si>
  <si>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</si>
  <si>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</si>
  <si>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</si>
  <si>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</si>
  <si>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</si>
  <si>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</si>
  <si>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</si>
  <si>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</si>
  <si>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</si>
  <si>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</si>
  <si>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</si>
  <si>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</si>
  <si>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</si>
  <si>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</si>
  <si>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</si>
  <si>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</si>
  <si>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</si>
  <si>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</si>
  <si>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</si>
  <si>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</si>
  <si>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</si>
  <si>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</si>
  <si>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</si>
  <si>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</si>
  <si>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</si>
  <si>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</si>
  <si>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</si>
  <si>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</si>
  <si>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</si>
  <si>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</si>
  <si>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</si>
  <si>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</si>
  <si>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</si>
  <si>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</si>
  <si>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</si>
  <si>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</si>
  <si>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</si>
  <si>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</si>
  <si>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</si>
  <si>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</si>
  <si>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</si>
  <si>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</si>
  <si>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</si>
  <si>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</si>
  <si>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</si>
  <si>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</si>
  <si>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</si>
  <si>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</si>
  <si>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</si>
  <si>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</si>
  <si>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</si>
  <si>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</si>
  <si>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</si>
  <si>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</si>
  <si>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</si>
  <si>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</si>
  <si>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</si>
  <si>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</si>
  <si>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</si>
  <si>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</si>
  <si>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</si>
  <si>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</si>
  <si>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</si>
  <si>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</si>
  <si>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</si>
  <si>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</si>
  <si>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</si>
  <si>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</si>
  <si>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</si>
  <si>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</si>
  <si>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</si>
  <si>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</si>
  <si>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</si>
  <si>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</si>
  <si>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</si>
  <si>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</si>
  <si>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</si>
  <si>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</si>
  <si>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</si>
  <si>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</si>
  <si>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</si>
  <si>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</si>
  <si>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</si>
  <si>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</si>
  <si>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</si>
  <si>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</si>
  <si>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</si>
  <si>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</si>
  <si>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</si>
  <si>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</si>
  <si>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</si>
  <si>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</si>
  <si>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</si>
  <si>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</si>
  <si>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</si>
  <si>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</si>
  <si>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</si>
  <si>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</si>
  <si>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</si>
  <si>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</si>
  <si>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</si>
  <si>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</si>
  <si>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</si>
  <si>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</si>
  <si>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</si>
  <si>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</si>
  <si>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</si>
  <si>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</si>
  <si>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</si>
  <si>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</si>
  <si>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</si>
  <si>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</si>
  <si>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</si>
  <si>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</si>
  <si>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</si>
  <si>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</si>
  <si>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</si>
  <si>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</si>
  <si>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</si>
  <si>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</si>
  <si>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</si>
  <si>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</si>
  <si>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</si>
  <si>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</si>
  <si>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</si>
  <si>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</si>
  <si>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</si>
  <si>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</si>
  <si>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</si>
  <si>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</si>
  <si>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</si>
  <si>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</si>
  <si>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</si>
  <si>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</si>
  <si>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</si>
  <si>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</si>
  <si>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</si>
  <si>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</si>
  <si>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</si>
  <si>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</si>
  <si>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</si>
  <si>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</si>
  <si>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</si>
  <si>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</si>
  <si>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</si>
  <si>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</si>
  <si>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</si>
  <si>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</si>
  <si>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</si>
  <si>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</si>
  <si>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</si>
  <si>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</si>
  <si>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</si>
  <si>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</si>
  <si>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</si>
  <si>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</si>
  <si>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</si>
  <si>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</si>
  <si>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</si>
  <si>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</si>
  <si>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</si>
  <si>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</si>
  <si>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</si>
  <si>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</si>
  <si>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</si>
  <si>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</si>
  <si>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</si>
  <si>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</si>
  <si>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</si>
  <si>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</si>
  <si>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</si>
  <si>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</si>
  <si>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</si>
  <si>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</si>
  <si>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</si>
  <si>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</si>
  <si>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</si>
  <si>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</si>
  <si>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</si>
  <si>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</si>
  <si>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</si>
  <si>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</si>
  <si>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</si>
  <si>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</si>
  <si>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</si>
  <si>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</si>
  <si>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</si>
  <si>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</si>
  <si>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</si>
  <si>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</si>
  <si>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</si>
  <si>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</si>
  <si>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</si>
  <si>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</si>
  <si>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</si>
  <si>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</si>
  <si>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</si>
  <si>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</si>
  <si>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</si>
  <si>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</si>
  <si>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</si>
  <si>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</si>
  <si>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</si>
  <si>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</si>
  <si>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</si>
  <si>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</si>
  <si>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</si>
  <si>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</si>
  <si>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</si>
  <si>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</si>
  <si>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</si>
  <si>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</si>
  <si>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</si>
  <si>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</si>
  <si>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</si>
  <si>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</si>
  <si>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</si>
  <si>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</si>
  <si>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</si>
  <si>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</si>
  <si>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</si>
  <si>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</si>
  <si>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</si>
  <si>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</si>
  <si>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</si>
  <si>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</si>
  <si>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</si>
  <si>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</si>
  <si>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</si>
  <si>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</si>
  <si>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</si>
  <si>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</si>
  <si>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</si>
  <si>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</si>
  <si>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</si>
  <si>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</si>
  <si>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</si>
  <si>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</si>
  <si>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</si>
  <si>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</si>
  <si>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</si>
  <si>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</si>
  <si>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</si>
  <si>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</si>
  <si>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</si>
  <si>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</si>
  <si>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</si>
  <si>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</si>
  <si>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</si>
  <si>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</si>
  <si>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</si>
  <si>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</si>
  <si>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</si>
  <si>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</si>
  <si>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</si>
  <si>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</si>
  <si>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</si>
  <si>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</si>
  <si>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</si>
  <si>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</si>
  <si>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</si>
  <si>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</si>
  <si>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</si>
  <si>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</si>
  <si>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</si>
  <si>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</si>
  <si>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</si>
  <si>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</si>
  <si>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</si>
  <si>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</si>
  <si>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</si>
  <si>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</si>
  <si>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</si>
  <si>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</si>
  <si>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</si>
  <si>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</si>
  <si>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</si>
  <si>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</si>
  <si>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</si>
  <si>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</si>
  <si>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</si>
  <si>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</si>
  <si>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</si>
  <si>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</si>
  <si>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</si>
  <si>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</si>
  <si>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</si>
  <si>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</si>
  <si>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</si>
  <si>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</si>
  <si>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</si>
  <si>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</si>
  <si>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</si>
  <si>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</si>
  <si>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</si>
  <si>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</si>
  <si>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</si>
  <si>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</si>
  <si>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</si>
  <si>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</si>
  <si>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</si>
  <si>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</si>
  <si>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</si>
  <si>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</si>
  <si>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</si>
  <si>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</si>
  <si>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</si>
  <si>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</si>
  <si>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</si>
  <si>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</si>
  <si>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</si>
  <si>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</si>
  <si>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</si>
  <si>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</si>
  <si>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</si>
  <si>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</si>
  <si>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</si>
  <si>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</si>
  <si>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</si>
  <si>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</si>
  <si>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</si>
  <si>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</si>
  <si>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</si>
  <si>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</si>
  <si>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</si>
  <si>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</si>
  <si>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</si>
  <si>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</si>
  <si>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</si>
  <si>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</si>
  <si>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</si>
  <si>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</si>
  <si>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</si>
  <si>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</si>
  <si>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</si>
  <si>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</si>
  <si>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</si>
  <si>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</si>
  <si>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</si>
  <si>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</si>
  <si>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</si>
  <si>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</si>
  <si>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</si>
  <si>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</si>
  <si>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</si>
  <si>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</si>
  <si>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</si>
  <si>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</si>
  <si>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</si>
  <si>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</si>
  <si>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</si>
  <si>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</si>
  <si>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</si>
  <si>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</si>
  <si>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</si>
  <si>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</si>
  <si>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</si>
  <si>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</si>
  <si>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</si>
  <si>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</si>
  <si>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</si>
  <si>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</si>
  <si>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</si>
  <si>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</si>
  <si>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</si>
  <si>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</si>
  <si>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</si>
  <si>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</si>
  <si>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</si>
  <si>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</si>
  <si>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</si>
  <si>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</si>
  <si>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</si>
  <si>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</si>
  <si>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</si>
  <si>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</si>
  <si>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</si>
  <si>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</si>
  <si>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</si>
  <si>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</si>
  <si>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</si>
  <si>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</si>
  <si>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</si>
  <si>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</si>
  <si>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</si>
  <si>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</si>
  <si>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</si>
  <si>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</si>
  <si>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</si>
  <si>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</si>
  <si>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</si>
  <si>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</si>
  <si>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</si>
  <si>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</si>
  <si>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</si>
  <si>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</si>
  <si>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</si>
  <si>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</si>
  <si>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</si>
  <si>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</si>
  <si>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</si>
  <si>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</si>
  <si>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</si>
  <si>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</si>
  <si>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</si>
  <si>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</si>
  <si>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</si>
  <si>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</si>
  <si>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</si>
  <si>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</si>
  <si>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</si>
  <si>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</si>
  <si>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</si>
  <si>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</si>
  <si>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</si>
  <si>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</si>
  <si>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</si>
  <si>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</si>
  <si>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</si>
  <si>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</si>
  <si>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</si>
  <si>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</si>
  <si>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</si>
  <si>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</si>
  <si>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</si>
  <si>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</si>
  <si>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</si>
  <si>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</si>
  <si>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</si>
  <si>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</si>
  <si>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</si>
  <si>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</si>
  <si>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</si>
  <si>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</si>
  <si>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</si>
  <si>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</si>
  <si>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</si>
  <si>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</si>
  <si>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</si>
  <si>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</si>
  <si>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</si>
  <si>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</si>
  <si>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</si>
  <si>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</si>
  <si>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</si>
  <si>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</si>
  <si>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</si>
  <si>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</si>
  <si>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</si>
  <si>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</si>
  <si>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</si>
  <si>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</si>
  <si>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</si>
  <si>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</si>
  <si>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</si>
  <si>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</si>
  <si>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</si>
  <si>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</si>
  <si>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</si>
  <si>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</si>
  <si>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</si>
  <si>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</si>
  <si>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</si>
  <si>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</si>
  <si>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</si>
  <si>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</si>
  <si>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</si>
  <si>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</si>
  <si>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</si>
  <si>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</si>
  <si>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</si>
  <si>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</si>
  <si>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</si>
  <si>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</si>
  <si>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</si>
  <si>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</si>
  <si>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</si>
  <si>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</si>
  <si>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</si>
  <si>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</si>
  <si>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</si>
  <si>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</si>
  <si>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</si>
  <si>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</si>
  <si>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</si>
  <si>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</si>
  <si>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</si>
  <si>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</si>
  <si>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</si>
  <si>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</si>
  <si>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</si>
  <si>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</si>
  <si>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</si>
  <si>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</si>
  <si>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</si>
  <si>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</si>
  <si>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</si>
  <si>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</si>
  <si>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</si>
  <si>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</si>
  <si>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</si>
  <si>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</si>
  <si>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</si>
  <si>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</si>
  <si>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</si>
  <si>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</si>
  <si>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</si>
  <si>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</si>
  <si>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</si>
  <si>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</si>
  <si>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</si>
  <si>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</si>
  <si>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</si>
  <si>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</si>
  <si>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</si>
  <si>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</si>
  <si>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</si>
  <si>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</si>
  <si>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</si>
  <si>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</si>
  <si>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</si>
  <si>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</si>
  <si>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</si>
  <si>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</si>
  <si>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</si>
  <si>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</si>
  <si>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</si>
  <si>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</si>
  <si>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</si>
  <si>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</si>
  <si>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</si>
  <si>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</si>
  <si>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</si>
  <si>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</si>
  <si>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</si>
  <si>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</si>
  <si>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</si>
  <si>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</si>
  <si>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</si>
  <si>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</si>
  <si>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</si>
  <si>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</si>
  <si>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</si>
  <si>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</si>
  <si>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</si>
  <si>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</si>
  <si>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</si>
  <si>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</si>
  <si>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</si>
  <si>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</si>
  <si>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</si>
  <si>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</si>
  <si>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</si>
  <si>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</si>
  <si>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</si>
  <si>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</si>
  <si>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</si>
  <si>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</si>
  <si>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</si>
  <si>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</si>
  <si>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</si>
  <si>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</si>
  <si>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</si>
  <si>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</si>
  <si>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</si>
  <si>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</si>
  <si>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</si>
  <si>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</si>
  <si>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</si>
  <si>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</si>
  <si>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</si>
  <si>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</si>
  <si>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</si>
  <si>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</si>
  <si>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</si>
  <si>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</si>
  <si>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</si>
  <si>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</si>
  <si>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</si>
  <si>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</si>
  <si>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</si>
  <si>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</si>
  <si>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</si>
  <si>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</si>
  <si>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</si>
  <si>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</si>
  <si>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</si>
  <si>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</si>
  <si>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</si>
  <si>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</si>
  <si>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</si>
  <si>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</si>
  <si>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</si>
  <si>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</si>
  <si>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</si>
  <si>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</si>
  <si>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</si>
  <si>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</si>
  <si>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</si>
  <si>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</si>
  <si>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</si>
  <si>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</si>
  <si>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</si>
  <si>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</si>
  <si>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</si>
  <si>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</si>
  <si>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</si>
  <si>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</si>
  <si>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</si>
  <si>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</si>
  <si>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</si>
  <si>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</si>
  <si>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</si>
  <si>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</si>
  <si>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</si>
  <si>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</si>
  <si>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</si>
  <si>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</si>
  <si>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</si>
  <si>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</si>
  <si>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</si>
  <si>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</si>
  <si>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</si>
  <si>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</si>
  <si>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</si>
  <si>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</si>
  <si>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</si>
  <si>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</si>
  <si>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</si>
  <si>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</si>
  <si>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</si>
  <si>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</si>
  <si>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</si>
  <si>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</si>
  <si>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</si>
  <si>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</si>
  <si>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</si>
  <si>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</si>
  <si>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</si>
  <si>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</si>
  <si>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</si>
  <si>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</si>
  <si>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</si>
  <si>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</si>
  <si>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</si>
  <si>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</si>
  <si>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</si>
  <si>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</si>
  <si>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</si>
  <si>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</si>
  <si>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</si>
  <si>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</si>
  <si>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</si>
  <si>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</si>
  <si>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</si>
  <si>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</si>
  <si>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</si>
  <si>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</si>
  <si>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</si>
  <si>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</si>
  <si>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</si>
  <si>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</si>
  <si>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</si>
  <si>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</si>
  <si>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</si>
  <si>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</si>
  <si>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</si>
  <si>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</si>
  <si>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</si>
  <si>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</si>
  <si>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</si>
  <si>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</si>
  <si>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</si>
  <si>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</si>
  <si>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</si>
  <si>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</si>
  <si>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</si>
  <si>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</si>
  <si>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</si>
  <si>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</si>
  <si>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</si>
  <si>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</si>
  <si>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</si>
  <si>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</si>
  <si>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</si>
  <si>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</si>
  <si>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</si>
  <si>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</si>
  <si>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</si>
  <si>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</si>
  <si>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</si>
  <si>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</si>
  <si>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</si>
  <si>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</si>
  <si>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</si>
  <si>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</si>
  <si>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</si>
  <si>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</si>
  <si>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</si>
  <si>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</si>
  <si>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</si>
  <si>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</si>
  <si>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</si>
  <si>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</si>
  <si>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</si>
  <si>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</si>
  <si>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</si>
  <si>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</si>
  <si>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</si>
  <si>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</si>
  <si>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</si>
  <si>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</si>
  <si>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</si>
  <si>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</si>
  <si>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</si>
  <si>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</si>
  <si>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</si>
  <si>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</si>
  <si>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</si>
  <si>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</si>
  <si>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</si>
  <si>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</si>
  <si>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</si>
  <si>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</si>
  <si>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</si>
  <si>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</si>
  <si>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</si>
  <si>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</si>
  <si>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</si>
  <si>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</si>
  <si>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</si>
  <si>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</si>
  <si>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</si>
  <si>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</si>
  <si>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</si>
  <si>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</si>
  <si>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</si>
  <si>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</si>
  <si>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</si>
  <si>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</si>
  <si>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</si>
  <si>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</si>
  <si>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</si>
  <si>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</si>
  <si>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</si>
  <si>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</si>
  <si>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</si>
  <si>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</si>
  <si>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</si>
  <si>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</si>
  <si>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</si>
  <si>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</si>
  <si>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</si>
  <si>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</si>
  <si>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</si>
  <si>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</si>
  <si>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</si>
  <si>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</si>
  <si>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</si>
  <si>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</si>
  <si>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</si>
  <si>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</si>
  <si>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</si>
  <si>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</si>
  <si>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</si>
  <si>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</si>
  <si>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</si>
  <si>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</si>
  <si>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</si>
  <si>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</si>
  <si>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</si>
  <si>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</si>
  <si>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</si>
  <si>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</si>
  <si>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</si>
  <si>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</si>
  <si>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</si>
  <si>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</si>
  <si>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</si>
  <si>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</si>
  <si>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</si>
  <si>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</si>
  <si>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</si>
  <si>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</si>
  <si>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</si>
  <si>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</si>
  <si>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</si>
  <si>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</si>
  <si>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</si>
  <si>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</si>
  <si>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</si>
  <si>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</si>
  <si>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</si>
  <si>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</si>
  <si>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</si>
  <si>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</si>
  <si>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</si>
  <si>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</si>
  <si>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</si>
  <si>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</si>
  <si>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</si>
  <si>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</si>
  <si>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</si>
  <si>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</si>
  <si>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</si>
  <si>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</si>
  <si>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</si>
  <si>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</si>
  <si>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</si>
  <si>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</si>
  <si>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</si>
  <si>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</si>
  <si>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</si>
  <si>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</si>
  <si>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</si>
  <si>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</si>
  <si>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</si>
  <si>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</si>
  <si>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</si>
  <si>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</si>
  <si>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</si>
  <si>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</si>
  <si>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</si>
  <si>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</si>
  <si>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</si>
  <si>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</si>
  <si>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</si>
  <si>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</si>
  <si>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</si>
  <si>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</si>
  <si>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</si>
  <si>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</si>
  <si>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</si>
  <si>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</si>
  <si>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</si>
  <si>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</si>
  <si>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</si>
  <si>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</si>
  <si>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</si>
  <si>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</si>
  <si>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</si>
  <si>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</si>
  <si>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</si>
  <si>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</si>
  <si>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</si>
  <si>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</si>
  <si>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</si>
  <si>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</si>
  <si>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</si>
  <si>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</si>
  <si>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</si>
  <si>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</si>
  <si>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</si>
  <si>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</si>
  <si>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</si>
  <si>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</si>
  <si>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</si>
  <si>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</si>
  <si>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</si>
  <si>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</si>
  <si>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</si>
  <si>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</si>
  <si>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</si>
  <si>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</si>
  <si>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</si>
  <si>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</si>
  <si>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</si>
  <si>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</si>
  <si>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</si>
  <si>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</si>
  <si>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</si>
  <si>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</si>
  <si>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</si>
  <si>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</si>
  <si>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</si>
  <si>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</si>
  <si>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</si>
  <si>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</si>
  <si>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</si>
  <si>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</si>
  <si>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</si>
  <si>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</si>
  <si>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</si>
  <si>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</si>
  <si>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</si>
  <si>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</si>
  <si>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</si>
  <si>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</si>
  <si>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</si>
  <si>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</si>
  <si>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</si>
  <si>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</si>
  <si>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</si>
  <si>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</si>
  <si>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</si>
  <si>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</si>
  <si>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</si>
  <si>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</si>
  <si>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</si>
  <si>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</si>
  <si>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</si>
  <si>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</si>
  <si>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</si>
  <si>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</si>
  <si>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</si>
  <si>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</si>
  <si>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</si>
  <si>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</si>
  <si>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</si>
  <si>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</si>
  <si>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</si>
  <si>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</si>
  <si>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</si>
  <si>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</si>
  <si>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</si>
  <si>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</si>
  <si>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</si>
  <si>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</si>
  <si>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</si>
  <si>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</si>
  <si>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</si>
  <si>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</si>
  <si>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</si>
  <si>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</si>
  <si>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</si>
  <si>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</si>
  <si>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</si>
  <si>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</si>
  <si>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</si>
  <si>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</si>
  <si>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</si>
  <si>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</si>
  <si>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</si>
  <si>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</si>
  <si>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</si>
  <si>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</si>
  <si>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</si>
  <si>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</si>
  <si>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</si>
  <si>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</si>
  <si>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</si>
  <si>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</si>
  <si>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</si>
  <si>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</si>
  <si>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</si>
  <si>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</si>
  <si>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</si>
  <si>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</si>
  <si>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</si>
  <si>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</si>
  <si>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</si>
  <si>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</si>
  <si>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</si>
  <si>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</si>
  <si>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</si>
  <si>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</si>
  <si>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</si>
  <si>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</si>
  <si>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</si>
  <si>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</si>
  <si>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</si>
  <si>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</si>
  <si>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</si>
  <si>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</si>
  <si>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</si>
  <si>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</si>
  <si>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</si>
  <si>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</si>
  <si>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</si>
  <si>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</si>
  <si>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</si>
  <si>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</si>
  <si>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</si>
  <si>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</si>
  <si>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</si>
  <si>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</si>
  <si>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</si>
  <si>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</si>
  <si>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</si>
  <si>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</si>
  <si>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</si>
  <si>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</si>
  <si>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</si>
  <si>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</si>
  <si>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</si>
  <si>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</si>
  <si>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</si>
  <si>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</si>
  <si>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</si>
  <si>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</si>
  <si>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</si>
  <si>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</si>
  <si>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</si>
  <si>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</si>
  <si>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</si>
  <si>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</si>
  <si>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</si>
  <si>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</si>
  <si>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</si>
  <si>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</si>
  <si>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</si>
  <si>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</si>
  <si>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</si>
  <si>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</si>
  <si>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</si>
  <si>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</si>
  <si>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</si>
  <si>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</si>
  <si>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</si>
  <si>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</si>
  <si>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</si>
  <si>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</si>
  <si>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</si>
  <si>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</si>
  <si>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</si>
  <si>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</si>
  <si>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</si>
  <si>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</si>
  <si>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</si>
  <si>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</si>
  <si>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</si>
  <si>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</si>
  <si>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</si>
  <si>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</si>
  <si>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</si>
  <si>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</si>
  <si>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</si>
  <si>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</si>
  <si>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</si>
  <si>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</si>
  <si>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</si>
  <si>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</si>
  <si>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</si>
  <si>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</si>
  <si>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</si>
  <si>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</si>
  <si>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</si>
  <si>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</si>
  <si>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</si>
  <si>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</si>
  <si>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</si>
  <si>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</si>
  <si>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</si>
  <si>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</si>
  <si>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</si>
  <si>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 xml:space="preserve">Parent Category 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</si>
  <si>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</si>
  <si>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</si>
  <si>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</si>
  <si>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</si>
  <si>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</si>
  <si>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</si>
  <si>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</si>
  <si>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</si>
  <si>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</si>
  <si>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</si>
  <si>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</si>
  <si>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</si>
  <si>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</si>
  <si>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</si>
  <si>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</si>
  <si>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</si>
  <si>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</si>
  <si>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</si>
  <si>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</si>
  <si>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</si>
  <si>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</si>
  <si>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</si>
  <si>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</si>
  <si>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</si>
  <si>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</si>
  <si>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</si>
  <si>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</si>
  <si>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</si>
  <si>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</si>
  <si>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</si>
  <si>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</si>
  <si>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</si>
  <si>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</si>
  <si>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</si>
  <si>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</si>
  <si>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equeal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</si>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</sst>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[ExcelChallenge-PH.xlsx]Sheet2!PivotTable2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8-E945-A9D6-6A407339E4C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8-E945-A9D6-6A407339E4C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48-E945-A9D6-6A407339E4C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48-E945-A9D6-6A407339E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5637551"/>
        <c:axId val="1305639199"/>
      </c:barChart>
      <c:catAx>
        <c:axId val="130563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39199"/>
        <c:crosses val="autoZero"/>
        <c:auto val="1"/>
        <c:lblAlgn val="ctr"/>
        <c:lblOffset val="100"/>
        <c:noMultiLvlLbl val="0"/>
      </c:catAx>
      <c:valAx>
        <c:axId val="130563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3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[ExcelChallenge-PH.xlsx]Sheet3!PivotTable3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8-FD40-B431-62A1F16BCEA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8-FD40-B431-62A1F16BCEA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8-FD40-B431-62A1F16BCEA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8-FD40-B431-62A1F16B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6364351"/>
        <c:axId val="1486365999"/>
      </c:barChart>
      <c:catAx>
        <c:axId val="148636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365999"/>
        <c:crosses val="autoZero"/>
        <c:auto val="1"/>
        <c:lblAlgn val="ctr"/>
        <c:lblOffset val="100"/>
        <c:noMultiLvlLbl val="0"/>
      </c:catAx>
      <c:valAx>
        <c:axId val="148636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36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[ExcelChallenge-PH.xlsx]Sheet4!PivotTable4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0-DB4B-A4BE-81A78310D35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0-DB4B-A4BE-81A78310D35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0-DB4B-A4BE-81A78310D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4380655"/>
        <c:axId val="1494449919"/>
      </c:lineChart>
      <c:catAx>
        <c:axId val="149438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449919"/>
        <c:crosses val="autoZero"/>
        <c:auto val="1"/>
        <c:lblAlgn val="ctr"/>
        <c:lblOffset val="100"/>
        <c:noMultiLvlLbl val="0"/>
      </c:catAx>
      <c:valAx>
        <c:axId val="149444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8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3-B040-A48B-85EF71A29C1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3-B040-A48B-85EF71A29C1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3-B040-A48B-85EF71A2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662912"/>
        <c:axId val="709632496"/>
      </c:lineChart>
      <c:catAx>
        <c:axId val="7096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32496"/>
        <c:crosses val="autoZero"/>
        <c:auto val="1"/>
        <c:lblAlgn val="ctr"/>
        <c:lblOffset val="100"/>
        <c:noMultiLvlLbl val="0"/>
      </c:catAx>
      <c:valAx>
        <c:axId val="7096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63500</xdr:rowOff>
    </xdr:from>
    <xdr:to>
      <xdr:col>11</xdr:col>
      <xdr:colOff>444500</xdr:colOff>
      <xdr:row>14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DDF64-D192-264F-80C0-A98579877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163286</xdr:colOff>
      <xdr:row>2</xdr:row>
      <xdr:rowOff>163286</xdr:rowOff>
    </xdr:from>
    <xdr:to>
      <xdr:col>14</xdr:col>
      <xdr:colOff>199572</xdr:colOff>
      <xdr:row>23</xdr:row>
      <xdr:rowOff>97064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380A3-F37E-394E-994B-7F0413070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418042</xdr:colOff>
      <xdr:row>3</xdr:row>
      <xdr:rowOff>78316</xdr:rowOff>
    </xdr:from>
    <xdr:to>
      <xdr:col>11</xdr:col>
      <xdr:colOff>100542</xdr:colOff>
      <xdr:row>17</xdr:row>
      <xdr:rowOff>154516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A7498-269D-8C47-B8E2-CDB38F06E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76200</xdr:rowOff>
    </xdr:from>
    <xdr:to>
      <xdr:col>8</xdr:col>
      <xdr:colOff>0</xdr:colOff>
      <xdr:row>51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CF6A6-60A6-254D-9A20-93BDEDBCE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60268981484" createdVersion="7" refreshedVersion="7" minRefreshableVersion="3" recordCount="4114" xr:uid="{8CC8192A-5D0E-8845-8A95-FBB784E3409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7.592788194444" createdVersion="7" refreshedVersion="7" minRefreshableVersion="3" recordCount="4114" xr:uid="{B44AEDE2-817B-0B48-AF3A-33D539D16DE0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530241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717DB-AF34-D244-8B1E-AB913CFBA5B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9DB3E-9CCE-BD45-A635-BE41892EECF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0EE44-931F-0B4C-979F-AC083A47211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5" zoomScale="130" zoomScaleNormal="130" workbookViewId="0">
      <selection activeCell="F139" sqref="F1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6" customWidth="1"/>
    <col min="16" max="16" width="17.83203125" customWidth="1"/>
    <col min="17" max="17" width="29.83203125" customWidth="1"/>
    <col min="18" max="18" width="22.5" customWidth="1"/>
    <col min="19" max="19" width="22.6640625" customWidth="1"/>
    <col min="20" max="20" width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xml:space="preserve"> 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 xml:space="preserve"> 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ref="T4:T67" si="3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 xml:space="preserve"> 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ref="T68:T131" si="7"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 xml:space="preserve"> 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ref="T132:T195" si="11"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 xml:space="preserve"> 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ref="T196:T259" si="15"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 xml:space="preserve"> 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ref="T260:T323" si="19"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 xml:space="preserve"> 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ref="T324:T387" si="23"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 xml:space="preserve"> 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ref="T388:T451" si="27"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 xml:space="preserve"> 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ref="T452:T515" si="31"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 xml:space="preserve"> 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ref="T516:T579" si="35"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 xml:space="preserve"> 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ref="T580:T643" si="39"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 xml:space="preserve"> 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ref="T644:T707" si="43"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 xml:space="preserve"> 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ref="T708:T771" si="47"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 xml:space="preserve"> 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ref="T772:T835" si="51"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 xml:space="preserve"> 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ref="T836:T899" si="55"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 xml:space="preserve"> 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ref="T900:T963" si="59"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 xml:space="preserve"> 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ref="T964:T1027" si="63"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 xml:space="preserve"> 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ref="T1028:T1091" si="67"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 xml:space="preserve"> 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ref="T1092:T1155" si="71"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 xml:space="preserve"> 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ref="T1156:T1219" si="75"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 xml:space="preserve"> 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ref="T1220:T1283" si="79"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 xml:space="preserve"> 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ref="T1284:T1347" si="83"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 xml:space="preserve"> 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ref="T1348:T1411" si="87"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 xml:space="preserve"> 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ref="T1412:T1475" si="91"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 xml:space="preserve"> 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ref="T1476:T1539" si="95"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 xml:space="preserve"> 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ref="T1540:T1603" si="99"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 xml:space="preserve"> 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ref="T1604:T1667" si="103"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 xml:space="preserve"> 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ref="T1668:T1731" si="107"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 xml:space="preserve"> 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ref="T1732:T1795" si="111"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 xml:space="preserve"> 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ref="T1796:T1859" si="115"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 xml:space="preserve"> 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ref="T1860:T1923" si="119"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 xml:space="preserve"> 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ref="T1924:T1987" si="123"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 xml:space="preserve"> 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ref="T1988:T2051" si="127"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 xml:space="preserve"> 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ref="T2052:T2115" si="131"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 xml:space="preserve"> 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ref="T2116:T2179" si="135"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 xml:space="preserve"> 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ref="T2180:T2243" si="139"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 xml:space="preserve"> 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ref="T2244:T2307" si="143"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 xml:space="preserve"> 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ref="T2308:T2371" si="147"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 xml:space="preserve"> 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ref="T2372:T2435" si="151"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 xml:space="preserve"> 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ref="T2436:T2499" si="155"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 xml:space="preserve"> 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ref="T2500:T2563" si="159"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 xml:space="preserve"> 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ref="T2564:T2627" si="163"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 xml:space="preserve"> 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ref="T2628:T2691" si="167"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 xml:space="preserve"> 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ref="T2692:T2755" si="171"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 xml:space="preserve"> 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ref="T2756:T2819" si="175"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 xml:space="preserve"> 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ref="T2820:T2883" si="179"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 xml:space="preserve"> 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ref="T2884:T2947" si="183"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 xml:space="preserve"> 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ref="T2948:T3011" si="187"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 xml:space="preserve"> 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ref="T3012:T3075" si="191"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 xml:space="preserve"> 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ref="T3076:T3139" si="195"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 xml:space="preserve"> 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ref="T3140:T3203" si="199"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 xml:space="preserve"> 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ref="T3204:T3267" si="203"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 xml:space="preserve"> 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ref="T3268:T3331" si="207"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 xml:space="preserve"> 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ref="T3332:T3395" si="211"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 xml:space="preserve"> 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ref="T3396:T3459" si="215"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 xml:space="preserve"> 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ref="T3460:T3523" si="219"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 xml:space="preserve"> 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ref="T3524:T3587" si="223"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 xml:space="preserve"> 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ref="T3588:T3651" si="227"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 xml:space="preserve"> 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ref="T3652:T3715" si="231"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 xml:space="preserve"> 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ref="T3716:T3779" si="235"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 xml:space="preserve"> 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ref="T3780:T3843" si="239"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 xml:space="preserve"> 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ref="T3844:T3907" si="243"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 xml:space="preserve"> 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ref="T3908:T3971" si="247"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 xml:space="preserve"> 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ref="T3972:T4035" si="251"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 xml:space="preserve"> 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ref="T4036:T4099" si="255"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 xml:space="preserve"> 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ref="T4100:T4115" si="259"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2" priority="3" operator="containsText" text="Successful">
      <formula>NOT(ISERROR(SEARCH("Successful",F1)))</formula>
    </cfRule>
    <cfRule type="containsText" dxfId="1" priority="4" operator="containsText" text="Cancled">
      <formula>NOT(ISERROR(SEARCH("Cancled",F1)))</formula>
    </cfRule>
    <cfRule type="containsText" dxfId="0" priority="5" operator="containsText" text="Failed">
      <formula>NOT(ISERROR(SEARCH("Failed",F1)))</formula>
    </cfRule>
    <cfRule type="colorScale" priority="6">
      <colorScale>
        <cfvo type="num" val="&quot;Failed&quot;"/>
        <cfvo type="num" val="&quot;Cancled&quot;"/>
        <cfvo type="num" val="&quot;Successful&quot;"/>
        <color rgb="FFFF0000"/>
        <color rgb="FFFFFF00"/>
        <color rgb="FF00B050"/>
      </colorScale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BC3B-95EA-3A42-9D77-89D710D90D1B}">
  <dimension ref="A1:F14"/>
  <sheetViews>
    <sheetView zoomScale="180" zoomScaleNormal="180" workbookViewId="0">
      <selection activeCell="F17" sqref="F17: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6A6DD-BFA7-554B-99D1-329FEB34A428}">
  <dimension ref="A1:F47"/>
  <sheetViews>
    <sheetView topLeftCell="A31" zoomScale="140" zoomScaleNormal="140" workbookViewId="0">
      <selection activeCell="A30" sqref="A30:XFD30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8365</v>
      </c>
      <c r="B2" t="s">
        <v>8364</v>
      </c>
    </row>
    <row r="4" spans="1:6" x14ac:dyDescent="0.2">
      <c r="A4" s="9" t="s">
        <v>8366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B256-F6DA-F34E-BAC1-B34231B4296E}">
  <dimension ref="A1:E18"/>
  <sheetViews>
    <sheetView zoomScale="120" zoomScaleNormal="120" workbookViewId="0">
      <selection activeCell="D10" sqref="D10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8365</v>
      </c>
      <c r="B1" t="s">
        <v>8364</v>
      </c>
    </row>
    <row r="2" spans="1:5" x14ac:dyDescent="0.2">
      <c r="A2" s="9" t="s">
        <v>8381</v>
      </c>
      <c r="B2" t="s">
        <v>8364</v>
      </c>
    </row>
    <row r="4" spans="1:5" x14ac:dyDescent="0.2">
      <c r="A4" s="9" t="s">
        <v>8382</v>
      </c>
      <c r="B4" s="9" t="s">
        <v>8362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8375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2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2" t="s">
        <v>8377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2" t="s">
        <v>8378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2" t="s">
        <v>8369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2" t="s">
        <v>8379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2" t="s">
        <v>8370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2" t="s">
        <v>8371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2" t="s">
        <v>8372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2" t="s">
        <v>8373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2" t="s">
        <v>8374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2" t="s">
        <v>8380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2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BE278-8988-5E4A-9B9F-E95FFBF05662}">
  <dimension ref="A1:H13"/>
  <sheetViews>
    <sheetView tabSelected="1" workbookViewId="0">
      <selection activeCell="J30" sqref="J30"/>
    </sheetView>
  </sheetViews>
  <sheetFormatPr baseColWidth="10" defaultRowHeight="15" x14ac:dyDescent="0.2"/>
  <cols>
    <col min="1" max="1" width="18.83203125" customWidth="1"/>
    <col min="2" max="2" width="19.1640625" customWidth="1"/>
    <col min="3" max="4" width="23" customWidth="1"/>
    <col min="5" max="5" width="20.6640625" customWidth="1"/>
    <col min="6" max="8" width="21.6640625" style="6" customWidth="1"/>
  </cols>
  <sheetData>
    <row r="1" spans="1:8" ht="16" x14ac:dyDescent="0.2">
      <c r="A1" t="s">
        <v>8383</v>
      </c>
      <c r="B1" s="3" t="s">
        <v>8384</v>
      </c>
      <c r="C1" s="3" t="s">
        <v>8385</v>
      </c>
      <c r="D1" s="3" t="s">
        <v>8402</v>
      </c>
      <c r="E1" s="3" t="s">
        <v>8386</v>
      </c>
      <c r="F1" s="13" t="s">
        <v>8387</v>
      </c>
      <c r="G1" s="13" t="s">
        <v>8388</v>
      </c>
      <c r="H1" s="13" t="s">
        <v>8389</v>
      </c>
    </row>
    <row r="2" spans="1:8" ht="16" x14ac:dyDescent="0.2">
      <c r="A2" s="3" t="s">
        <v>8390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8391</v>
      </c>
      <c r="B3">
        <f>COUNTIFS(Sheet1!$D:$D,"&gt;1000",Sheet1!$D:$D,"&lt;4999",Sheet1!$F:$F,"successful")</f>
        <v>815</v>
      </c>
      <c r="C3">
        <f>COUNTIFS(Sheet1!$D:$D,"&gt;1000",Sheet1!$D:$D,"&lt;4999",Sheet1!$F:$F,"failed")</f>
        <v>357</v>
      </c>
      <c r="D3">
        <f>COUNTIFS(Sheet1!$D:$D,"&gt;1000",Sheet1!$D:$D,"&lt;4999",Sheet1!$F:$F,"canceled")</f>
        <v>52</v>
      </c>
      <c r="E3">
        <f t="shared" ref="E3:E13" si="0">SUM(B3:D3)</f>
        <v>1224</v>
      </c>
      <c r="F3" s="6">
        <f>B3/E3</f>
        <v>0.66584967320261434</v>
      </c>
      <c r="G3" s="6">
        <f>B3/E3</f>
        <v>0.66584967320261434</v>
      </c>
      <c r="H3" s="6">
        <f>D3/E3</f>
        <v>4.2483660130718956E-2</v>
      </c>
    </row>
    <row r="4" spans="1:8" x14ac:dyDescent="0.2">
      <c r="A4" t="s">
        <v>8392</v>
      </c>
      <c r="B4">
        <f>COUNTIFS(Sheet1!$D:$D,"&gt;5000",Sheet1!$D:$D,"&lt;9999",Sheet1!$F:$F,"successful")</f>
        <v>230</v>
      </c>
      <c r="C4">
        <f>COUNTIFS(Sheet1!$D:$D,"&gt;5000",Sheet1!$D:$D,"&lt;9999",Sheet1!$F:$F,"failed")</f>
        <v>160</v>
      </c>
      <c r="D4">
        <f>COUNTIFS(Sheet1!$D:$D,"&gt;5000",Sheet1!$D:$D,"&lt;9999",Sheet1!$F:$F,"canceled")</f>
        <v>27</v>
      </c>
      <c r="E4">
        <f t="shared" si="0"/>
        <v>417</v>
      </c>
      <c r="F4" s="6">
        <f>B4/E4</f>
        <v>0.55155875299760193</v>
      </c>
      <c r="G4" s="6">
        <f>B4/E4</f>
        <v>0.55155875299760193</v>
      </c>
      <c r="H4" s="6">
        <f>D4/E4</f>
        <v>6.4748201438848921E-2</v>
      </c>
    </row>
    <row r="5" spans="1:8" x14ac:dyDescent="0.2">
      <c r="A5" t="s">
        <v>8393</v>
      </c>
      <c r="B5">
        <f>COUNTIFS(Sheet1!$D:$D,"&gt;10000",Sheet1!$D:$D,"&lt;14999",Sheet1!$F:$F,"successful")</f>
        <v>65</v>
      </c>
      <c r="C5">
        <f>COUNTIFS(Sheet1!$D:$D,"&gt;10000",Sheet1!$D:$D,"&lt;14999",Sheet1!$F:$F,"failed")</f>
        <v>59</v>
      </c>
      <c r="D5">
        <f>COUNTIFS(Sheet1!$D:$D,"&gt;10000",Sheet1!$D:$D,"&lt;14999",Sheet1!$F:$F,"canceled")</f>
        <v>12</v>
      </c>
      <c r="E5">
        <f t="shared" si="0"/>
        <v>136</v>
      </c>
      <c r="F5" s="6">
        <f>B5/E5</f>
        <v>0.47794117647058826</v>
      </c>
      <c r="G5" s="6">
        <f>B5/E5</f>
        <v>0.47794117647058826</v>
      </c>
      <c r="H5" s="6">
        <f>D5/E5</f>
        <v>8.8235294117647065E-2</v>
      </c>
    </row>
    <row r="6" spans="1:8" x14ac:dyDescent="0.2">
      <c r="A6" t="s">
        <v>8394</v>
      </c>
      <c r="B6">
        <f>COUNTIFS(Sheet1!$D:$D,"&gt;15000",Sheet1!$D:$D,"&lt;19999",Sheet1!$F:$F,"successful")</f>
        <v>38</v>
      </c>
      <c r="C6">
        <f>COUNTIFS(Sheet1!$D:$D,"&gt;15000",Sheet1!$D:$D,"&lt;19999",Sheet1!$F:$F,"failed")</f>
        <v>32</v>
      </c>
      <c r="D6">
        <f>COUNTIFS(Sheet1!$D:$D,"&gt;15000",Sheet1!$D:$D,"&lt;19999",Sheet1!$F:$F,"canceled")</f>
        <v>4</v>
      </c>
      <c r="E6">
        <f t="shared" si="0"/>
        <v>74</v>
      </c>
      <c r="F6" s="6">
        <f>B6/E6</f>
        <v>0.51351351351351349</v>
      </c>
      <c r="G6" s="6">
        <f>B6/E6</f>
        <v>0.51351351351351349</v>
      </c>
      <c r="H6" s="6">
        <f>D6/E6</f>
        <v>5.4054054054054057E-2</v>
      </c>
    </row>
    <row r="7" spans="1:8" x14ac:dyDescent="0.2">
      <c r="A7" t="s">
        <v>8395</v>
      </c>
      <c r="B7">
        <f>COUNTIFS(Sheet1!$D:$D,"&gt;20000",Sheet1!$D:$D,"&lt;24999",Sheet1!$F:$F,"successful")</f>
        <v>18</v>
      </c>
      <c r="C7">
        <f>COUNTIFS(Sheet1!$D:$D,"&gt;20000",Sheet1!$D:$D,"&lt;24999",Sheet1!$F:$F,"failed")</f>
        <v>16</v>
      </c>
      <c r="D7">
        <f>COUNTIFS(Sheet1!$D:$D,"&gt;20000",Sheet1!$D:$D,"&lt;24999",Sheet1!$F:$F,"canceled")</f>
        <v>1</v>
      </c>
      <c r="E7">
        <f t="shared" si="0"/>
        <v>35</v>
      </c>
      <c r="F7" s="6">
        <f>B7/E7</f>
        <v>0.51428571428571423</v>
      </c>
      <c r="G7" s="6">
        <f>B7/E7</f>
        <v>0.51428571428571423</v>
      </c>
      <c r="H7" s="6">
        <f>D7/E7</f>
        <v>2.8571428571428571E-2</v>
      </c>
    </row>
    <row r="8" spans="1:8" x14ac:dyDescent="0.2">
      <c r="A8" t="s">
        <v>8396</v>
      </c>
      <c r="B8">
        <f>COUNTIFS(Sheet1!$D:$D,"&gt;25000",Sheet1!$D:$D,"&lt;29999",Sheet1!$F:$F,"successful")</f>
        <v>8</v>
      </c>
      <c r="C8">
        <f>COUNTIFS(Sheet1!$D:$D,"&gt;25000",Sheet1!$D:$D,"&lt;29999",Sheet1!$F:$F,"failed")</f>
        <v>15</v>
      </c>
      <c r="D8">
        <f>COUNTIFS(Sheet1!$D:$D,"&gt;25000",Sheet1!$D:$D,"&lt;29999",Sheet1!$F:$F,"canceled")</f>
        <v>1</v>
      </c>
      <c r="E8">
        <f t="shared" si="0"/>
        <v>24</v>
      </c>
      <c r="F8" s="6">
        <f>B8/E8</f>
        <v>0.33333333333333331</v>
      </c>
      <c r="G8" s="6">
        <f>B8/E8</f>
        <v>0.33333333333333331</v>
      </c>
      <c r="H8" s="6">
        <f>D8/E8</f>
        <v>4.1666666666666664E-2</v>
      </c>
    </row>
    <row r="9" spans="1:8" x14ac:dyDescent="0.2">
      <c r="A9" t="s">
        <v>8397</v>
      </c>
      <c r="B9">
        <f>COUNTIFS(Sheet1!$D:$D,"&gt;30000",Sheet1!$D:$D,"&lt;34999",Sheet1!$F:$F,"successful")</f>
        <v>6</v>
      </c>
      <c r="C9">
        <f>COUNTIFS(Sheet1!$D:$D,"&gt;30000",Sheet1!$D:$D,"&lt;34999",Sheet1!$F:$F,"failed")</f>
        <v>6</v>
      </c>
      <c r="D9">
        <f>COUNTIFS(Sheet1!$D:$D,"&gt;30000",Sheet1!$D:$D,"&lt;34999",Sheet1!$F:$F,"canceled")</f>
        <v>1</v>
      </c>
      <c r="E9">
        <f t="shared" si="0"/>
        <v>13</v>
      </c>
      <c r="F9" s="6">
        <f>B9/E9</f>
        <v>0.46153846153846156</v>
      </c>
      <c r="G9" s="6">
        <f>B9/E9</f>
        <v>0.46153846153846156</v>
      </c>
      <c r="H9" s="6">
        <f>D9/E9</f>
        <v>7.6923076923076927E-2</v>
      </c>
    </row>
    <row r="10" spans="1:8" x14ac:dyDescent="0.2">
      <c r="A10" t="s">
        <v>8398</v>
      </c>
      <c r="B10">
        <f>COUNTIFS(Sheet1!$D:$D,"&gt;35000",Sheet1!$D:$D,"&lt;39999",Sheet1!$F:$F,"successful")</f>
        <v>4</v>
      </c>
      <c r="C10">
        <f>COUNTIFS(Sheet1!$D:$D,"&gt;35000",Sheet1!$D:$D,"&lt;39999",Sheet1!$F:$F,"failed")</f>
        <v>8</v>
      </c>
      <c r="D10">
        <f>COUNTIFS(Sheet1!$D:$D,"&gt;35000",Sheet1!$D:$D,"&lt;39999",Sheet1!$F:$F,"canceled")</f>
        <v>2</v>
      </c>
      <c r="E10">
        <f t="shared" si="0"/>
        <v>14</v>
      </c>
      <c r="F10" s="6">
        <f>B10/E10</f>
        <v>0.2857142857142857</v>
      </c>
      <c r="G10" s="6">
        <f>B10/E10</f>
        <v>0.2857142857142857</v>
      </c>
      <c r="H10" s="6">
        <f>D10/E10</f>
        <v>0.14285714285714285</v>
      </c>
    </row>
    <row r="11" spans="1:8" x14ac:dyDescent="0.2">
      <c r="A11" t="s">
        <v>8399</v>
      </c>
      <c r="B11">
        <f>COUNTIFS(Sheet1!$D:$D,"&gt;40000",Sheet1!$D:$D,"&lt;44999",Sheet1!$F:$F,"successful")</f>
        <v>5</v>
      </c>
      <c r="C11">
        <f>COUNTIFS(Sheet1!$D:$D,"&gt;40000",Sheet1!$D:$D,"&lt;44999",Sheet1!$F:$F,"failed")</f>
        <v>3</v>
      </c>
      <c r="D11">
        <f>COUNTIFS(Sheet1!$D:$D,"&gt;40000",Sheet1!$D:$D,"&lt;44999",Sheet1!$F:$F,"canceled")</f>
        <v>0</v>
      </c>
      <c r="E11">
        <f t="shared" si="0"/>
        <v>8</v>
      </c>
      <c r="F11" s="6">
        <f>B11/E11</f>
        <v>0.625</v>
      </c>
      <c r="G11" s="6">
        <f>B11/E11</f>
        <v>0.625</v>
      </c>
      <c r="H11" s="6">
        <f>D11/E11</f>
        <v>0</v>
      </c>
    </row>
    <row r="12" spans="1:8" x14ac:dyDescent="0.2">
      <c r="A12" t="s">
        <v>8400</v>
      </c>
      <c r="B12">
        <f>COUNTIFS(Sheet1!$D:$D,"&gt;45000",Sheet1!$D:$D,"&lt;49999",Sheet1!$F:$F,"successful")</f>
        <v>3</v>
      </c>
      <c r="C12">
        <f>COUNTIFS(Sheet1!$D:$D,"&gt;45000",Sheet1!$D:$D,"&lt;49999",Sheet1!$F:$F,"failed")</f>
        <v>5</v>
      </c>
      <c r="D12">
        <f>COUNTIFS(Sheet1!$D:$D,"&gt;45000",Sheet1!$D:$D,"&lt;49999",Sheet1!$F:$F,"canceled")</f>
        <v>2</v>
      </c>
      <c r="E12">
        <f t="shared" si="0"/>
        <v>10</v>
      </c>
      <c r="F12" s="6">
        <f>B12/E12</f>
        <v>0.3</v>
      </c>
      <c r="G12" s="6">
        <f>B12/E12</f>
        <v>0.3</v>
      </c>
      <c r="H12" s="6">
        <f>D12/E12</f>
        <v>0.2</v>
      </c>
    </row>
    <row r="13" spans="1:8" ht="32" x14ac:dyDescent="0.2">
      <c r="A13" s="3" t="s">
        <v>8401</v>
      </c>
      <c r="B13">
        <f>COUNTIFS(Sheet1!$D:$D,"&gt;50000",Sheet1!$F:$F,"successful")</f>
        <v>55</v>
      </c>
      <c r="C13">
        <f>COUNTIFS(Sheet1!$D:$D,"&gt;50000",Sheet1!$F:$F,"failed")</f>
        <v>198</v>
      </c>
      <c r="D13">
        <f>COUNTIFS(Sheet1!$D:$D,"&gt;50000",Sheet1!$F:$F,"canceled")</f>
        <v>83</v>
      </c>
      <c r="E13">
        <f t="shared" si="0"/>
        <v>336</v>
      </c>
      <c r="F13" s="6">
        <f>B13/E13</f>
        <v>0.16369047619047619</v>
      </c>
      <c r="G13" s="6">
        <f>B13/E13</f>
        <v>0.16369047619047619</v>
      </c>
      <c r="H13" s="6">
        <f>D13/E13</f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2021-06-14T16:28:13Z</dcterms:modified>
</cp:coreProperties>
</file>