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uls\Documents\Project Info\WHOI\OOInet Migration\Integration - CI\"/>
    </mc:Choice>
  </mc:AlternateContent>
  <bookViews>
    <workbookView xWindow="0" yWindow="0" windowWidth="25596" windowHeight="10956"/>
  </bookViews>
  <sheets>
    <sheet name="Document Control" sheetId="24" r:id="rId1"/>
    <sheet name="Vocabulary" sheetId="36" r:id="rId2"/>
    <sheet name="Vocab Look Up Tables" sheetId="37" r:id="rId3"/>
    <sheet name="Ref Desig Structure" sheetId="19" r:id="rId4"/>
    <sheet name="CGSN Southern (GS)" sheetId="10" r:id="rId5"/>
    <sheet name="CGSN Argentine (GA)" sheetId="21" r:id="rId6"/>
    <sheet name="CGSN Irminger (GI)" sheetId="22" r:id="rId7"/>
    <sheet name="CGSN PAPA (GP)" sheetId="12" r:id="rId8"/>
    <sheet name="CGSN Pioneer (CP)" sheetId="13" r:id="rId9"/>
    <sheet name="CGSN Endurance (CE)" sheetId="14" r:id="rId10"/>
    <sheet name="CA Endurance (CE)" sheetId="30" r:id="rId11"/>
    <sheet name="CA Endurance (CE) Eng" sheetId="32" r:id="rId12"/>
    <sheet name="CA Continental Margin (RS)" sheetId="25" r:id="rId13"/>
    <sheet name="CA Continental Margin (RS) ENG" sheetId="33" r:id="rId14"/>
    <sheet name="CA Axial Seamount (RS)" sheetId="26" r:id="rId15"/>
    <sheet name="CA Axial Seamount (RS) ENG" sheetId="34" r:id="rId16"/>
    <sheet name="CA Mid Plate (RS)" sheetId="27" r:id="rId17"/>
    <sheet name="CA Shore Station (RS)" sheetId="29" r:id="rId18"/>
    <sheet name="Sensors" sheetId="15" r:id="rId19"/>
    <sheet name="3102-00008 Rev History" sheetId="8" r:id="rId20"/>
    <sheet name="4115-69744 Rev History" sheetId="28" r:id="rId21"/>
    <sheet name="1100-00005 Rev History" sheetId="35" r:id="rId22"/>
  </sheets>
  <externalReferences>
    <externalReference r:id="rId23"/>
    <externalReference r:id="rId24"/>
    <externalReference r:id="rId25"/>
    <externalReference r:id="rId26"/>
  </externalReferences>
  <definedNames>
    <definedName name="_xlnm.Print_Area" localSheetId="19">'3102-00008 Rev History'!$A$1:$E$54</definedName>
    <definedName name="_xlnm.Print_Titles" localSheetId="19">'3102-00008 Rev History'!$3:$6</definedName>
    <definedName name="_xlnm.Print_Titles" localSheetId="5">'CGSN Argentine (GA)'!$1:$2</definedName>
    <definedName name="_xlnm.Print_Titles" localSheetId="9">'CGSN Endurance (CE)'!$1:$2</definedName>
    <definedName name="_xlnm.Print_Titles" localSheetId="6">'CGSN Irminger (GI)'!$1:$2</definedName>
    <definedName name="_xlnm.Print_Titles" localSheetId="7">'CGSN PAPA (GP)'!$1:$2</definedName>
    <definedName name="_xlnm.Print_Titles" localSheetId="8">'CGSN Pioneer (CP)'!$1:$2</definedName>
    <definedName name="_xlnm.Print_Titles" localSheetId="4">'CGSN Southern (GS)'!$1:$2</definedName>
  </definedNames>
  <calcPr calcId="152511" concurrentCalc="0"/>
</workbook>
</file>

<file path=xl/calcChain.xml><?xml version="1.0" encoding="utf-8"?>
<calcChain xmlns="http://schemas.openxmlformats.org/spreadsheetml/2006/main">
  <c r="M146" i="14" l="1"/>
  <c r="R146" i="14"/>
  <c r="J146" i="14"/>
  <c r="M4" i="26"/>
  <c r="M19" i="26"/>
  <c r="M41" i="26"/>
  <c r="M51" i="26"/>
  <c r="M58" i="26"/>
  <c r="M66" i="26"/>
  <c r="M71" i="26"/>
  <c r="M78" i="26"/>
  <c r="M3" i="26"/>
  <c r="R52" i="26"/>
  <c r="J52" i="26"/>
  <c r="F52" i="26"/>
  <c r="N166" i="29"/>
  <c r="J166" i="29"/>
  <c r="F166" i="29"/>
  <c r="N165" i="29"/>
  <c r="J165" i="29"/>
  <c r="F165" i="29"/>
  <c r="N164" i="29"/>
  <c r="J164" i="29"/>
  <c r="F164" i="29"/>
  <c r="N163" i="29"/>
  <c r="J163" i="29"/>
  <c r="F163" i="29"/>
  <c r="N162" i="29"/>
  <c r="J162" i="29"/>
  <c r="F162" i="29"/>
  <c r="N161" i="29"/>
  <c r="J161" i="29"/>
  <c r="F161" i="29"/>
  <c r="N160" i="29"/>
  <c r="J160" i="29"/>
  <c r="F160" i="29"/>
  <c r="N159" i="29"/>
  <c r="J159" i="29"/>
  <c r="F159" i="29"/>
  <c r="N158" i="29"/>
  <c r="J158" i="29"/>
  <c r="F158" i="29"/>
  <c r="N157" i="29"/>
  <c r="J157" i="29"/>
  <c r="F157" i="29"/>
  <c r="N156" i="29"/>
  <c r="J156" i="29"/>
  <c r="F156" i="29"/>
  <c r="N155" i="29"/>
  <c r="J155" i="29"/>
  <c r="F155" i="29"/>
  <c r="N154" i="29"/>
  <c r="J154" i="29"/>
  <c r="F154" i="29"/>
  <c r="N153" i="29"/>
  <c r="J153" i="29"/>
  <c r="F153" i="29"/>
  <c r="N152" i="29"/>
  <c r="J152" i="29"/>
  <c r="F152" i="29"/>
  <c r="N151" i="29"/>
  <c r="J151" i="29"/>
  <c r="F151" i="29"/>
  <c r="N150" i="29"/>
  <c r="J150" i="29"/>
  <c r="F150" i="29"/>
  <c r="N149" i="29"/>
  <c r="J149" i="29"/>
  <c r="F149" i="29"/>
  <c r="N148" i="29"/>
  <c r="J148" i="29"/>
  <c r="F148" i="29"/>
  <c r="N147" i="29"/>
  <c r="J147" i="29"/>
  <c r="F147" i="29"/>
  <c r="N146" i="29"/>
  <c r="J146" i="29"/>
  <c r="F146" i="29"/>
  <c r="N145" i="29"/>
  <c r="J145" i="29"/>
  <c r="F145" i="29"/>
  <c r="N144" i="29"/>
  <c r="J144" i="29"/>
  <c r="F144" i="29"/>
  <c r="N143" i="29"/>
  <c r="J143" i="29"/>
  <c r="F143" i="29"/>
  <c r="N142" i="29"/>
  <c r="J142" i="29"/>
  <c r="F142" i="29"/>
  <c r="N141" i="29"/>
  <c r="J141" i="29"/>
  <c r="F141" i="29"/>
  <c r="N140" i="29"/>
  <c r="J140" i="29"/>
  <c r="F140" i="29"/>
  <c r="N139" i="29"/>
  <c r="J139" i="29"/>
  <c r="F139" i="29"/>
  <c r="N138" i="29"/>
  <c r="J138" i="29"/>
  <c r="F138" i="29"/>
  <c r="N137" i="29"/>
  <c r="J137" i="29"/>
  <c r="F137" i="29"/>
  <c r="N136" i="29"/>
  <c r="J136" i="29"/>
  <c r="F136" i="29"/>
  <c r="N135" i="29"/>
  <c r="J135" i="29"/>
  <c r="F135" i="29"/>
  <c r="N134" i="29"/>
  <c r="J134" i="29"/>
  <c r="F134" i="29"/>
  <c r="N133" i="29"/>
  <c r="J133" i="29"/>
  <c r="F133" i="29"/>
  <c r="N132" i="29"/>
  <c r="J132" i="29"/>
  <c r="F132" i="29"/>
  <c r="N131" i="29"/>
  <c r="J131" i="29"/>
  <c r="F131" i="29"/>
  <c r="N130" i="29"/>
  <c r="J130" i="29"/>
  <c r="F130" i="29"/>
  <c r="N129" i="29"/>
  <c r="J129" i="29"/>
  <c r="F129" i="29"/>
  <c r="N128" i="29"/>
  <c r="J128" i="29"/>
  <c r="F128" i="29"/>
  <c r="N127" i="29"/>
  <c r="J127" i="29"/>
  <c r="F127" i="29"/>
  <c r="N126" i="29"/>
  <c r="J126" i="29"/>
  <c r="F126" i="29"/>
  <c r="N125" i="29"/>
  <c r="J125" i="29"/>
  <c r="F125" i="29"/>
  <c r="N124" i="29"/>
  <c r="J124" i="29"/>
  <c r="F124" i="29"/>
  <c r="N123" i="29"/>
  <c r="J123" i="29"/>
  <c r="F123" i="29"/>
  <c r="N122" i="29"/>
  <c r="J122" i="29"/>
  <c r="F122" i="29"/>
  <c r="N121" i="29"/>
  <c r="J121" i="29"/>
  <c r="F121" i="29"/>
  <c r="N120" i="29"/>
  <c r="J120" i="29"/>
  <c r="F120" i="29"/>
  <c r="N119" i="29"/>
  <c r="J119" i="29"/>
  <c r="F119" i="29"/>
  <c r="N118" i="29"/>
  <c r="J118" i="29"/>
  <c r="F118" i="29"/>
  <c r="N117" i="29"/>
  <c r="J117" i="29"/>
  <c r="F117" i="29"/>
  <c r="N116" i="29"/>
  <c r="J116" i="29"/>
  <c r="F116" i="29"/>
  <c r="N115" i="29"/>
  <c r="J115" i="29"/>
  <c r="F115" i="29"/>
  <c r="N114" i="29"/>
  <c r="J114" i="29"/>
  <c r="F114" i="29"/>
  <c r="N113" i="29"/>
  <c r="J113" i="29"/>
  <c r="F113" i="29"/>
  <c r="N112" i="29"/>
  <c r="J112" i="29"/>
  <c r="F112" i="29"/>
  <c r="N111" i="29"/>
  <c r="J111" i="29"/>
  <c r="F111" i="29"/>
  <c r="N109" i="29"/>
  <c r="J109" i="29"/>
  <c r="F109" i="29"/>
  <c r="N108" i="29"/>
  <c r="J108" i="29"/>
  <c r="F108" i="29"/>
  <c r="N107" i="29"/>
  <c r="J107" i="29"/>
  <c r="F107" i="29"/>
  <c r="N106" i="29"/>
  <c r="J106" i="29"/>
  <c r="F106" i="29"/>
  <c r="N105" i="29"/>
  <c r="J105" i="29"/>
  <c r="F105" i="29"/>
  <c r="N104" i="29"/>
  <c r="J104" i="29"/>
  <c r="F104" i="29"/>
  <c r="N103" i="29"/>
  <c r="J103" i="29"/>
  <c r="F103" i="29"/>
  <c r="N102" i="29"/>
  <c r="J102" i="29"/>
  <c r="F102" i="29"/>
  <c r="N101" i="29"/>
  <c r="J101" i="29"/>
  <c r="F101" i="29"/>
  <c r="N100" i="29"/>
  <c r="J100" i="29"/>
  <c r="F100" i="29"/>
  <c r="N99" i="29"/>
  <c r="J99" i="29"/>
  <c r="F99" i="29"/>
  <c r="N98" i="29"/>
  <c r="J98" i="29"/>
  <c r="F98" i="29"/>
  <c r="N97" i="29"/>
  <c r="J97" i="29"/>
  <c r="F97" i="29"/>
  <c r="N96" i="29"/>
  <c r="J96" i="29"/>
  <c r="F96" i="29"/>
  <c r="N95" i="29"/>
  <c r="J95" i="29"/>
  <c r="F95" i="29"/>
  <c r="N94" i="29"/>
  <c r="J94" i="29"/>
  <c r="F94" i="29"/>
  <c r="N93" i="29"/>
  <c r="J93" i="29"/>
  <c r="F93" i="29"/>
  <c r="N92" i="29"/>
  <c r="J92" i="29"/>
  <c r="F92" i="29"/>
  <c r="N91" i="29"/>
  <c r="J91" i="29"/>
  <c r="F91" i="29"/>
  <c r="N90" i="29"/>
  <c r="J90" i="29"/>
  <c r="F90" i="29"/>
  <c r="N89" i="29"/>
  <c r="J89" i="29"/>
  <c r="F89" i="29"/>
  <c r="N88" i="29"/>
  <c r="J88" i="29"/>
  <c r="F88" i="29"/>
  <c r="N87" i="29"/>
  <c r="J87" i="29"/>
  <c r="F87" i="29"/>
  <c r="N86" i="29"/>
  <c r="J86" i="29"/>
  <c r="F86" i="29"/>
  <c r="N85" i="29"/>
  <c r="J85" i="29"/>
  <c r="F85" i="29"/>
  <c r="N84" i="29"/>
  <c r="J84" i="29"/>
  <c r="F84" i="29"/>
  <c r="N83" i="29"/>
  <c r="J83" i="29"/>
  <c r="F83" i="29"/>
  <c r="N82" i="29"/>
  <c r="J82" i="29"/>
  <c r="F82" i="29"/>
  <c r="N81" i="29"/>
  <c r="J81" i="29"/>
  <c r="F81" i="29"/>
  <c r="N80" i="29"/>
  <c r="J80" i="29"/>
  <c r="F80" i="29"/>
  <c r="N79" i="29"/>
  <c r="J79" i="29"/>
  <c r="F79" i="29"/>
  <c r="N78" i="29"/>
  <c r="J78" i="29"/>
  <c r="F78" i="29"/>
  <c r="N77" i="29"/>
  <c r="J77" i="29"/>
  <c r="F77" i="29"/>
  <c r="N76" i="29"/>
  <c r="J76" i="29"/>
  <c r="F76" i="29"/>
  <c r="N75" i="29"/>
  <c r="J75" i="29"/>
  <c r="F75" i="29"/>
  <c r="N74" i="29"/>
  <c r="J74" i="29"/>
  <c r="F74" i="29"/>
  <c r="N73" i="29"/>
  <c r="J73" i="29"/>
  <c r="F73" i="29"/>
  <c r="N72" i="29"/>
  <c r="J72" i="29"/>
  <c r="F72" i="29"/>
  <c r="N71" i="29"/>
  <c r="J71" i="29"/>
  <c r="F71" i="29"/>
  <c r="N70" i="29"/>
  <c r="J70" i="29"/>
  <c r="F70" i="29"/>
  <c r="N69" i="29"/>
  <c r="J69" i="29"/>
  <c r="F69" i="29"/>
  <c r="N68" i="29"/>
  <c r="J68" i="29"/>
  <c r="F68" i="29"/>
  <c r="N67" i="29"/>
  <c r="J67" i="29"/>
  <c r="F67" i="29"/>
  <c r="N66" i="29"/>
  <c r="J66" i="29"/>
  <c r="F66" i="29"/>
  <c r="N65" i="29"/>
  <c r="J65" i="29"/>
  <c r="F65" i="29"/>
  <c r="N64" i="29"/>
  <c r="J64" i="29"/>
  <c r="F64" i="29"/>
  <c r="N63" i="29"/>
  <c r="J63" i="29"/>
  <c r="F63" i="29"/>
  <c r="N62" i="29"/>
  <c r="J62" i="29"/>
  <c r="F62" i="29"/>
  <c r="N61" i="29"/>
  <c r="J61" i="29"/>
  <c r="F61" i="29"/>
  <c r="N60" i="29"/>
  <c r="J60" i="29"/>
  <c r="F60" i="29"/>
  <c r="N59" i="29"/>
  <c r="J59" i="29"/>
  <c r="F59" i="29"/>
  <c r="N58" i="29"/>
  <c r="J58" i="29"/>
  <c r="F58" i="29"/>
  <c r="N57" i="29"/>
  <c r="J57" i="29"/>
  <c r="F57" i="29"/>
  <c r="N56" i="29"/>
  <c r="J56" i="29"/>
  <c r="F56" i="29"/>
  <c r="N55" i="29"/>
  <c r="J55" i="29"/>
  <c r="F55" i="29"/>
  <c r="N54" i="29"/>
  <c r="J54" i="29"/>
  <c r="F54" i="29"/>
  <c r="N53" i="29"/>
  <c r="J53" i="29"/>
  <c r="F53" i="29"/>
  <c r="N52" i="29"/>
  <c r="J52" i="29"/>
  <c r="F52" i="29"/>
  <c r="N51" i="29"/>
  <c r="J51" i="29"/>
  <c r="F51" i="29"/>
  <c r="N50" i="29"/>
  <c r="J50" i="29"/>
  <c r="F50" i="29"/>
  <c r="N49" i="29"/>
  <c r="J49" i="29"/>
  <c r="F49" i="29"/>
  <c r="N48" i="29"/>
  <c r="J48" i="29"/>
  <c r="F48" i="29"/>
  <c r="N47" i="29"/>
  <c r="J47" i="29"/>
  <c r="F47" i="29"/>
  <c r="N46" i="29"/>
  <c r="J46" i="29"/>
  <c r="F46" i="29"/>
  <c r="N45" i="29"/>
  <c r="J45" i="29"/>
  <c r="F45" i="29"/>
  <c r="N44" i="29"/>
  <c r="J44" i="29"/>
  <c r="F44" i="29"/>
  <c r="N43" i="29"/>
  <c r="J43" i="29"/>
  <c r="F43" i="29"/>
  <c r="N42" i="29"/>
  <c r="J42" i="29"/>
  <c r="F42" i="29"/>
  <c r="N41" i="29"/>
  <c r="J41" i="29"/>
  <c r="F41" i="29"/>
  <c r="N40" i="29"/>
  <c r="J40" i="29"/>
  <c r="F40" i="29"/>
  <c r="N39" i="29"/>
  <c r="J39" i="29"/>
  <c r="F39" i="29"/>
  <c r="N38" i="29"/>
  <c r="J38" i="29"/>
  <c r="F38" i="29"/>
  <c r="N37" i="29"/>
  <c r="J37" i="29"/>
  <c r="F37" i="29"/>
  <c r="N36" i="29"/>
  <c r="J36" i="29"/>
  <c r="F36" i="29"/>
  <c r="N35" i="29"/>
  <c r="J35" i="29"/>
  <c r="F35" i="29"/>
  <c r="N34" i="29"/>
  <c r="J34" i="29"/>
  <c r="F34" i="29"/>
  <c r="N33" i="29"/>
  <c r="J33" i="29"/>
  <c r="F33" i="29"/>
  <c r="N32" i="29"/>
  <c r="J32" i="29"/>
  <c r="F32" i="29"/>
  <c r="N31" i="29"/>
  <c r="J31" i="29"/>
  <c r="F31" i="29"/>
  <c r="N30" i="29"/>
  <c r="J30" i="29"/>
  <c r="F30" i="29"/>
  <c r="N29" i="29"/>
  <c r="J29" i="29"/>
  <c r="F29" i="29"/>
  <c r="N28" i="29"/>
  <c r="J28" i="29"/>
  <c r="F28" i="29"/>
  <c r="N27" i="29"/>
  <c r="J27" i="29"/>
  <c r="F27" i="29"/>
  <c r="N26" i="29"/>
  <c r="J26" i="29"/>
  <c r="F26" i="29"/>
  <c r="N25" i="29"/>
  <c r="J25" i="29"/>
  <c r="F25" i="29"/>
  <c r="N24" i="29"/>
  <c r="J24" i="29"/>
  <c r="F24" i="29"/>
  <c r="N23" i="29"/>
  <c r="J23" i="29"/>
  <c r="F23" i="29"/>
  <c r="N22" i="29"/>
  <c r="J22" i="29"/>
  <c r="F22" i="29"/>
  <c r="N21" i="29"/>
  <c r="J21" i="29"/>
  <c r="F21" i="29"/>
  <c r="N20" i="29"/>
  <c r="J20" i="29"/>
  <c r="F20" i="29"/>
  <c r="N19" i="29"/>
  <c r="J19" i="29"/>
  <c r="F19" i="29"/>
  <c r="N18" i="29"/>
  <c r="J18" i="29"/>
  <c r="F18" i="29"/>
  <c r="N16" i="29"/>
  <c r="J16" i="29"/>
  <c r="F16" i="29"/>
  <c r="N15" i="29"/>
  <c r="J15" i="29"/>
  <c r="F15" i="29"/>
  <c r="N14" i="29"/>
  <c r="J14" i="29"/>
  <c r="F14" i="29"/>
  <c r="N13" i="29"/>
  <c r="J13" i="29"/>
  <c r="F13" i="29"/>
  <c r="N12" i="29"/>
  <c r="J12" i="29"/>
  <c r="F12" i="29"/>
  <c r="N11" i="29"/>
  <c r="J11" i="29"/>
  <c r="F11" i="29"/>
  <c r="N10" i="29"/>
  <c r="J10" i="29"/>
  <c r="F10" i="29"/>
  <c r="N9" i="29"/>
  <c r="J9" i="29"/>
  <c r="F9" i="29"/>
  <c r="N7" i="29"/>
  <c r="J7" i="29"/>
  <c r="F7" i="29"/>
  <c r="N6" i="29"/>
  <c r="J6" i="29"/>
  <c r="F6" i="29"/>
  <c r="N4" i="29"/>
  <c r="J4" i="29"/>
  <c r="F4" i="29"/>
  <c r="N2" i="29"/>
  <c r="J2" i="29"/>
  <c r="R4" i="27"/>
  <c r="J4" i="27"/>
  <c r="F4" i="27"/>
  <c r="R2" i="27"/>
  <c r="J2" i="27"/>
  <c r="N89" i="34"/>
  <c r="J89" i="34"/>
  <c r="F89" i="34"/>
  <c r="N88" i="34"/>
  <c r="J88" i="34"/>
  <c r="F88" i="34"/>
  <c r="N87" i="34"/>
  <c r="J87" i="34"/>
  <c r="F87" i="34"/>
  <c r="N85" i="34"/>
  <c r="J85" i="34"/>
  <c r="F85" i="34"/>
  <c r="N84" i="34"/>
  <c r="J84" i="34"/>
  <c r="F84" i="34"/>
  <c r="N83" i="34"/>
  <c r="J83" i="34"/>
  <c r="F83" i="34"/>
  <c r="N82" i="34"/>
  <c r="J82" i="34"/>
  <c r="F82" i="34"/>
  <c r="N81" i="34"/>
  <c r="J81" i="34"/>
  <c r="F81" i="34"/>
  <c r="N80" i="34"/>
  <c r="J80" i="34"/>
  <c r="F80" i="34"/>
  <c r="N78" i="34"/>
  <c r="J78" i="34"/>
  <c r="F78" i="34"/>
  <c r="N77" i="34"/>
  <c r="J77" i="34"/>
  <c r="F77" i="34"/>
  <c r="N76" i="34"/>
  <c r="J76" i="34"/>
  <c r="F76" i="34"/>
  <c r="N75" i="34"/>
  <c r="J75" i="34"/>
  <c r="F75" i="34"/>
  <c r="N73" i="34"/>
  <c r="J73" i="34"/>
  <c r="F73" i="34"/>
  <c r="N72" i="34"/>
  <c r="J72" i="34"/>
  <c r="F72" i="34"/>
  <c r="N71" i="34"/>
  <c r="J71" i="34"/>
  <c r="F71" i="34"/>
  <c r="N70" i="34"/>
  <c r="J70" i="34"/>
  <c r="F70" i="34"/>
  <c r="N69" i="34"/>
  <c r="J69" i="34"/>
  <c r="F69" i="34"/>
  <c r="N68" i="34"/>
  <c r="J68" i="34"/>
  <c r="F68" i="34"/>
  <c r="N66" i="34"/>
  <c r="J66" i="34"/>
  <c r="F66" i="34"/>
  <c r="N65" i="34"/>
  <c r="J65" i="34"/>
  <c r="F65" i="34"/>
  <c r="N64" i="34"/>
  <c r="J64" i="34"/>
  <c r="F64" i="34"/>
  <c r="N63" i="34"/>
  <c r="J63" i="34"/>
  <c r="F63" i="34"/>
  <c r="N61" i="34"/>
  <c r="J61" i="34"/>
  <c r="F61" i="34"/>
  <c r="N60" i="34"/>
  <c r="J60" i="34"/>
  <c r="F60" i="34"/>
  <c r="N59" i="34"/>
  <c r="J59" i="34"/>
  <c r="F59" i="34"/>
  <c r="N58" i="34"/>
  <c r="J58" i="34"/>
  <c r="F58" i="34"/>
  <c r="N57" i="34"/>
  <c r="J57" i="34"/>
  <c r="F57" i="34"/>
  <c r="N56" i="34"/>
  <c r="J56" i="34"/>
  <c r="F56" i="34"/>
  <c r="N55" i="34"/>
  <c r="J55" i="34"/>
  <c r="F55" i="34"/>
  <c r="N54" i="34"/>
  <c r="J54" i="34"/>
  <c r="F54" i="34"/>
  <c r="N52" i="34"/>
  <c r="J52" i="34"/>
  <c r="F52" i="34"/>
  <c r="N50" i="34"/>
  <c r="J50" i="34"/>
  <c r="F50" i="34"/>
  <c r="N49" i="34"/>
  <c r="J49" i="34"/>
  <c r="F49" i="34"/>
  <c r="N48" i="34"/>
  <c r="J48" i="34"/>
  <c r="F48" i="34"/>
  <c r="N47" i="34"/>
  <c r="J47" i="34"/>
  <c r="F47" i="34"/>
  <c r="N46" i="34"/>
  <c r="J46" i="34"/>
  <c r="F46" i="34"/>
  <c r="N45" i="34"/>
  <c r="J45" i="34"/>
  <c r="F45" i="34"/>
  <c r="N44" i="34"/>
  <c r="J44" i="34"/>
  <c r="F44" i="34"/>
  <c r="N43" i="34"/>
  <c r="J43" i="34"/>
  <c r="F43" i="34"/>
  <c r="N42" i="34"/>
  <c r="J42" i="34"/>
  <c r="F42" i="34"/>
  <c r="N41" i="34"/>
  <c r="J41" i="34"/>
  <c r="F41" i="34"/>
  <c r="N40" i="34"/>
  <c r="J40" i="34"/>
  <c r="F40" i="34"/>
  <c r="N39" i="34"/>
  <c r="J39" i="34"/>
  <c r="F39" i="34"/>
  <c r="N38" i="34"/>
  <c r="J38" i="34"/>
  <c r="F38" i="34"/>
  <c r="N37" i="34"/>
  <c r="J37" i="34"/>
  <c r="F37" i="34"/>
  <c r="N36" i="34"/>
  <c r="J36" i="34"/>
  <c r="F36" i="34"/>
  <c r="N35" i="34"/>
  <c r="J35" i="34"/>
  <c r="F35" i="34"/>
  <c r="N34" i="34"/>
  <c r="J34" i="34"/>
  <c r="F34" i="34"/>
  <c r="N33" i="34"/>
  <c r="J33" i="34"/>
  <c r="F33" i="34"/>
  <c r="N32" i="34"/>
  <c r="J32" i="34"/>
  <c r="F32" i="34"/>
  <c r="N31" i="34"/>
  <c r="J31" i="34"/>
  <c r="F31" i="34"/>
  <c r="N30" i="34"/>
  <c r="J30" i="34"/>
  <c r="F30" i="34"/>
  <c r="N29" i="34"/>
  <c r="J29" i="34"/>
  <c r="F29" i="34"/>
  <c r="N28" i="34"/>
  <c r="J28" i="34"/>
  <c r="F28" i="34"/>
  <c r="N27" i="34"/>
  <c r="J27" i="34"/>
  <c r="F27" i="34"/>
  <c r="N26" i="34"/>
  <c r="J26" i="34"/>
  <c r="F26" i="34"/>
  <c r="N25" i="34"/>
  <c r="J25" i="34"/>
  <c r="F25" i="34"/>
  <c r="N23" i="34"/>
  <c r="J23" i="34"/>
  <c r="F23" i="34"/>
  <c r="N22" i="34"/>
  <c r="J22" i="34"/>
  <c r="F22" i="34"/>
  <c r="N21" i="34"/>
  <c r="J21" i="34"/>
  <c r="F21" i="34"/>
  <c r="N20" i="34"/>
  <c r="J20" i="34"/>
  <c r="F20" i="34"/>
  <c r="N19" i="34"/>
  <c r="J19" i="34"/>
  <c r="F19" i="34"/>
  <c r="N18" i="34"/>
  <c r="J18" i="34"/>
  <c r="F18" i="34"/>
  <c r="N17" i="34"/>
  <c r="J17" i="34"/>
  <c r="F17" i="34"/>
  <c r="N16" i="34"/>
  <c r="J16" i="34"/>
  <c r="F16" i="34"/>
  <c r="N15" i="34"/>
  <c r="J15" i="34"/>
  <c r="F15" i="34"/>
  <c r="N14" i="34"/>
  <c r="J14" i="34"/>
  <c r="F14" i="34"/>
  <c r="N13" i="34"/>
  <c r="J13" i="34"/>
  <c r="F13" i="34"/>
  <c r="N12" i="34"/>
  <c r="J12" i="34"/>
  <c r="F12" i="34"/>
  <c r="N11" i="34"/>
  <c r="J11" i="34"/>
  <c r="F11" i="34"/>
  <c r="N10" i="34"/>
  <c r="J10" i="34"/>
  <c r="F10" i="34"/>
  <c r="N9" i="34"/>
  <c r="J9" i="34"/>
  <c r="F9" i="34"/>
  <c r="N8" i="34"/>
  <c r="J8" i="34"/>
  <c r="F8" i="34"/>
  <c r="N7" i="34"/>
  <c r="J7" i="34"/>
  <c r="F7" i="34"/>
  <c r="N6" i="34"/>
  <c r="J6" i="34"/>
  <c r="F6" i="34"/>
  <c r="N5" i="34"/>
  <c r="J5" i="34"/>
  <c r="F5" i="34"/>
  <c r="N4" i="34"/>
  <c r="J4" i="34"/>
  <c r="F4" i="34"/>
  <c r="N2" i="34"/>
  <c r="J2" i="34"/>
  <c r="F2" i="34"/>
  <c r="R82" i="26"/>
  <c r="J82" i="26"/>
  <c r="F82" i="26"/>
  <c r="R81" i="26"/>
  <c r="J81" i="26"/>
  <c r="F81" i="26"/>
  <c r="R80" i="26"/>
  <c r="J80" i="26"/>
  <c r="F80" i="26"/>
  <c r="R79" i="26"/>
  <c r="J79" i="26"/>
  <c r="F79" i="26"/>
  <c r="R77" i="26"/>
  <c r="J77" i="26"/>
  <c r="F77" i="26"/>
  <c r="R76" i="26"/>
  <c r="J76" i="26"/>
  <c r="F76" i="26"/>
  <c r="R75" i="26"/>
  <c r="J75" i="26"/>
  <c r="F75" i="26"/>
  <c r="R74" i="26"/>
  <c r="J74" i="26"/>
  <c r="F74" i="26"/>
  <c r="R73" i="26"/>
  <c r="J73" i="26"/>
  <c r="F73" i="26"/>
  <c r="R72" i="26"/>
  <c r="J72" i="26"/>
  <c r="F72" i="26"/>
  <c r="R70" i="26"/>
  <c r="J70" i="26"/>
  <c r="F70" i="26"/>
  <c r="R69" i="26"/>
  <c r="J69" i="26"/>
  <c r="F69" i="26"/>
  <c r="R68" i="26"/>
  <c r="J68" i="26"/>
  <c r="F68" i="26"/>
  <c r="R67" i="26"/>
  <c r="J67" i="26"/>
  <c r="F67" i="26"/>
  <c r="R65" i="26"/>
  <c r="J65" i="26"/>
  <c r="F65" i="26"/>
  <c r="R64" i="26"/>
  <c r="J64" i="26"/>
  <c r="F64" i="26"/>
  <c r="R63" i="26"/>
  <c r="J63" i="26"/>
  <c r="F63" i="26"/>
  <c r="R62" i="26"/>
  <c r="J62" i="26"/>
  <c r="F62" i="26"/>
  <c r="R61" i="26"/>
  <c r="J61" i="26"/>
  <c r="F61" i="26"/>
  <c r="R60" i="26"/>
  <c r="J60" i="26"/>
  <c r="F60" i="26"/>
  <c r="R59" i="26"/>
  <c r="J59" i="26"/>
  <c r="F59" i="26"/>
  <c r="R57" i="26"/>
  <c r="J57" i="26"/>
  <c r="F57" i="26"/>
  <c r="R56" i="26"/>
  <c r="J56" i="26"/>
  <c r="F56" i="26"/>
  <c r="R55" i="26"/>
  <c r="J55" i="26"/>
  <c r="F55" i="26"/>
  <c r="R54" i="26"/>
  <c r="J54" i="26"/>
  <c r="F54" i="26"/>
  <c r="R53" i="26"/>
  <c r="J53" i="26"/>
  <c r="F53" i="26"/>
  <c r="R50" i="26"/>
  <c r="J50" i="26"/>
  <c r="F50" i="26"/>
  <c r="R49" i="26"/>
  <c r="J49" i="26"/>
  <c r="F49" i="26"/>
  <c r="R48" i="26"/>
  <c r="J48" i="26"/>
  <c r="F48" i="26"/>
  <c r="R47" i="26"/>
  <c r="J47" i="26"/>
  <c r="F47" i="26"/>
  <c r="R46" i="26"/>
  <c r="J46" i="26"/>
  <c r="F46" i="26"/>
  <c r="R45" i="26"/>
  <c r="J45" i="26"/>
  <c r="F45" i="26"/>
  <c r="R44" i="26"/>
  <c r="J44" i="26"/>
  <c r="F44" i="26"/>
  <c r="R43" i="26"/>
  <c r="J43" i="26"/>
  <c r="F43" i="26"/>
  <c r="R42" i="26"/>
  <c r="J42" i="26"/>
  <c r="F42" i="26"/>
  <c r="R40" i="26"/>
  <c r="J40" i="26"/>
  <c r="F40" i="26"/>
  <c r="R39" i="26"/>
  <c r="J39" i="26"/>
  <c r="F39" i="26"/>
  <c r="R38" i="26"/>
  <c r="J38" i="26"/>
  <c r="F38" i="26"/>
  <c r="R37" i="26"/>
  <c r="J37" i="26"/>
  <c r="F37" i="26"/>
  <c r="R36" i="26"/>
  <c r="J36" i="26"/>
  <c r="F36" i="26"/>
  <c r="R35" i="26"/>
  <c r="J35" i="26"/>
  <c r="F35" i="26"/>
  <c r="R34" i="26"/>
  <c r="J34" i="26"/>
  <c r="F34" i="26"/>
  <c r="R33" i="26"/>
  <c r="J33" i="26"/>
  <c r="F33" i="26"/>
  <c r="R32" i="26"/>
  <c r="J32" i="26"/>
  <c r="F32" i="26"/>
  <c r="R31" i="26"/>
  <c r="J31" i="26"/>
  <c r="F31" i="26"/>
  <c r="R30" i="26"/>
  <c r="J30" i="26"/>
  <c r="F30" i="26"/>
  <c r="R29" i="26"/>
  <c r="J29" i="26"/>
  <c r="F29" i="26"/>
  <c r="R28" i="26"/>
  <c r="J28" i="26"/>
  <c r="F28" i="26"/>
  <c r="R27" i="26"/>
  <c r="J27" i="26"/>
  <c r="F27" i="26"/>
  <c r="R26" i="26"/>
  <c r="J26" i="26"/>
  <c r="F26" i="26"/>
  <c r="R25" i="26"/>
  <c r="J25" i="26"/>
  <c r="F25" i="26"/>
  <c r="R24" i="26"/>
  <c r="J24" i="26"/>
  <c r="F24" i="26"/>
  <c r="R23" i="26"/>
  <c r="J23" i="26"/>
  <c r="F23" i="26"/>
  <c r="R22" i="26"/>
  <c r="J22" i="26"/>
  <c r="F22" i="26"/>
  <c r="R21" i="26"/>
  <c r="J21" i="26"/>
  <c r="F21" i="26"/>
  <c r="R20" i="26"/>
  <c r="J20" i="26"/>
  <c r="F20" i="26"/>
  <c r="R18" i="26"/>
  <c r="J18" i="26"/>
  <c r="F18" i="26"/>
  <c r="R17" i="26"/>
  <c r="J17" i="26"/>
  <c r="F17" i="26"/>
  <c r="R16" i="26"/>
  <c r="J16" i="26"/>
  <c r="F16" i="26"/>
  <c r="R15" i="26"/>
  <c r="J15" i="26"/>
  <c r="F15" i="26"/>
  <c r="R14" i="26"/>
  <c r="J14" i="26"/>
  <c r="F14" i="26"/>
  <c r="R13" i="26"/>
  <c r="J13" i="26"/>
  <c r="F13" i="26"/>
  <c r="R12" i="26"/>
  <c r="J12" i="26"/>
  <c r="F12" i="26"/>
  <c r="R11" i="26"/>
  <c r="J11" i="26"/>
  <c r="F11" i="26"/>
  <c r="R10" i="26"/>
  <c r="J10" i="26"/>
  <c r="F10" i="26"/>
  <c r="R9" i="26"/>
  <c r="J9" i="26"/>
  <c r="F9" i="26"/>
  <c r="R8" i="26"/>
  <c r="J8" i="26"/>
  <c r="F8" i="26"/>
  <c r="R7" i="26"/>
  <c r="J7" i="26"/>
  <c r="F7" i="26"/>
  <c r="R6" i="26"/>
  <c r="J6" i="26"/>
  <c r="F6" i="26"/>
  <c r="R5" i="26"/>
  <c r="J5" i="26"/>
  <c r="F5" i="26"/>
  <c r="R2" i="26"/>
  <c r="J2" i="26"/>
  <c r="F2" i="26"/>
  <c r="N74" i="33"/>
  <c r="J74" i="33"/>
  <c r="F74" i="33"/>
  <c r="N73" i="33"/>
  <c r="J73" i="33"/>
  <c r="F73" i="33"/>
  <c r="N72" i="33"/>
  <c r="J72" i="33"/>
  <c r="F72" i="33"/>
  <c r="N71" i="33"/>
  <c r="J71" i="33"/>
  <c r="F71" i="33"/>
  <c r="N69" i="33"/>
  <c r="J69" i="33"/>
  <c r="F69" i="33"/>
  <c r="N68" i="33"/>
  <c r="J68" i="33"/>
  <c r="F68" i="33"/>
  <c r="N67" i="33"/>
  <c r="J67" i="33"/>
  <c r="F67" i="33"/>
  <c r="N66" i="33"/>
  <c r="J66" i="33"/>
  <c r="F66" i="33"/>
  <c r="N65" i="33"/>
  <c r="J65" i="33"/>
  <c r="F65" i="33"/>
  <c r="N64" i="33"/>
  <c r="J64" i="33"/>
  <c r="F64" i="33"/>
  <c r="N63" i="33"/>
  <c r="J63" i="33"/>
  <c r="F63" i="33"/>
  <c r="N62" i="33"/>
  <c r="J62" i="33"/>
  <c r="F62" i="33"/>
  <c r="N61" i="33"/>
  <c r="J61" i="33"/>
  <c r="F61" i="33"/>
  <c r="N60" i="33"/>
  <c r="J60" i="33"/>
  <c r="F60" i="33"/>
  <c r="N58" i="33"/>
  <c r="J58" i="33"/>
  <c r="F58" i="33"/>
  <c r="N57" i="33"/>
  <c r="J57" i="33"/>
  <c r="F57" i="33"/>
  <c r="N56" i="33"/>
  <c r="J56" i="33"/>
  <c r="F56" i="33"/>
  <c r="N55" i="33"/>
  <c r="J55" i="33"/>
  <c r="F55" i="33"/>
  <c r="N54" i="33"/>
  <c r="J54" i="33"/>
  <c r="F54" i="33"/>
  <c r="N52" i="33"/>
  <c r="J52" i="33"/>
  <c r="F52" i="33"/>
  <c r="N50" i="33"/>
  <c r="J50" i="33"/>
  <c r="F50" i="33"/>
  <c r="N49" i="33"/>
  <c r="J49" i="33"/>
  <c r="F49" i="33"/>
  <c r="N48" i="33"/>
  <c r="J48" i="33"/>
  <c r="F48" i="33"/>
  <c r="N47" i="33"/>
  <c r="J47" i="33"/>
  <c r="F47" i="33"/>
  <c r="N46" i="33"/>
  <c r="J46" i="33"/>
  <c r="F46" i="33"/>
  <c r="N45" i="33"/>
  <c r="J45" i="33"/>
  <c r="F45" i="33"/>
  <c r="N44" i="33"/>
  <c r="J44" i="33"/>
  <c r="F44" i="33"/>
  <c r="N43" i="33"/>
  <c r="J43" i="33"/>
  <c r="F43" i="33"/>
  <c r="N42" i="33"/>
  <c r="J42" i="33"/>
  <c r="F42" i="33"/>
  <c r="N41" i="33"/>
  <c r="J41" i="33"/>
  <c r="F41" i="33"/>
  <c r="N40" i="33"/>
  <c r="J40" i="33"/>
  <c r="F40" i="33"/>
  <c r="N39" i="33"/>
  <c r="J39" i="33"/>
  <c r="F39" i="33"/>
  <c r="N38" i="33"/>
  <c r="J38" i="33"/>
  <c r="F38" i="33"/>
  <c r="N37" i="33"/>
  <c r="J37" i="33"/>
  <c r="F37" i="33"/>
  <c r="N36" i="33"/>
  <c r="J36" i="33"/>
  <c r="F36" i="33"/>
  <c r="N35" i="33"/>
  <c r="J35" i="33"/>
  <c r="F35" i="33"/>
  <c r="N34" i="33"/>
  <c r="J34" i="33"/>
  <c r="F34" i="33"/>
  <c r="N33" i="33"/>
  <c r="J33" i="33"/>
  <c r="F33" i="33"/>
  <c r="N32" i="33"/>
  <c r="J32" i="33"/>
  <c r="F32" i="33"/>
  <c r="N31" i="33"/>
  <c r="J31" i="33"/>
  <c r="F31" i="33"/>
  <c r="N30" i="33"/>
  <c r="J30" i="33"/>
  <c r="F30" i="33"/>
  <c r="N29" i="33"/>
  <c r="J29" i="33"/>
  <c r="F29" i="33"/>
  <c r="N28" i="33"/>
  <c r="J28" i="33"/>
  <c r="F28" i="33"/>
  <c r="N27" i="33"/>
  <c r="J27" i="33"/>
  <c r="F27" i="33"/>
  <c r="N26" i="33"/>
  <c r="J26" i="33"/>
  <c r="F26" i="33"/>
  <c r="N25" i="33"/>
  <c r="J25" i="33"/>
  <c r="F25" i="33"/>
  <c r="N23" i="33"/>
  <c r="J23" i="33"/>
  <c r="F23" i="33"/>
  <c r="N22" i="33"/>
  <c r="J22" i="33"/>
  <c r="F22" i="33"/>
  <c r="N21" i="33"/>
  <c r="J21" i="33"/>
  <c r="F21" i="33"/>
  <c r="N20" i="33"/>
  <c r="J20" i="33"/>
  <c r="F20" i="33"/>
  <c r="N19" i="33"/>
  <c r="J19" i="33"/>
  <c r="F19" i="33"/>
  <c r="N18" i="33"/>
  <c r="J18" i="33"/>
  <c r="F18" i="33"/>
  <c r="N17" i="33"/>
  <c r="J17" i="33"/>
  <c r="F17" i="33"/>
  <c r="N16" i="33"/>
  <c r="J16" i="33"/>
  <c r="F16" i="33"/>
  <c r="N15" i="33"/>
  <c r="J15" i="33"/>
  <c r="F15" i="33"/>
  <c r="N14" i="33"/>
  <c r="J14" i="33"/>
  <c r="F14" i="33"/>
  <c r="N13" i="33"/>
  <c r="J13" i="33"/>
  <c r="F13" i="33"/>
  <c r="N12" i="33"/>
  <c r="J12" i="33"/>
  <c r="F12" i="33"/>
  <c r="N11" i="33"/>
  <c r="J11" i="33"/>
  <c r="F11" i="33"/>
  <c r="N10" i="33"/>
  <c r="J10" i="33"/>
  <c r="F10" i="33"/>
  <c r="N9" i="33"/>
  <c r="J9" i="33"/>
  <c r="F9" i="33"/>
  <c r="N8" i="33"/>
  <c r="J8" i="33"/>
  <c r="F8" i="33"/>
  <c r="N7" i="33"/>
  <c r="J7" i="33"/>
  <c r="F7" i="33"/>
  <c r="N6" i="33"/>
  <c r="J6" i="33"/>
  <c r="F6" i="33"/>
  <c r="N5" i="33"/>
  <c r="J5" i="33"/>
  <c r="F5" i="33"/>
  <c r="N4" i="33"/>
  <c r="J4" i="33"/>
  <c r="F4" i="33"/>
  <c r="N2" i="33"/>
  <c r="F2" i="33"/>
  <c r="R70" i="25"/>
  <c r="J70" i="25"/>
  <c r="F70" i="25"/>
  <c r="R69" i="25"/>
  <c r="J69" i="25"/>
  <c r="F69" i="25"/>
  <c r="R68" i="25"/>
  <c r="J68" i="25"/>
  <c r="F68" i="25"/>
  <c r="R67" i="25"/>
  <c r="J67" i="25"/>
  <c r="F67" i="25"/>
  <c r="R66" i="25"/>
  <c r="J66" i="25"/>
  <c r="F66" i="25"/>
  <c r="R65" i="25"/>
  <c r="J65" i="25"/>
  <c r="F65" i="25"/>
  <c r="R64" i="25"/>
  <c r="J64" i="25"/>
  <c r="F64" i="25"/>
  <c r="M63" i="25"/>
  <c r="R62" i="25"/>
  <c r="J62" i="25"/>
  <c r="F62" i="25"/>
  <c r="R61" i="25"/>
  <c r="J61" i="25"/>
  <c r="F61" i="25"/>
  <c r="R60" i="25"/>
  <c r="J60" i="25"/>
  <c r="F60" i="25"/>
  <c r="R59" i="25"/>
  <c r="J59" i="25"/>
  <c r="F59" i="25"/>
  <c r="R58" i="25"/>
  <c r="J58" i="25"/>
  <c r="F58" i="25"/>
  <c r="R57" i="25"/>
  <c r="J57" i="25"/>
  <c r="F57" i="25"/>
  <c r="R56" i="25"/>
  <c r="J56" i="25"/>
  <c r="F56" i="25"/>
  <c r="R55" i="25"/>
  <c r="J55" i="25"/>
  <c r="F55" i="25"/>
  <c r="R54" i="25"/>
  <c r="J54" i="25"/>
  <c r="F54" i="25"/>
  <c r="M53" i="25"/>
  <c r="R52" i="25"/>
  <c r="J52" i="25"/>
  <c r="F52" i="25"/>
  <c r="M51" i="25"/>
  <c r="R50" i="25"/>
  <c r="J50" i="25"/>
  <c r="F50" i="25"/>
  <c r="R49" i="25"/>
  <c r="J49" i="25"/>
  <c r="F49" i="25"/>
  <c r="R48" i="25"/>
  <c r="J48" i="25"/>
  <c r="F48" i="25"/>
  <c r="R47" i="25"/>
  <c r="J47" i="25"/>
  <c r="F47" i="25"/>
  <c r="R46" i="25"/>
  <c r="J46" i="25"/>
  <c r="F46" i="25"/>
  <c r="R45" i="25"/>
  <c r="J45" i="25"/>
  <c r="F45" i="25"/>
  <c r="R44" i="25"/>
  <c r="J44" i="25"/>
  <c r="F44" i="25"/>
  <c r="R43" i="25"/>
  <c r="J43" i="25"/>
  <c r="F43" i="25"/>
  <c r="R42" i="25"/>
  <c r="J42" i="25"/>
  <c r="F42" i="25"/>
  <c r="M41" i="25"/>
  <c r="R40" i="25"/>
  <c r="J40" i="25"/>
  <c r="F40" i="25"/>
  <c r="R39" i="25"/>
  <c r="J39" i="25"/>
  <c r="F39" i="25"/>
  <c r="R38" i="25"/>
  <c r="J38" i="25"/>
  <c r="F38" i="25"/>
  <c r="R37" i="25"/>
  <c r="J37" i="25"/>
  <c r="F37" i="25"/>
  <c r="R36" i="25"/>
  <c r="J36" i="25"/>
  <c r="F36" i="25"/>
  <c r="R35" i="25"/>
  <c r="J35" i="25"/>
  <c r="F35" i="25"/>
  <c r="R34" i="25"/>
  <c r="J34" i="25"/>
  <c r="F34" i="25"/>
  <c r="R33" i="25"/>
  <c r="J33" i="25"/>
  <c r="F33" i="25"/>
  <c r="R32" i="25"/>
  <c r="J32" i="25"/>
  <c r="F32" i="25"/>
  <c r="R31" i="25"/>
  <c r="J31" i="25"/>
  <c r="F31" i="25"/>
  <c r="R30" i="25"/>
  <c r="J30" i="25"/>
  <c r="F30" i="25"/>
  <c r="R29" i="25"/>
  <c r="J29" i="25"/>
  <c r="F29" i="25"/>
  <c r="R28" i="25"/>
  <c r="J28" i="25"/>
  <c r="F28" i="25"/>
  <c r="R27" i="25"/>
  <c r="J27" i="25"/>
  <c r="F27" i="25"/>
  <c r="R26" i="25"/>
  <c r="J26" i="25"/>
  <c r="F26" i="25"/>
  <c r="R25" i="25"/>
  <c r="J25" i="25"/>
  <c r="F25" i="25"/>
  <c r="R24" i="25"/>
  <c r="J24" i="25"/>
  <c r="F24" i="25"/>
  <c r="R23" i="25"/>
  <c r="J23" i="25"/>
  <c r="F23" i="25"/>
  <c r="R22" i="25"/>
  <c r="J22" i="25"/>
  <c r="F22" i="25"/>
  <c r="R21" i="25"/>
  <c r="J21" i="25"/>
  <c r="F21" i="25"/>
  <c r="R20" i="25"/>
  <c r="J20" i="25"/>
  <c r="F20" i="25"/>
  <c r="M19" i="25"/>
  <c r="R18" i="25"/>
  <c r="J18" i="25"/>
  <c r="F18" i="25"/>
  <c r="R17" i="25"/>
  <c r="J17" i="25"/>
  <c r="F17" i="25"/>
  <c r="R16" i="25"/>
  <c r="J16" i="25"/>
  <c r="F16" i="25"/>
  <c r="R15" i="25"/>
  <c r="J15" i="25"/>
  <c r="F15" i="25"/>
  <c r="R14" i="25"/>
  <c r="J14" i="25"/>
  <c r="F14" i="25"/>
  <c r="R13" i="25"/>
  <c r="J13" i="25"/>
  <c r="F13" i="25"/>
  <c r="R12" i="25"/>
  <c r="J12" i="25"/>
  <c r="F12" i="25"/>
  <c r="R11" i="25"/>
  <c r="J11" i="25"/>
  <c r="F11" i="25"/>
  <c r="R10" i="25"/>
  <c r="J10" i="25"/>
  <c r="F10" i="25"/>
  <c r="R9" i="25"/>
  <c r="J9" i="25"/>
  <c r="F9" i="25"/>
  <c r="R8" i="25"/>
  <c r="J8" i="25"/>
  <c r="F8" i="25"/>
  <c r="R7" i="25"/>
  <c r="J7" i="25"/>
  <c r="F7" i="25"/>
  <c r="R6" i="25"/>
  <c r="J6" i="25"/>
  <c r="F6" i="25"/>
  <c r="R5" i="25"/>
  <c r="J5" i="25"/>
  <c r="F5" i="25"/>
  <c r="M4" i="25"/>
  <c r="M3" i="25"/>
  <c r="R2" i="25"/>
  <c r="J2" i="25"/>
  <c r="N65" i="32"/>
  <c r="J65" i="32"/>
  <c r="F65" i="32"/>
  <c r="N64" i="32"/>
  <c r="J64" i="32"/>
  <c r="F64" i="32"/>
  <c r="N63" i="32"/>
  <c r="J63" i="32"/>
  <c r="F63" i="32"/>
  <c r="N62" i="32"/>
  <c r="J62" i="32"/>
  <c r="F62" i="32"/>
  <c r="N61" i="32"/>
  <c r="J61" i="32"/>
  <c r="F61" i="32"/>
  <c r="N60" i="32"/>
  <c r="J60" i="32"/>
  <c r="F60" i="32"/>
  <c r="N59" i="32"/>
  <c r="J59" i="32"/>
  <c r="F59" i="32"/>
  <c r="N58" i="32"/>
  <c r="J58" i="32"/>
  <c r="F58" i="32"/>
  <c r="N57" i="32"/>
  <c r="J57" i="32"/>
  <c r="F57" i="32"/>
  <c r="N56" i="32"/>
  <c r="J56" i="32"/>
  <c r="F56" i="32"/>
  <c r="N55" i="32"/>
  <c r="J55" i="32"/>
  <c r="F55" i="32"/>
  <c r="N54" i="32"/>
  <c r="J54" i="32"/>
  <c r="F54" i="32"/>
  <c r="N53" i="32"/>
  <c r="J53" i="32"/>
  <c r="F53" i="32"/>
  <c r="N52" i="32"/>
  <c r="J52" i="32"/>
  <c r="F52" i="32"/>
  <c r="N51" i="32"/>
  <c r="J51" i="32"/>
  <c r="F51" i="32"/>
  <c r="N50" i="32"/>
  <c r="J50" i="32"/>
  <c r="F50" i="32"/>
  <c r="N49" i="32"/>
  <c r="J49" i="32"/>
  <c r="F49" i="32"/>
  <c r="N48" i="32"/>
  <c r="J48" i="32"/>
  <c r="F48" i="32"/>
  <c r="N46" i="32"/>
  <c r="J46" i="32"/>
  <c r="F46" i="32"/>
  <c r="N44" i="32"/>
  <c r="J44" i="32"/>
  <c r="F44" i="32"/>
  <c r="N43" i="32"/>
  <c r="J43" i="32"/>
  <c r="F43" i="32"/>
  <c r="N42" i="32"/>
  <c r="J42" i="32"/>
  <c r="F42" i="32"/>
  <c r="N41" i="32"/>
  <c r="J41" i="32"/>
  <c r="F41" i="32"/>
  <c r="N40" i="32"/>
  <c r="J40" i="32"/>
  <c r="F40" i="32"/>
  <c r="N39" i="32"/>
  <c r="J39" i="32"/>
  <c r="F39" i="32"/>
  <c r="N38" i="32"/>
  <c r="J38" i="32"/>
  <c r="F38" i="32"/>
  <c r="N37" i="32"/>
  <c r="J37" i="32"/>
  <c r="F37" i="32"/>
  <c r="N36" i="32"/>
  <c r="J36" i="32"/>
  <c r="F36" i="32"/>
  <c r="N35" i="32"/>
  <c r="J35" i="32"/>
  <c r="F35" i="32"/>
  <c r="N34" i="32"/>
  <c r="J34" i="32"/>
  <c r="F34" i="32"/>
  <c r="N33" i="32"/>
  <c r="J33" i="32"/>
  <c r="F33" i="32"/>
  <c r="N32" i="32"/>
  <c r="J32" i="32"/>
  <c r="F32" i="32"/>
  <c r="N31" i="32"/>
  <c r="J31" i="32"/>
  <c r="F31" i="32"/>
  <c r="N30" i="32"/>
  <c r="J30" i="32"/>
  <c r="F30" i="32"/>
  <c r="N29" i="32"/>
  <c r="J29" i="32"/>
  <c r="F29" i="32"/>
  <c r="N28" i="32"/>
  <c r="J28" i="32"/>
  <c r="F28" i="32"/>
  <c r="N27" i="32"/>
  <c r="J27" i="32"/>
  <c r="F27" i="32"/>
  <c r="N26" i="32"/>
  <c r="J26" i="32"/>
  <c r="F26" i="32"/>
  <c r="N25" i="32"/>
  <c r="J25" i="32"/>
  <c r="F25" i="32"/>
  <c r="N24" i="32"/>
  <c r="J24" i="32"/>
  <c r="F24" i="32"/>
  <c r="N23" i="32"/>
  <c r="J23" i="32"/>
  <c r="F23" i="32"/>
  <c r="N21" i="32"/>
  <c r="J21" i="32"/>
  <c r="F21" i="32"/>
  <c r="N20" i="32"/>
  <c r="J20" i="32"/>
  <c r="F20" i="32"/>
  <c r="N19" i="32"/>
  <c r="J19" i="32"/>
  <c r="F19" i="32"/>
  <c r="N18" i="32"/>
  <c r="J18" i="32"/>
  <c r="F18" i="32"/>
  <c r="N17" i="32"/>
  <c r="J17" i="32"/>
  <c r="F17" i="32"/>
  <c r="N16" i="32"/>
  <c r="J16" i="32"/>
  <c r="F16" i="32"/>
  <c r="N15" i="32"/>
  <c r="J15" i="32"/>
  <c r="F15" i="32"/>
  <c r="N14" i="32"/>
  <c r="J14" i="32"/>
  <c r="F14" i="32"/>
  <c r="N13" i="32"/>
  <c r="J13" i="32"/>
  <c r="F13" i="32"/>
  <c r="N12" i="32"/>
  <c r="J12" i="32"/>
  <c r="F12" i="32"/>
  <c r="N11" i="32"/>
  <c r="J11" i="32"/>
  <c r="F11" i="32"/>
  <c r="N10" i="32"/>
  <c r="J10" i="32"/>
  <c r="F10" i="32"/>
  <c r="N9" i="32"/>
  <c r="J9" i="32"/>
  <c r="F9" i="32"/>
  <c r="N8" i="32"/>
  <c r="J8" i="32"/>
  <c r="F8" i="32"/>
  <c r="N7" i="32"/>
  <c r="J7" i="32"/>
  <c r="F7" i="32"/>
  <c r="N6" i="32"/>
  <c r="J6" i="32"/>
  <c r="F6" i="32"/>
  <c r="N5" i="32"/>
  <c r="J5" i="32"/>
  <c r="F5" i="32"/>
  <c r="N4" i="32"/>
  <c r="J4" i="32"/>
  <c r="F4" i="32"/>
  <c r="N2" i="32"/>
  <c r="J2" i="32"/>
  <c r="F2" i="32"/>
  <c r="M58" i="30"/>
  <c r="R58" i="30"/>
  <c r="J58" i="30"/>
  <c r="F58" i="30"/>
  <c r="M57" i="30"/>
  <c r="R57" i="30"/>
  <c r="J57" i="30"/>
  <c r="F57" i="30"/>
  <c r="M56" i="30"/>
  <c r="R56" i="30"/>
  <c r="J56" i="30"/>
  <c r="F56" i="30"/>
  <c r="M55" i="30"/>
  <c r="R55" i="30"/>
  <c r="J55" i="30"/>
  <c r="F55" i="30"/>
  <c r="M54" i="30"/>
  <c r="R54" i="30"/>
  <c r="J54" i="30"/>
  <c r="F54" i="30"/>
  <c r="M53" i="30"/>
  <c r="R53" i="30"/>
  <c r="J53" i="30"/>
  <c r="F53" i="30"/>
  <c r="M52" i="30"/>
  <c r="R52" i="30"/>
  <c r="J52" i="30"/>
  <c r="F52" i="30"/>
  <c r="M51" i="30"/>
  <c r="R51" i="30"/>
  <c r="J51" i="30"/>
  <c r="F51" i="30"/>
  <c r="R50" i="30"/>
  <c r="J50" i="30"/>
  <c r="F50" i="30"/>
  <c r="M49" i="30"/>
  <c r="R49" i="30"/>
  <c r="J49" i="30"/>
  <c r="F49" i="30"/>
  <c r="M48" i="30"/>
  <c r="R48" i="30"/>
  <c r="J48" i="30"/>
  <c r="F48" i="30"/>
  <c r="R47" i="30"/>
  <c r="J47" i="30"/>
  <c r="F47" i="30"/>
  <c r="R46" i="30"/>
  <c r="J46" i="30"/>
  <c r="F46" i="30"/>
  <c r="M45" i="30"/>
  <c r="M44" i="30"/>
  <c r="R44" i="30"/>
  <c r="J44" i="30"/>
  <c r="F44" i="30"/>
  <c r="R43" i="30"/>
  <c r="J43" i="30"/>
  <c r="F43" i="30"/>
  <c r="R42" i="30"/>
  <c r="J42" i="30"/>
  <c r="F42" i="30"/>
  <c r="M41" i="30"/>
  <c r="R41" i="30"/>
  <c r="J41" i="30"/>
  <c r="F41" i="30"/>
  <c r="M40" i="30"/>
  <c r="R40" i="30"/>
  <c r="J40" i="30"/>
  <c r="F40" i="30"/>
  <c r="R39" i="30"/>
  <c r="J39" i="30"/>
  <c r="F39" i="30"/>
  <c r="R38" i="30"/>
  <c r="J38" i="30"/>
  <c r="F38" i="30"/>
  <c r="R37" i="30"/>
  <c r="J37" i="30"/>
  <c r="F37" i="30"/>
  <c r="M36" i="30"/>
  <c r="M35" i="30"/>
  <c r="R35" i="30"/>
  <c r="J35" i="30"/>
  <c r="F35" i="30"/>
  <c r="M34" i="30"/>
  <c r="R34" i="30"/>
  <c r="J34" i="30"/>
  <c r="F34" i="30"/>
  <c r="M33" i="30"/>
  <c r="R33" i="30"/>
  <c r="J33" i="30"/>
  <c r="F33" i="30"/>
  <c r="M32" i="30"/>
  <c r="R32" i="30"/>
  <c r="J32" i="30"/>
  <c r="F32" i="30"/>
  <c r="M31" i="30"/>
  <c r="R31" i="30"/>
  <c r="J31" i="30"/>
  <c r="F31" i="30"/>
  <c r="M30" i="30"/>
  <c r="R30" i="30"/>
  <c r="J30" i="30"/>
  <c r="F30" i="30"/>
  <c r="M29" i="30"/>
  <c r="R29" i="30"/>
  <c r="J29" i="30"/>
  <c r="F29" i="30"/>
  <c r="M28" i="30"/>
  <c r="R28" i="30"/>
  <c r="J28" i="30"/>
  <c r="F28" i="30"/>
  <c r="M27" i="30"/>
  <c r="R27" i="30"/>
  <c r="J27" i="30"/>
  <c r="F27" i="30"/>
  <c r="M26" i="30"/>
  <c r="R26" i="30"/>
  <c r="J26" i="30"/>
  <c r="F26" i="30"/>
  <c r="R25" i="30"/>
  <c r="J25" i="30"/>
  <c r="F25" i="30"/>
  <c r="R24" i="30"/>
  <c r="J24" i="30"/>
  <c r="F24" i="30"/>
  <c r="M23" i="30"/>
  <c r="R23" i="30"/>
  <c r="J23" i="30"/>
  <c r="F23" i="30"/>
  <c r="M22" i="30"/>
  <c r="R22" i="30"/>
  <c r="J22" i="30"/>
  <c r="F22" i="30"/>
  <c r="M21" i="30"/>
  <c r="R21" i="30"/>
  <c r="J21" i="30"/>
  <c r="F21" i="30"/>
  <c r="M20" i="30"/>
  <c r="R20" i="30"/>
  <c r="J20" i="30"/>
  <c r="F20" i="30"/>
  <c r="M19" i="30"/>
  <c r="R19" i="30"/>
  <c r="J19" i="30"/>
  <c r="F19" i="30"/>
  <c r="R18" i="30"/>
  <c r="J18" i="30"/>
  <c r="F18" i="30"/>
  <c r="M17" i="30"/>
  <c r="M16" i="30"/>
  <c r="R16" i="30"/>
  <c r="J16" i="30"/>
  <c r="F16" i="30"/>
  <c r="M15" i="30"/>
  <c r="R15" i="30"/>
  <c r="J15" i="30"/>
  <c r="F15" i="30"/>
  <c r="M14" i="30"/>
  <c r="R14" i="30"/>
  <c r="J14" i="30"/>
  <c r="F14" i="30"/>
  <c r="M13" i="30"/>
  <c r="R13" i="30"/>
  <c r="J13" i="30"/>
  <c r="F13" i="30"/>
  <c r="M12" i="30"/>
  <c r="R12" i="30"/>
  <c r="J12" i="30"/>
  <c r="F12" i="30"/>
  <c r="M11" i="30"/>
  <c r="R11" i="30"/>
  <c r="J11" i="30"/>
  <c r="F11" i="30"/>
  <c r="M10" i="30"/>
  <c r="R10" i="30"/>
  <c r="J10" i="30"/>
  <c r="F10" i="30"/>
  <c r="M9" i="30"/>
  <c r="R9" i="30"/>
  <c r="J9" i="30"/>
  <c r="F9" i="30"/>
  <c r="R8" i="30"/>
  <c r="J8" i="30"/>
  <c r="F8" i="30"/>
  <c r="M7" i="30"/>
  <c r="R7" i="30"/>
  <c r="J7" i="30"/>
  <c r="F7" i="30"/>
  <c r="R6" i="30"/>
  <c r="J6" i="30"/>
  <c r="F6" i="30"/>
  <c r="R5" i="30"/>
  <c r="J5" i="30"/>
  <c r="F5" i="30"/>
  <c r="M4" i="30"/>
  <c r="M3" i="30"/>
  <c r="R2" i="30"/>
  <c r="F2" i="30"/>
  <c r="M180" i="13"/>
  <c r="M181" i="13"/>
  <c r="M182" i="13"/>
  <c r="M183" i="13"/>
  <c r="M184" i="13"/>
  <c r="M185" i="13"/>
  <c r="M179" i="13"/>
  <c r="M141" i="13"/>
  <c r="M142" i="13"/>
  <c r="M144" i="13"/>
  <c r="M145" i="13"/>
  <c r="M146" i="13"/>
  <c r="M147" i="13"/>
  <c r="M148" i="13"/>
  <c r="M151" i="13"/>
  <c r="M152" i="13"/>
  <c r="M154" i="13"/>
  <c r="M155" i="13"/>
  <c r="M156" i="13"/>
  <c r="M157" i="13"/>
  <c r="M158" i="13"/>
  <c r="M161" i="13"/>
  <c r="M162" i="13"/>
  <c r="M164" i="13"/>
  <c r="M165" i="13"/>
  <c r="M166" i="13"/>
  <c r="M167" i="13"/>
  <c r="M168" i="13"/>
  <c r="M171" i="13"/>
  <c r="M172" i="13"/>
  <c r="M174" i="13"/>
  <c r="M175" i="13"/>
  <c r="M176" i="13"/>
  <c r="M177" i="13"/>
  <c r="M178" i="13"/>
  <c r="M138" i="13"/>
  <c r="M9" i="22"/>
  <c r="M11" i="22"/>
  <c r="M12" i="22"/>
  <c r="M13" i="22"/>
  <c r="M14" i="22"/>
  <c r="M15" i="22"/>
  <c r="M16" i="22"/>
  <c r="M18" i="22"/>
  <c r="M19" i="22"/>
  <c r="M20" i="22"/>
  <c r="M21"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4" i="22"/>
  <c r="M64" i="22"/>
  <c r="M65" i="22"/>
  <c r="M66" i="22"/>
  <c r="M67" i="22"/>
  <c r="M68" i="22"/>
  <c r="M69" i="22"/>
  <c r="M70" i="22"/>
  <c r="M61" i="22"/>
  <c r="M75" i="22"/>
  <c r="M76" i="22"/>
  <c r="M77" i="22"/>
  <c r="M78" i="22"/>
  <c r="M79" i="22"/>
  <c r="M80" i="22"/>
  <c r="M81" i="22"/>
  <c r="M82" i="22"/>
  <c r="M83" i="22"/>
  <c r="M84" i="22"/>
  <c r="M85" i="22"/>
  <c r="M86" i="22"/>
  <c r="M87" i="22"/>
  <c r="M88" i="22"/>
  <c r="M89" i="22"/>
  <c r="M90" i="22"/>
  <c r="M91" i="22"/>
  <c r="M92" i="22"/>
  <c r="M93" i="22"/>
  <c r="M94" i="22"/>
  <c r="M95" i="22"/>
  <c r="M96" i="22"/>
  <c r="M97" i="22"/>
  <c r="M98" i="22"/>
  <c r="M72" i="22"/>
  <c r="M103" i="22"/>
  <c r="M104" i="22"/>
  <c r="M105" i="22"/>
  <c r="M106" i="22"/>
  <c r="M107" i="22"/>
  <c r="M108" i="22"/>
  <c r="M109" i="22"/>
  <c r="M110" i="22"/>
  <c r="M111" i="22"/>
  <c r="M112" i="22"/>
  <c r="M113" i="22"/>
  <c r="M114" i="22"/>
  <c r="M115" i="22"/>
  <c r="M116" i="22"/>
  <c r="M117" i="22"/>
  <c r="M118" i="22"/>
  <c r="M119" i="22"/>
  <c r="M120" i="22"/>
  <c r="M121" i="22"/>
  <c r="M122" i="22"/>
  <c r="M123" i="22"/>
  <c r="M124" i="22"/>
  <c r="M125" i="22"/>
  <c r="M126" i="22"/>
  <c r="M100" i="22"/>
  <c r="M129" i="22"/>
  <c r="M130" i="22"/>
  <c r="M131" i="22"/>
  <c r="M128" i="22"/>
  <c r="M134" i="22"/>
  <c r="M135" i="22"/>
  <c r="M136" i="22"/>
  <c r="M137" i="22"/>
  <c r="M138" i="22"/>
  <c r="M139" i="22"/>
  <c r="M133" i="22"/>
  <c r="M3" i="22"/>
  <c r="M9" i="21"/>
  <c r="M11" i="21"/>
  <c r="M12" i="21"/>
  <c r="M13" i="21"/>
  <c r="M14" i="21"/>
  <c r="M15" i="21"/>
  <c r="M16" i="21"/>
  <c r="M18" i="21"/>
  <c r="M19" i="21"/>
  <c r="M20"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4" i="21"/>
  <c r="M63" i="21"/>
  <c r="M64" i="21"/>
  <c r="M65" i="21"/>
  <c r="M66" i="21"/>
  <c r="M68" i="21"/>
  <c r="M69" i="21"/>
  <c r="M70" i="21"/>
  <c r="M71" i="21"/>
  <c r="M72" i="21"/>
  <c r="M73" i="21"/>
  <c r="M74" i="21"/>
  <c r="M60" i="21"/>
  <c r="M79" i="21"/>
  <c r="M80" i="21"/>
  <c r="M81" i="21"/>
  <c r="M82" i="21"/>
  <c r="M83" i="21"/>
  <c r="M84" i="21"/>
  <c r="M85" i="21"/>
  <c r="M86" i="21"/>
  <c r="M87" i="21"/>
  <c r="M88" i="21"/>
  <c r="M89" i="21"/>
  <c r="M90" i="21"/>
  <c r="M91" i="21"/>
  <c r="M92" i="21"/>
  <c r="M93" i="21"/>
  <c r="M94" i="21"/>
  <c r="M76" i="21"/>
  <c r="M99" i="21"/>
  <c r="M100" i="21"/>
  <c r="M101" i="21"/>
  <c r="M102" i="21"/>
  <c r="M103" i="21"/>
  <c r="M104" i="21"/>
  <c r="M105" i="21"/>
  <c r="M106" i="21"/>
  <c r="M107" i="21"/>
  <c r="M108" i="21"/>
  <c r="M109" i="21"/>
  <c r="M110" i="21"/>
  <c r="M111" i="21"/>
  <c r="M112" i="21"/>
  <c r="M113" i="21"/>
  <c r="M114" i="21"/>
  <c r="M96" i="21"/>
  <c r="M117" i="21"/>
  <c r="M118" i="21"/>
  <c r="M119" i="21"/>
  <c r="M116" i="21"/>
  <c r="M122" i="21"/>
  <c r="M123" i="21"/>
  <c r="M124" i="21"/>
  <c r="M125" i="21"/>
  <c r="M126" i="21"/>
  <c r="M127" i="21"/>
  <c r="M121" i="21"/>
  <c r="M3" i="21"/>
  <c r="M9" i="10"/>
  <c r="M11" i="10"/>
  <c r="M12" i="10"/>
  <c r="M13" i="10"/>
  <c r="M14" i="10"/>
  <c r="M15" i="10"/>
  <c r="M16" i="10"/>
  <c r="M18" i="10"/>
  <c r="M19" i="10"/>
  <c r="M20" i="10"/>
  <c r="M21"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4" i="10"/>
  <c r="M64" i="10"/>
  <c r="M65" i="10"/>
  <c r="M66" i="10"/>
  <c r="M67" i="10"/>
  <c r="M69" i="10"/>
  <c r="M70" i="10"/>
  <c r="M71" i="10"/>
  <c r="M72" i="10"/>
  <c r="M73" i="10"/>
  <c r="M74" i="10"/>
  <c r="M75" i="10"/>
  <c r="M61" i="10"/>
  <c r="M80" i="10"/>
  <c r="M81" i="10"/>
  <c r="M82" i="10"/>
  <c r="M83" i="10"/>
  <c r="M84" i="10"/>
  <c r="M85" i="10"/>
  <c r="M86" i="10"/>
  <c r="M87" i="10"/>
  <c r="M88" i="10"/>
  <c r="M89" i="10"/>
  <c r="M90" i="10"/>
  <c r="M91" i="10"/>
  <c r="M92" i="10"/>
  <c r="M93" i="10"/>
  <c r="M94" i="10"/>
  <c r="M95" i="10"/>
  <c r="M77" i="10"/>
  <c r="M100" i="10"/>
  <c r="M101" i="10"/>
  <c r="M102" i="10"/>
  <c r="M103" i="10"/>
  <c r="M104" i="10"/>
  <c r="M105" i="10"/>
  <c r="M106" i="10"/>
  <c r="M107" i="10"/>
  <c r="M108" i="10"/>
  <c r="M109" i="10"/>
  <c r="M110" i="10"/>
  <c r="M111" i="10"/>
  <c r="M112" i="10"/>
  <c r="M113" i="10"/>
  <c r="M114" i="10"/>
  <c r="M115" i="10"/>
  <c r="M97" i="10"/>
  <c r="M118" i="10"/>
  <c r="M119" i="10"/>
  <c r="M120" i="10"/>
  <c r="M117" i="10"/>
  <c r="M123" i="10"/>
  <c r="M124" i="10"/>
  <c r="M125" i="10"/>
  <c r="M126" i="10"/>
  <c r="M127" i="10"/>
  <c r="M128" i="10"/>
  <c r="M122" i="10"/>
  <c r="M3" i="10"/>
  <c r="M7" i="12"/>
  <c r="M8" i="12"/>
  <c r="M9" i="12"/>
  <c r="M10" i="12"/>
  <c r="M12" i="12"/>
  <c r="M13" i="12"/>
  <c r="M14" i="12"/>
  <c r="M15" i="12"/>
  <c r="M16" i="12"/>
  <c r="M17" i="12"/>
  <c r="M18" i="12"/>
  <c r="M4" i="12"/>
  <c r="M23" i="12"/>
  <c r="M24" i="12"/>
  <c r="M25" i="12"/>
  <c r="M26" i="12"/>
  <c r="M27" i="12"/>
  <c r="M28" i="12"/>
  <c r="M29" i="12"/>
  <c r="M30" i="12"/>
  <c r="M31" i="12"/>
  <c r="M32" i="12"/>
  <c r="M33" i="12"/>
  <c r="M34" i="12"/>
  <c r="M35" i="12"/>
  <c r="M36" i="12"/>
  <c r="M37" i="12"/>
  <c r="M38" i="12"/>
  <c r="M20" i="12"/>
  <c r="M43" i="12"/>
  <c r="M44" i="12"/>
  <c r="M45" i="12"/>
  <c r="M46" i="12"/>
  <c r="M47" i="12"/>
  <c r="M48" i="12"/>
  <c r="M49" i="12"/>
  <c r="M50" i="12"/>
  <c r="M51" i="12"/>
  <c r="M52" i="12"/>
  <c r="M53" i="12"/>
  <c r="M54" i="12"/>
  <c r="M55" i="12"/>
  <c r="M56" i="12"/>
  <c r="M57" i="12"/>
  <c r="M58" i="12"/>
  <c r="M40" i="12"/>
  <c r="M61" i="12"/>
  <c r="M62" i="12"/>
  <c r="M63" i="12"/>
  <c r="M60" i="12"/>
  <c r="M66" i="12"/>
  <c r="M67" i="12"/>
  <c r="M68" i="12"/>
  <c r="M69" i="12"/>
  <c r="M70" i="12"/>
  <c r="M71" i="12"/>
  <c r="M65" i="12"/>
  <c r="M3" i="12"/>
  <c r="M85" i="12"/>
  <c r="R85" i="12"/>
  <c r="M56" i="13"/>
  <c r="M58" i="13"/>
  <c r="M60" i="13"/>
  <c r="M64" i="13"/>
  <c r="M65" i="13"/>
  <c r="M66" i="13"/>
  <c r="M67" i="13"/>
  <c r="M68" i="13"/>
  <c r="M69" i="13"/>
  <c r="M70" i="13"/>
  <c r="M71" i="13"/>
  <c r="M75" i="13"/>
  <c r="M76" i="13"/>
  <c r="M77" i="13"/>
  <c r="M78" i="13"/>
  <c r="M79" i="13"/>
  <c r="M80" i="13"/>
  <c r="M81" i="13"/>
  <c r="M82" i="13"/>
  <c r="M83" i="13"/>
  <c r="M51" i="13"/>
  <c r="M43" i="13"/>
  <c r="M44" i="13"/>
  <c r="M45" i="13"/>
  <c r="M46" i="13"/>
  <c r="M47" i="13"/>
  <c r="M48" i="13"/>
  <c r="M49" i="13"/>
  <c r="M50" i="13"/>
  <c r="M40" i="13"/>
  <c r="M87" i="13"/>
  <c r="M88" i="13"/>
  <c r="M89" i="13"/>
  <c r="M90" i="13"/>
  <c r="M91" i="13"/>
  <c r="M92" i="13"/>
  <c r="M93" i="13"/>
  <c r="M94" i="13"/>
  <c r="M84" i="13"/>
  <c r="M100" i="13"/>
  <c r="M102" i="13"/>
  <c r="M104" i="13"/>
  <c r="M108" i="13"/>
  <c r="M109" i="13"/>
  <c r="M110" i="13"/>
  <c r="M111" i="13"/>
  <c r="M112" i="13"/>
  <c r="M113" i="13"/>
  <c r="M114" i="13"/>
  <c r="M115" i="13"/>
  <c r="M119" i="13"/>
  <c r="M120" i="13"/>
  <c r="M121" i="13"/>
  <c r="M122" i="13"/>
  <c r="M123" i="13"/>
  <c r="M124" i="13"/>
  <c r="M125" i="13"/>
  <c r="M126" i="13"/>
  <c r="M127" i="13"/>
  <c r="M95" i="13"/>
  <c r="M131" i="13"/>
  <c r="M133" i="13"/>
  <c r="M134" i="13"/>
  <c r="M135" i="13"/>
  <c r="M136" i="13"/>
  <c r="M137" i="13"/>
  <c r="M128" i="13"/>
  <c r="M188" i="13"/>
  <c r="M189" i="13"/>
  <c r="M190" i="13"/>
  <c r="M191" i="13"/>
  <c r="M192" i="13"/>
  <c r="M187" i="13"/>
  <c r="M3" i="13"/>
  <c r="M9" i="14"/>
  <c r="M11" i="14"/>
  <c r="M12" i="14"/>
  <c r="M14" i="14"/>
  <c r="M15" i="14"/>
  <c r="M19" i="14"/>
  <c r="M20" i="14"/>
  <c r="M21" i="14"/>
  <c r="M22" i="14"/>
  <c r="M23" i="14"/>
  <c r="M24" i="14"/>
  <c r="M25" i="14"/>
  <c r="M26" i="14"/>
  <c r="M27" i="14"/>
  <c r="M4" i="14"/>
  <c r="M33" i="14"/>
  <c r="M35" i="14"/>
  <c r="M36" i="14"/>
  <c r="M38" i="14"/>
  <c r="M39" i="14"/>
  <c r="M40" i="14"/>
  <c r="M44" i="14"/>
  <c r="M45" i="14"/>
  <c r="M46" i="14"/>
  <c r="M47" i="14"/>
  <c r="M48" i="14"/>
  <c r="M49" i="14"/>
  <c r="M50" i="14"/>
  <c r="M51" i="14"/>
  <c r="M52" i="14"/>
  <c r="M28" i="14"/>
  <c r="M56" i="14"/>
  <c r="M57" i="14"/>
  <c r="M58" i="14"/>
  <c r="M59" i="14"/>
  <c r="M60" i="14"/>
  <c r="M61" i="14"/>
  <c r="M62" i="14"/>
  <c r="M63" i="14"/>
  <c r="M53" i="14"/>
  <c r="M68" i="14"/>
  <c r="M71" i="14"/>
  <c r="M73" i="14"/>
  <c r="M74" i="14"/>
  <c r="M75" i="14"/>
  <c r="M76" i="14"/>
  <c r="M77" i="14"/>
  <c r="M78" i="14"/>
  <c r="M79" i="14"/>
  <c r="M80" i="14"/>
  <c r="M81" i="14"/>
  <c r="M85" i="14"/>
  <c r="M86" i="14"/>
  <c r="M87" i="14"/>
  <c r="M88" i="14"/>
  <c r="M89" i="14"/>
  <c r="M90" i="14"/>
  <c r="M91" i="14"/>
  <c r="M92" i="14"/>
  <c r="M93" i="14"/>
  <c r="M94" i="14"/>
  <c r="M64" i="14"/>
  <c r="M98" i="14"/>
  <c r="M99" i="14"/>
  <c r="M100" i="14"/>
  <c r="M101" i="14"/>
  <c r="M102" i="14"/>
  <c r="M103" i="14"/>
  <c r="M104" i="14"/>
  <c r="M105" i="14"/>
  <c r="M95" i="14"/>
  <c r="M111" i="14"/>
  <c r="M113" i="14"/>
  <c r="M114" i="14"/>
  <c r="M116" i="14"/>
  <c r="M117" i="14"/>
  <c r="M121" i="14"/>
  <c r="M122" i="14"/>
  <c r="M123" i="14"/>
  <c r="M124" i="14"/>
  <c r="M125" i="14"/>
  <c r="M126" i="14"/>
  <c r="M127" i="14"/>
  <c r="M128" i="14"/>
  <c r="M129" i="14"/>
  <c r="M133" i="14"/>
  <c r="M134" i="14"/>
  <c r="M135" i="14"/>
  <c r="M136" i="14"/>
  <c r="M137" i="14"/>
  <c r="M138" i="14"/>
  <c r="M139" i="14"/>
  <c r="M140" i="14"/>
  <c r="M142" i="14"/>
  <c r="M106" i="14"/>
  <c r="M148" i="14"/>
  <c r="M149" i="14"/>
  <c r="M150" i="14"/>
  <c r="M151" i="14"/>
  <c r="M152" i="14"/>
  <c r="M143" i="14"/>
  <c r="M158" i="14"/>
  <c r="M160" i="14"/>
  <c r="M161" i="14"/>
  <c r="M163" i="14"/>
  <c r="M164" i="14"/>
  <c r="M168" i="14"/>
  <c r="M169" i="14"/>
  <c r="M170" i="14"/>
  <c r="M171" i="14"/>
  <c r="M172" i="14"/>
  <c r="M173" i="14"/>
  <c r="M174" i="14"/>
  <c r="M175" i="14"/>
  <c r="M176" i="14"/>
  <c r="M180" i="14"/>
  <c r="M181" i="14"/>
  <c r="M182" i="14"/>
  <c r="M183" i="14"/>
  <c r="M184" i="14"/>
  <c r="M185" i="14"/>
  <c r="M186" i="14"/>
  <c r="M187" i="14"/>
  <c r="M188" i="14"/>
  <c r="M189" i="14"/>
  <c r="M153" i="14"/>
  <c r="M193" i="14"/>
  <c r="M194" i="14"/>
  <c r="M195" i="14"/>
  <c r="M196" i="14"/>
  <c r="M197" i="14"/>
  <c r="M198" i="14"/>
  <c r="M199" i="14"/>
  <c r="M200" i="14"/>
  <c r="M190" i="14"/>
  <c r="M205" i="14"/>
  <c r="M208" i="14"/>
  <c r="M210" i="14"/>
  <c r="M211" i="14"/>
  <c r="M212" i="14"/>
  <c r="M213" i="14"/>
  <c r="M214" i="14"/>
  <c r="M215" i="14"/>
  <c r="M216" i="14"/>
  <c r="M217" i="14"/>
  <c r="M218" i="14"/>
  <c r="M222" i="14"/>
  <c r="M223" i="14"/>
  <c r="M224" i="14"/>
  <c r="M225" i="14"/>
  <c r="M226" i="14"/>
  <c r="M227" i="14"/>
  <c r="M228" i="14"/>
  <c r="M229" i="14"/>
  <c r="M230" i="14"/>
  <c r="M231" i="14"/>
  <c r="M201" i="14"/>
  <c r="M235" i="14"/>
  <c r="M236" i="14"/>
  <c r="M237" i="14"/>
  <c r="M238" i="14"/>
  <c r="M239" i="14"/>
  <c r="M240" i="14"/>
  <c r="M241" i="14"/>
  <c r="M242" i="14"/>
  <c r="M232" i="14"/>
  <c r="M244" i="14"/>
  <c r="M245" i="14"/>
  <c r="M246" i="14"/>
  <c r="M247" i="14"/>
  <c r="M248" i="14"/>
  <c r="M243" i="14"/>
  <c r="M3" i="14"/>
  <c r="J85" i="12"/>
  <c r="M84" i="12"/>
  <c r="R84" i="12"/>
  <c r="J84" i="12"/>
  <c r="M83" i="12"/>
  <c r="R83" i="12"/>
  <c r="J83" i="12"/>
  <c r="M82" i="12"/>
  <c r="R82" i="12"/>
  <c r="J82" i="12"/>
  <c r="M81" i="12"/>
  <c r="R81" i="12"/>
  <c r="J81" i="12"/>
  <c r="M80" i="12"/>
  <c r="R80" i="12"/>
  <c r="J80" i="12"/>
  <c r="M79" i="12"/>
  <c r="R79" i="12"/>
  <c r="J79" i="12"/>
  <c r="M59" i="10"/>
  <c r="R59" i="10"/>
  <c r="J59" i="10"/>
  <c r="M58" i="10"/>
  <c r="R58" i="10"/>
  <c r="J58" i="10"/>
  <c r="M58" i="21"/>
  <c r="R58" i="21"/>
  <c r="J58" i="21"/>
  <c r="M57" i="21"/>
  <c r="R57" i="21"/>
  <c r="J57" i="21"/>
  <c r="M59" i="22"/>
  <c r="M58" i="22"/>
  <c r="R59" i="22"/>
  <c r="J59" i="22"/>
  <c r="R58" i="22"/>
  <c r="J58" i="22"/>
  <c r="J61" i="12"/>
  <c r="R58" i="14"/>
  <c r="J58" i="14"/>
  <c r="J63" i="14"/>
  <c r="J62" i="14"/>
  <c r="J61" i="14"/>
  <c r="J60" i="14"/>
  <c r="J59" i="14"/>
  <c r="J57" i="14"/>
  <c r="J56" i="14"/>
  <c r="J55" i="14"/>
  <c r="R55" i="14"/>
  <c r="F54" i="14"/>
  <c r="R54" i="14"/>
  <c r="J54" i="14"/>
  <c r="R63" i="14"/>
  <c r="R62" i="14"/>
  <c r="R61" i="14"/>
  <c r="R60" i="14"/>
  <c r="R59" i="14"/>
  <c r="R57" i="14"/>
  <c r="R56" i="14"/>
  <c r="J205" i="14"/>
  <c r="J206" i="14"/>
  <c r="J207" i="14"/>
  <c r="I206" i="14"/>
  <c r="I207" i="14"/>
  <c r="H206" i="14"/>
  <c r="H207" i="14"/>
  <c r="I69" i="14"/>
  <c r="I70" i="14"/>
  <c r="H69" i="14"/>
  <c r="H70" i="14"/>
  <c r="R70" i="14"/>
  <c r="J87" i="13"/>
  <c r="F169" i="13"/>
  <c r="R169" i="13"/>
  <c r="F159" i="13"/>
  <c r="R159" i="13"/>
  <c r="F149" i="13"/>
  <c r="J149" i="13"/>
  <c r="F139" i="13"/>
  <c r="R139" i="13"/>
  <c r="F129" i="13"/>
  <c r="R129" i="13"/>
  <c r="J117" i="21"/>
  <c r="R249" i="14"/>
  <c r="J249" i="14"/>
  <c r="R147" i="14"/>
  <c r="J147" i="14"/>
  <c r="R145" i="14"/>
  <c r="J145" i="14"/>
  <c r="R234" i="14"/>
  <c r="J234" i="14"/>
  <c r="R192" i="14"/>
  <c r="J192" i="14"/>
  <c r="R97" i="14"/>
  <c r="J97" i="14"/>
  <c r="R221" i="14"/>
  <c r="J221" i="14"/>
  <c r="R220" i="14"/>
  <c r="J220" i="14"/>
  <c r="R219" i="14"/>
  <c r="J219" i="14"/>
  <c r="R179" i="14"/>
  <c r="J179" i="14"/>
  <c r="R178" i="14"/>
  <c r="J178" i="14"/>
  <c r="R177" i="14"/>
  <c r="J177" i="14"/>
  <c r="R132" i="14"/>
  <c r="J132" i="14"/>
  <c r="R131" i="14"/>
  <c r="J131" i="14"/>
  <c r="R130" i="14"/>
  <c r="J130" i="14"/>
  <c r="R209" i="14"/>
  <c r="J209" i="14"/>
  <c r="R167" i="14"/>
  <c r="J167" i="14"/>
  <c r="R166" i="14"/>
  <c r="J166" i="14"/>
  <c r="R165" i="14"/>
  <c r="J165" i="14"/>
  <c r="R120" i="14"/>
  <c r="J120" i="14"/>
  <c r="R119" i="14"/>
  <c r="J119" i="14"/>
  <c r="R118" i="14"/>
  <c r="J118" i="14"/>
  <c r="R204" i="14"/>
  <c r="J204" i="14"/>
  <c r="R203" i="14"/>
  <c r="J203" i="14"/>
  <c r="R157" i="14"/>
  <c r="J157" i="14"/>
  <c r="R156" i="14"/>
  <c r="J156" i="14"/>
  <c r="R155" i="14"/>
  <c r="J155" i="14"/>
  <c r="R110" i="14"/>
  <c r="J110" i="14"/>
  <c r="R109" i="14"/>
  <c r="J109" i="14"/>
  <c r="R108" i="14"/>
  <c r="J108" i="14"/>
  <c r="R84" i="14"/>
  <c r="J84" i="14"/>
  <c r="R83" i="14"/>
  <c r="J83" i="14"/>
  <c r="R82" i="14"/>
  <c r="J82" i="14"/>
  <c r="R72" i="14"/>
  <c r="J72" i="14"/>
  <c r="R66" i="14"/>
  <c r="J66" i="14"/>
  <c r="R67" i="14"/>
  <c r="J67" i="14"/>
  <c r="R43" i="14"/>
  <c r="J43" i="14"/>
  <c r="R42" i="14"/>
  <c r="J42" i="14"/>
  <c r="R41" i="14"/>
  <c r="J41" i="14"/>
  <c r="R32" i="14"/>
  <c r="J32" i="14"/>
  <c r="R31" i="14"/>
  <c r="J31" i="14"/>
  <c r="R30" i="14"/>
  <c r="J30" i="14"/>
  <c r="R18" i="14"/>
  <c r="J18" i="14"/>
  <c r="R17" i="14"/>
  <c r="J17" i="14"/>
  <c r="R16" i="14"/>
  <c r="J16" i="14"/>
  <c r="R8" i="14"/>
  <c r="J8" i="14"/>
  <c r="R7" i="14"/>
  <c r="J7" i="14"/>
  <c r="R6" i="14"/>
  <c r="J6" i="14"/>
  <c r="R186" i="13"/>
  <c r="J186" i="13"/>
  <c r="R193" i="13"/>
  <c r="J193" i="13"/>
  <c r="R173" i="13"/>
  <c r="J173" i="13"/>
  <c r="R163" i="13"/>
  <c r="J163" i="13"/>
  <c r="R170" i="13"/>
  <c r="J170" i="13"/>
  <c r="R160" i="13"/>
  <c r="J160" i="13"/>
  <c r="R153" i="13"/>
  <c r="J153" i="13"/>
  <c r="R150" i="13"/>
  <c r="J150" i="13"/>
  <c r="R143" i="13"/>
  <c r="J143" i="13"/>
  <c r="R140" i="13"/>
  <c r="J140" i="13"/>
  <c r="J132" i="13"/>
  <c r="J130" i="13"/>
  <c r="R130" i="13"/>
  <c r="R132" i="13"/>
  <c r="R86" i="13"/>
  <c r="J86" i="13"/>
  <c r="R42" i="13"/>
  <c r="J42" i="13"/>
  <c r="R118" i="13"/>
  <c r="J118" i="13"/>
  <c r="R117" i="13"/>
  <c r="J117" i="13"/>
  <c r="R116" i="13"/>
  <c r="J116" i="13"/>
  <c r="R107" i="13"/>
  <c r="J107" i="13"/>
  <c r="R106" i="13"/>
  <c r="J106" i="13"/>
  <c r="R105" i="13"/>
  <c r="J105" i="13"/>
  <c r="R99" i="13"/>
  <c r="J99" i="13"/>
  <c r="R98" i="13"/>
  <c r="J98" i="13"/>
  <c r="R97" i="13"/>
  <c r="J97" i="13"/>
  <c r="R74" i="13"/>
  <c r="J74" i="13"/>
  <c r="R73" i="13"/>
  <c r="J73" i="13"/>
  <c r="R72" i="13"/>
  <c r="J72" i="13"/>
  <c r="R63" i="13"/>
  <c r="J63" i="13"/>
  <c r="R62" i="13"/>
  <c r="J62" i="13"/>
  <c r="R61" i="13"/>
  <c r="J61" i="13"/>
  <c r="R55" i="13"/>
  <c r="J55" i="13"/>
  <c r="R54" i="13"/>
  <c r="J54" i="13"/>
  <c r="R53" i="13"/>
  <c r="J53" i="13"/>
  <c r="R30" i="13"/>
  <c r="J30" i="13"/>
  <c r="R29" i="13"/>
  <c r="J29" i="13"/>
  <c r="R28" i="13"/>
  <c r="J28" i="13"/>
  <c r="R19" i="13"/>
  <c r="J19" i="13"/>
  <c r="R18" i="13"/>
  <c r="J18" i="13"/>
  <c r="R17" i="13"/>
  <c r="J17" i="13"/>
  <c r="R8" i="13"/>
  <c r="R7" i="13"/>
  <c r="R6" i="13"/>
  <c r="J8" i="13"/>
  <c r="J7" i="13"/>
  <c r="J6" i="13"/>
  <c r="R64" i="12"/>
  <c r="J64" i="12"/>
  <c r="J66" i="12"/>
  <c r="R66" i="12"/>
  <c r="R72" i="12"/>
  <c r="J72" i="12"/>
  <c r="R59" i="12"/>
  <c r="J59" i="12"/>
  <c r="R42" i="12"/>
  <c r="J42" i="12"/>
  <c r="R39" i="12"/>
  <c r="J39" i="12"/>
  <c r="R22" i="12"/>
  <c r="J22" i="12"/>
  <c r="R19" i="12"/>
  <c r="J19" i="12"/>
  <c r="R11" i="12"/>
  <c r="J11" i="12"/>
  <c r="R6" i="12"/>
  <c r="J6" i="12"/>
  <c r="R132" i="22"/>
  <c r="J132" i="22"/>
  <c r="R140" i="22"/>
  <c r="J140" i="22"/>
  <c r="R127" i="22"/>
  <c r="J127" i="22"/>
  <c r="R102" i="22"/>
  <c r="J102" i="22"/>
  <c r="R99" i="22"/>
  <c r="J99" i="22"/>
  <c r="R74" i="22"/>
  <c r="J74" i="22"/>
  <c r="R71" i="22"/>
  <c r="J71" i="22"/>
  <c r="R63" i="22"/>
  <c r="J63" i="22"/>
  <c r="R22" i="22"/>
  <c r="J22" i="22"/>
  <c r="R8" i="22"/>
  <c r="J8" i="22"/>
  <c r="R7" i="22"/>
  <c r="J7" i="22"/>
  <c r="R6" i="22"/>
  <c r="J6" i="22"/>
  <c r="R120" i="21"/>
  <c r="J120" i="21"/>
  <c r="R128" i="21"/>
  <c r="J128" i="21"/>
  <c r="R115" i="21"/>
  <c r="J115" i="21"/>
  <c r="R95" i="21"/>
  <c r="J95" i="21"/>
  <c r="R98" i="21"/>
  <c r="J98" i="21"/>
  <c r="R78" i="21"/>
  <c r="J78" i="21"/>
  <c r="R75" i="21"/>
  <c r="J75" i="21"/>
  <c r="R67" i="21"/>
  <c r="J67" i="21"/>
  <c r="R62" i="21"/>
  <c r="J62" i="21"/>
  <c r="R21" i="21"/>
  <c r="J21" i="21"/>
  <c r="R8" i="21"/>
  <c r="J8" i="21"/>
  <c r="R7" i="21"/>
  <c r="J7" i="21"/>
  <c r="R6" i="21"/>
  <c r="J6" i="21"/>
  <c r="R129" i="10"/>
  <c r="J129" i="10"/>
  <c r="J121" i="10"/>
  <c r="R121" i="10"/>
  <c r="R116" i="10"/>
  <c r="J116" i="10"/>
  <c r="R99" i="10"/>
  <c r="J99" i="10"/>
  <c r="R96" i="10"/>
  <c r="J96" i="10"/>
  <c r="R79" i="10"/>
  <c r="J79" i="10"/>
  <c r="J68" i="10"/>
  <c r="J63" i="10"/>
  <c r="R68" i="10"/>
  <c r="R63" i="10"/>
  <c r="R76" i="10"/>
  <c r="J76" i="10"/>
  <c r="R22" i="10"/>
  <c r="J22" i="10"/>
  <c r="R8" i="10"/>
  <c r="R7" i="10"/>
  <c r="R6" i="10"/>
  <c r="J6" i="10"/>
  <c r="J8" i="10"/>
  <c r="J7" i="10"/>
  <c r="R162" i="14"/>
  <c r="J162" i="14"/>
  <c r="R159" i="14"/>
  <c r="J159" i="14"/>
  <c r="R115" i="14"/>
  <c r="J115" i="14"/>
  <c r="R112" i="14"/>
  <c r="J112" i="14"/>
  <c r="R37" i="14"/>
  <c r="J37" i="14"/>
  <c r="R34" i="14"/>
  <c r="J34" i="14"/>
  <c r="R13" i="14"/>
  <c r="J13" i="14"/>
  <c r="R10" i="14"/>
  <c r="J10" i="14"/>
  <c r="R103" i="13"/>
  <c r="J103" i="13"/>
  <c r="R59" i="13"/>
  <c r="J59" i="13"/>
  <c r="R12" i="13"/>
  <c r="J12" i="13"/>
  <c r="R101" i="13"/>
  <c r="J101" i="13"/>
  <c r="R57" i="13"/>
  <c r="J57" i="13"/>
  <c r="R10" i="13"/>
  <c r="J10" i="13"/>
  <c r="R74" i="10"/>
  <c r="J74" i="10"/>
  <c r="R73" i="21"/>
  <c r="J73" i="21"/>
  <c r="R69" i="22"/>
  <c r="J69" i="22"/>
  <c r="R17" i="12"/>
  <c r="J17" i="12"/>
  <c r="R17" i="22"/>
  <c r="J17" i="22"/>
  <c r="R10" i="22"/>
  <c r="J10" i="22"/>
  <c r="R17" i="21"/>
  <c r="J17" i="21"/>
  <c r="R10" i="21"/>
  <c r="J10" i="21"/>
  <c r="R17" i="10"/>
  <c r="J17" i="10"/>
  <c r="R10" i="10"/>
  <c r="J10" i="10"/>
  <c r="J172" i="14"/>
  <c r="J171" i="14"/>
  <c r="J125" i="14"/>
  <c r="J124" i="14"/>
  <c r="J48" i="14"/>
  <c r="J47" i="14"/>
  <c r="J23" i="14"/>
  <c r="J22" i="14"/>
  <c r="R22" i="14"/>
  <c r="R23" i="14"/>
  <c r="J111" i="13"/>
  <c r="J110" i="13"/>
  <c r="J67" i="13"/>
  <c r="J66" i="13"/>
  <c r="J22" i="13"/>
  <c r="R128" i="10"/>
  <c r="J128" i="10"/>
  <c r="R127" i="10"/>
  <c r="J127" i="10"/>
  <c r="R126" i="10"/>
  <c r="J126" i="10"/>
  <c r="R125" i="10"/>
  <c r="J125" i="10"/>
  <c r="R124" i="10"/>
  <c r="J124" i="10"/>
  <c r="R123" i="10"/>
  <c r="J123" i="10"/>
  <c r="R127" i="21"/>
  <c r="J127" i="21"/>
  <c r="R126" i="21"/>
  <c r="J126" i="21"/>
  <c r="R125" i="21"/>
  <c r="J125" i="21"/>
  <c r="R124" i="21"/>
  <c r="J124" i="21"/>
  <c r="R123" i="21"/>
  <c r="J123" i="21"/>
  <c r="R122" i="21"/>
  <c r="J122" i="21"/>
  <c r="R139" i="22"/>
  <c r="J139" i="22"/>
  <c r="R138" i="22"/>
  <c r="J138" i="22"/>
  <c r="R137" i="22"/>
  <c r="J137" i="22"/>
  <c r="R136" i="22"/>
  <c r="J136" i="22"/>
  <c r="R135" i="22"/>
  <c r="J135" i="22"/>
  <c r="R134" i="22"/>
  <c r="J134" i="22"/>
  <c r="R71" i="12"/>
  <c r="J71" i="12"/>
  <c r="R70" i="12"/>
  <c r="J70" i="12"/>
  <c r="R69" i="12"/>
  <c r="J69" i="12"/>
  <c r="R38" i="12"/>
  <c r="R37" i="12"/>
  <c r="R36" i="12"/>
  <c r="R35" i="12"/>
  <c r="R34" i="12"/>
  <c r="R33" i="12"/>
  <c r="R32" i="12"/>
  <c r="R31" i="12"/>
  <c r="R30" i="12"/>
  <c r="R29" i="12"/>
  <c r="R28" i="12"/>
  <c r="R27" i="12"/>
  <c r="R26" i="12"/>
  <c r="R58" i="12"/>
  <c r="R57" i="12"/>
  <c r="R56" i="12"/>
  <c r="R55" i="12"/>
  <c r="R54" i="12"/>
  <c r="R53" i="12"/>
  <c r="R52" i="12"/>
  <c r="R51" i="12"/>
  <c r="R50" i="12"/>
  <c r="R49" i="12"/>
  <c r="R48" i="12"/>
  <c r="R47" i="12"/>
  <c r="R46" i="12"/>
  <c r="R45" i="12"/>
  <c r="R44" i="12"/>
  <c r="R115" i="10"/>
  <c r="R114" i="10"/>
  <c r="R113" i="10"/>
  <c r="R112" i="10"/>
  <c r="R111" i="10"/>
  <c r="R110" i="10"/>
  <c r="R109" i="10"/>
  <c r="R108" i="10"/>
  <c r="R107" i="10"/>
  <c r="R106" i="10"/>
  <c r="R105" i="10"/>
  <c r="R104" i="10"/>
  <c r="R103" i="10"/>
  <c r="R102" i="10"/>
  <c r="R101" i="10"/>
  <c r="R114" i="21"/>
  <c r="R113" i="21"/>
  <c r="R112" i="21"/>
  <c r="R111" i="21"/>
  <c r="R110" i="21"/>
  <c r="R109" i="21"/>
  <c r="R108" i="21"/>
  <c r="R107" i="21"/>
  <c r="R106" i="21"/>
  <c r="R105" i="21"/>
  <c r="R104" i="21"/>
  <c r="R103" i="21"/>
  <c r="R102" i="21"/>
  <c r="R101" i="21"/>
  <c r="R100" i="21"/>
  <c r="R126" i="22"/>
  <c r="R125" i="22"/>
  <c r="R124" i="22"/>
  <c r="R123" i="22"/>
  <c r="R122" i="22"/>
  <c r="R121" i="22"/>
  <c r="R120" i="22"/>
  <c r="R119" i="22"/>
  <c r="R118" i="22"/>
  <c r="R117" i="22"/>
  <c r="R116" i="22"/>
  <c r="R115" i="22"/>
  <c r="R114" i="22"/>
  <c r="R113" i="22"/>
  <c r="R112" i="22"/>
  <c r="R111" i="22"/>
  <c r="R110" i="22"/>
  <c r="R109" i="22"/>
  <c r="R108" i="22"/>
  <c r="R107" i="22"/>
  <c r="R106" i="22"/>
  <c r="R90" i="22"/>
  <c r="R89" i="22"/>
  <c r="R88" i="22"/>
  <c r="R87" i="22"/>
  <c r="R86" i="22"/>
  <c r="R85" i="22"/>
  <c r="R84" i="22"/>
  <c r="R83" i="22"/>
  <c r="R82" i="22"/>
  <c r="R81" i="22"/>
  <c r="R80" i="22"/>
  <c r="R79" i="22"/>
  <c r="R78" i="22"/>
  <c r="R94" i="21"/>
  <c r="R93" i="21"/>
  <c r="R92" i="21"/>
  <c r="R91" i="21"/>
  <c r="R90" i="21"/>
  <c r="R89" i="21"/>
  <c r="R88" i="21"/>
  <c r="R87" i="21"/>
  <c r="R86" i="21"/>
  <c r="R85" i="21"/>
  <c r="R84" i="21"/>
  <c r="R83" i="21"/>
  <c r="R82" i="21"/>
  <c r="J115" i="10"/>
  <c r="R118" i="10"/>
  <c r="R119" i="10"/>
  <c r="R120" i="10"/>
  <c r="F118" i="10"/>
  <c r="J118" i="10"/>
  <c r="J119" i="10"/>
  <c r="J120" i="10"/>
  <c r="R75" i="10"/>
  <c r="R73" i="10"/>
  <c r="R74" i="21"/>
  <c r="R72" i="21"/>
  <c r="R70" i="22"/>
  <c r="R68" i="22"/>
  <c r="R24" i="12"/>
  <c r="R104" i="22"/>
  <c r="R76" i="22"/>
  <c r="R80" i="21"/>
  <c r="R111" i="14"/>
  <c r="R114" i="14"/>
  <c r="R116" i="14"/>
  <c r="R117" i="14"/>
  <c r="R121" i="14"/>
  <c r="R122" i="14"/>
  <c r="R123" i="14"/>
  <c r="R126" i="14"/>
  <c r="R127" i="14"/>
  <c r="R128" i="14"/>
  <c r="R129" i="14"/>
  <c r="R124" i="14"/>
  <c r="R125" i="14"/>
  <c r="R133" i="14"/>
  <c r="R134" i="14"/>
  <c r="R135" i="14"/>
  <c r="R136" i="14"/>
  <c r="R137" i="14"/>
  <c r="R138" i="14"/>
  <c r="R139" i="14"/>
  <c r="R140" i="14"/>
  <c r="R142" i="14"/>
  <c r="R231" i="14"/>
  <c r="R205" i="14"/>
  <c r="R158" i="14"/>
  <c r="R171" i="13"/>
  <c r="R161" i="13"/>
  <c r="R151" i="13"/>
  <c r="R141" i="13"/>
  <c r="R131" i="13"/>
  <c r="R100" i="13"/>
  <c r="M9" i="13"/>
  <c r="R9" i="13"/>
  <c r="R47" i="22"/>
  <c r="R46" i="22"/>
  <c r="R45" i="22"/>
  <c r="R44" i="22"/>
  <c r="R41" i="22"/>
  <c r="R40" i="22"/>
  <c r="R39" i="22"/>
  <c r="R38" i="22"/>
  <c r="R36" i="22"/>
  <c r="R35" i="22"/>
  <c r="R34" i="22"/>
  <c r="R33" i="22"/>
  <c r="R30" i="22"/>
  <c r="R29" i="22"/>
  <c r="R28" i="22"/>
  <c r="R27" i="22"/>
  <c r="R26" i="22"/>
  <c r="R16" i="22"/>
  <c r="R15" i="22"/>
  <c r="R14" i="22"/>
  <c r="R12" i="22"/>
  <c r="R11" i="22"/>
  <c r="R9" i="22"/>
  <c r="R46" i="21"/>
  <c r="R45" i="21"/>
  <c r="R43" i="21"/>
  <c r="R40" i="21"/>
  <c r="R39" i="21"/>
  <c r="R38" i="21"/>
  <c r="R37" i="21"/>
  <c r="R35" i="21"/>
  <c r="R34" i="21"/>
  <c r="R33" i="21"/>
  <c r="R32" i="21"/>
  <c r="R29" i="21"/>
  <c r="R28" i="21"/>
  <c r="R27" i="21"/>
  <c r="R26" i="21"/>
  <c r="R25" i="21"/>
  <c r="R16" i="21"/>
  <c r="R15" i="21"/>
  <c r="R14" i="21"/>
  <c r="R12" i="21"/>
  <c r="R11" i="21"/>
  <c r="R9" i="21"/>
  <c r="R9" i="10"/>
  <c r="R244" i="14"/>
  <c r="R245" i="14"/>
  <c r="R246" i="14"/>
  <c r="R247" i="14"/>
  <c r="R248" i="14"/>
  <c r="R235" i="14"/>
  <c r="R236" i="14"/>
  <c r="R237" i="14"/>
  <c r="R238" i="14"/>
  <c r="R239" i="14"/>
  <c r="R240" i="14"/>
  <c r="R241" i="14"/>
  <c r="R242" i="14"/>
  <c r="R208" i="14"/>
  <c r="R210" i="14"/>
  <c r="R211" i="14"/>
  <c r="R212" i="14"/>
  <c r="R213" i="14"/>
  <c r="R214" i="14"/>
  <c r="R215" i="14"/>
  <c r="R216" i="14"/>
  <c r="R217" i="14"/>
  <c r="R218" i="14"/>
  <c r="R222" i="14"/>
  <c r="R223" i="14"/>
  <c r="R224" i="14"/>
  <c r="R225" i="14"/>
  <c r="R226" i="14"/>
  <c r="R227" i="14"/>
  <c r="R228" i="14"/>
  <c r="R229" i="14"/>
  <c r="R230" i="14"/>
  <c r="R193" i="14"/>
  <c r="R194" i="14"/>
  <c r="R195" i="14"/>
  <c r="R196" i="14"/>
  <c r="R197" i="14"/>
  <c r="R198" i="14"/>
  <c r="R199" i="14"/>
  <c r="R200" i="14"/>
  <c r="R189" i="14"/>
  <c r="R160" i="14"/>
  <c r="R161" i="14"/>
  <c r="R163" i="14"/>
  <c r="R164" i="14"/>
  <c r="R168" i="14"/>
  <c r="R169" i="14"/>
  <c r="R170" i="14"/>
  <c r="R173" i="14"/>
  <c r="R174" i="14"/>
  <c r="R175" i="14"/>
  <c r="R176" i="14"/>
  <c r="R171" i="14"/>
  <c r="R172" i="14"/>
  <c r="R180" i="14"/>
  <c r="R181" i="14"/>
  <c r="R182" i="14"/>
  <c r="R183" i="14"/>
  <c r="R184" i="14"/>
  <c r="R185" i="14"/>
  <c r="R186" i="14"/>
  <c r="R187" i="14"/>
  <c r="R188" i="14"/>
  <c r="R148" i="14"/>
  <c r="R149" i="14"/>
  <c r="R150" i="14"/>
  <c r="R151" i="14"/>
  <c r="R152" i="14"/>
  <c r="R98" i="14"/>
  <c r="R99" i="14"/>
  <c r="R100" i="14"/>
  <c r="R101" i="14"/>
  <c r="R102" i="14"/>
  <c r="R103" i="14"/>
  <c r="R104" i="14"/>
  <c r="R105" i="14"/>
  <c r="R71" i="14"/>
  <c r="R73" i="14"/>
  <c r="R74" i="14"/>
  <c r="R75" i="14"/>
  <c r="R76" i="14"/>
  <c r="R77" i="14"/>
  <c r="R78" i="14"/>
  <c r="R79" i="14"/>
  <c r="R80" i="14"/>
  <c r="R81" i="14"/>
  <c r="R85" i="14"/>
  <c r="R86" i="14"/>
  <c r="R87" i="14"/>
  <c r="R88" i="14"/>
  <c r="R89" i="14"/>
  <c r="R90" i="14"/>
  <c r="R91" i="14"/>
  <c r="R92" i="14"/>
  <c r="R93" i="14"/>
  <c r="R94" i="14"/>
  <c r="R35" i="14"/>
  <c r="R36" i="14"/>
  <c r="R38" i="14"/>
  <c r="R39" i="14"/>
  <c r="R40" i="14"/>
  <c r="R44" i="14"/>
  <c r="R45" i="14"/>
  <c r="R46" i="14"/>
  <c r="R49" i="14"/>
  <c r="R50" i="14"/>
  <c r="R51" i="14"/>
  <c r="R52" i="14"/>
  <c r="R47" i="14"/>
  <c r="R48" i="14"/>
  <c r="R12" i="14"/>
  <c r="R11" i="14"/>
  <c r="R14" i="14"/>
  <c r="R15" i="14"/>
  <c r="R19" i="14"/>
  <c r="R20" i="14"/>
  <c r="R21" i="14"/>
  <c r="R24" i="14"/>
  <c r="R25" i="14"/>
  <c r="R26" i="14"/>
  <c r="R27" i="14"/>
  <c r="R180" i="13"/>
  <c r="R181" i="13"/>
  <c r="R182" i="13"/>
  <c r="R183" i="13"/>
  <c r="R184" i="13"/>
  <c r="R185" i="13"/>
  <c r="R188" i="13"/>
  <c r="R189" i="13"/>
  <c r="R190" i="13"/>
  <c r="R191" i="13"/>
  <c r="R192" i="13"/>
  <c r="R144" i="13"/>
  <c r="R145" i="13"/>
  <c r="R146" i="13"/>
  <c r="R147" i="13"/>
  <c r="R148" i="13"/>
  <c r="R152" i="13"/>
  <c r="R154" i="13"/>
  <c r="R155" i="13"/>
  <c r="R156" i="13"/>
  <c r="R157" i="13"/>
  <c r="R158" i="13"/>
  <c r="R162" i="13"/>
  <c r="R164" i="13"/>
  <c r="R165" i="13"/>
  <c r="R166" i="13"/>
  <c r="R167" i="13"/>
  <c r="R168" i="13"/>
  <c r="R172" i="13"/>
  <c r="R174" i="13"/>
  <c r="R175" i="13"/>
  <c r="R176" i="13"/>
  <c r="R177" i="13"/>
  <c r="R178" i="13"/>
  <c r="R133" i="13"/>
  <c r="R134" i="13"/>
  <c r="R135" i="13"/>
  <c r="R136" i="13"/>
  <c r="R137" i="13"/>
  <c r="R102" i="13"/>
  <c r="R104" i="13"/>
  <c r="R108" i="13"/>
  <c r="R109" i="13"/>
  <c r="R112" i="13"/>
  <c r="R113" i="13"/>
  <c r="R114" i="13"/>
  <c r="R115" i="13"/>
  <c r="R110" i="13"/>
  <c r="R111" i="13"/>
  <c r="R119" i="13"/>
  <c r="R120" i="13"/>
  <c r="R121" i="13"/>
  <c r="R122" i="13"/>
  <c r="R123" i="13"/>
  <c r="R124" i="13"/>
  <c r="R125" i="13"/>
  <c r="R126" i="13"/>
  <c r="R127" i="13"/>
  <c r="R87" i="13"/>
  <c r="R88" i="13"/>
  <c r="R89" i="13"/>
  <c r="R90" i="13"/>
  <c r="R91" i="13"/>
  <c r="R92" i="13"/>
  <c r="R93" i="13"/>
  <c r="R94" i="13"/>
  <c r="R58" i="13"/>
  <c r="R60" i="13"/>
  <c r="R64" i="13"/>
  <c r="R65" i="13"/>
  <c r="R68" i="13"/>
  <c r="R69" i="13"/>
  <c r="R70" i="13"/>
  <c r="R71" i="13"/>
  <c r="R66" i="13"/>
  <c r="R67" i="13"/>
  <c r="R75" i="13"/>
  <c r="R76" i="13"/>
  <c r="R77" i="13"/>
  <c r="R78" i="13"/>
  <c r="R79" i="13"/>
  <c r="R80" i="13"/>
  <c r="R81" i="13"/>
  <c r="R82" i="13"/>
  <c r="R83" i="13"/>
  <c r="R43" i="13"/>
  <c r="R44" i="13"/>
  <c r="R45" i="13"/>
  <c r="R46" i="13"/>
  <c r="R47" i="13"/>
  <c r="R48" i="13"/>
  <c r="R49" i="13"/>
  <c r="R50" i="13"/>
  <c r="M11" i="13"/>
  <c r="R11" i="13"/>
  <c r="M15" i="13"/>
  <c r="R15" i="13"/>
  <c r="M13" i="13"/>
  <c r="R13" i="13"/>
  <c r="M14" i="13"/>
  <c r="R14" i="13"/>
  <c r="M16" i="13"/>
  <c r="R16" i="13"/>
  <c r="M20" i="13"/>
  <c r="R20" i="13"/>
  <c r="M21" i="13"/>
  <c r="R21" i="13"/>
  <c r="M24" i="13"/>
  <c r="R24" i="13"/>
  <c r="M25" i="13"/>
  <c r="R25" i="13"/>
  <c r="M26" i="13"/>
  <c r="R26" i="13"/>
  <c r="M27" i="13"/>
  <c r="R27" i="13"/>
  <c r="M22" i="13"/>
  <c r="R22" i="13"/>
  <c r="M23" i="13"/>
  <c r="R23" i="13"/>
  <c r="M31" i="13"/>
  <c r="R31" i="13"/>
  <c r="M32" i="13"/>
  <c r="R32" i="13"/>
  <c r="M33" i="13"/>
  <c r="R33" i="13"/>
  <c r="M34" i="13"/>
  <c r="R34" i="13"/>
  <c r="M35" i="13"/>
  <c r="R35" i="13"/>
  <c r="M36" i="13"/>
  <c r="R36" i="13"/>
  <c r="M37" i="13"/>
  <c r="R37" i="13"/>
  <c r="M38" i="13"/>
  <c r="R38" i="13"/>
  <c r="M39" i="13"/>
  <c r="R39" i="13"/>
  <c r="R7" i="12"/>
  <c r="R8" i="12"/>
  <c r="R9" i="12"/>
  <c r="R10" i="12"/>
  <c r="R12" i="12"/>
  <c r="R13" i="12"/>
  <c r="R14" i="12"/>
  <c r="R15" i="12"/>
  <c r="R16" i="12"/>
  <c r="R18" i="12"/>
  <c r="R23" i="12"/>
  <c r="R62" i="12"/>
  <c r="R63" i="12"/>
  <c r="R67" i="12"/>
  <c r="R68" i="12"/>
  <c r="R13" i="22"/>
  <c r="R20" i="22"/>
  <c r="R18" i="22"/>
  <c r="R19" i="22"/>
  <c r="R21" i="22"/>
  <c r="R23" i="22"/>
  <c r="R24" i="22"/>
  <c r="R25" i="22"/>
  <c r="R31" i="22"/>
  <c r="R32" i="22"/>
  <c r="R37" i="22"/>
  <c r="R42" i="22"/>
  <c r="R43" i="22"/>
  <c r="R48" i="22"/>
  <c r="R49" i="22"/>
  <c r="R50" i="22"/>
  <c r="R51" i="22"/>
  <c r="R52" i="22"/>
  <c r="R53" i="22"/>
  <c r="R54" i="22"/>
  <c r="R55" i="22"/>
  <c r="R65" i="22"/>
  <c r="R66" i="22"/>
  <c r="R67" i="22"/>
  <c r="R75" i="22"/>
  <c r="R77" i="22"/>
  <c r="R91" i="22"/>
  <c r="R92" i="22"/>
  <c r="R93" i="22"/>
  <c r="R94" i="22"/>
  <c r="R95" i="22"/>
  <c r="R96" i="22"/>
  <c r="R97" i="22"/>
  <c r="R98" i="22"/>
  <c r="R103" i="22"/>
  <c r="R105" i="22"/>
  <c r="R129" i="22"/>
  <c r="R130" i="22"/>
  <c r="R131" i="22"/>
  <c r="R13" i="21"/>
  <c r="R20" i="21"/>
  <c r="R18" i="21"/>
  <c r="R19" i="21"/>
  <c r="R22" i="21"/>
  <c r="R23" i="21"/>
  <c r="R24" i="21"/>
  <c r="R30" i="21"/>
  <c r="R31" i="21"/>
  <c r="R36" i="21"/>
  <c r="R41" i="21"/>
  <c r="R42" i="21"/>
  <c r="R47" i="21"/>
  <c r="R48" i="21"/>
  <c r="R49" i="21"/>
  <c r="R50" i="21"/>
  <c r="R51" i="21"/>
  <c r="R52" i="21"/>
  <c r="R53" i="21"/>
  <c r="R54" i="21"/>
  <c r="R64" i="21"/>
  <c r="R65" i="21"/>
  <c r="R66" i="21"/>
  <c r="R68" i="21"/>
  <c r="R69" i="21"/>
  <c r="R70" i="21"/>
  <c r="R71" i="21"/>
  <c r="R79" i="21"/>
  <c r="R81" i="21"/>
  <c r="R99" i="21"/>
  <c r="R117" i="21"/>
  <c r="R118" i="21"/>
  <c r="R119" i="21"/>
  <c r="R11" i="10"/>
  <c r="R12" i="10"/>
  <c r="R13" i="10"/>
  <c r="R14" i="10"/>
  <c r="R15" i="10"/>
  <c r="R16" i="10"/>
  <c r="R18" i="10"/>
  <c r="R19" i="10"/>
  <c r="R20" i="10"/>
  <c r="R21"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64" i="10"/>
  <c r="R65" i="10"/>
  <c r="R66" i="10"/>
  <c r="R67" i="10"/>
  <c r="R69" i="10"/>
  <c r="R70" i="10"/>
  <c r="R71" i="10"/>
  <c r="R72" i="10"/>
  <c r="R80" i="10"/>
  <c r="R81" i="10"/>
  <c r="R82" i="10"/>
  <c r="R83" i="10"/>
  <c r="R84" i="10"/>
  <c r="R85" i="10"/>
  <c r="R86" i="10"/>
  <c r="R87" i="10"/>
  <c r="R88" i="10"/>
  <c r="R89" i="10"/>
  <c r="R90" i="10"/>
  <c r="R91" i="10"/>
  <c r="R92" i="10"/>
  <c r="R93" i="10"/>
  <c r="R94" i="10"/>
  <c r="R95" i="10"/>
  <c r="R100" i="10"/>
  <c r="J126" i="22"/>
  <c r="J125" i="22"/>
  <c r="J124" i="22"/>
  <c r="J123" i="22"/>
  <c r="J122" i="22"/>
  <c r="J121" i="22"/>
  <c r="J120" i="22"/>
  <c r="J119" i="22"/>
  <c r="J98" i="22"/>
  <c r="J97" i="22"/>
  <c r="J96" i="22"/>
  <c r="J95" i="22"/>
  <c r="J94" i="22"/>
  <c r="J93" i="22"/>
  <c r="J92" i="22"/>
  <c r="J91" i="22"/>
  <c r="J47" i="22"/>
  <c r="J46" i="22"/>
  <c r="J45" i="22"/>
  <c r="J41" i="22"/>
  <c r="J40" i="22"/>
  <c r="J39" i="22"/>
  <c r="J38" i="22"/>
  <c r="J36" i="22"/>
  <c r="J35" i="22"/>
  <c r="J34" i="22"/>
  <c r="J30" i="22"/>
  <c r="J29" i="22"/>
  <c r="J28" i="22"/>
  <c r="J27" i="22"/>
  <c r="J26" i="22"/>
  <c r="J16" i="22"/>
  <c r="J15" i="22"/>
  <c r="J14" i="22"/>
  <c r="J12" i="22"/>
  <c r="J11" i="22"/>
  <c r="J46" i="21"/>
  <c r="J45" i="21"/>
  <c r="R44" i="21"/>
  <c r="J44" i="21"/>
  <c r="J40" i="21"/>
  <c r="J39" i="21"/>
  <c r="J38" i="21"/>
  <c r="J37" i="21"/>
  <c r="J35" i="21"/>
  <c r="J34" i="21"/>
  <c r="J33" i="21"/>
  <c r="J29" i="21"/>
  <c r="J28" i="21"/>
  <c r="J27" i="21"/>
  <c r="J26" i="21"/>
  <c r="J25" i="21"/>
  <c r="J16" i="21"/>
  <c r="J15" i="21"/>
  <c r="J14" i="21"/>
  <c r="J12" i="21"/>
  <c r="J11" i="21"/>
  <c r="J47" i="10"/>
  <c r="J46" i="10"/>
  <c r="J45" i="10"/>
  <c r="J41" i="10"/>
  <c r="J40" i="10"/>
  <c r="J39" i="10"/>
  <c r="J38" i="10"/>
  <c r="J36" i="10"/>
  <c r="J35" i="10"/>
  <c r="J34" i="10"/>
  <c r="J30" i="10"/>
  <c r="J29" i="10"/>
  <c r="J28" i="10"/>
  <c r="J26" i="10"/>
  <c r="J23" i="10"/>
  <c r="J16" i="10"/>
  <c r="J15" i="10"/>
  <c r="J14" i="10"/>
  <c r="J12" i="10"/>
  <c r="J11" i="10"/>
  <c r="J68" i="12"/>
  <c r="J67" i="12"/>
  <c r="J18" i="12"/>
  <c r="J70" i="22"/>
  <c r="J74" i="21"/>
  <c r="J75" i="10"/>
  <c r="R141" i="14"/>
  <c r="J68" i="14"/>
  <c r="J69" i="14"/>
  <c r="J70" i="14"/>
  <c r="J158" i="14"/>
  <c r="J111" i="14"/>
  <c r="J33" i="14"/>
  <c r="J15" i="14"/>
  <c r="J9" i="14"/>
  <c r="J161" i="13"/>
  <c r="J171" i="13"/>
  <c r="J151" i="13"/>
  <c r="J131" i="13"/>
  <c r="J141" i="13"/>
  <c r="J56" i="13"/>
  <c r="J100" i="13"/>
  <c r="J34" i="13"/>
  <c r="J9" i="13"/>
  <c r="J11" i="13"/>
  <c r="J9" i="22"/>
  <c r="J9" i="21"/>
  <c r="J9" i="10"/>
  <c r="J137" i="14"/>
  <c r="J123" i="13"/>
  <c r="J35" i="13"/>
  <c r="J15" i="12"/>
  <c r="J14" i="12"/>
  <c r="J13" i="12"/>
  <c r="J12" i="12"/>
  <c r="J71" i="21"/>
  <c r="J70" i="21"/>
  <c r="J69" i="21"/>
  <c r="J68" i="21"/>
  <c r="J72" i="10"/>
  <c r="J71" i="10"/>
  <c r="J70" i="10"/>
  <c r="J69" i="10"/>
  <c r="R64" i="22"/>
  <c r="B23" i="19"/>
  <c r="R2" i="10"/>
  <c r="F5" i="10"/>
  <c r="R5" i="10"/>
  <c r="J13" i="10"/>
  <c r="J20" i="10"/>
  <c r="J18" i="10"/>
  <c r="J21" i="10"/>
  <c r="J19" i="10"/>
  <c r="J25" i="10"/>
  <c r="J51" i="10"/>
  <c r="J24" i="10"/>
  <c r="J27" i="10"/>
  <c r="J32" i="10"/>
  <c r="J43" i="10"/>
  <c r="J31" i="10"/>
  <c r="J33" i="10"/>
  <c r="J37" i="10"/>
  <c r="J42" i="10"/>
  <c r="J44" i="10"/>
  <c r="J48" i="10"/>
  <c r="J49" i="10"/>
  <c r="J50" i="10"/>
  <c r="J52" i="10"/>
  <c r="J53" i="10"/>
  <c r="J54" i="10"/>
  <c r="J55" i="10"/>
  <c r="F62" i="10"/>
  <c r="R62" i="10"/>
  <c r="J64" i="10"/>
  <c r="J65" i="10"/>
  <c r="J66" i="10"/>
  <c r="J67" i="10"/>
  <c r="J73" i="10"/>
  <c r="F78" i="10"/>
  <c r="J78" i="10"/>
  <c r="J80" i="10"/>
  <c r="J81" i="10"/>
  <c r="J82" i="10"/>
  <c r="J83" i="10"/>
  <c r="J84" i="10"/>
  <c r="J85" i="10"/>
  <c r="J86" i="10"/>
  <c r="J87" i="10"/>
  <c r="J88" i="10"/>
  <c r="J89" i="10"/>
  <c r="J90" i="10"/>
  <c r="J91" i="10"/>
  <c r="J92" i="10"/>
  <c r="J93" i="10"/>
  <c r="J94" i="10"/>
  <c r="J95" i="10"/>
  <c r="F98" i="10"/>
  <c r="J98" i="10"/>
  <c r="J100" i="10"/>
  <c r="J101" i="10"/>
  <c r="J102" i="10"/>
  <c r="J103" i="10"/>
  <c r="J104" i="10"/>
  <c r="J105" i="10"/>
  <c r="J106" i="10"/>
  <c r="J107" i="10"/>
  <c r="J108" i="10"/>
  <c r="J109" i="10"/>
  <c r="J110" i="10"/>
  <c r="J111" i="10"/>
  <c r="J112" i="10"/>
  <c r="J113" i="10"/>
  <c r="J114" i="10"/>
  <c r="R2" i="21"/>
  <c r="F5" i="21"/>
  <c r="R5" i="21"/>
  <c r="J13" i="21"/>
  <c r="J20" i="21"/>
  <c r="J18" i="21"/>
  <c r="J19" i="21"/>
  <c r="J22" i="21"/>
  <c r="J50" i="21"/>
  <c r="J23" i="21"/>
  <c r="J24" i="21"/>
  <c r="J31" i="21"/>
  <c r="J42" i="21"/>
  <c r="J30" i="21"/>
  <c r="J32" i="21"/>
  <c r="J36" i="21"/>
  <c r="J41" i="21"/>
  <c r="J43" i="21"/>
  <c r="J47" i="21"/>
  <c r="J48" i="21"/>
  <c r="J49" i="21"/>
  <c r="J51" i="21"/>
  <c r="J52" i="21"/>
  <c r="J53" i="21"/>
  <c r="J54" i="21"/>
  <c r="F61" i="21"/>
  <c r="J61" i="21"/>
  <c r="J63" i="21"/>
  <c r="J64" i="21"/>
  <c r="J65" i="21"/>
  <c r="J66" i="21"/>
  <c r="J72" i="21"/>
  <c r="F77" i="21"/>
  <c r="R77" i="21"/>
  <c r="J79" i="21"/>
  <c r="J80" i="21"/>
  <c r="J81" i="21"/>
  <c r="J82" i="21"/>
  <c r="J83" i="21"/>
  <c r="J84" i="21"/>
  <c r="J85" i="21"/>
  <c r="J86" i="21"/>
  <c r="J87" i="21"/>
  <c r="J88" i="21"/>
  <c r="J89" i="21"/>
  <c r="J90" i="21"/>
  <c r="J91" i="21"/>
  <c r="J92" i="21"/>
  <c r="J93" i="21"/>
  <c r="J94" i="21"/>
  <c r="F97" i="21"/>
  <c r="J97" i="21"/>
  <c r="J99" i="21"/>
  <c r="J100" i="21"/>
  <c r="J101" i="21"/>
  <c r="J102" i="21"/>
  <c r="J103" i="21"/>
  <c r="J104" i="21"/>
  <c r="J105" i="21"/>
  <c r="J106" i="21"/>
  <c r="J107" i="21"/>
  <c r="J108" i="21"/>
  <c r="J109" i="21"/>
  <c r="J110" i="21"/>
  <c r="J111" i="21"/>
  <c r="J112" i="21"/>
  <c r="J113" i="21"/>
  <c r="J114" i="21"/>
  <c r="F117" i="21"/>
  <c r="J118" i="21"/>
  <c r="J119" i="21"/>
  <c r="R2" i="22"/>
  <c r="F5" i="22"/>
  <c r="R5" i="22"/>
  <c r="J13" i="22"/>
  <c r="J20" i="22"/>
  <c r="J18" i="22"/>
  <c r="J21" i="22"/>
  <c r="J19" i="22"/>
  <c r="J23" i="22"/>
  <c r="J51" i="22"/>
  <c r="J24" i="22"/>
  <c r="J25" i="22"/>
  <c r="J32" i="22"/>
  <c r="J43" i="22"/>
  <c r="J31" i="22"/>
  <c r="J33" i="22"/>
  <c r="J37" i="22"/>
  <c r="J42" i="22"/>
  <c r="J44" i="22"/>
  <c r="J48" i="22"/>
  <c r="J49" i="22"/>
  <c r="J50" i="22"/>
  <c r="J52" i="22"/>
  <c r="J53" i="22"/>
  <c r="J54" i="22"/>
  <c r="J55" i="22"/>
  <c r="F62" i="22"/>
  <c r="J62" i="22"/>
  <c r="J64" i="22"/>
  <c r="J65" i="22"/>
  <c r="J66" i="22"/>
  <c r="J67" i="22"/>
  <c r="J68" i="22"/>
  <c r="F73" i="22"/>
  <c r="R73" i="22"/>
  <c r="J75" i="22"/>
  <c r="J76" i="22"/>
  <c r="J77" i="22"/>
  <c r="J78" i="22"/>
  <c r="J79" i="22"/>
  <c r="J80" i="22"/>
  <c r="J81" i="22"/>
  <c r="J82" i="22"/>
  <c r="J83" i="22"/>
  <c r="J84" i="22"/>
  <c r="J85" i="22"/>
  <c r="J86" i="22"/>
  <c r="J87" i="22"/>
  <c r="J88" i="22"/>
  <c r="J89" i="22"/>
  <c r="J90" i="22"/>
  <c r="F101" i="22"/>
  <c r="J101" i="22"/>
  <c r="J103" i="22"/>
  <c r="J104" i="22"/>
  <c r="J105" i="22"/>
  <c r="J106" i="22"/>
  <c r="J107" i="22"/>
  <c r="J108" i="22"/>
  <c r="J109" i="22"/>
  <c r="J110" i="22"/>
  <c r="J111" i="22"/>
  <c r="J112" i="22"/>
  <c r="J113" i="22"/>
  <c r="J114" i="22"/>
  <c r="J115" i="22"/>
  <c r="J116" i="22"/>
  <c r="J117" i="22"/>
  <c r="J118" i="22"/>
  <c r="F129" i="22"/>
  <c r="J129" i="22"/>
  <c r="J130" i="22"/>
  <c r="J131" i="22"/>
  <c r="R2" i="12"/>
  <c r="F5" i="12"/>
  <c r="R5" i="12"/>
  <c r="J7" i="12"/>
  <c r="J8" i="12"/>
  <c r="J9" i="12"/>
  <c r="J10" i="12"/>
  <c r="J16" i="12"/>
  <c r="F21" i="12"/>
  <c r="J21" i="12"/>
  <c r="J23" i="12"/>
  <c r="J24" i="12"/>
  <c r="J25" i="12"/>
  <c r="J26" i="12"/>
  <c r="J27" i="12"/>
  <c r="J28" i="12"/>
  <c r="J29" i="12"/>
  <c r="J30" i="12"/>
  <c r="J31" i="12"/>
  <c r="J32" i="12"/>
  <c r="J33" i="12"/>
  <c r="J34" i="12"/>
  <c r="J35" i="12"/>
  <c r="J36" i="12"/>
  <c r="J37" i="12"/>
  <c r="J38" i="12"/>
  <c r="F41" i="12"/>
  <c r="J41" i="12"/>
  <c r="J43" i="12"/>
  <c r="J44" i="12"/>
  <c r="J45" i="12"/>
  <c r="J46" i="12"/>
  <c r="J47" i="12"/>
  <c r="J48" i="12"/>
  <c r="J49" i="12"/>
  <c r="J50" i="12"/>
  <c r="J51" i="12"/>
  <c r="J52" i="12"/>
  <c r="J53" i="12"/>
  <c r="J54" i="12"/>
  <c r="J55" i="12"/>
  <c r="J56" i="12"/>
  <c r="J57" i="12"/>
  <c r="J58" i="12"/>
  <c r="F61" i="12"/>
  <c r="J62" i="12"/>
  <c r="J63" i="12"/>
  <c r="R2" i="13"/>
  <c r="F5" i="13"/>
  <c r="R5" i="13"/>
  <c r="J15" i="13"/>
  <c r="J13" i="13"/>
  <c r="J14" i="13"/>
  <c r="J16" i="13"/>
  <c r="J24" i="13"/>
  <c r="J26" i="13"/>
  <c r="J20" i="13"/>
  <c r="J27" i="13"/>
  <c r="J21" i="13"/>
  <c r="J23" i="13"/>
  <c r="J25" i="13"/>
  <c r="J31" i="13"/>
  <c r="J36" i="13"/>
  <c r="J38" i="13"/>
  <c r="J33" i="13"/>
  <c r="J37" i="13"/>
  <c r="J39" i="13"/>
  <c r="J32" i="13"/>
  <c r="F41" i="13"/>
  <c r="J41" i="13"/>
  <c r="J43" i="13"/>
  <c r="J44" i="13"/>
  <c r="J45" i="13"/>
  <c r="J46" i="13"/>
  <c r="J47" i="13"/>
  <c r="J48" i="13"/>
  <c r="J49" i="13"/>
  <c r="J50" i="13"/>
  <c r="F52" i="13"/>
  <c r="R52" i="13"/>
  <c r="J58" i="13"/>
  <c r="J60" i="13"/>
  <c r="J65" i="13"/>
  <c r="J68" i="13"/>
  <c r="J71" i="13"/>
  <c r="J64" i="13"/>
  <c r="J70" i="13"/>
  <c r="J69" i="13"/>
  <c r="J82" i="13"/>
  <c r="J77" i="13"/>
  <c r="J81" i="13"/>
  <c r="J79" i="13"/>
  <c r="J78" i="13"/>
  <c r="J76" i="13"/>
  <c r="J75" i="13"/>
  <c r="J80" i="13"/>
  <c r="J83" i="13"/>
  <c r="F85" i="13"/>
  <c r="R85" i="13"/>
  <c r="J88" i="13"/>
  <c r="J89" i="13"/>
  <c r="J90" i="13"/>
  <c r="J91" i="13"/>
  <c r="J92" i="13"/>
  <c r="J93" i="13"/>
  <c r="J94" i="13"/>
  <c r="F96" i="13"/>
  <c r="R96" i="13"/>
  <c r="J102" i="13"/>
  <c r="J104" i="13"/>
  <c r="J109" i="13"/>
  <c r="J112" i="13"/>
  <c r="J115" i="13"/>
  <c r="J108" i="13"/>
  <c r="J114" i="13"/>
  <c r="J113" i="13"/>
  <c r="J126" i="13"/>
  <c r="J121" i="13"/>
  <c r="J125" i="13"/>
  <c r="J122" i="13"/>
  <c r="J120" i="13"/>
  <c r="J119" i="13"/>
  <c r="J124" i="13"/>
  <c r="J127" i="13"/>
  <c r="J133" i="13"/>
  <c r="J134" i="13"/>
  <c r="J135" i="13"/>
  <c r="J136" i="13"/>
  <c r="J137" i="13"/>
  <c r="J142" i="13"/>
  <c r="J144" i="13"/>
  <c r="J145" i="13"/>
  <c r="J146" i="13"/>
  <c r="J147" i="13"/>
  <c r="J148" i="13"/>
  <c r="J152" i="13"/>
  <c r="J154" i="13"/>
  <c r="J155" i="13"/>
  <c r="J156" i="13"/>
  <c r="J157" i="13"/>
  <c r="J158" i="13"/>
  <c r="J162" i="13"/>
  <c r="J164" i="13"/>
  <c r="J165" i="13"/>
  <c r="J166" i="13"/>
  <c r="J167" i="13"/>
  <c r="J168" i="13"/>
  <c r="J172" i="13"/>
  <c r="J174" i="13"/>
  <c r="J175" i="13"/>
  <c r="J176" i="13"/>
  <c r="J177" i="13"/>
  <c r="J178" i="13"/>
  <c r="F188" i="13"/>
  <c r="J188" i="13"/>
  <c r="J189" i="13"/>
  <c r="J190" i="13"/>
  <c r="J191" i="13"/>
  <c r="J192" i="13"/>
  <c r="F180" i="13"/>
  <c r="J180" i="13"/>
  <c r="J181" i="13"/>
  <c r="J182" i="13"/>
  <c r="J183" i="13"/>
  <c r="J184" i="13"/>
  <c r="J185" i="13"/>
  <c r="R2" i="14"/>
  <c r="F5" i="14"/>
  <c r="R5" i="14"/>
  <c r="J12" i="14"/>
  <c r="J14" i="14"/>
  <c r="J11" i="14"/>
  <c r="J27" i="14"/>
  <c r="J20" i="14"/>
  <c r="J21" i="14"/>
  <c r="J26" i="14"/>
  <c r="J19" i="14"/>
  <c r="J24" i="14"/>
  <c r="J25" i="14"/>
  <c r="F29" i="14"/>
  <c r="J29" i="14"/>
  <c r="J35" i="14"/>
  <c r="J38" i="14"/>
  <c r="J40" i="14"/>
  <c r="J36" i="14"/>
  <c r="J39" i="14"/>
  <c r="J52" i="14"/>
  <c r="J45" i="14"/>
  <c r="J46" i="14"/>
  <c r="J51" i="14"/>
  <c r="J44" i="14"/>
  <c r="J49" i="14"/>
  <c r="J50" i="14"/>
  <c r="F65" i="14"/>
  <c r="R65" i="14"/>
  <c r="J65" i="14"/>
  <c r="J71" i="14"/>
  <c r="J76" i="14"/>
  <c r="J77" i="14"/>
  <c r="J79" i="14"/>
  <c r="J78" i="14"/>
  <c r="J75" i="14"/>
  <c r="J74" i="14"/>
  <c r="J73" i="14"/>
  <c r="J80" i="14"/>
  <c r="J81" i="14"/>
  <c r="J92" i="14"/>
  <c r="J89" i="14"/>
  <c r="J90" i="14"/>
  <c r="J88" i="14"/>
  <c r="J87" i="14"/>
  <c r="J91" i="14"/>
  <c r="J94" i="14"/>
  <c r="J85" i="14"/>
  <c r="J86" i="14"/>
  <c r="J93" i="14"/>
  <c r="F96" i="14"/>
  <c r="R96" i="14"/>
  <c r="J98" i="14"/>
  <c r="J99" i="14"/>
  <c r="J100" i="14"/>
  <c r="J101" i="14"/>
  <c r="J102" i="14"/>
  <c r="J103" i="14"/>
  <c r="J104" i="14"/>
  <c r="J105" i="14"/>
  <c r="F107" i="14"/>
  <c r="R107" i="14"/>
  <c r="J113" i="14"/>
  <c r="J116" i="14"/>
  <c r="J114" i="14"/>
  <c r="J117" i="14"/>
  <c r="J129" i="14"/>
  <c r="J122" i="14"/>
  <c r="J123" i="14"/>
  <c r="J128" i="14"/>
  <c r="J121" i="14"/>
  <c r="J126" i="14"/>
  <c r="J127" i="14"/>
  <c r="J140" i="14"/>
  <c r="J138" i="14"/>
  <c r="J136" i="14"/>
  <c r="J135" i="14"/>
  <c r="J139" i="14"/>
  <c r="J134" i="14"/>
  <c r="J142" i="14"/>
  <c r="J133" i="14"/>
  <c r="F144" i="14"/>
  <c r="J144" i="14"/>
  <c r="J148" i="14"/>
  <c r="J149" i="14"/>
  <c r="J150" i="14"/>
  <c r="J151" i="14"/>
  <c r="J152" i="14"/>
  <c r="F154" i="14"/>
  <c r="R154" i="14"/>
  <c r="J154" i="14"/>
  <c r="J160" i="14"/>
  <c r="J161" i="14"/>
  <c r="J163" i="14"/>
  <c r="J164" i="14"/>
  <c r="J176" i="14"/>
  <c r="J169" i="14"/>
  <c r="J170" i="14"/>
  <c r="J175" i="14"/>
  <c r="J168" i="14"/>
  <c r="J173" i="14"/>
  <c r="J174" i="14"/>
  <c r="J187" i="14"/>
  <c r="J184" i="14"/>
  <c r="J185" i="14"/>
  <c r="J183" i="14"/>
  <c r="J186" i="14"/>
  <c r="J181" i="14"/>
  <c r="J188" i="14"/>
  <c r="J189" i="14"/>
  <c r="J182" i="14"/>
  <c r="J180" i="14"/>
  <c r="F191" i="14"/>
  <c r="J191" i="14"/>
  <c r="R191" i="14"/>
  <c r="J193" i="14"/>
  <c r="J194" i="14"/>
  <c r="J195" i="14"/>
  <c r="J196" i="14"/>
  <c r="J197" i="14"/>
  <c r="J198" i="14"/>
  <c r="J199" i="14"/>
  <c r="J200" i="14"/>
  <c r="F202" i="14"/>
  <c r="J202" i="14"/>
  <c r="J208" i="14"/>
  <c r="J213" i="14"/>
  <c r="J214" i="14"/>
  <c r="J216" i="14"/>
  <c r="J215" i="14"/>
  <c r="J212" i="14"/>
  <c r="J211" i="14"/>
  <c r="J210" i="14"/>
  <c r="J217" i="14"/>
  <c r="J218" i="14"/>
  <c r="J229" i="14"/>
  <c r="J226" i="14"/>
  <c r="J227" i="14"/>
  <c r="J225" i="14"/>
  <c r="J224" i="14"/>
  <c r="J228" i="14"/>
  <c r="J231" i="14"/>
  <c r="J222" i="14"/>
  <c r="J223" i="14"/>
  <c r="J230" i="14"/>
  <c r="F233" i="14"/>
  <c r="R233" i="14"/>
  <c r="J235" i="14"/>
  <c r="J236" i="14"/>
  <c r="J237" i="14"/>
  <c r="J238" i="14"/>
  <c r="J239" i="14"/>
  <c r="J240" i="14"/>
  <c r="J241" i="14"/>
  <c r="J242" i="14"/>
  <c r="F244" i="14"/>
  <c r="J244" i="14"/>
  <c r="J245" i="14"/>
  <c r="J246" i="14"/>
  <c r="J247" i="14"/>
  <c r="J248" i="14"/>
  <c r="R63" i="21"/>
  <c r="J5" i="14"/>
  <c r="R29" i="14"/>
  <c r="J107" i="14"/>
  <c r="J233" i="14"/>
  <c r="J129" i="13"/>
  <c r="R41" i="13"/>
  <c r="J52" i="13"/>
  <c r="M4" i="13"/>
  <c r="R142" i="13"/>
  <c r="R149" i="13"/>
  <c r="J159" i="13"/>
  <c r="J85" i="13"/>
  <c r="J169" i="13"/>
  <c r="J5" i="13"/>
  <c r="J96" i="13"/>
  <c r="J139" i="13"/>
  <c r="R56" i="13"/>
  <c r="R41" i="12"/>
  <c r="R21" i="12"/>
  <c r="R43" i="12"/>
  <c r="R61" i="12"/>
  <c r="J5" i="12"/>
  <c r="R25" i="12"/>
  <c r="R101" i="22"/>
  <c r="R62" i="22"/>
  <c r="J73" i="22"/>
  <c r="J5" i="22"/>
  <c r="J5" i="21"/>
  <c r="R61" i="21"/>
  <c r="J77" i="21"/>
  <c r="R97" i="21"/>
  <c r="R78" i="10"/>
  <c r="J5" i="10"/>
  <c r="J62" i="10"/>
  <c r="R98" i="10"/>
  <c r="R33" i="14"/>
  <c r="R202" i="14"/>
  <c r="R144" i="14"/>
  <c r="J96" i="14"/>
  <c r="R207" i="14"/>
  <c r="R206" i="14"/>
  <c r="R9" i="14"/>
  <c r="R113" i="14"/>
  <c r="R69" i="14"/>
  <c r="R68" i="14"/>
</calcChain>
</file>

<file path=xl/sharedStrings.xml><?xml version="1.0" encoding="utf-8"?>
<sst xmlns="http://schemas.openxmlformats.org/spreadsheetml/2006/main" count="25577" uniqueCount="3124">
  <si>
    <t>Moved ZPLG from SP to MP on Global Hybrid Profiler Moorings (ECR 1303-00090).</t>
  </si>
  <si>
    <t>9-0</t>
  </si>
  <si>
    <t>10-0</t>
  </si>
  <si>
    <t>Velocity_profile_mobile_asset</t>
  </si>
  <si>
    <t>Correct Profiler terminology in Global tabs, Consistent terminology for Profiler Moorings profilers and frames, Correct Node Codes and Port#s for ADCPs on Profiler Moorings (PL to FI); Add missing ACOMMs on Endurance Shelf SPP Moorings.  (ECR 1303-00330)</t>
  </si>
  <si>
    <t>Wire Following Profiler Body</t>
  </si>
  <si>
    <r>
      <t xml:space="preserve">Instrument Series, </t>
    </r>
    <r>
      <rPr>
        <sz val="6"/>
        <rFont val="Arial"/>
        <family val="2"/>
      </rPr>
      <t>a single alpha code that denotes a specific model or series of instruments, a unique identifier in combination with the instrument class.</t>
    </r>
  </si>
  <si>
    <t>Instrument Level</t>
  </si>
  <si>
    <t>Instrument Location</t>
  </si>
  <si>
    <t>Oservatory / Array</t>
  </si>
  <si>
    <t>pressure_SF</t>
  </si>
  <si>
    <t>nutrient_four_channel</t>
  </si>
  <si>
    <t>CTDAV</t>
  </si>
  <si>
    <t xml:space="preserve">Unique Name </t>
  </si>
  <si>
    <t>Generic 5-char. Name</t>
  </si>
  <si>
    <t>PCO2W</t>
  </si>
  <si>
    <t>pH_stable</t>
  </si>
  <si>
    <t>Removed "Engineering Codes"; Corrected depth of instruments on Pioneer Surface Mooring breakouts (from 7 to 5 m) and MFNs (130, 210, 520 m); Changed Platform Node code (from PF to PL) and corrected existing entries; Changed codes for items on cabled infrastructure; added Column for Instrument Sequence Number. (ECR 1303-00209)</t>
  </si>
  <si>
    <t>Site Suffix</t>
  </si>
  <si>
    <t xml:space="preserve">RSN site number 1 Hydrate Ridge/Summit Southern 2 Medium Power Junction Box number 2 port number 3 Pressure Instrument series A </t>
  </si>
  <si>
    <t>SUM2</t>
  </si>
  <si>
    <t>01B</t>
  </si>
  <si>
    <t>102</t>
  </si>
  <si>
    <t>Near Surface Instrument Frame</t>
  </si>
  <si>
    <t>11-3</t>
  </si>
  <si>
    <t>FLMA</t>
  </si>
  <si>
    <t>FLMB</t>
  </si>
  <si>
    <t>MOAS</t>
  </si>
  <si>
    <t>CNSM</t>
  </si>
  <si>
    <t>ISSM</t>
  </si>
  <si>
    <t>OSSM</t>
  </si>
  <si>
    <t>OSBP</t>
  </si>
  <si>
    <t>SHSM</t>
  </si>
  <si>
    <t>SHBP</t>
  </si>
  <si>
    <t>CTD_glider</t>
  </si>
  <si>
    <t>Port</t>
  </si>
  <si>
    <t>OSPM</t>
  </si>
  <si>
    <t>flux_direct_cov_LP</t>
  </si>
  <si>
    <t>oxygen_dissolved_fastresp</t>
  </si>
  <si>
    <t>Velocity_point</t>
  </si>
  <si>
    <t>CTD_bottom_pumped</t>
  </si>
  <si>
    <r>
      <t>Node Site Sequence</t>
    </r>
    <r>
      <rPr>
        <sz val="6"/>
        <rFont val="Arial"/>
        <family val="2"/>
      </rPr>
      <t>, a 3 digit mixed alpha-numeric code sequentially numbering the nodes at a site.</t>
    </r>
  </si>
  <si>
    <r>
      <t>Node Type</t>
    </r>
    <r>
      <rPr>
        <sz val="6"/>
        <rFont val="Arial"/>
        <family val="2"/>
      </rPr>
      <t>, a unique 2 character alpha code providing the type of node name in abbreviated alpha characters.</t>
    </r>
  </si>
  <si>
    <t>Velocity_point_3D_turb</t>
  </si>
  <si>
    <t>Rev</t>
  </si>
  <si>
    <t>SB</t>
  </si>
  <si>
    <t>Surface Buoy</t>
  </si>
  <si>
    <t xml:space="preserve">D. Peters </t>
  </si>
  <si>
    <t>Original</t>
  </si>
  <si>
    <t>1-0</t>
  </si>
  <si>
    <t>Array Code</t>
  </si>
  <si>
    <t>Node Description</t>
  </si>
  <si>
    <t>Node Site Sequence</t>
  </si>
  <si>
    <t>CGSN Node Name NEW</t>
  </si>
  <si>
    <t>CTDGV</t>
  </si>
  <si>
    <t xml:space="preserve">Note:  </t>
  </si>
  <si>
    <t>Note: reserved characters CA for cable assembly and id the nodes on each end of the cable.</t>
  </si>
  <si>
    <t>RS</t>
  </si>
  <si>
    <t>Example:</t>
  </si>
  <si>
    <t>Fixed Site No. errors</t>
  </si>
  <si>
    <t>1-4</t>
  </si>
  <si>
    <t>MF</t>
  </si>
  <si>
    <t>Included Obs. Code Letter</t>
  </si>
  <si>
    <t>2-0</t>
  </si>
  <si>
    <t>Depth/Height</t>
  </si>
  <si>
    <t>1</t>
  </si>
  <si>
    <t>Added Plankton Sonar sensors to P3 and P4 MFNs; PMUO ADCP changed to 600 m; PMCO ADCP changed to 300 m; Endurance OR 500 Hybrid Profiler terminology changed to RSN terms;Global near surface sensors designated as FI instead of SB. (ECR 1303-00049)</t>
  </si>
  <si>
    <t>Node Type</t>
  </si>
  <si>
    <t>Node Code</t>
  </si>
  <si>
    <t>CE</t>
  </si>
  <si>
    <t>GP</t>
  </si>
  <si>
    <t>GS</t>
  </si>
  <si>
    <t>GI</t>
  </si>
  <si>
    <t>CP</t>
  </si>
  <si>
    <t>SP</t>
  </si>
  <si>
    <t>01</t>
  </si>
  <si>
    <t>02</t>
  </si>
  <si>
    <t>04</t>
  </si>
  <si>
    <t>05</t>
  </si>
  <si>
    <t>03</t>
  </si>
  <si>
    <t>Site Numbers, Site Codes, and Node Names</t>
  </si>
  <si>
    <t>By</t>
  </si>
  <si>
    <t>Date</t>
  </si>
  <si>
    <t>Description</t>
  </si>
  <si>
    <t>Changed "Velocity_profile_50m" to "Velocity_profile_mobile_asset" in Sensors tab; change Pioneer and Endurance glider velocity instruments from "Velocity_point" to "Velocity_profile_mobile_asset" (ECR 1303-00087).</t>
  </si>
  <si>
    <t>11-0</t>
  </si>
  <si>
    <t>CTD_mooring</t>
  </si>
  <si>
    <t>flux_direct_cov_HP</t>
  </si>
  <si>
    <t>pCO2_air-sea</t>
  </si>
  <si>
    <t>wave_spectra_surface</t>
  </si>
  <si>
    <t>Meteorology_bulk</t>
  </si>
  <si>
    <t>06</t>
  </si>
  <si>
    <t>07</t>
  </si>
  <si>
    <t>08</t>
  </si>
  <si>
    <t>Revised Codes based on approved profiler and operations and management center terminology</t>
  </si>
  <si>
    <t>4-0</t>
  </si>
  <si>
    <t>WF</t>
  </si>
  <si>
    <t>PHSEN</t>
  </si>
  <si>
    <t>watersample_chem_trace_H2_pH</t>
  </si>
  <si>
    <t>RASFL</t>
  </si>
  <si>
    <t>Fluorometer_two_wavelength</t>
  </si>
  <si>
    <t>oxygen_dissolved_stable</t>
  </si>
  <si>
    <t>CTD_profiler</t>
  </si>
  <si>
    <t>CAMDS</t>
  </si>
  <si>
    <t>camera_digital_video_HD</t>
  </si>
  <si>
    <t>CAMHD</t>
  </si>
  <si>
    <t>All breakout instrument locations changed to "Near Surface Instrument Frame", per comment to ECR 1303-000209)</t>
  </si>
  <si>
    <t>11-1</t>
  </si>
  <si>
    <t>FLORD</t>
  </si>
  <si>
    <t>FDCHP</t>
  </si>
  <si>
    <r>
      <t>Instrument Sequence Number</t>
    </r>
    <r>
      <rPr>
        <sz val="6"/>
        <rFont val="Arial"/>
        <family val="2"/>
      </rPr>
      <t>, a 3 digit numeric code that sequentially identifies the instruments on a port or node.</t>
    </r>
  </si>
  <si>
    <t>CGSN Site Name</t>
  </si>
  <si>
    <t>OPTAA</t>
  </si>
  <si>
    <t>Hydrophone_BB_passive</t>
  </si>
  <si>
    <t>camera_digital_still_strobe</t>
  </si>
  <si>
    <t>Wire-Following Profiler</t>
  </si>
  <si>
    <t>Seismometer_shortperiod</t>
  </si>
  <si>
    <t>OBSSP</t>
  </si>
  <si>
    <t>Removed Field tab, Sensor datat in the Array tabs and Sensor Data tab (renamed Sensor tab)</t>
  </si>
  <si>
    <t>5-0</t>
  </si>
  <si>
    <t>MFN</t>
  </si>
  <si>
    <t>Glider Science Bay</t>
  </si>
  <si>
    <t>mid-water platform</t>
  </si>
  <si>
    <t>mid-water platform, upward-looking</t>
  </si>
  <si>
    <t>shallow profiling body</t>
  </si>
  <si>
    <t>SHSP</t>
  </si>
  <si>
    <r>
      <t>Port Number</t>
    </r>
    <r>
      <rPr>
        <sz val="6"/>
        <rFont val="Arial"/>
        <family val="2"/>
      </rPr>
      <t>, a 2 digit numeric code that sequentially identifies the ports on a node.</t>
    </r>
  </si>
  <si>
    <t>10</t>
  </si>
  <si>
    <t>11</t>
  </si>
  <si>
    <t>12</t>
  </si>
  <si>
    <t>METBK</t>
  </si>
  <si>
    <t>SUMO</t>
  </si>
  <si>
    <t>HYPM</t>
  </si>
  <si>
    <t>Site (Description)</t>
  </si>
  <si>
    <t>nutrient_Nitrate</t>
  </si>
  <si>
    <t>spectral_irradiance</t>
  </si>
  <si>
    <t>09</t>
  </si>
  <si>
    <t>watersample_chem_trace</t>
  </si>
  <si>
    <t>OSMOI</t>
  </si>
  <si>
    <t>ADCPT</t>
  </si>
  <si>
    <t>Velocity_profile_50m_turb</t>
  </si>
  <si>
    <t>Depth</t>
  </si>
  <si>
    <t>20</t>
  </si>
  <si>
    <t>40</t>
  </si>
  <si>
    <t>60</t>
  </si>
  <si>
    <t>90</t>
  </si>
  <si>
    <t>130</t>
  </si>
  <si>
    <t>180</t>
  </si>
  <si>
    <t>250</t>
  </si>
  <si>
    <t>350</t>
  </si>
  <si>
    <t>500</t>
  </si>
  <si>
    <t>750</t>
  </si>
  <si>
    <t>1000</t>
  </si>
  <si>
    <t>1500</t>
  </si>
  <si>
    <t>0</t>
  </si>
  <si>
    <t>30</t>
  </si>
  <si>
    <t>100</t>
  </si>
  <si>
    <t>6-0</t>
  </si>
  <si>
    <r>
      <t>Site Suffix</t>
    </r>
    <r>
      <rPr>
        <sz val="6"/>
        <rFont val="Arial"/>
        <family val="2"/>
      </rPr>
      <t>, a 4 character alpha numeric code that provides a representation of the sub-system specific site or platform name in abbreviated  characters, spaces filled with underscore.</t>
    </r>
  </si>
  <si>
    <r>
      <t>Site Prefix</t>
    </r>
    <r>
      <rPr>
        <sz val="6"/>
        <rFont val="Arial"/>
        <family val="2"/>
      </rPr>
      <t>, a 2 character numeric code that denotes the Site Prefix of the item (leading zero).</t>
    </r>
  </si>
  <si>
    <r>
      <t>Observatory / Array</t>
    </r>
    <r>
      <rPr>
        <sz val="6"/>
        <rFont val="Arial"/>
        <family val="2"/>
      </rPr>
      <t>, a 2 character alpha code that denotes the OOI System/Sub-System of the item.</t>
    </r>
  </si>
  <si>
    <t>mass_spectrometer</t>
  </si>
  <si>
    <t>MASSP</t>
  </si>
  <si>
    <t>attenuation_absorption_optical</t>
  </si>
  <si>
    <t>Fluorometer_three_wavelength</t>
  </si>
  <si>
    <t>PAR</t>
  </si>
  <si>
    <t>Corrected Pioneer Site Code on line 18; Corrected DO sensor type on P3 and P4 Surface Moorings; Corrected ADCP type on P4 MFN; MFNs included in Surface Moorings on Endurance; Pioneer sensor frame depth changed to 5 m; Sensor list updated.</t>
  </si>
  <si>
    <t>Changed velocity_profile_dual_50m to veloctity_profile_50m for consistency with Sensor Application</t>
  </si>
  <si>
    <t>7-2</t>
  </si>
  <si>
    <t>" 0# " leading zero for single digit</t>
  </si>
  <si>
    <t>"-"
dash</t>
  </si>
  <si>
    <t>"00# " leading zeros for single digit</t>
  </si>
  <si>
    <t>11-2</t>
  </si>
  <si>
    <t>80</t>
  </si>
  <si>
    <t>ADCPS</t>
  </si>
  <si>
    <t>NUTNR</t>
  </si>
  <si>
    <t>DOFST</t>
  </si>
  <si>
    <t>DOSTA</t>
  </si>
  <si>
    <t>PARAD</t>
  </si>
  <si>
    <t>PCO2A</t>
  </si>
  <si>
    <t>WAVSS</t>
  </si>
  <si>
    <t>Instrument Series</t>
  </si>
  <si>
    <t>Instrument Frame</t>
  </si>
  <si>
    <t>Corrected formulas in column Q, Endurance tab.</t>
  </si>
  <si>
    <t>7-3</t>
  </si>
  <si>
    <t>7-4</t>
  </si>
  <si>
    <t>Site
Prefix</t>
  </si>
  <si>
    <t>Instrument Description</t>
  </si>
  <si>
    <t>Instrument
Class</t>
  </si>
  <si>
    <t xml:space="preserve">Instrument Series </t>
  </si>
  <si>
    <t>PMUI</t>
  </si>
  <si>
    <t>PMUO</t>
  </si>
  <si>
    <t>PMCI</t>
  </si>
  <si>
    <t>PMCO</t>
  </si>
  <si>
    <t>CCCCC</t>
  </si>
  <si>
    <t>A</t>
  </si>
  <si>
    <t>##</t>
  </si>
  <si>
    <t>CCC</t>
  </si>
  <si>
    <t>AA</t>
  </si>
  <si>
    <t>AAAA</t>
  </si>
  <si>
    <t xml:space="preserve">OOI </t>
  </si>
  <si>
    <t>Modem_acoustic</t>
  </si>
  <si>
    <t>This tab is Table B2 (Doc # 1000-00001) of the Configuration Management Plan</t>
  </si>
  <si>
    <t>Site Prefix</t>
  </si>
  <si>
    <t>Changed Site Number and Site Name to Site Prefix and Site Suffix (as per change to the B-2 table in ECR 1300-00075).</t>
  </si>
  <si>
    <t>8-0</t>
  </si>
  <si>
    <t>Changed all Profiler velocity instruments to VEL3D.  Approve all previous changes to Version 7-0 into Version 8-0 (ECR 1303-00072).</t>
  </si>
  <si>
    <t>MJ</t>
  </si>
  <si>
    <t>pCO2_water</t>
  </si>
  <si>
    <t>IES_pressure_velocity</t>
  </si>
  <si>
    <t>CTD_AUV</t>
  </si>
  <si>
    <t>VEL3D</t>
  </si>
  <si>
    <t>ACOMM</t>
  </si>
  <si>
    <t>NUTR4</t>
  </si>
  <si>
    <t>VELPT</t>
  </si>
  <si>
    <t>Buoy Well, center of Mass</t>
  </si>
  <si>
    <t>S. White</t>
  </si>
  <si>
    <t>ADCPA</t>
  </si>
  <si>
    <t>001</t>
  </si>
  <si>
    <t>003</t>
  </si>
  <si>
    <t>VADCP</t>
  </si>
  <si>
    <r>
      <t xml:space="preserve">Instrument Class, </t>
    </r>
    <r>
      <rPr>
        <sz val="6"/>
        <rFont val="Arial"/>
        <family val="2"/>
      </rPr>
      <t>a 5 character mixed alpha-numeric code that represents an instrument class.</t>
    </r>
  </si>
  <si>
    <t>GA</t>
  </si>
  <si>
    <t>01D</t>
  </si>
  <si>
    <t>Format
"separator" B</t>
  </si>
  <si>
    <t>Port Num</t>
  </si>
  <si>
    <t>Format
"separator" C</t>
  </si>
  <si>
    <t>Instrument Series (discriminator)</t>
  </si>
  <si>
    <t>Instrument Sequence Number</t>
  </si>
  <si>
    <t>Add PAR to Pioneer AUVs and Gliders (ECRs 1303-00063, 1303-00065).</t>
  </si>
  <si>
    <t>7-0</t>
  </si>
  <si>
    <t>7-1</t>
  </si>
  <si>
    <t>Hydrophone_LF_passive</t>
  </si>
  <si>
    <t>HYDLF</t>
  </si>
  <si>
    <t>Temp_resist</t>
  </si>
  <si>
    <t>DCL</t>
  </si>
  <si>
    <t>25</t>
  </si>
  <si>
    <t>Mid-water Platform</t>
  </si>
  <si>
    <t>MP</t>
  </si>
  <si>
    <t>200</t>
  </si>
  <si>
    <t>Char Type</t>
  </si>
  <si>
    <t>Alpha</t>
  </si>
  <si>
    <t>Numeric</t>
  </si>
  <si>
    <t>Symbol</t>
  </si>
  <si>
    <t>Alpha-Numeric</t>
  </si>
  <si>
    <t>-</t>
  </si>
  <si>
    <t>###</t>
  </si>
  <si>
    <t>Number of Characters</t>
  </si>
  <si>
    <t>Mandatory Character</t>
  </si>
  <si>
    <t>Add velocity_profile_dual_50m to Sensor list with ADCPA as 5 letter code.
Made instrument names standard according the the Sensors tab (e.g., CTD_mooring_IM to CTD_mooring on global surface moorings). (ECR 1303-00049)</t>
  </si>
  <si>
    <t>Array</t>
  </si>
  <si>
    <t>CTDBP</t>
  </si>
  <si>
    <t>Added PAPA Surf Mor Code</t>
  </si>
  <si>
    <t>3-0</t>
  </si>
  <si>
    <t>Deep Profiler</t>
  </si>
  <si>
    <t>GL</t>
  </si>
  <si>
    <t>Insttruement Sequence #</t>
  </si>
  <si>
    <t>LJ</t>
  </si>
  <si>
    <t>01C</t>
  </si>
  <si>
    <t>Benthic Package (J Box)</t>
  </si>
  <si>
    <t>Bottom of buoy</t>
  </si>
  <si>
    <t>Updates per ECRs 1303-00245 (Changing CTDMO to CTDBP on Pioneer Surface Moorings), and 1303-00247 (Adding VELPT to Global Near Surface Instrument Frames)</t>
  </si>
  <si>
    <t>Seismometer_BB_triaxial_accel</t>
  </si>
  <si>
    <t>OBSBB</t>
  </si>
  <si>
    <t>Seismometer_BB_triaxial_keck</t>
  </si>
  <si>
    <t>OBSBK</t>
  </si>
  <si>
    <t xml:space="preserve">flow_benthic </t>
  </si>
  <si>
    <t>OTISF</t>
  </si>
  <si>
    <t>FLORT</t>
  </si>
  <si>
    <t>Seismometer_shortperiod_keck</t>
  </si>
  <si>
    <t>OBSSK</t>
  </si>
  <si>
    <t>FDCLP</t>
  </si>
  <si>
    <t>HYDBB</t>
  </si>
  <si>
    <t>SPKIR</t>
  </si>
  <si>
    <t>Temp_H2_H2S_pH</t>
  </si>
  <si>
    <t>THSPH</t>
  </si>
  <si>
    <t>Instrument in well, probe in air and one in water</t>
  </si>
  <si>
    <t>Appropriate codes for the above are controlled in Table B2</t>
  </si>
  <si>
    <t>Total Sensor Count:</t>
  </si>
  <si>
    <t>deep profiling body</t>
  </si>
  <si>
    <t>plankton_ZP_sonar_coastal</t>
  </si>
  <si>
    <t>plankton_ZP_sonar_global</t>
  </si>
  <si>
    <t>ZPLSC</t>
  </si>
  <si>
    <t>ZPLSG</t>
  </si>
  <si>
    <t>pressure_bottom_tilt</t>
  </si>
  <si>
    <t>BOTPT</t>
  </si>
  <si>
    <t>PRESF</t>
  </si>
  <si>
    <t>pressure_SF_tidal</t>
  </si>
  <si>
    <t>PREST</t>
  </si>
  <si>
    <t>CTDMO</t>
  </si>
  <si>
    <t>CTDPF</t>
  </si>
  <si>
    <t>DNA_particulate</t>
  </si>
  <si>
    <t>PPSDN</t>
  </si>
  <si>
    <t>HPIES</t>
  </si>
  <si>
    <t>TRHPH</t>
  </si>
  <si>
    <t>Temperature_seafloor</t>
  </si>
  <si>
    <t>TMPSF</t>
  </si>
  <si>
    <t>Updates to Endurance OR Offshore Hybrid Profiler Mooring instruments per RSN ECR 1300-00177.</t>
  </si>
  <si>
    <t>11-4</t>
  </si>
  <si>
    <t>DP</t>
  </si>
  <si>
    <t>CGSN Reference Designator Spreadsheet, 3102-00008</t>
  </si>
  <si>
    <t>Remove WAVSS instruments from Endurance Inshore Surface Moorings per ECR 1303-00475.</t>
  </si>
  <si>
    <t>11-5</t>
  </si>
  <si>
    <t>F</t>
  </si>
  <si>
    <t>E</t>
  </si>
  <si>
    <t>C</t>
  </si>
  <si>
    <t>G</t>
  </si>
  <si>
    <t>H</t>
  </si>
  <si>
    <t>D</t>
  </si>
  <si>
    <t>B</t>
  </si>
  <si>
    <t>S. White, K. McMonagle</t>
  </si>
  <si>
    <t>11-6</t>
  </si>
  <si>
    <t>Velocity_profile_short_range</t>
  </si>
  <si>
    <t>Velocity_profile_long_range</t>
  </si>
  <si>
    <t>RI</t>
  </si>
  <si>
    <t>Fixed on Inductive Wire</t>
  </si>
  <si>
    <t>Remove ACOMM from OR Shelf CSPP; add Instrument Series for selected instruments; change ADCPS from "Velocity_profile_600m" to "Velocity_profile_long_range" and ADCPT from "Velocity_profile_300m" to "Velocity_profile_short_range" as per the Instrument Application; change FI Node Code to RI, updated instrument location descriptions.  (ECR 1303-00557)</t>
  </si>
  <si>
    <t>Mooring Riser</t>
  </si>
  <si>
    <t>Change Node Code from FJ for PC for instruments on Endurance Profiler Mooring platform (ECR 1304-00209)</t>
  </si>
  <si>
    <t>11-7</t>
  </si>
  <si>
    <t>PC</t>
  </si>
  <si>
    <t>J. Fram</t>
  </si>
  <si>
    <t>Updates per ECR 1303-00654 to remove DCLs from the BEP: ZPLSC connected to LV-Node, all other BEP instruments connected to LV J-Box; PRESF removed; DOSTA consolodated with CTDBP (same port).</t>
  </si>
  <si>
    <t>11-8</t>
  </si>
  <si>
    <t>Change CTDMO Series F to CTDBP Series F.  (ECR 1303-00727)</t>
  </si>
  <si>
    <t>11-9</t>
  </si>
  <si>
    <t>11-10</t>
  </si>
  <si>
    <t>O</t>
  </si>
  <si>
    <t>N</t>
  </si>
  <si>
    <t>Q</t>
  </si>
  <si>
    <t>R</t>
  </si>
  <si>
    <t>M</t>
  </si>
  <si>
    <t>I</t>
  </si>
  <si>
    <t>L</t>
  </si>
  <si>
    <t>J</t>
  </si>
  <si>
    <t>Added/corrected Instrument Series letters for CTD, NUTNR, PCO2A, PCO2W, PHSEN, PRESF, ADCP, VEL3D, VELPT, and for AUVs and Gliders; ACOMMs removed from CP MFNs; correct BEP port numbers (ECR 1303-00753). Changed AUV NUTR4 to NUTNR (ECR 1303-00511).</t>
  </si>
  <si>
    <t>2nd WFP (with instruments) added to HYPMs at Global Argentine, Southern Ocean and Station Papa per ECR 1303-00796. Corrected depth ranges for WFPs on Global Hybrid Profiler Moorings.</t>
  </si>
  <si>
    <t>2400</t>
  </si>
  <si>
    <t>2600</t>
  </si>
  <si>
    <t>2100</t>
  </si>
  <si>
    <t>SF</t>
  </si>
  <si>
    <t>12-00</t>
  </si>
  <si>
    <t>12-01</t>
  </si>
  <si>
    <t>Corrected Series for CAMDS,and added Series for DOSTA.  Reference Designators for instruments/platforms on RSN cable updated for consistency with RSN documentation.  (ECR 1300-00278)</t>
  </si>
  <si>
    <t>12-02</t>
  </si>
  <si>
    <t>K</t>
  </si>
  <si>
    <t>Update Series letters for VELPT, OPTAA, and FLORD/T; change fixed FLORD on Global Surface and Flanking Moorings to FLORT. (ECRs 1300-00293, 1300-00294)</t>
  </si>
  <si>
    <t>12-03</t>
  </si>
  <si>
    <t>Reduction of METBK on Endurance (ECR 1303-00794); addition of PHSEN to Coastal MFNs/BEP (ECR 1300-00292)</t>
  </si>
  <si>
    <t>12-04</t>
  </si>
  <si>
    <t>VEL3D on Endurance Hybrid Profiler Mooring Shallow Profiler changed to VELPT (ECR 1304-00256) -- CE04OSHY-SF01B-02-VELPTA106</t>
  </si>
  <si>
    <t>FDCHP/LP updates per ECR 1300-00318</t>
  </si>
  <si>
    <t>12-05</t>
  </si>
  <si>
    <t>D11</t>
  </si>
  <si>
    <t>D12</t>
  </si>
  <si>
    <t>D26</t>
  </si>
  <si>
    <t>I11</t>
  </si>
  <si>
    <t>000</t>
  </si>
  <si>
    <t>011</t>
  </si>
  <si>
    <t>012</t>
  </si>
  <si>
    <t>013</t>
  </si>
  <si>
    <t>014</t>
  </si>
  <si>
    <t>010</t>
  </si>
  <si>
    <t>015</t>
  </si>
  <si>
    <t>P01</t>
  </si>
  <si>
    <t>P02</t>
  </si>
  <si>
    <t>P03</t>
  </si>
  <si>
    <t>Motion Pack</t>
  </si>
  <si>
    <t>MOPAK</t>
  </si>
  <si>
    <t>Motion pack</t>
  </si>
  <si>
    <t>D27</t>
  </si>
  <si>
    <t>D35</t>
  </si>
  <si>
    <t>D37</t>
  </si>
  <si>
    <t>00</t>
  </si>
  <si>
    <t>S11</t>
  </si>
  <si>
    <t>Buoy Well</t>
  </si>
  <si>
    <t>D17</t>
  </si>
  <si>
    <t>S01</t>
  </si>
  <si>
    <t>I01</t>
  </si>
  <si>
    <t>4A</t>
  </si>
  <si>
    <t>4B</t>
  </si>
  <si>
    <t>2A</t>
  </si>
  <si>
    <t>3B</t>
  </si>
  <si>
    <t>3D</t>
  </si>
  <si>
    <t>3A</t>
  </si>
  <si>
    <t>4F</t>
  </si>
  <si>
    <t>3C</t>
  </si>
  <si>
    <t>Update Series Letters for consistency with SAF, and updated DCL and DCL channel #s (ECR 1303-00922), updates per ECR 1303-00928, updates to EA Hybrid profiler mooring ports for consistency with RSN.</t>
  </si>
  <si>
    <t>13-00</t>
  </si>
  <si>
    <t>4C</t>
  </si>
  <si>
    <t>LV</t>
  </si>
  <si>
    <t>3rd AUV removed from Pioneer Array per ECR 1303-01029.</t>
  </si>
  <si>
    <t>13-01</t>
  </si>
  <si>
    <t>Updates to CSPP instruments per ECR 1303-01139</t>
  </si>
  <si>
    <t>13-02</t>
  </si>
  <si>
    <t>2B</t>
  </si>
  <si>
    <t>PHSEN added to CE04OSHY Shallow Profiler per ECR 1303-01091</t>
  </si>
  <si>
    <t>13-03</t>
  </si>
  <si>
    <t>S. Parks</t>
  </si>
  <si>
    <t>Add ZPLSC-C to Endurance WA Offshore Surface Mooring per ECR 1303-01223</t>
  </si>
  <si>
    <t>CE090SSM-MFD00</t>
  </si>
  <si>
    <t>Implementation of GSPP Plan B per ECR 1300-00419</t>
  </si>
  <si>
    <t>14-00</t>
  </si>
  <si>
    <t>164</t>
  </si>
  <si>
    <t>Global Profiling Glider 1</t>
  </si>
  <si>
    <t>PG</t>
  </si>
  <si>
    <t>D16</t>
  </si>
  <si>
    <t>P</t>
  </si>
  <si>
    <t>Velocity_Point</t>
  </si>
  <si>
    <t>1800</t>
  </si>
  <si>
    <t>2700</t>
  </si>
  <si>
    <t>14-01</t>
  </si>
  <si>
    <t>Station Papa</t>
  </si>
  <si>
    <t>Upstream Offshore</t>
  </si>
  <si>
    <t>Central Inshore</t>
  </si>
  <si>
    <t>Central Offshore</t>
  </si>
  <si>
    <t>600</t>
  </si>
  <si>
    <t>OSPD</t>
  </si>
  <si>
    <t>OSPS</t>
  </si>
  <si>
    <t>AUV Science Bay</t>
  </si>
  <si>
    <t>Added instrument sequence #s for Flanking Moorings; Corrected FLORD to FLORT for GPGs; updated corrected location descriptions/depths; filled in cells with missing information; updated RefDes for OSHY to OSPS and OSPD; Updated terminology for consitency with approved OOI Vocabulary per ECR 1303-01480. Updated SUMO inductive instrument sequence numbers (lien)</t>
  </si>
  <si>
    <t>016</t>
  </si>
  <si>
    <t>017</t>
  </si>
  <si>
    <t>018</t>
  </si>
  <si>
    <t>019</t>
  </si>
  <si>
    <t>020</t>
  </si>
  <si>
    <t>031</t>
  </si>
  <si>
    <t>032</t>
  </si>
  <si>
    <t>041</t>
  </si>
  <si>
    <t>042</t>
  </si>
  <si>
    <t>051</t>
  </si>
  <si>
    <t>033</t>
  </si>
  <si>
    <t>052</t>
  </si>
  <si>
    <t>053</t>
  </si>
  <si>
    <t>Platform Interface Controller [PC01B]</t>
  </si>
  <si>
    <t>Shallow Profiler Controller [SC01B]</t>
  </si>
  <si>
    <t>SC</t>
  </si>
  <si>
    <t>PD</t>
  </si>
  <si>
    <t>Deep Profiler [DP01B]</t>
  </si>
  <si>
    <t>PN</t>
  </si>
  <si>
    <t>Fluorometer and Backscatter</t>
  </si>
  <si>
    <t>FLNTU</t>
  </si>
  <si>
    <t>FLCDR</t>
  </si>
  <si>
    <t>Version</t>
  </si>
  <si>
    <t>Originator</t>
  </si>
  <si>
    <t>ECR Number</t>
  </si>
  <si>
    <t>1-02</t>
  </si>
  <si>
    <t>S. Gaul</t>
  </si>
  <si>
    <t>CE01ISSM</t>
  </si>
  <si>
    <t>OR Inshore</t>
  </si>
  <si>
    <t>CE01ISSM-SBD17</t>
  </si>
  <si>
    <t>CE01ISSM-RID16</t>
  </si>
  <si>
    <t>CE01ISSM-MFD35</t>
  </si>
  <si>
    <t>Multi-Function Node</t>
  </si>
  <si>
    <t>CE01ISSM-MFD37</t>
  </si>
  <si>
    <t>CE01ISSP</t>
  </si>
  <si>
    <t>CE01ISSP-SP001</t>
  </si>
  <si>
    <t>CE02SHBP</t>
  </si>
  <si>
    <t>OR Shelf</t>
  </si>
  <si>
    <t>CE02SHBP-MJ01C</t>
  </si>
  <si>
    <t>CE02SHBP-LJ01D</t>
  </si>
  <si>
    <t>CE02SHSM</t>
  </si>
  <si>
    <t>CE02SHSM-SBD12</t>
  </si>
  <si>
    <t>CE02SHSM-RID26</t>
  </si>
  <si>
    <t>CE02SHSM-RID27</t>
  </si>
  <si>
    <t>CE02SHSP</t>
  </si>
  <si>
    <t>CE02SHSP-SP001</t>
  </si>
  <si>
    <t>CE04OSBP</t>
  </si>
  <si>
    <t>OR Offshore</t>
  </si>
  <si>
    <t>CE04OSBP-LV01C</t>
  </si>
  <si>
    <t>CE04OSBP-LJ01C</t>
  </si>
  <si>
    <t>CE04OSPS</t>
  </si>
  <si>
    <t>CE04OSPS-PC01B</t>
  </si>
  <si>
    <t>CE04OSPS-SC01B</t>
  </si>
  <si>
    <t>Profiler Controller</t>
  </si>
  <si>
    <t>CE04OSPS-SF01B</t>
  </si>
  <si>
    <t>CE04OSPD</t>
  </si>
  <si>
    <t>CE04OSPD-PD01B</t>
  </si>
  <si>
    <t>CE04OSPD-DP01B</t>
  </si>
  <si>
    <t>CE04OSPI</t>
  </si>
  <si>
    <t>CE04OSSM</t>
  </si>
  <si>
    <t>CE04OSSM-SBD11</t>
  </si>
  <si>
    <t>CE04OSSM-SBD12</t>
  </si>
  <si>
    <t>CE04OSSM-RID26</t>
  </si>
  <si>
    <t>CE04OSSM-RID27</t>
  </si>
  <si>
    <t>CE06ISSM</t>
  </si>
  <si>
    <t>WA Inshore</t>
  </si>
  <si>
    <t>CE06ISSM-SBD17</t>
  </si>
  <si>
    <t>CE06ISSM-RID16</t>
  </si>
  <si>
    <t>CE06ISSM-MFD35</t>
  </si>
  <si>
    <t>CE06ISSM-MFD37</t>
  </si>
  <si>
    <t>CE06ISSP</t>
  </si>
  <si>
    <t>CE06ISSP-SP001</t>
  </si>
  <si>
    <t>CE07SHSM</t>
  </si>
  <si>
    <t>WA Shelf</t>
  </si>
  <si>
    <t>CE07SHSM-SBD11</t>
  </si>
  <si>
    <t>CE07SHSM-SBD12</t>
  </si>
  <si>
    <t>CE07SHSM-RID26</t>
  </si>
  <si>
    <t>CE07SHSM-RID27</t>
  </si>
  <si>
    <t>CE07SHSM-MFD35</t>
  </si>
  <si>
    <t>CE07SHSM-MFD37</t>
  </si>
  <si>
    <t>CE07SHSP</t>
  </si>
  <si>
    <t>CE07SHSP-SP001</t>
  </si>
  <si>
    <t>CE09OSPM</t>
  </si>
  <si>
    <t>WA Offshore</t>
  </si>
  <si>
    <t>Coastal Profiler Mooring</t>
  </si>
  <si>
    <t>CE09OSSM</t>
  </si>
  <si>
    <t>CE09OSSM-SBD11</t>
  </si>
  <si>
    <t>CE09OSSM-SBD12</t>
  </si>
  <si>
    <t>CE09OSSM-RID26</t>
  </si>
  <si>
    <t>CE09OSSM-RID27</t>
  </si>
  <si>
    <t>CE09OSSM-MFD35</t>
  </si>
  <si>
    <t>CE09OSSM-MFD37</t>
  </si>
  <si>
    <t>CP01CNSM</t>
  </si>
  <si>
    <t>Central</t>
  </si>
  <si>
    <t>CP01CNSM-SBD11</t>
  </si>
  <si>
    <t>CP01CNSM-SBD12</t>
  </si>
  <si>
    <t>CP01CNSM-RID26</t>
  </si>
  <si>
    <t>CP01CNSM-RID27</t>
  </si>
  <si>
    <t>CP01CNSM-MFD35</t>
  </si>
  <si>
    <t>CP01CNSM-MFD37</t>
  </si>
  <si>
    <t>CP01CNSP</t>
  </si>
  <si>
    <t>CP01CNSP-SP001</t>
  </si>
  <si>
    <t>CP02PMCI</t>
  </si>
  <si>
    <t>CP02PMCI-SBS01</t>
  </si>
  <si>
    <t>CP02PMCI-RII01</t>
  </si>
  <si>
    <t>CP02PMCI-WFP01</t>
  </si>
  <si>
    <t>CP02PMCO</t>
  </si>
  <si>
    <t>CP02PMCO-SBS01</t>
  </si>
  <si>
    <t>CP02PMCO-RII01</t>
  </si>
  <si>
    <t>CP02PMCO-WFP01</t>
  </si>
  <si>
    <t>CP02PMUI</t>
  </si>
  <si>
    <t>Upstream Inshore</t>
  </si>
  <si>
    <t>CP02PMUI-SBS01</t>
  </si>
  <si>
    <t>CP02PMUI-RII01</t>
  </si>
  <si>
    <t>CP02PMUI-WFP01</t>
  </si>
  <si>
    <t>CP02PMUO</t>
  </si>
  <si>
    <t>CP02PMUO-SBS01</t>
  </si>
  <si>
    <t>CP02PMUO-RII01</t>
  </si>
  <si>
    <t>CP02PMUO-WFP01</t>
  </si>
  <si>
    <t>CP03ISSM</t>
  </si>
  <si>
    <t>Inshore</t>
  </si>
  <si>
    <t>CP03ISSM-SBD11</t>
  </si>
  <si>
    <t>CP03ISSM-SBD12</t>
  </si>
  <si>
    <t>CP03ISSM-RID26</t>
  </si>
  <si>
    <t>CP03ISSM-RID27</t>
  </si>
  <si>
    <t>CP03ISSM-MFD35</t>
  </si>
  <si>
    <t>CP03ISSM-MFD37</t>
  </si>
  <si>
    <t>CP03ISSP</t>
  </si>
  <si>
    <t>CP03ISSP-SP001</t>
  </si>
  <si>
    <t>CP04OSPM</t>
  </si>
  <si>
    <t>Offshore</t>
  </si>
  <si>
    <t>CP04OSPM-SBS11</t>
  </si>
  <si>
    <t>CP04OSPM-WFP01</t>
  </si>
  <si>
    <t>CP04OSSM</t>
  </si>
  <si>
    <t>CP04OSSM-SBD11</t>
  </si>
  <si>
    <t>CP04OSSM-SBD12</t>
  </si>
  <si>
    <t>CP04OSSM-RID26</t>
  </si>
  <si>
    <t>CP04OSSM-RID27</t>
  </si>
  <si>
    <t>CP04OSSM-MFD35</t>
  </si>
  <si>
    <t>CP04OSSM-MFD37</t>
  </si>
  <si>
    <t>Continental Margin</t>
  </si>
  <si>
    <t>Slope Base</t>
  </si>
  <si>
    <t>RS01SBPS-PC01A</t>
  </si>
  <si>
    <t>Platform Interface Controller [PC01A]</t>
  </si>
  <si>
    <t>RS01SBPS-SC01A</t>
  </si>
  <si>
    <t>Shallow Profiler Controller [SC01A]</t>
  </si>
  <si>
    <t>RS01SBPS-SF01A</t>
  </si>
  <si>
    <t>RS01SBPD-PD01A</t>
  </si>
  <si>
    <t>RS01SBPD-DP01A</t>
  </si>
  <si>
    <t>Deep Profiler [DP01A]</t>
  </si>
  <si>
    <t>RS01SLBS-MJ01A</t>
  </si>
  <si>
    <t>Medium-Power JBox [MJ01A]</t>
  </si>
  <si>
    <t>Southern Hydrate Ridge Summit 1</t>
  </si>
  <si>
    <t>RS01SUM1-LV01B</t>
  </si>
  <si>
    <t>Low Voltage Node [LV01B]</t>
  </si>
  <si>
    <t>RS01SUM1-LJ01B</t>
  </si>
  <si>
    <t>Southern Hydrate Ridge Summit 2</t>
  </si>
  <si>
    <t>RS01SUM2-MJ01B</t>
  </si>
  <si>
    <t>Axial Seamount</t>
  </si>
  <si>
    <t>Axial Base</t>
  </si>
  <si>
    <t>RS03AXBS-MJ03A</t>
  </si>
  <si>
    <t>RS03AXPS-LV03A</t>
  </si>
  <si>
    <t>RS03AXPS-PC03A</t>
  </si>
  <si>
    <t>Platform Interface Controller [PC03A]</t>
  </si>
  <si>
    <t>RS03AXPS-SC03A</t>
  </si>
  <si>
    <t>RS03AXPS-SF03A</t>
  </si>
  <si>
    <t>RS03AXPD-PD03A</t>
  </si>
  <si>
    <t>RS03AXPD-DP03A</t>
  </si>
  <si>
    <t>Deep Profiler [DP03A]</t>
  </si>
  <si>
    <t>RS03ASHS-MJ03B</t>
  </si>
  <si>
    <t>Central Caldera</t>
  </si>
  <si>
    <t>RS03CCAL-MJ03F</t>
  </si>
  <si>
    <t>Eastern Caldera</t>
  </si>
  <si>
    <t>RS03ECAL-MJ03E</t>
  </si>
  <si>
    <t>International District 1</t>
  </si>
  <si>
    <t>RS03INT1-MJ03C</t>
  </si>
  <si>
    <t>International District 2</t>
  </si>
  <si>
    <t>RS03INT2-MJ03D</t>
  </si>
  <si>
    <t>Mid Plate</t>
  </si>
  <si>
    <t>Primary Infrastructure</t>
  </si>
  <si>
    <t>GA01SUMO</t>
  </si>
  <si>
    <t>Apex</t>
  </si>
  <si>
    <t>Global Surface Mooring</t>
  </si>
  <si>
    <t>GA01SUMO-SBD11</t>
  </si>
  <si>
    <t>GA01SUMO-SBD12</t>
  </si>
  <si>
    <t>GA01SUMO-RID16</t>
  </si>
  <si>
    <t>GA01SUMO-RII11</t>
  </si>
  <si>
    <t>GA02HYPM</t>
  </si>
  <si>
    <t>Global Profiler Mooring</t>
  </si>
  <si>
    <t>GA02HYPM-WFP02</t>
  </si>
  <si>
    <t>Wire-Following Profiler 1</t>
  </si>
  <si>
    <t>GA02HYPM-WFP03</t>
  </si>
  <si>
    <t>Wire-Following Profiler 2</t>
  </si>
  <si>
    <t>GA03FLMA</t>
  </si>
  <si>
    <t>Flanking A</t>
  </si>
  <si>
    <t>Subsurface Mooring A</t>
  </si>
  <si>
    <t>GA03FLMA-RIS01</t>
  </si>
  <si>
    <t>GA03FLMB</t>
  </si>
  <si>
    <t>Flanking B</t>
  </si>
  <si>
    <t>Subsurface Mooring B</t>
  </si>
  <si>
    <t>GA03FLMB-RIS01</t>
  </si>
  <si>
    <t>GI01SUMO</t>
  </si>
  <si>
    <t>GI01SUMO-SBD11</t>
  </si>
  <si>
    <t>GI01SUMO-SBD12</t>
  </si>
  <si>
    <t>GI01SUMO-RID16</t>
  </si>
  <si>
    <t>GI01SUMO-RII11</t>
  </si>
  <si>
    <t>GI02HYPM</t>
  </si>
  <si>
    <t>GI02HYPM-WFP02</t>
  </si>
  <si>
    <t>GI03FLMA</t>
  </si>
  <si>
    <t>GI03FLMA-RIS01</t>
  </si>
  <si>
    <t>GI03FLMB</t>
  </si>
  <si>
    <t>GI03FLMB-RIS01</t>
  </si>
  <si>
    <t>GP02HYPM</t>
  </si>
  <si>
    <t>GP02HYPM-WFP02</t>
  </si>
  <si>
    <t>GP02HYPM-WFP03</t>
  </si>
  <si>
    <t>GP03FLMA</t>
  </si>
  <si>
    <t>GP03FLMA-RIS01</t>
  </si>
  <si>
    <t>GP03FLMB</t>
  </si>
  <si>
    <t>GP03FLMB-RIS01</t>
  </si>
  <si>
    <t>GS01SUMO</t>
  </si>
  <si>
    <t>GS01SUMO-SBD12</t>
  </si>
  <si>
    <t>GS01SUMO-RID16</t>
  </si>
  <si>
    <t>GS01SUMO-RII11</t>
  </si>
  <si>
    <t>GS02HYPM</t>
  </si>
  <si>
    <t>GS02HYPM-WFP02</t>
  </si>
  <si>
    <t>GS02HYPM-WFP03</t>
  </si>
  <si>
    <t>GS03FLMA</t>
  </si>
  <si>
    <t>GS03FLMA-RIS01</t>
  </si>
  <si>
    <t>GS03FLMB</t>
  </si>
  <si>
    <t>GS03FLMB-RIS01</t>
  </si>
  <si>
    <t>RSN Site Name</t>
  </si>
  <si>
    <t>Platform (Node Description)</t>
  </si>
  <si>
    <t>Assembly Code</t>
  </si>
  <si>
    <t>Assembly Site Sequence</t>
  </si>
  <si>
    <t>RSN Assembly Name NEW</t>
  </si>
  <si>
    <t>Depth (M)</t>
  </si>
  <si>
    <t>01A</t>
  </si>
  <si>
    <t>2908</t>
  </si>
  <si>
    <t>SBPS</t>
  </si>
  <si>
    <t>2905</t>
  </si>
  <si>
    <t>CTD</t>
  </si>
  <si>
    <t>On Platform</t>
  </si>
  <si>
    <t>DO</t>
  </si>
  <si>
    <t>pH</t>
  </si>
  <si>
    <t>Fluorometer</t>
  </si>
  <si>
    <t>ADCP-150KHz</t>
  </si>
  <si>
    <t>Digital Still Camera</t>
  </si>
  <si>
    <t>BB Hydrophone</t>
  </si>
  <si>
    <t>Shallow Profiler Float</t>
  </si>
  <si>
    <t>2D</t>
  </si>
  <si>
    <t>Optical Attenuation</t>
  </si>
  <si>
    <t>Spectral Irradiance</t>
  </si>
  <si>
    <t>Nitrate</t>
  </si>
  <si>
    <t>Current Meter, Temp</t>
  </si>
  <si>
    <t>Off Node, Wet Mate</t>
  </si>
  <si>
    <t>2906</t>
  </si>
  <si>
    <t>On Node, Dry Mate</t>
  </si>
  <si>
    <t>Off Node, Dry Mate</t>
  </si>
  <si>
    <t>2924</t>
  </si>
  <si>
    <t>Part of CTD Package</t>
  </si>
  <si>
    <t>SBPD</t>
  </si>
  <si>
    <t>On Deep Profiler</t>
  </si>
  <si>
    <t>SLBS</t>
  </si>
  <si>
    <t>Broadband Seismometer</t>
  </si>
  <si>
    <t>LF Hydrophone</t>
  </si>
  <si>
    <t>Part of Seismometer Package</t>
  </si>
  <si>
    <t xml:space="preserve">Pressure </t>
  </si>
  <si>
    <t>SUM1</t>
  </si>
  <si>
    <t>779</t>
  </si>
  <si>
    <t>Wet Mate Off Node</t>
  </si>
  <si>
    <t>Low Frequency Hydrophone</t>
  </si>
  <si>
    <t>Part of OBSBB Package</t>
  </si>
  <si>
    <t>Short Period Seismometer</t>
  </si>
  <si>
    <t>Pressure</t>
  </si>
  <si>
    <t>Dry Mate Off Node</t>
  </si>
  <si>
    <t>811</t>
  </si>
  <si>
    <t>OSMO</t>
  </si>
  <si>
    <t>Not Cabled</t>
  </si>
  <si>
    <t>FLOBN</t>
  </si>
  <si>
    <t>Mass Spectrometer</t>
  </si>
  <si>
    <t>ADCP</t>
  </si>
  <si>
    <t>03A</t>
  </si>
  <si>
    <t>AXBS</t>
  </si>
  <si>
    <t>2642</t>
  </si>
  <si>
    <t>AXPS</t>
  </si>
  <si>
    <t>2594</t>
  </si>
  <si>
    <t>Shallow Profiler Controller [SC03A]</t>
  </si>
  <si>
    <t>2639</t>
  </si>
  <si>
    <t>2522</t>
  </si>
  <si>
    <t>AXPD</t>
  </si>
  <si>
    <t>2465</t>
  </si>
  <si>
    <t>ASHS</t>
  </si>
  <si>
    <t>03B</t>
  </si>
  <si>
    <t>1552</t>
  </si>
  <si>
    <t>OSMO Sampler</t>
  </si>
  <si>
    <t>Thermister Array</t>
  </si>
  <si>
    <t>CCAL</t>
  </si>
  <si>
    <t>03F</t>
  </si>
  <si>
    <t>1526</t>
  </si>
  <si>
    <t>Bottom Pressure Tilt</t>
  </si>
  <si>
    <t>Broad Band Seismometer</t>
  </si>
  <si>
    <t>Part of OBSBB</t>
  </si>
  <si>
    <t>ECAL</t>
  </si>
  <si>
    <t>03E</t>
  </si>
  <si>
    <t>1516</t>
  </si>
  <si>
    <t>INT1</t>
  </si>
  <si>
    <t>03C</t>
  </si>
  <si>
    <t>1520</t>
  </si>
  <si>
    <t>RAS</t>
  </si>
  <si>
    <t>PPS</t>
  </si>
  <si>
    <t>Part of RAS</t>
  </si>
  <si>
    <t>H2</t>
  </si>
  <si>
    <t>INT2</t>
  </si>
  <si>
    <t>03D</t>
  </si>
  <si>
    <t>1527</t>
  </si>
  <si>
    <t>HD Video Camera</t>
  </si>
  <si>
    <t>05A</t>
  </si>
  <si>
    <t>2820</t>
  </si>
  <si>
    <t>RSN Reference Designator Spreadsheet, 4115-69744</t>
  </si>
  <si>
    <t>C. McGuire</t>
  </si>
  <si>
    <t>1-00</t>
  </si>
  <si>
    <t>Corrections to ensure compliance with Functional Block Diagrams</t>
  </si>
  <si>
    <t>1-01</t>
  </si>
  <si>
    <t>Added the word Cabled as a discriptor</t>
  </si>
  <si>
    <t>2015-06-01</t>
  </si>
  <si>
    <t>1300-00493</t>
  </si>
  <si>
    <t>Initial Baseline of OOI Marine Infrastructure Vocabulary and Reference Designators; update, reconcile, and merge 1100-00005, 3102-00008, and 4115-69744.</t>
  </si>
  <si>
    <t>PCO2</t>
  </si>
  <si>
    <t>2609</t>
  </si>
  <si>
    <t>301</t>
  </si>
  <si>
    <t>009</t>
  </si>
  <si>
    <t>039</t>
  </si>
  <si>
    <t>040</t>
  </si>
  <si>
    <t>043</t>
  </si>
  <si>
    <t>044</t>
  </si>
  <si>
    <t>045</t>
  </si>
  <si>
    <t>046</t>
  </si>
  <si>
    <t>047</t>
  </si>
  <si>
    <t>048</t>
  </si>
  <si>
    <t>049</t>
  </si>
  <si>
    <t>050</t>
  </si>
  <si>
    <t>007</t>
  </si>
  <si>
    <t>061</t>
  </si>
  <si>
    <t>062</t>
  </si>
  <si>
    <t>063</t>
  </si>
  <si>
    <t>064</t>
  </si>
  <si>
    <t>065</t>
  </si>
  <si>
    <t>066</t>
  </si>
  <si>
    <t>067</t>
  </si>
  <si>
    <t>068</t>
  </si>
  <si>
    <t>069</t>
  </si>
  <si>
    <t>060</t>
  </si>
  <si>
    <t>071</t>
  </si>
  <si>
    <t>070</t>
  </si>
  <si>
    <t>1-03</t>
  </si>
  <si>
    <t>2015-06-12</t>
  </si>
  <si>
    <t>Implemented changes identified in CCB review on 6-1-2015</t>
  </si>
  <si>
    <t>2015-07-27</t>
  </si>
  <si>
    <t>Implemented small changes identified through system development and test. Submitted to CCB on 7-28-2015.</t>
  </si>
  <si>
    <t>2015-08-01</t>
  </si>
  <si>
    <t>Implemented changes identified in review during/prior to CCB dated 2015-07-28. Incorporates changes to global profiling gliders, inductive ID inserted as sequence numbers on global flanking moorings, fixes to RSN elements missed in previous reviews, and assorted other small updates identified in system development and test. Changes are highlighted in yellow.</t>
  </si>
  <si>
    <t>1-04</t>
  </si>
  <si>
    <t>2015-08-14</t>
  </si>
  <si>
    <t>Cleared out the color coding that identified recent changes for the CCB review. Added "Node" in the title of column G on the Vocabulary tab to reflect common usage of that term in the team.</t>
  </si>
  <si>
    <t>1-05</t>
  </si>
  <si>
    <t>Actually made the changes identified in v1-04 above.</t>
  </si>
  <si>
    <t>RS01SLBS-LJ01A</t>
  </si>
  <si>
    <t>RS03AXBS-LJ03A</t>
  </si>
  <si>
    <t>1-06</t>
  </si>
  <si>
    <t>2015-08-21</t>
  </si>
  <si>
    <t>Made two changes in the vocabulary tab (highlighted yellow) that should have been included in v1-04 above.</t>
  </si>
  <si>
    <t>1-07</t>
  </si>
  <si>
    <t>2015-08-31</t>
  </si>
  <si>
    <t>700</t>
  </si>
  <si>
    <t>400</t>
  </si>
  <si>
    <t>133</t>
  </si>
  <si>
    <t>91.5</t>
  </si>
  <si>
    <t>450</t>
  </si>
  <si>
    <t>427</t>
  </si>
  <si>
    <t>104</t>
  </si>
  <si>
    <t>125</t>
  </si>
  <si>
    <t>70</t>
  </si>
  <si>
    <t>425</t>
  </si>
  <si>
    <t>2300</t>
  </si>
  <si>
    <t>1700</t>
  </si>
  <si>
    <t>2000</t>
  </si>
  <si>
    <t>64" Sphere</t>
  </si>
  <si>
    <t>150</t>
  </si>
  <si>
    <t>CGSN Corrections:  Sequence # changes for OSNAP instruments at Irmigner; Capture Coastal ADCP modem ID in Sequence #; Corrected Global Subsurface Mooring depths and locations; corrected DCL #s for CG and EA.</t>
  </si>
  <si>
    <t>1-08</t>
  </si>
  <si>
    <t>2015-09-11</t>
  </si>
  <si>
    <t>Hydrogen Sensor</t>
  </si>
  <si>
    <t>HYDGN</t>
  </si>
  <si>
    <t>M01</t>
  </si>
  <si>
    <t>Add RefDes for H2 sensors on Coastal and Global Surface Moorings; updated Node and Port #s on Global Subsurface Moorings.</t>
  </si>
  <si>
    <t>Surface Piercing Profiler Body</t>
  </si>
  <si>
    <t>1-09/10</t>
  </si>
  <si>
    <t>2015-11-04</t>
  </si>
  <si>
    <t>2015-10-17</t>
  </si>
  <si>
    <t>Assorted bug fixes. Tagged in yellow highlight.</t>
  </si>
  <si>
    <t>1-11</t>
  </si>
  <si>
    <t>Changed coastal surface piercing profiler ACOMM location on the mooring stack to Surface Piercing Profiler Body.</t>
  </si>
  <si>
    <t>S Gaul</t>
  </si>
  <si>
    <t>Note: We need to add reference designators for platform control components. We also need to change gliders to generic …nnn numbers rather than 001-006</t>
  </si>
  <si>
    <t>We need to remove the cabled surface piercing profiler from Endurance.</t>
  </si>
  <si>
    <t>Replace RS01SUM2-MJ01B-00-FLOBNA101 with RS01SUM2-MJ01B-FLOBNM101 Description: Benthic Flow- "Mosquito", and RS01SUM2-MJ01B-FLOBNC101 Description: Benthic Flow- "CAT"</t>
  </si>
  <si>
    <t>M. Harrington</t>
  </si>
  <si>
    <t>1-13</t>
  </si>
  <si>
    <t>2015-12-16</t>
  </si>
  <si>
    <t>Added RSN Shore Station Tab</t>
  </si>
  <si>
    <t>SS</t>
  </si>
  <si>
    <t>PACC</t>
  </si>
  <si>
    <t>Power Feed Equipment</t>
  </si>
  <si>
    <t>UPS-A</t>
  </si>
  <si>
    <t>UPS-B</t>
  </si>
  <si>
    <t>Optical Transport Network North A</t>
  </si>
  <si>
    <t>Optical Transport Network North B</t>
  </si>
  <si>
    <t>Optical Transport Network South A</t>
  </si>
  <si>
    <t>Optical Transport Network South B</t>
  </si>
  <si>
    <t>0A</t>
  </si>
  <si>
    <t>PFE</t>
  </si>
  <si>
    <t>UPS</t>
  </si>
  <si>
    <t>OTN</t>
  </si>
  <si>
    <t>NA</t>
  </si>
  <si>
    <t>NB</t>
  </si>
  <si>
    <t>SA</t>
  </si>
  <si>
    <t>Force 10 Network Switch North A</t>
  </si>
  <si>
    <t>F10</t>
  </si>
  <si>
    <t>Force 10 Network Switch North B</t>
  </si>
  <si>
    <t>Force 10 Network Switch South A</t>
  </si>
  <si>
    <t>Force 10 Network Switch South B</t>
  </si>
  <si>
    <t>Time Server North</t>
  </si>
  <si>
    <t>TS0</t>
  </si>
  <si>
    <t>0N</t>
  </si>
  <si>
    <t>Time Server South</t>
  </si>
  <si>
    <t>0S</t>
  </si>
  <si>
    <t>1-14</t>
  </si>
  <si>
    <t>2015-12-30</t>
  </si>
  <si>
    <t>Added reference designators for platform controll components for CGSN and EA Arrays</t>
  </si>
  <si>
    <t>C11</t>
  </si>
  <si>
    <t>CPMEN</t>
  </si>
  <si>
    <t>DCLEN</t>
  </si>
  <si>
    <t>CPM</t>
  </si>
  <si>
    <t>C21</t>
  </si>
  <si>
    <t>Controller</t>
  </si>
  <si>
    <t>SIOEN</t>
  </si>
  <si>
    <t>Load cage</t>
  </si>
  <si>
    <t>WFP Controller</t>
  </si>
  <si>
    <t>WFPEN</t>
  </si>
  <si>
    <t>Secondary Controller</t>
  </si>
  <si>
    <t>Main Controller</t>
  </si>
  <si>
    <t>ENG00</t>
  </si>
  <si>
    <t>DCL 11</t>
  </si>
  <si>
    <t>DCL 12</t>
  </si>
  <si>
    <t>DCL 16</t>
  </si>
  <si>
    <t>4634</t>
  </si>
  <si>
    <t>2373</t>
  </si>
  <si>
    <t>4623</t>
  </si>
  <si>
    <t>1510</t>
  </si>
  <si>
    <t>5034</t>
  </si>
  <si>
    <t>5023</t>
  </si>
  <si>
    <t>2573</t>
  </si>
  <si>
    <t>2592</t>
  </si>
  <si>
    <t>2093</t>
  </si>
  <si>
    <t>4038</t>
  </si>
  <si>
    <t>4042</t>
  </si>
  <si>
    <t>DCL 26</t>
  </si>
  <si>
    <t>DCL 27</t>
  </si>
  <si>
    <t>CPM 2</t>
  </si>
  <si>
    <t>CPM 1</t>
  </si>
  <si>
    <t>C31</t>
  </si>
  <si>
    <t>DCL 35</t>
  </si>
  <si>
    <t>DCL 37</t>
  </si>
  <si>
    <t>CPM 3</t>
  </si>
  <si>
    <t>CNSP</t>
  </si>
  <si>
    <t>SPPEN</t>
  </si>
  <si>
    <t>ISSP</t>
  </si>
  <si>
    <t>STC</t>
  </si>
  <si>
    <t>STCEN</t>
  </si>
  <si>
    <t>DCL 17</t>
  </si>
  <si>
    <t>1-15</t>
  </si>
  <si>
    <t>2016-01-15</t>
  </si>
  <si>
    <t>EA and Global ACOMM updates</t>
  </si>
  <si>
    <t>S. White, J. Fram</t>
  </si>
  <si>
    <t>1-16</t>
  </si>
  <si>
    <t>2016-01-18</t>
  </si>
  <si>
    <t>7</t>
  </si>
  <si>
    <t>Surface Piercing Profiler Mooring</t>
  </si>
  <si>
    <t>Surface Piercing Profiler</t>
  </si>
  <si>
    <t>580</t>
  </si>
  <si>
    <t>87</t>
  </si>
  <si>
    <t>540</t>
  </si>
  <si>
    <t>29</t>
  </si>
  <si>
    <t>-3</t>
  </si>
  <si>
    <t>Buoy Tower</t>
  </si>
  <si>
    <t>-5</t>
  </si>
  <si>
    <t>Minor typo fixes; made change noted in row 15 above. Changed Endurance I207-211 from 001 to P01 for consistency with Pioneer. For EA and CP surface moorings, changed NSIF instrument depth from 5m to 7m. Changed depths of some instruments as follows: CE04OSBP - 500-&gt;580m, CE09OSSM &amp; CE09OSPM 500-&gt;540m, CE07SHSM &amp; CE07SHSP 80-&gt;87m, and CE06ISSM &amp; CE06ISPP 25-&gt;29m. Changed "Buoy Tower" instrument "depths" to -3/5m to indicate they are above the water.</t>
  </si>
  <si>
    <t>1-17</t>
  </si>
  <si>
    <t>2016-01-27</t>
  </si>
  <si>
    <t>Consolidate all updates and update the name/date. Ready for CCB review. Changed CE09OSSM-MFD37-01-OPTAAC000 from OPTAA-D to OPTAA-C.</t>
  </si>
  <si>
    <t>1-18</t>
  </si>
  <si>
    <t>Shore Station</t>
  </si>
  <si>
    <t>GA02HYPM-MPM01</t>
  </si>
  <si>
    <t>GI02HYPM-MPM01</t>
  </si>
  <si>
    <t>GP02HYPM-MPM01</t>
  </si>
  <si>
    <t>GS02HYPM-MPM01</t>
  </si>
  <si>
    <t>GS02HYPM-RIM01</t>
  </si>
  <si>
    <t>GA02HYPM-RIM01</t>
  </si>
  <si>
    <t>GI02HYPM-RIM01</t>
  </si>
  <si>
    <t>GP02HYPM-RIM01</t>
  </si>
  <si>
    <t>GP03FLMA-RIM01</t>
  </si>
  <si>
    <t>GS03FLMA-RIM01</t>
  </si>
  <si>
    <t>GA03FLMA-RIM01</t>
  </si>
  <si>
    <t>GI03FLMA-RIM01</t>
  </si>
  <si>
    <t>GI03FLMB-RIM01</t>
  </si>
  <si>
    <t>GP03FLMB-RIM01</t>
  </si>
  <si>
    <t>GS03FLMB-RIM01</t>
  </si>
  <si>
    <t>GA03FLMB-RIM01</t>
  </si>
  <si>
    <t>We need to resolve how to list gliders; keep the 001-006 designation or go to GL### with a note or whatever. Mike V says that RS03ASPI-PN03B-06-CAMHDA301 is incorrect and needs to be changed to RS03ASHS-PN03B-06-CAMHDA301. We need to resolve where cabled Endurance components are listed. We need to resolve whether all cabled components are listed on a single tab. Fixed errors on vocabulary sheet column A. We need to clean-up platform level lines on coastal and global tabs as suggested by Sheri; see GS tab for an example (lines 4, 57, 74, 95).</t>
  </si>
  <si>
    <t>2016-03-09</t>
  </si>
  <si>
    <t>1-19</t>
  </si>
  <si>
    <t>Open Ocean Glider</t>
  </si>
  <si>
    <t>Global Profiling Glider</t>
  </si>
  <si>
    <t>nnn</t>
  </si>
  <si>
    <t>Coastal Glider</t>
  </si>
  <si>
    <t>The nnn in the nominal reference designators listed above is replaced by the three digit serial number for each of the physical gliders deployed.</t>
  </si>
  <si>
    <t>NOTE: Each coastal array (Pioneer and Endurance) platform set nominally includes six Coastal Gliders.</t>
  </si>
  <si>
    <t>NOTE: Each global array platform set nominally includes three Open Ocean Gliders and two Global Profiling Gliders.</t>
  </si>
  <si>
    <t>RS01SLBS-PN01A</t>
  </si>
  <si>
    <t>RS03AXBS-PN03A</t>
  </si>
  <si>
    <t>OSPI</t>
  </si>
  <si>
    <t>SHDR</t>
  </si>
  <si>
    <t>Small fixes per CCB comment. Deleted ACOMM line items. Added Cabled shore station to the vocabulary tab. Split cabled Endurance into a separate tab, renamed cabled tabs to use CA rather than RSN. Deleted redundant RS03 CAMHD. Modified glider listings to use the GLnnn form and added associated notes. Assorted correction is cabled reference designators per input from Mike Harrington.</t>
  </si>
  <si>
    <t>1-20</t>
  </si>
  <si>
    <t>2016-03-14</t>
  </si>
  <si>
    <t>2016-03-10</t>
  </si>
  <si>
    <t>CCB Version</t>
  </si>
  <si>
    <t>1300-00527</t>
  </si>
  <si>
    <t>NOTE: Coastal gliders are constructed to operate either at 200m or 1000m depth and are deployed to specific operating sites/routes accordingly.</t>
  </si>
  <si>
    <t>These operating depths are defined/assigned based on glider configuration and mission at deployment.</t>
  </si>
  <si>
    <t>RS01SHDR-PN01B</t>
  </si>
  <si>
    <t>1-21</t>
  </si>
  <si>
    <t>2016-03-18</t>
  </si>
  <si>
    <t>Final cleanup after the 2016-03-10 CCB. Mostly repaired entry errors and sins of omission.</t>
  </si>
  <si>
    <t>Wet Mate - Off Node</t>
  </si>
  <si>
    <t>1-22</t>
  </si>
  <si>
    <t>Reference Designators for CPMs and DCLs on Pioneer Surface Mooring MFNs changed Node Code from "RI" to "MF".</t>
  </si>
  <si>
    <t>1-23</t>
  </si>
  <si>
    <t>Clean version post 3-18-16 CCB.</t>
  </si>
  <si>
    <t xml:space="preserve"> Endurance (CE)</t>
  </si>
  <si>
    <t>Standard Power Surface Mooring</t>
  </si>
  <si>
    <t>Low Power Surface Mooring</t>
  </si>
  <si>
    <t>High Power Surface Mooring</t>
  </si>
  <si>
    <t>Mobile Assets</t>
  </si>
  <si>
    <t>Pioneer (CP)</t>
  </si>
  <si>
    <t>ADCP Float</t>
  </si>
  <si>
    <t>Open Ocean Glider 1</t>
  </si>
  <si>
    <t>Irminger Sea (GI)</t>
  </si>
  <si>
    <t>Argentine Basin (GA)</t>
  </si>
  <si>
    <t>Southern Ocean (GS)</t>
  </si>
  <si>
    <t>1-24</t>
  </si>
  <si>
    <t>2016-05-12</t>
  </si>
  <si>
    <t>Assorted repairs including: line 27 on Pioneer, lines 60-70 on Papa</t>
  </si>
  <si>
    <t>NOTE: In the first deployment of GI01SUMO, and only the first (Sep 2013), the following two instruments were included in place of the CTDBPs installed in later deployments.</t>
  </si>
  <si>
    <t>NOTE: In the first deployment of GI01SUMO, and only the first (Feb 2013), the following two instruments were included in place of the CTDBPs installed in later deployments.</t>
  </si>
  <si>
    <t>NOTE: In the first deployment of GI01SUMO, and only the first (Mar 2015), the following two instruments were included in place of the CTDBPs installed in later deployments.</t>
  </si>
  <si>
    <t>1-25</t>
  </si>
  <si>
    <t>2016-05-26</t>
  </si>
  <si>
    <t>NOTE: For Papa deployment 3 (summer 2015 deployment), the profiling gliders were configured as shown below. For all global deployments after Papa 3, the configuration is/will be as described above.</t>
  </si>
  <si>
    <t>Global Profiling Glider 2</t>
  </si>
  <si>
    <t>515</t>
  </si>
  <si>
    <t>514</t>
  </si>
  <si>
    <t>NOTE: Deep profiler depths are sometimes identified as "Var". These should be nominal max depth.</t>
  </si>
  <si>
    <t>NOTE: Each coastal array (Pioneer and Endurance) platform set nominally includes six Coastal Gliders and two AUVs.</t>
  </si>
  <si>
    <t>AUV</t>
  </si>
  <si>
    <t>Added notes on global sites referencing additional/different instruments installed in early deployments. Corrected several Endurance port assignments per Russ D and Jon F. Repaired damage done to instrument counts over time. Added controller/ENG on deep profilers. Changed AUV listing to use "nnn" serial number rather than 001/002.</t>
  </si>
  <si>
    <t>1-26</t>
  </si>
  <si>
    <t>2016-06-20</t>
  </si>
  <si>
    <t>Fixed RS03ASHS-PN03B-H6-CAMHDA301.</t>
  </si>
  <si>
    <t>1-27</t>
  </si>
  <si>
    <t>2016-06-29</t>
  </si>
  <si>
    <t>L. Smith</t>
  </si>
  <si>
    <t>Reference Designator</t>
  </si>
  <si>
    <t>TOC L1</t>
  </si>
  <si>
    <t>TOC L2</t>
  </si>
  <si>
    <t>TOC L3</t>
  </si>
  <si>
    <t>TOC L4</t>
  </si>
  <si>
    <t>Manufacturer</t>
  </si>
  <si>
    <t>Model</t>
  </si>
  <si>
    <t>CE01ISSM-MFC31</t>
  </si>
  <si>
    <t>CE01ISSM-MFC31-00-CPMENG000</t>
  </si>
  <si>
    <t>CE01ISSM-MFD35-00-DCLENG000</t>
  </si>
  <si>
    <t>CE01ISSM-MFD35-01-VEL3DD000</t>
  </si>
  <si>
    <t>CE01ISSM-MFD35-02-PRESFA000</t>
  </si>
  <si>
    <t>CE01ISSM-MFD35-04-ADCPTM000</t>
  </si>
  <si>
    <t>CE01ISSM-MFD35-05-PCO2WB000</t>
  </si>
  <si>
    <t>CE01ISSM-MFD35-06-PHSEND000</t>
  </si>
  <si>
    <t>CE01ISSM-MFD37-00-DCLENG000</t>
  </si>
  <si>
    <t>CE01ISSM-MFD37-01-OPTAAD000</t>
  </si>
  <si>
    <t>CE01ISSM-MFD37-03-CTDBPC000</t>
  </si>
  <si>
    <t>CE01ISSM-MFD37-03-DOSTAD000</t>
  </si>
  <si>
    <t>CE01ISSM-MFD37-06-CAMDSA000</t>
  </si>
  <si>
    <t>CE01ISSM-MFD37-07-ZPLSCC000</t>
  </si>
  <si>
    <t>CE01ISSM-RID16-00-DCLENG000</t>
  </si>
  <si>
    <t>CE01ISSM-RID16-01-OPTAAD000</t>
  </si>
  <si>
    <t>CE01ISSM-RID16-02-FLORTD000</t>
  </si>
  <si>
    <t>CE01ISSM-RID16-03-CTDBPC000</t>
  </si>
  <si>
    <t>CE01ISSM-RID16-03-DOSTAD000</t>
  </si>
  <si>
    <t>CE01ISSM-RID16-04-VELPTA000</t>
  </si>
  <si>
    <t>CE01ISSM-RID16-05-PCO2WB000</t>
  </si>
  <si>
    <t>CE01ISSM-RID16-06-PHSEND000</t>
  </si>
  <si>
    <t>CE01ISSM-RID16-07-NUTNRB000</t>
  </si>
  <si>
    <t>CE01ISSM-RID16-08-SPKIRB000</t>
  </si>
  <si>
    <t>CE01ISSM-SBC11</t>
  </si>
  <si>
    <t>CE01ISSM-SBC11-00-CPMENG000</t>
  </si>
  <si>
    <t>CE01ISSM-SBD17-00-DCLENG000</t>
  </si>
  <si>
    <t>CE01ISSM-SBD17-01-MOPAK0000</t>
  </si>
  <si>
    <t>CE01ISSM-SBD17-06-CTDBPC000</t>
  </si>
  <si>
    <t>CE01ISSM-SBD17-06-FLORTD000</t>
  </si>
  <si>
    <t>CE01ISSM-SBD17-04-VELPTA000</t>
  </si>
  <si>
    <t>CE01ISSP-SP001-00-SPPENG000</t>
  </si>
  <si>
    <t>CE01ISSP-SP001-02-DOSTAJ000</t>
  </si>
  <si>
    <t>CE01ISSP-SP001-04-OPTAAJ000</t>
  </si>
  <si>
    <t>CE01ISSP-SP001-05-VELPTJ000</t>
  </si>
  <si>
    <t>CE01ISSP-SP001-06-NUTNRJ000</t>
  </si>
  <si>
    <t>CE01ISSP-SP001-07-SPKIRJ000</t>
  </si>
  <si>
    <t>CE01ISSP-SP001-08-FLORTJ000</t>
  </si>
  <si>
    <t>CE01ISSP-SP001-09-CTDPFJ000</t>
  </si>
  <si>
    <t>CE01ISSP-SP001-10-PARADJ000</t>
  </si>
  <si>
    <t>CE02SHBP-LJ01D-05-ADCPTB104</t>
  </si>
  <si>
    <t>CE02SHBP-LJ01D-06-CTDBPN106</t>
  </si>
  <si>
    <t>CE02SHBP-LJ01D-06-DOSTAD106</t>
  </si>
  <si>
    <t>CE02SHBP-LJ01D-07-VEL3DC108</t>
  </si>
  <si>
    <t>CE02SHBP-LJ01D-08-OPTAAD106</t>
  </si>
  <si>
    <t>CE02SHBP-LJ01D-09-PCO2WB103</t>
  </si>
  <si>
    <t>CE02SHBP-LJ01D-10-PHSEND103</t>
  </si>
  <si>
    <t>CE02SHBP-LJ01D-11-HYDBBA106</t>
  </si>
  <si>
    <t>CE02SHBP-MJ01C-07-ZPLSCB101</t>
  </si>
  <si>
    <t>CE02SHBP-MJ01C-08-CAMDSB107</t>
  </si>
  <si>
    <t>CE02SHSM-RIC21</t>
  </si>
  <si>
    <t>CE02SHSM-RIC21-00-CPMENG000</t>
  </si>
  <si>
    <t>CE02SHSM-RID26-00-DCLENG000</t>
  </si>
  <si>
    <t>CE02SHSM-RID26-01-ADCPTA000</t>
  </si>
  <si>
    <t>CE02SHSM-RID26-04-VELPTA000</t>
  </si>
  <si>
    <t>CE02SHSM-RID26-06-PHSEND000</t>
  </si>
  <si>
    <t>CE02SHSM-RID26-07-NUTNRB000</t>
  </si>
  <si>
    <t>CE02SHSM-RID26-08-SPKIRB000</t>
  </si>
  <si>
    <t>CE02SHSM-RID27-00-DCLENG000</t>
  </si>
  <si>
    <t>CE02SHSM-RID27-01-OPTAAD000</t>
  </si>
  <si>
    <t>CE02SHSM-RID27-02-FLORTD000</t>
  </si>
  <si>
    <t>CE02SHSM-RID27-03-CTDBPC000</t>
  </si>
  <si>
    <t>CE02SHSM-RID27-04-DOSTAD000</t>
  </si>
  <si>
    <t>CE02SHSM-SBC11</t>
  </si>
  <si>
    <t>CE02SHSM-SBC11-00-CPMENG000</t>
  </si>
  <si>
    <t>CE02SHSM-SBD11-00-DCLENG000</t>
  </si>
  <si>
    <t>CE02SHSM-SBD11-01-MOPAK0000</t>
  </si>
  <si>
    <t>CE02SHSM-SBD11-02-HYDGN0000</t>
  </si>
  <si>
    <t>CE02SHSM-SBD11-04-VELPTA000</t>
  </si>
  <si>
    <t>CE02SHSM-SBD11-06-METBKA000</t>
  </si>
  <si>
    <t>CE02SHSM-SBD12-00-DCLENG000</t>
  </si>
  <si>
    <t>CE02SHSM-SBD12-03-HYDGN0000</t>
  </si>
  <si>
    <t>CE02SHSM-SBD12-04-PCO2AA000</t>
  </si>
  <si>
    <t>CE02SHSM-SBD12-05-WAVSSA000</t>
  </si>
  <si>
    <t>CE02SHSM-SBD12-08-FDCHPA000</t>
  </si>
  <si>
    <t>CE02SHSP-SP001-00-SPPENG000</t>
  </si>
  <si>
    <t>CE02SHSP-SP001-01-DOSTAJ000</t>
  </si>
  <si>
    <t>CE02SHSP-SP001-02-VELPTJ000</t>
  </si>
  <si>
    <t>CE02SHSP-SP001-04-OPTAAJ000</t>
  </si>
  <si>
    <t>CE02SHSP-SP001-05-NUTNRJ000</t>
  </si>
  <si>
    <t>CE02SHSP-SP001-06-SPKIRJ000</t>
  </si>
  <si>
    <t>CE02SHSP-SP001-07-FLORTJ000</t>
  </si>
  <si>
    <t>CE02SHSP-SP001-08-CTDPFJ000</t>
  </si>
  <si>
    <t>CE02SHSP-SP001-09-PARADJ000</t>
  </si>
  <si>
    <t>CE04OSBP-LJ01C-05-ADCPSI103</t>
  </si>
  <si>
    <t>CE04OSBP-LJ01C-06-CTDBPO108</t>
  </si>
  <si>
    <t>CE04OSBP-LJ01C-06-DOSTAD108</t>
  </si>
  <si>
    <t>CE04OSBP-LJ01C-07-VEL3DC107</t>
  </si>
  <si>
    <t>CE04OSBP-LJ01C-08-OPTAAC104</t>
  </si>
  <si>
    <t>CE04OSBP-LJ01C-09-PCO2WB104</t>
  </si>
  <si>
    <t>CE04OSBP-LJ01C-10-PHSEND107</t>
  </si>
  <si>
    <t>CE04OSBP-LJ01C-11-HYDBBA105</t>
  </si>
  <si>
    <t>CE04OSBP-LV01C-06-CAMDSB106</t>
  </si>
  <si>
    <t>CE04OSPD-DP01B-01-CTDPFL105</t>
  </si>
  <si>
    <t>CE04OSPD-DP01B-02-VEL3DA105</t>
  </si>
  <si>
    <t>CE04OSPD-DP01B-04-FLCDRA103</t>
  </si>
  <si>
    <t>CE04OSPD-DP01B-04-FLNTUA103</t>
  </si>
  <si>
    <t>CE04OSPD-DP01B-06-DOSTAD105</t>
  </si>
  <si>
    <t>CE04OSPS-PC01B-05-ZPLSCB102</t>
  </si>
  <si>
    <t>CE04OSPS-PC01B-4A-CTDPFA109</t>
  </si>
  <si>
    <t>CE04OSPS-PC01B-4A-DOSTAD109</t>
  </si>
  <si>
    <t>CE04OSPS-PC01B-4B-PHSENA106</t>
  </si>
  <si>
    <t>CE04OSPS-PC01B-4C-PCO2WA105</t>
  </si>
  <si>
    <t>CE04OSPS-SF01B-2A-CTDPFA107</t>
  </si>
  <si>
    <t>CE04OSPS-SF01B-2A-DOFSTA107</t>
  </si>
  <si>
    <t>CE04OSPS-SF01B-2B-PHSENA108</t>
  </si>
  <si>
    <t>CE04OSPS-SF01B-3A-FLORTD104</t>
  </si>
  <si>
    <t>CE04OSPS-SF01B-3B-OPTAAD105</t>
  </si>
  <si>
    <t>CE04OSPS-SF01B-3C-PARADA102</t>
  </si>
  <si>
    <t>CE04OSPS-SF01B-3D-SPKIRA102</t>
  </si>
  <si>
    <t>CE04OSPS-SF01B-4A-NUTNRA102</t>
  </si>
  <si>
    <t>CE04OSPS-SF01B-4B-VELPTD106</t>
  </si>
  <si>
    <t>CE04OSPS-SF01B-4F-PCO2WA102</t>
  </si>
  <si>
    <t>CE04OSSM-RIC21</t>
  </si>
  <si>
    <t>CE04OSSM-RIC21-00-CPMENG000</t>
  </si>
  <si>
    <t>CE04OSSM-RID26-00-DCLENG000</t>
  </si>
  <si>
    <t>CE04OSSM-RID26-01-ADCPTC000</t>
  </si>
  <si>
    <t>CE04OSSM-RID26-04-VELPTA000</t>
  </si>
  <si>
    <t>CE04OSSM-RID26-06-PHSEND000</t>
  </si>
  <si>
    <t>CE04OSSM-RID26-07-NUTNRB000</t>
  </si>
  <si>
    <t>CE04OSSM-RID26-08-SPKIRB000</t>
  </si>
  <si>
    <t>CE04OSSM-RID27-00-DCLENG000</t>
  </si>
  <si>
    <t>CE04OSSM-RID27-01-OPTAAD000</t>
  </si>
  <si>
    <t>CE04OSSM-RID27-02-FLORTD000</t>
  </si>
  <si>
    <t>CE04OSSM-RID27-03-CTDBPC000</t>
  </si>
  <si>
    <t>CE04OSSM-RID27-04-DOSTAD000</t>
  </si>
  <si>
    <t>CE04OSSM-SBC11</t>
  </si>
  <si>
    <t>CE04OSSM-SBC11-00-CPMENG000</t>
  </si>
  <si>
    <t>CE04OSSM-SBD11-00-DCLENG000</t>
  </si>
  <si>
    <t>CE04OSSM-SBD11-01-MOPAK0000</t>
  </si>
  <si>
    <t>CE04OSSM-SBD11-02-HYDGN0000</t>
  </si>
  <si>
    <t>CE04OSSM-SBD11-04-VELPTA000</t>
  </si>
  <si>
    <t>CE04OSSM-SBD11-06-METBKA000</t>
  </si>
  <si>
    <t>CE04OSSM-SBD12-00-DCLENG000</t>
  </si>
  <si>
    <t>CE04OSSM-SBD12-03-HYDGN0000</t>
  </si>
  <si>
    <t>CE04OSSM-SBD12-04-PCO2AA000</t>
  </si>
  <si>
    <t>CE04OSSM-SBD12-05-WAVSSA000</t>
  </si>
  <si>
    <t>CE05MOAS</t>
  </si>
  <si>
    <t>CE05MOAS-GL311</t>
  </si>
  <si>
    <t>CE05MOAS-GL311-00-ENG000000</t>
  </si>
  <si>
    <t>CE05MOAS-GL311-01-PARADM000</t>
  </si>
  <si>
    <t>CE05MOAS-GL311-02-FLORTM000</t>
  </si>
  <si>
    <t>CE05MOAS-GL311-03-ADCPAM000</t>
  </si>
  <si>
    <t>CE05MOAS-GL311-04-DOSTAM000</t>
  </si>
  <si>
    <t>CE05MOAS-GL311-05-CTDGVM000</t>
  </si>
  <si>
    <t>CE05MOAS-GL312</t>
  </si>
  <si>
    <t>CE05MOAS-GL312-00-ENG000000</t>
  </si>
  <si>
    <t>CE05MOAS-GL312-01-PARADM000</t>
  </si>
  <si>
    <t>CE05MOAS-GL312-02-FLORTM000</t>
  </si>
  <si>
    <t>CE05MOAS-GL312-03-ADCPAM000</t>
  </si>
  <si>
    <t>CE05MOAS-GL312-04-DOSTAM000</t>
  </si>
  <si>
    <t>CE05MOAS-GL312-05-CTDGVM000</t>
  </si>
  <si>
    <t>CE05MOAS-GL319</t>
  </si>
  <si>
    <t>CE05MOAS-GL319-00-ENG000000</t>
  </si>
  <si>
    <t>CE05MOAS-GL319-01-PARADM000</t>
  </si>
  <si>
    <t>CE05MOAS-GL319-02-FLORTM000</t>
  </si>
  <si>
    <t>CE05MOAS-GL319-03-ADCPAM000</t>
  </si>
  <si>
    <t>CE05MOAS-GL319-04-DOSTAM000</t>
  </si>
  <si>
    <t>CE05MOAS-GL319-05-CTDGVM000</t>
  </si>
  <si>
    <t>CE05MOAS-GL320</t>
  </si>
  <si>
    <t>CE05MOAS-GL320-00-ENG000000</t>
  </si>
  <si>
    <t>CE05MOAS-GL320-01-PARADM000</t>
  </si>
  <si>
    <t>CE05MOAS-GL320-02-FLORTM000</t>
  </si>
  <si>
    <t>CE05MOAS-GL320-03-ADCPAM000</t>
  </si>
  <si>
    <t>CE05MOAS-GL320-04-DOSTAM000</t>
  </si>
  <si>
    <t>CE05MOAS-GL320-05-CTDGVM000</t>
  </si>
  <si>
    <t>CE05MOAS-GL326</t>
  </si>
  <si>
    <t>CE05MOAS-GL326-00-ENG000000</t>
  </si>
  <si>
    <t>CE05MOAS-GL326-01-PARADM000</t>
  </si>
  <si>
    <t>CE05MOAS-GL326-02-FLORTM000</t>
  </si>
  <si>
    <t>CE05MOAS-GL326-04-DOSTAM000</t>
  </si>
  <si>
    <t>CE05MOAS-GL326-05-CTDGVM000</t>
  </si>
  <si>
    <t>CE05MOAS-GL327</t>
  </si>
  <si>
    <t>CE05MOAS-GL327-00-ENG000000</t>
  </si>
  <si>
    <t>CE05MOAS-GL327-01-PARADM000</t>
  </si>
  <si>
    <t>CE05MOAS-GL327-02-FLORTM000</t>
  </si>
  <si>
    <t>CE05MOAS-GL327-03-ADCPAM000</t>
  </si>
  <si>
    <t>CE05MOAS-GL327-04-DOSTAM000</t>
  </si>
  <si>
    <t>CE05MOAS-GL327-05-CTDGVM000</t>
  </si>
  <si>
    <t>CE05MOAS-GL381</t>
  </si>
  <si>
    <t>CE05MOAS-GL381-00-ENG000000</t>
  </si>
  <si>
    <t>CE05MOAS-GL381-01-PARADM000</t>
  </si>
  <si>
    <t>CE05MOAS-GL381-02-FLORTM000</t>
  </si>
  <si>
    <t>CE05MOAS-GL381-03-ADCPAM000</t>
  </si>
  <si>
    <t>CE05MOAS-GL381-04-DOSTAM000</t>
  </si>
  <si>
    <t>CE05MOAS-GL381-05-CTDGVM000</t>
  </si>
  <si>
    <t>CE05MOAS-GL382</t>
  </si>
  <si>
    <t>CE05MOAS-GL382-00-ENG000000</t>
  </si>
  <si>
    <t>CE05MOAS-GL382-01-PARADM000</t>
  </si>
  <si>
    <t>CE05MOAS-GL382-02-FLORTM000</t>
  </si>
  <si>
    <t>CE05MOAS-GL382-03-ADCPAM000</t>
  </si>
  <si>
    <t>CE05MOAS-GL382-04-DOSTAM000</t>
  </si>
  <si>
    <t>CE05MOAS-GL382-05-CTDGVM000</t>
  </si>
  <si>
    <t>CE05MOAS-GL383</t>
  </si>
  <si>
    <t>CE05MOAS-GL383-00-ENG000000</t>
  </si>
  <si>
    <t>CE05MOAS-GL383-01-PARADM000</t>
  </si>
  <si>
    <t>CE05MOAS-GL383-02-FLORTM000</t>
  </si>
  <si>
    <t>CE05MOAS-GL383-03-ADCPAM000</t>
  </si>
  <si>
    <t>CE05MOAS-GL383-04-DOSTAM000</t>
  </si>
  <si>
    <t>CE05MOAS-GL383-05-CTDGVM000</t>
  </si>
  <si>
    <t>CE05MOAS-GL384</t>
  </si>
  <si>
    <t>CE05MOAS-GL384-00-ENG000000</t>
  </si>
  <si>
    <t>CE05MOAS-GL384-01-PARADM000</t>
  </si>
  <si>
    <t>CE05MOAS-GL384-02-FLORTM000</t>
  </si>
  <si>
    <t>CE05MOAS-GL384-03-ADCPAM000</t>
  </si>
  <si>
    <t>CE05MOAS-GL384-04-DOSTAM000</t>
  </si>
  <si>
    <t>CE05MOAS-GL384-05-CTDGVM000</t>
  </si>
  <si>
    <t>CE05MOAS-GL386</t>
  </si>
  <si>
    <t>CE05MOAS-GL386-00-ENG000000</t>
  </si>
  <si>
    <t>CE05MOAS-GL386-01-PARADM000</t>
  </si>
  <si>
    <t>CE05MOAS-GL386-02-FLORTM000</t>
  </si>
  <si>
    <t>CE05MOAS-GL386-04-DOSTAM000</t>
  </si>
  <si>
    <t>CE05MOAS-GL386-05-CTDGVM000</t>
  </si>
  <si>
    <t>CE06ISSM-MFC31</t>
  </si>
  <si>
    <t>CE06ISSM-MFC31-00-CPMENG000</t>
  </si>
  <si>
    <t>CE06ISSM-MFD35-00-DCLENG000</t>
  </si>
  <si>
    <t>CE06ISSM-MFD35-01-VEL3DD000</t>
  </si>
  <si>
    <t>CE06ISSM-MFD35-02-PRESFA000</t>
  </si>
  <si>
    <t>CE06ISSM-MFD35-04-ADCPTM000</t>
  </si>
  <si>
    <t>CE06ISSM-MFD35-05-PCO2WB000</t>
  </si>
  <si>
    <t>CE06ISSM-MFD35-06-PHSEND000</t>
  </si>
  <si>
    <t>CE06ISSM-MFD37-00-DCLENG000</t>
  </si>
  <si>
    <t>CE06ISSM-MFD37-01-OPTAAD000</t>
  </si>
  <si>
    <t>CE06ISSM-MFD37-03-CTDBPC000</t>
  </si>
  <si>
    <t>CE06ISSM-MFD37-03-DOSTAD000</t>
  </si>
  <si>
    <t>CE06ISSM-MFD37-06-CAMDSA000</t>
  </si>
  <si>
    <t>CE06ISSM-MFD37-07-ZPLSCC000</t>
  </si>
  <si>
    <t>CE06ISSM-RID16-00-DCLENG000</t>
  </si>
  <si>
    <t>CE06ISSM-RID16-01-OPTAAD000</t>
  </si>
  <si>
    <t>CE06ISSM-RID16-02-FLORTD000</t>
  </si>
  <si>
    <t>CE06ISSM-RID16-03-CTDBPC000</t>
  </si>
  <si>
    <t>CE06ISSM-RID16-03-DOSTAD000</t>
  </si>
  <si>
    <t>CE06ISSM-RID16-04-VELPTA000</t>
  </si>
  <si>
    <t>CE06ISSM-RID16-05-PCO2WB000</t>
  </si>
  <si>
    <t>CE06ISSM-RID16-06-PHSEND000</t>
  </si>
  <si>
    <t>CE06ISSM-RID16-07-NUTNRB000</t>
  </si>
  <si>
    <t>CE06ISSM-RID16-08-SPKIRB000</t>
  </si>
  <si>
    <t>CE06ISSM-SBC11</t>
  </si>
  <si>
    <t>CE06ISSM-SBC11-00-CPMENG000</t>
  </si>
  <si>
    <t>CE06ISSM-SBD17-00-DCLENG000</t>
  </si>
  <si>
    <t>CE06ISSM-SBD17-01-MOPAK0000</t>
  </si>
  <si>
    <t>CE06ISSM-SBD17-06-CTDBPC000</t>
  </si>
  <si>
    <t>CE06ISSM-SBD17-06-FLORTD000</t>
  </si>
  <si>
    <t>CE06ISSM-SBD17-04-VELPTA000</t>
  </si>
  <si>
    <t>CE06ISSP-SP001-00-SPPENG000</t>
  </si>
  <si>
    <t>CE06ISSP-SP001-02-DOSTAJ000</t>
  </si>
  <si>
    <t>CE06ISSP-SP001-04-OPTAAJ000</t>
  </si>
  <si>
    <t>CE06ISSP-SP001-05-VELPTJ000</t>
  </si>
  <si>
    <t>CE06ISSP-SP001-06-NUTNRJ000</t>
  </si>
  <si>
    <t>CE06ISSP-SP001-07-SPKIRJ000</t>
  </si>
  <si>
    <t>CE06ISSP-SP001-08-FLORTJ000</t>
  </si>
  <si>
    <t>CE06ISSP-SP001-09-CTDPFJ000</t>
  </si>
  <si>
    <t>CE06ISSP-SP001-10-PARADJ000</t>
  </si>
  <si>
    <t>CE07SHSM-MFC31</t>
  </si>
  <si>
    <t>CE07SHSM-MFC31-00-CPMENG000</t>
  </si>
  <si>
    <t>CE07SHSM-MFD35-00-DCLENG000</t>
  </si>
  <si>
    <t>CE07SHSM-MFD35-01-VEL3DD000</t>
  </si>
  <si>
    <t>CE07SHSM-MFD35-02-PRESFB000</t>
  </si>
  <si>
    <t>CE07SHSM-MFD35-04-ADCPTC000</t>
  </si>
  <si>
    <t>CE07SHSM-MFD35-05-PCO2WB000</t>
  </si>
  <si>
    <t>CE07SHSM-MFD35-06-PHSEND000</t>
  </si>
  <si>
    <t>CE07SHSM-MFD37-00-DCLENG000</t>
  </si>
  <si>
    <t>CE07SHSM-MFD37-01-OPTAAD000</t>
  </si>
  <si>
    <t>CE07SHSM-MFD37-03-CTDBPC000</t>
  </si>
  <si>
    <t>CE07SHSM-MFD37-03-DOSTAD000</t>
  </si>
  <si>
    <t>CE07SHSM-MFD37-06-CAMDSA000</t>
  </si>
  <si>
    <t>CE07SHSM-MFD37-07-ZPLSCC000</t>
  </si>
  <si>
    <t>CE07SHSM-RIC21</t>
  </si>
  <si>
    <t>CE07SHSM-RIC21-00-CPMENG000</t>
  </si>
  <si>
    <t>CE07SHSM-RID26-00-DCLENG000</t>
  </si>
  <si>
    <t>CE07SHSM-RID26-01-ADCPTA000</t>
  </si>
  <si>
    <t>CE07SHSM-RID26-04-VELPTA000</t>
  </si>
  <si>
    <t>CE07SHSM-RID26-06-PHSEND000</t>
  </si>
  <si>
    <t>CE07SHSM-RID26-07-NUTNRB000</t>
  </si>
  <si>
    <t>CE07SHSM-RID26-08-SPKIRB000</t>
  </si>
  <si>
    <t>CE07SHSM-RID27-00-DCLENG000</t>
  </si>
  <si>
    <t>CE07SHSM-RID27-01-OPTAAD000</t>
  </si>
  <si>
    <t>CE07SHSM-RID27-02-FLORTD000</t>
  </si>
  <si>
    <t>CE07SHSM-RID27-03-CTDBPC000</t>
  </si>
  <si>
    <t>CE07SHSM-RID27-04-DOSTAD000</t>
  </si>
  <si>
    <t>CE07SHSM-SBC11</t>
  </si>
  <si>
    <t>CE07SHSM-SBC11-00-CPMENG000</t>
  </si>
  <si>
    <t>CE07SHSM-SBD11-00-DCLENG000</t>
  </si>
  <si>
    <t>CE07SHSM-SBD11-01-MOPAK0000</t>
  </si>
  <si>
    <t>CE07SHSM-SBD11-02-HYDGN0000</t>
  </si>
  <si>
    <t>CE07SHSM-SBD12-04-PCO2AA000</t>
  </si>
  <si>
    <t>CE07SHSM-SBD11-06-METBKA000</t>
  </si>
  <si>
    <t>CE07SHSM-SBD12-00-DCLENG000</t>
  </si>
  <si>
    <t>CE07SHSM-SBD12-03-HYDGN0000</t>
  </si>
  <si>
    <t>CE07SHSM-SBD11-04-VELPTA000</t>
  </si>
  <si>
    <t>CE07SHSM-SBD12-05-WAVSSA000</t>
  </si>
  <si>
    <t>CE07SHSP-SP001-00-SPPENG000</t>
  </si>
  <si>
    <t>CE07SHSP-SP001-01-DOSTAJ000</t>
  </si>
  <si>
    <t>CE07SHSP-SP001-02-VELPTJ000</t>
  </si>
  <si>
    <t>CE07SHSP-SP001-04-OPTAAJ000</t>
  </si>
  <si>
    <t>CE07SHSP-SP001-05-NUTNRJ000</t>
  </si>
  <si>
    <t>CE07SHSP-SP001-06-SPKIRJ000</t>
  </si>
  <si>
    <t>CE07SHSP-SP001-07-FLORTJ000</t>
  </si>
  <si>
    <t>CE07SHSP-SP001-08-CTDPFJ000</t>
  </si>
  <si>
    <t>CE07SHSP-SP001-09-PARADJ000</t>
  </si>
  <si>
    <t>CE09OSPM-SBS01</t>
  </si>
  <si>
    <t>CE09OSPM-SBS01-00-STCENG000</t>
  </si>
  <si>
    <t>CE09OSPM-WFP01</t>
  </si>
  <si>
    <t>CE09OSPM-WFP01-00-WFPENG000</t>
  </si>
  <si>
    <t>CE09OSPM-WFP01-01-VEL3DK000</t>
  </si>
  <si>
    <t>CE09OSPM-WFP01-02-DOFSTK000</t>
  </si>
  <si>
    <t>CE09OSPM-WFP01-03-CTDPFK000</t>
  </si>
  <si>
    <t>CE09OSPM-WFP01-04-FLORTK000</t>
  </si>
  <si>
    <t>CE09OSPM-WFP01-05-PARADK000</t>
  </si>
  <si>
    <t>CE09OSSM-MFC31</t>
  </si>
  <si>
    <t>CE09OSSM-MFC31-00-CPMENG000</t>
  </si>
  <si>
    <t>CE09OSSM-MFD35-00-DCLENG000</t>
  </si>
  <si>
    <t>CE09OSSM-MFD35-01-VEL3DD000</t>
  </si>
  <si>
    <t>CE09OSSM-MFD35-02-PRESFC000</t>
  </si>
  <si>
    <t>CE09OSSM-MFD35-04-ADCPSJ000</t>
  </si>
  <si>
    <t>CE09OSSM-MFD35-05-PCO2WB000</t>
  </si>
  <si>
    <t>CE09OSSM-MFD35-06-PHSEND000</t>
  </si>
  <si>
    <t>CE09OSSM-MFD37-00-DCLENG000</t>
  </si>
  <si>
    <t>CE09OSSM-MFD37-01-OPTAAC000</t>
  </si>
  <si>
    <t>CE09OSSM-MFD37-03-CTDBPE000</t>
  </si>
  <si>
    <t>CE09OSSM-MFD37-03-DOSTAD000</t>
  </si>
  <si>
    <t>CE09OSSM-MFD37-06-CAMDSA000</t>
  </si>
  <si>
    <t>CE09OSSM-MFD37-07-ZPLSCC000</t>
  </si>
  <si>
    <t>CE09OSSM-RIC21</t>
  </si>
  <si>
    <t>CE09OSSM-RIC21-00-CPMENG000</t>
  </si>
  <si>
    <t>CE09OSSM-RID26-00-DCLENG000</t>
  </si>
  <si>
    <t>CE09OSSM-RID26-01-ADCPTC000</t>
  </si>
  <si>
    <t>CE09OSSM-RID26-04-VELPTA000</t>
  </si>
  <si>
    <t>CE09OSSM-RID26-06-PHSEND000</t>
  </si>
  <si>
    <t>CE09OSSM-RID26-07-NUTNRB000</t>
  </si>
  <si>
    <t>CE09OSSM-RID26-08-SPKIRB000</t>
  </si>
  <si>
    <t>CE09OSSM-RID27-00-DCLENG000</t>
  </si>
  <si>
    <t>CE09OSSM-RID27-01-OPTAAD000</t>
  </si>
  <si>
    <t>CE09OSSM-RID27-02-FLORTD000</t>
  </si>
  <si>
    <t>CE09OSSM-RID27-03-CTDBPC000</t>
  </si>
  <si>
    <t>CE09OSSM-RID27-04-DOSTAD000</t>
  </si>
  <si>
    <t>CE09OSSM-SBC11</t>
  </si>
  <si>
    <t>CE09OSSM-SBC11-00-CPMENG000</t>
  </si>
  <si>
    <t>CE09OSSM-SBD11-00-DCLENG000</t>
  </si>
  <si>
    <t>CE09OSSM-SBD11-01-MOPAK0000</t>
  </si>
  <si>
    <t>CE09OSSM-SBD11-02-HYDGN0000</t>
  </si>
  <si>
    <t>CE09OSSM-SBD11-04-VELPTA000</t>
  </si>
  <si>
    <t>CE09OSSM-SBD11-06-METBKA000</t>
  </si>
  <si>
    <t>CE09OSSM-SBD12-00-DCLENG000</t>
  </si>
  <si>
    <t>CE09OSSM-SBD12-03-HYDGN0000</t>
  </si>
  <si>
    <t>CE09OSSM-SBD12-04-PCO2AA000</t>
  </si>
  <si>
    <t>CE09OSSM-SBD12-05-WAVSSA000</t>
  </si>
  <si>
    <t>CP01CNSM-MFD35-00-DCLENG000</t>
  </si>
  <si>
    <t>CP01CNSM-MFD35-01-ADCPTF000</t>
  </si>
  <si>
    <t>CP01CNSM-MFD35-02-PRESFB000</t>
  </si>
  <si>
    <t>CP01CNSM-MFD35-04-VELPTA000</t>
  </si>
  <si>
    <t>CP01CNSM-MFD35-05-PCO2WB000</t>
  </si>
  <si>
    <t>CP01CNSM-MFD35-06-PHSEND000</t>
  </si>
  <si>
    <t>CP01CNSM-MFD37-00-DCLENG000</t>
  </si>
  <si>
    <t>CP01CNSM-MFD37-01-OPTAAD000</t>
  </si>
  <si>
    <t>CP01CNSM-MFD37-03-CTDBPD000</t>
  </si>
  <si>
    <t>CP01CNSM-MFD37-04-DOSTAD000</t>
  </si>
  <si>
    <t>CP01CNSM-MFD37-07-ZPLSCC000</t>
  </si>
  <si>
    <t>CP01CNSM-RIC21</t>
  </si>
  <si>
    <t>CP01CNSM-RIC21-00-CPMENG000</t>
  </si>
  <si>
    <t>CP01CNSM-MFC31</t>
  </si>
  <si>
    <t>CP01CNSM-MFC31-00-CPMENG000</t>
  </si>
  <si>
    <t>CP01CNSM-RID26-00-DCLENG000</t>
  </si>
  <si>
    <t>CP01CNSM-RID26-04-VELPTA000</t>
  </si>
  <si>
    <t>CP01CNSM-RID26-06-PHSEND000</t>
  </si>
  <si>
    <t>CP01CNSM-RID26-07-NUTNRB000</t>
  </si>
  <si>
    <t>CP01CNSM-RID26-08-SPKIRB000</t>
  </si>
  <si>
    <t>CP01CNSM-RID27-00-DCLENG000</t>
  </si>
  <si>
    <t>CP01CNSM-RID27-01-OPTAAD000</t>
  </si>
  <si>
    <t>CP01CNSM-RID27-02-FLORTD000</t>
  </si>
  <si>
    <t>CP01CNSM-RID27-03-CTDBPC000</t>
  </si>
  <si>
    <t>CP01CNSM-RID27-04-DOSTAD000</t>
  </si>
  <si>
    <t>CP01CNSM-SBC11</t>
  </si>
  <si>
    <t>CP01CNSM-SBC11-00-CPMENG000</t>
  </si>
  <si>
    <t>CP01CNSM-SBD11-00-DCLENG000</t>
  </si>
  <si>
    <t>CP01CNSM-SBD11-01-MOPAK0000</t>
  </si>
  <si>
    <t>CP01CNSM-SBD11-02-HYDGN0000</t>
  </si>
  <si>
    <t>CP01CNSM-SBD11-06-METBKA000</t>
  </si>
  <si>
    <t>CP01CNSM-SBD12-00-DCLENG000</t>
  </si>
  <si>
    <t>CP01CNSM-SBD12-03-HYDGN0000</t>
  </si>
  <si>
    <t>CP01CNSM-SBD12-04-PCO2AA000</t>
  </si>
  <si>
    <t>CP01CNSM-SBD12-05-WAVSSA000</t>
  </si>
  <si>
    <t>CP01CNSM-SBD12-06-METBKA000</t>
  </si>
  <si>
    <t>CP01CNSM-SBD12-08-FDCHPA000</t>
  </si>
  <si>
    <t>CP01CNSP-SP001-00-SPPENG000</t>
  </si>
  <si>
    <t>CP01CNSP-SP001-02-OPTAAJ000</t>
  </si>
  <si>
    <t>CP01CNSP-SP001-03-NUTNRJ000</t>
  </si>
  <si>
    <t>CP01CNSP-SP001-05-VELPTJ000</t>
  </si>
  <si>
    <t>CP01CNSP-SP001-06-DOSTAJ000</t>
  </si>
  <si>
    <t>CP01CNSP-SP001-07-SPKIRJ000</t>
  </si>
  <si>
    <t>CP01CNSP-SP001-08-CTDPFJ000</t>
  </si>
  <si>
    <t>CP01CNSP-SP001-09-FLORTJ000</t>
  </si>
  <si>
    <t>CP01CNSP-SP001-10-PARADJ000</t>
  </si>
  <si>
    <t>CP02PMCI-RII01-02-ADCPTG010</t>
  </si>
  <si>
    <t>CP02PMCI-SBS01-00-STCENG000</t>
  </si>
  <si>
    <t>CP02PMCI-SBS01-01-MOPAK0000</t>
  </si>
  <si>
    <t>CP02PMCI-WFP01-00-WFPENG000</t>
  </si>
  <si>
    <t>CP02PMCI-WFP01-01-VEL3DK000</t>
  </si>
  <si>
    <t>CP02PMCI-WFP01-02-DOFSTK000</t>
  </si>
  <si>
    <t>CP02PMCI-WFP01-03-CTDPFK000</t>
  </si>
  <si>
    <t>CP02PMCI-WFP01-04-FLORTK000</t>
  </si>
  <si>
    <t>CP02PMCI-WFP01-05-PARADK000</t>
  </si>
  <si>
    <t>CP02PMCO-RII01-02-ADCPTG010</t>
  </si>
  <si>
    <t>CP02PMCO-SBS01-00-STCENG000</t>
  </si>
  <si>
    <t>CP02PMCO-SBS01-01-MOPAK0000</t>
  </si>
  <si>
    <t>CP02PMCO-WFP01-00-WFPENG000</t>
  </si>
  <si>
    <t>CP02PMCO-WFP01-01-VEL3DK000</t>
  </si>
  <si>
    <t>CP02PMCO-WFP01-02-DOFSTK000</t>
  </si>
  <si>
    <t>CP02PMCO-WFP01-03-CTDPFK000</t>
  </si>
  <si>
    <t>CP02PMCO-WFP01-04-FLORTK000</t>
  </si>
  <si>
    <t>CP02PMCO-WFP01-05-PARADK000</t>
  </si>
  <si>
    <t>CP02PMUI-RII01-02-ADCPTG010</t>
  </si>
  <si>
    <t>CP02PMUI-SBS01-00-STCENG000</t>
  </si>
  <si>
    <t>CP02PMUI-SBS01-01-MOPAK0000</t>
  </si>
  <si>
    <t>CP02PMUI-WFP01-00-WFPENG000</t>
  </si>
  <si>
    <t>CP02PMUI-WFP01-01-VEL3DK000</t>
  </si>
  <si>
    <t>CP02PMUI-WFP01-02-DOFSTK000</t>
  </si>
  <si>
    <t>CP02PMUI-WFP01-03-CTDPFK000</t>
  </si>
  <si>
    <t>CP02PMUI-WFP01-04-FLORTK000</t>
  </si>
  <si>
    <t>CP02PMUI-WFP01-05-PARADK000</t>
  </si>
  <si>
    <t>CP02PMUO-RII01-02-ADCPSL010</t>
  </si>
  <si>
    <t>CP02PMUO-SBS01-00-STCENG000</t>
  </si>
  <si>
    <t>CP02PMUO-SBS01-01-MOPAK0000</t>
  </si>
  <si>
    <t>CP02PMUO-WFP01-00-WFPENG000</t>
  </si>
  <si>
    <t>CP02PMUO-WFP01-01-VEL3DK000</t>
  </si>
  <si>
    <t>CP02PMUO-WFP01-02-DOFSTK000</t>
  </si>
  <si>
    <t>CP02PMUO-WFP01-03-CTDPFK000</t>
  </si>
  <si>
    <t>CP02PMUO-WFP01-04-FLORTK000</t>
  </si>
  <si>
    <t>CP02PMUO-WFP01-05-PARADK000</t>
  </si>
  <si>
    <t>CP03ISSM-MFC31</t>
  </si>
  <si>
    <t>CP03ISSM-MFC31-00-CPMENG000</t>
  </si>
  <si>
    <t>CP03ISSM-MFD35-00-DCLENG000</t>
  </si>
  <si>
    <t>CP03ISSM-MFD35-01-ADCPTF000</t>
  </si>
  <si>
    <t>CP03ISSM-MFD35-02-PRESFB000</t>
  </si>
  <si>
    <t>CP03ISSM-MFD35-04-VELPTA000</t>
  </si>
  <si>
    <t>CP03ISSM-MFD35-05-PCO2WB000</t>
  </si>
  <si>
    <t>CP03ISSM-MFD35-06-PHSEND000</t>
  </si>
  <si>
    <t>CP03ISSM-MFD37-00-DCLENG000</t>
  </si>
  <si>
    <t>CP03ISSM-MFD37-01-OPTAAD000</t>
  </si>
  <si>
    <t>CP03ISSM-MFD37-03-CTDBPD000</t>
  </si>
  <si>
    <t>CP03ISSM-MFD37-04-DOSTAD000</t>
  </si>
  <si>
    <t>CP03ISSM-MFD37-07-ZPLSCC000</t>
  </si>
  <si>
    <t>CP03ISSM-RIC21</t>
  </si>
  <si>
    <t>CP03ISSM-RIC21-00-CPMENG000</t>
  </si>
  <si>
    <t>CP03ISSM-RID26-00-DCLENG000</t>
  </si>
  <si>
    <t>CP03ISSM-RID26-04-VELPTA000</t>
  </si>
  <si>
    <t>CP03ISSM-RID26-06-PHSEND000</t>
  </si>
  <si>
    <t>CP03ISSM-RID26-07-NUTNRB000</t>
  </si>
  <si>
    <t>CP03ISSM-RID26-08-SPKIRB000</t>
  </si>
  <si>
    <t>CP03ISSM-RID27-00-DCLENG000</t>
  </si>
  <si>
    <t>CP03ISSM-RID27-01-OPTAAD000</t>
  </si>
  <si>
    <t>CP03ISSM-RID27-02-FLORTD000</t>
  </si>
  <si>
    <t>CP03ISSM-RID27-03-CTDBPC000</t>
  </si>
  <si>
    <t>CP03ISSM-RID27-04-DOSTAD000</t>
  </si>
  <si>
    <t>CP03ISSM-SBC11</t>
  </si>
  <si>
    <t>CP03ISSM-SBC11-00-CPMENG000</t>
  </si>
  <si>
    <t>CP03ISSM-SBD11-00-DCLENG000</t>
  </si>
  <si>
    <t>CP03ISSM-SBD11-01-MOPAK0000</t>
  </si>
  <si>
    <t>CP03ISSM-SBD11-02-HYDGN0000</t>
  </si>
  <si>
    <t>CP03ISSM-SBD11-06-METBKA000</t>
  </si>
  <si>
    <t>CP03ISSM-SBD12-00-DCLENG000</t>
  </si>
  <si>
    <t>CP03ISSM-SBD12-03-HYDGN0000</t>
  </si>
  <si>
    <t>CP03ISSM-SBD12-04-PCO2AA000</t>
  </si>
  <si>
    <t>CP03ISSP-SP001-00-SPPENG000</t>
  </si>
  <si>
    <t>CP03ISSP-SP001-02-OPTAAJ000</t>
  </si>
  <si>
    <t>CP03ISSP-SP001-03-NUTNRJ000</t>
  </si>
  <si>
    <t>CP03ISSP-SP001-05-VELPTJ000</t>
  </si>
  <si>
    <t>CP03ISSP-SP001-06-DOSTAJ000</t>
  </si>
  <si>
    <t>CP03ISSP-SP001-07-SPKIRJ000</t>
  </si>
  <si>
    <t>CP03ISSP-SP001-08-CTDPFJ000</t>
  </si>
  <si>
    <t>CP03ISSP-SP001-09-FLORTJ000</t>
  </si>
  <si>
    <t>CP03ISSP-SP001-10-PARADJ000</t>
  </si>
  <si>
    <t>CP04OSPM-SBS01</t>
  </si>
  <si>
    <t>CP04OSPM-SBS01-00-STCENG000</t>
  </si>
  <si>
    <t>CP04OSPM-SBS11-02-MOPAK0000</t>
  </si>
  <si>
    <t>CP04OSPM-WFP01-00-WFPENG000</t>
  </si>
  <si>
    <t>CP04OSPM-WFP01-01-VEL3DK000</t>
  </si>
  <si>
    <t>CP04OSPM-WFP01-02-DOFSTK000</t>
  </si>
  <si>
    <t>CP04OSPM-WFP01-03-CTDPFK000</t>
  </si>
  <si>
    <t>CP04OSPM-WFP01-04-FLORTK000</t>
  </si>
  <si>
    <t>CP04OSPM-WFP01-05-PARADK000</t>
  </si>
  <si>
    <t>CP04OSSM-MFC31</t>
  </si>
  <si>
    <t>CP04OSSM-MFC31-00-CPMENG000</t>
  </si>
  <si>
    <t>CP04OSSM-MFD35-00-DCLENG000</t>
  </si>
  <si>
    <t>CP04OSSM-MFD35-01-ADCPSJ000</t>
  </si>
  <si>
    <t>CP04OSSM-MFD35-02-PRESFC000</t>
  </si>
  <si>
    <t>CP04OSSM-MFD35-04-VELPTB000</t>
  </si>
  <si>
    <t>CP04OSSM-MFD35-05-PCO2WB000</t>
  </si>
  <si>
    <t>CP04OSSM-MFD35-06-PHSEND000</t>
  </si>
  <si>
    <t>CP04OSSM-MFD37-00-DCLENG000</t>
  </si>
  <si>
    <t>CP04OSSM-MFD37-01-OPTAAD000</t>
  </si>
  <si>
    <t>CP04OSSM-MFD37-03-CTDBPE000</t>
  </si>
  <si>
    <t>CP04OSSM-MFD37-04-DOSTAD000</t>
  </si>
  <si>
    <t>CP04OSSM-MFD37-07-ZPLSCC000</t>
  </si>
  <si>
    <t>CP04OSSM-RIC21</t>
  </si>
  <si>
    <t>CP04OSSM-RIC21-00-CPMENG000</t>
  </si>
  <si>
    <t>CP04OSSM-RID26-00-DCLENG000</t>
  </si>
  <si>
    <t>CP04OSSM-RID26-04-VELPTA000</t>
  </si>
  <si>
    <t>CP04OSSM-RID26-06-PHSEND000</t>
  </si>
  <si>
    <t>CP04OSSM-RID26-07-NUTNRB000</t>
  </si>
  <si>
    <t>CP04OSSM-RID26-08-SPKIRB000</t>
  </si>
  <si>
    <t>CP04OSSM-RID27-00-DCLENG000</t>
  </si>
  <si>
    <t>CP04OSSM-RID27-01-OPTAAD000</t>
  </si>
  <si>
    <t>CP04OSSM-RID27-02-FLORTD000</t>
  </si>
  <si>
    <t>CP04OSSM-RID27-03-CTDBPC000</t>
  </si>
  <si>
    <t>CP04OSSM-RID27-04-DOSTAD000</t>
  </si>
  <si>
    <t>CP04OSSM-SBC11</t>
  </si>
  <si>
    <t>CP04OSSM-SBC11-00-CPMENG000</t>
  </si>
  <si>
    <t>CP04OSSM-SBD11-00-DCLENG000</t>
  </si>
  <si>
    <t>CP04OSSM-SBD11-01-MOPAK0000</t>
  </si>
  <si>
    <t>CP04OSSM-SBD11-02-HYDGN0000</t>
  </si>
  <si>
    <t>CP04OSSM-SBD11-06-METBKA000</t>
  </si>
  <si>
    <t>CP04OSSM-SBD12-00-DCLENG000</t>
  </si>
  <si>
    <t>CP04OSSM-SBD12-03-HYDGN0000</t>
  </si>
  <si>
    <t>CP04OSSM-SBD12-04-PCO2AA000</t>
  </si>
  <si>
    <t>CP05MOAS</t>
  </si>
  <si>
    <t>CP05MOAS-GL335</t>
  </si>
  <si>
    <t>CP05MOAS-GL335-00-ENG000000</t>
  </si>
  <si>
    <t>CP05MOAS-GL335-01-ADCPAM000</t>
  </si>
  <si>
    <t>CP05MOAS-GL335-02-FLORTM000</t>
  </si>
  <si>
    <t>CP05MOAS-GL335-03-CTDGVM000</t>
  </si>
  <si>
    <t>CP05MOAS-GL335-04-DOSTAM000</t>
  </si>
  <si>
    <t>CP05MOAS-GL335-05-PARADM000</t>
  </si>
  <si>
    <t>CP05MOAS-GL336</t>
  </si>
  <si>
    <t>CP05MOAS-GL336-00-ENG000000</t>
  </si>
  <si>
    <t>CP05MOAS-GL336-01-ADCPAM000</t>
  </si>
  <si>
    <t>CP05MOAS-GL336-02-FLORTM000</t>
  </si>
  <si>
    <t>CP05MOAS-GL336-03-CTDGVM000</t>
  </si>
  <si>
    <t>CP05MOAS-GL336-04-DOSTAM000</t>
  </si>
  <si>
    <t>CP05MOAS-GL336-05-PARADM000</t>
  </si>
  <si>
    <t>CP05MOAS-GL339</t>
  </si>
  <si>
    <t>CP05MOAS-GL339-00-ENG000000</t>
  </si>
  <si>
    <t>CP05MOAS-GL339-01-ADCPAM000</t>
  </si>
  <si>
    <t>CP05MOAS-GL339-02-FLORTM000</t>
  </si>
  <si>
    <t>CP05MOAS-GL339-03-CTDGVM000</t>
  </si>
  <si>
    <t>CP05MOAS-GL339-04-DOSTAM000</t>
  </si>
  <si>
    <t>CP05MOAS-GL339-05-PARADM000</t>
  </si>
  <si>
    <t>CP05MOAS-GL340</t>
  </si>
  <si>
    <t>CP05MOAS-GL340-00-ENG000000</t>
  </si>
  <si>
    <t>CP05MOAS-GL340-01-ADCPAM000</t>
  </si>
  <si>
    <t>CP05MOAS-GL340-02-FLORTM000</t>
  </si>
  <si>
    <t>CP05MOAS-GL340-03-CTDGVM000</t>
  </si>
  <si>
    <t>CP05MOAS-GL340-04-DOSTAM000</t>
  </si>
  <si>
    <t>CP05MOAS-GL340-05-PARADM000</t>
  </si>
  <si>
    <t>CP05MOAS-GL374</t>
  </si>
  <si>
    <t>CP05MOAS-GL374-00-ENG000000</t>
  </si>
  <si>
    <t>CP05MOAS-GL374-01-ADCPAM000</t>
  </si>
  <si>
    <t>CP05MOAS-GL374-02-FLORTM000</t>
  </si>
  <si>
    <t>CP05MOAS-GL374-03-CTDGVM000</t>
  </si>
  <si>
    <t>CP05MOAS-GL374-04-DOSTAM000</t>
  </si>
  <si>
    <t>CP05MOAS-GL374-05-PARADM000</t>
  </si>
  <si>
    <t>CP05MOAS-GL376</t>
  </si>
  <si>
    <t>CP05MOAS-GL376-00-ENG000000</t>
  </si>
  <si>
    <t>CP05MOAS-GL376-02-FLORTM000</t>
  </si>
  <si>
    <t>CP05MOAS-GL376-03-CTDGVM000</t>
  </si>
  <si>
    <t>CP05MOAS-GL376-04-DOSTAM000</t>
  </si>
  <si>
    <t>CP05MOAS-GL376-05-PARADM000</t>
  </si>
  <si>
    <t>CP05MOAS-GL376-01-ADCPAM000</t>
  </si>
  <si>
    <t>CP05MOAS-GL379</t>
  </si>
  <si>
    <t>CP05MOAS-GL379-00-ENG000000</t>
  </si>
  <si>
    <t>CP05MOAS-GL379-01-ADCPAM000</t>
  </si>
  <si>
    <t>CP05MOAS-GL379-02-FLORTM000</t>
  </si>
  <si>
    <t>CP05MOAS-GL379-03-CTDGVM000</t>
  </si>
  <si>
    <t>CP05MOAS-GL379-04-DOSTAM000</t>
  </si>
  <si>
    <t>CP05MOAS-GL379-05-PARADM000</t>
  </si>
  <si>
    <t>CP05MOAS-GL380</t>
  </si>
  <si>
    <t>CP05MOAS-GL380-00-ENG000000</t>
  </si>
  <si>
    <t>CP05MOAS-GL380-01-ADCPAM000</t>
  </si>
  <si>
    <t>CP05MOAS-GL380-02-FLORTM000</t>
  </si>
  <si>
    <t>CP05MOAS-GL380-03-CTDGVM000</t>
  </si>
  <si>
    <t>CP05MOAS-GL380-04-DOSTAM000</t>
  </si>
  <si>
    <t>CP05MOAS-GL380-05-PARADM000</t>
  </si>
  <si>
    <t>CP05MOAS-GL387</t>
  </si>
  <si>
    <t>CP05MOAS-GL387-00-ENG000000</t>
  </si>
  <si>
    <t>CP05MOAS-GL387-01-ADCPAM000</t>
  </si>
  <si>
    <t>CP05MOAS-GL387-02-FLORTM000</t>
  </si>
  <si>
    <t>CP05MOAS-GL387-03-CTDGVM000</t>
  </si>
  <si>
    <t>CP05MOAS-GL387-04-DOSTAM000</t>
  </si>
  <si>
    <t>CP05MOAS-GL387-05-PARADM000</t>
  </si>
  <si>
    <t>CP05MOAS-GL388</t>
  </si>
  <si>
    <t>CP05MOAS-GL388-00-ENG000000</t>
  </si>
  <si>
    <t>CP05MOAS-GL388-01-ADCPAM000</t>
  </si>
  <si>
    <t>CP05MOAS-GL388-02-FLORTM000</t>
  </si>
  <si>
    <t>CP05MOAS-GL388-03-CTDGVM000</t>
  </si>
  <si>
    <t>CP05MOAS-GL388-04-DOSTAM000</t>
  </si>
  <si>
    <t>CP05MOAS-GL388-05-PARADM000</t>
  </si>
  <si>
    <t>CP05MOAS-GL389</t>
  </si>
  <si>
    <t>CP05MOAS-GL389-00-ENG000000</t>
  </si>
  <si>
    <t>CP05MOAS-GL389-01-ADCPAM000</t>
  </si>
  <si>
    <t>CP05MOAS-GL389-02-FLORTM000</t>
  </si>
  <si>
    <t>CP05MOAS-GL389-03-CTDGVM000</t>
  </si>
  <si>
    <t>CP05MOAS-GL389-04-DOSTAM000</t>
  </si>
  <si>
    <t>CP05MOAS-GL389-05-PARADM000</t>
  </si>
  <si>
    <t>GA01SUMO-RID16-00-DCLENG000</t>
  </si>
  <si>
    <t>GA01SUMO-RID16-01-OPTAAD000</t>
  </si>
  <si>
    <t>GA01SUMO-RID16-02-FLORTD000</t>
  </si>
  <si>
    <t>GA01SUMO-RID16-03-CTDBPF000</t>
  </si>
  <si>
    <t>GA01SUMO-RID16-04-VELPTA000</t>
  </si>
  <si>
    <t>GA01SUMO-RID16-05-PCO2WB000</t>
  </si>
  <si>
    <t>GA01SUMO-RID16-06-DOSTAD000</t>
  </si>
  <si>
    <t>GA01SUMO-RID16-07-NUTNRB000</t>
  </si>
  <si>
    <t>GA01SUMO-RID16-08-SPKIRB000</t>
  </si>
  <si>
    <t>GA01SUMO-RII11-02-ADCPSN010</t>
  </si>
  <si>
    <t>GA01SUMO-RII11-02-CTDBPP031</t>
  </si>
  <si>
    <t>GA01SUMO-RII11-02-CTDBPP032</t>
  </si>
  <si>
    <t>GA01SUMO-RII11-02-CTDBPP033</t>
  </si>
  <si>
    <t>GA01SUMO-RII11-02-CTDMOQ011</t>
  </si>
  <si>
    <t>GA01SUMO-RII11-02-CTDMOQ012</t>
  </si>
  <si>
    <t>GA01SUMO-RII11-02-CTDMOQ013</t>
  </si>
  <si>
    <t>GA01SUMO-RII11-02-CTDMOQ014</t>
  </si>
  <si>
    <t>GA01SUMO-RII11-02-CTDMOQ015</t>
  </si>
  <si>
    <t>GA01SUMO-RII11-02-CTDMOQ016</t>
  </si>
  <si>
    <t>GA01SUMO-RII11-02-CTDMOQ017</t>
  </si>
  <si>
    <t>GA01SUMO-RII11-02-CTDMOR018</t>
  </si>
  <si>
    <t>GA01SUMO-RII11-02-CTDMOR019</t>
  </si>
  <si>
    <t>GA01SUMO-RII11-02-CTDMOR020</t>
  </si>
  <si>
    <t>GA01SUMO-RII11-02-CTDMOQ031</t>
  </si>
  <si>
    <t>GA01SUMO-RII11-02-CTDMOQ033</t>
  </si>
  <si>
    <t>GI01SUMO-RII11-02-CTDMOQ031</t>
  </si>
  <si>
    <t>GI01SUMO-RII11-02-CTDMOQ033</t>
  </si>
  <si>
    <t>GA01SUMO-RII11-02-DOSTAD031</t>
  </si>
  <si>
    <t>GA01SUMO-RII11-02-DOSTAD032</t>
  </si>
  <si>
    <t>GA01SUMO-RII11-02-DOSTAD033</t>
  </si>
  <si>
    <t>GA01SUMO-RII11-02-FLORDG031</t>
  </si>
  <si>
    <t>GA01SUMO-RII11-02-FLORDG032</t>
  </si>
  <si>
    <t>GA01SUMO-RII11-02-FLORDG033</t>
  </si>
  <si>
    <t>GA01SUMO-RII11-02-PCO2WC051</t>
  </si>
  <si>
    <t>GA01SUMO-RII11-02-PCO2WC052</t>
  </si>
  <si>
    <t>GA01SUMO-RII11-02-PCO2WC053</t>
  </si>
  <si>
    <t>GA01SUMO-RII11-02-PHSENE041</t>
  </si>
  <si>
    <t>GA01SUMO-RII11-02-PHSENE042</t>
  </si>
  <si>
    <t>GA01SUMO-SBC11</t>
  </si>
  <si>
    <t>GA01SUMO-SBC11-00-CPMENG000</t>
  </si>
  <si>
    <t>GA01SUMO-SBD11-00-DCLENG000</t>
  </si>
  <si>
    <t>GA01SUMO-SBD11-01-MOPAK0000</t>
  </si>
  <si>
    <t>GA01SUMO-SBD11-03-HYDGN0000</t>
  </si>
  <si>
    <t>GA01SUMO-SBD11-04-DOSTAD000</t>
  </si>
  <si>
    <t>GA01SUMO-SBD11-05-SPKIRB000</t>
  </si>
  <si>
    <t>GA01SUMO-SBD11-06-METBKA000</t>
  </si>
  <si>
    <t>GA01SUMO-SBD11-08-NUTNRB000</t>
  </si>
  <si>
    <t>GA01SUMO-SBD12-00-DCLENG000</t>
  </si>
  <si>
    <t>GA01SUMO-SBD12-01-OPTAAD000</t>
  </si>
  <si>
    <t>GA01SUMO-SBD12-02-FLORTD000</t>
  </si>
  <si>
    <t>GA01SUMO-SBD12-03-HYDGN0000</t>
  </si>
  <si>
    <t>GA01SUMO-SBD12-04-PCO2AA000</t>
  </si>
  <si>
    <t>GA01SUMO-SBD12-05-WAVSSA000</t>
  </si>
  <si>
    <t>GA01SUMO-SBD12-06-METBKA000</t>
  </si>
  <si>
    <t>GA02HYPM-MPM01-02-ZPLSGA009</t>
  </si>
  <si>
    <t>GA02HYPM-MPM01-02-ZPLSGA010</t>
  </si>
  <si>
    <t>GA02HYPM-RIM01-00-SIOENG000</t>
  </si>
  <si>
    <t>GA02HYPM-RIM01-02-CTDMOG039</t>
  </si>
  <si>
    <t>GA02HYPM-WFP02-00-WFPENG000</t>
  </si>
  <si>
    <t>GA02HYPM-WFP02-01-FLORDL000</t>
  </si>
  <si>
    <t>GA02HYPM-WFP02-03-DOSTAL000</t>
  </si>
  <si>
    <t>GA02HYPM-WFP02-04-CTDPFL000</t>
  </si>
  <si>
    <t>GA02HYPM-WFP02-05-VEL3DL000</t>
  </si>
  <si>
    <t>GA02HYPM-WFP03-00-WFPENG000</t>
  </si>
  <si>
    <t>GA02HYPM-WFP03-01-FLORDL000</t>
  </si>
  <si>
    <t>GA02HYPM-WFP03-03-DOSTAL000</t>
  </si>
  <si>
    <t>GA02HYPM-WFP03-04-CTDPFL000</t>
  </si>
  <si>
    <t>GA02HYPM-WFP03-05-VEL3DL000</t>
  </si>
  <si>
    <t>GA03FLMA-RIM01-00-SIOENG000</t>
  </si>
  <si>
    <t>GA03FLMA-RIM01-02-ADCPSL003</t>
  </si>
  <si>
    <t>GA03FLMA-RIM01-02-CTDMOG040</t>
  </si>
  <si>
    <t>GA03FLMA-RIM01-02-CTDMOG041</t>
  </si>
  <si>
    <t>GA03FLMA-RIM01-02-CTDMOG042</t>
  </si>
  <si>
    <t>GA03FLMA-RIM01-02-CTDMOG043</t>
  </si>
  <si>
    <t>GA03FLMA-RIM01-02-CTDMOG044</t>
  </si>
  <si>
    <t>GA03FLMA-RIM01-02-CTDMOG045</t>
  </si>
  <si>
    <t>GA03FLMA-RIM01-02-CTDMOG046</t>
  </si>
  <si>
    <t>GA03FLMA-RIM01-02-CTDMOG047</t>
  </si>
  <si>
    <t>GA03FLMA-RIM01-02-CTDMOG048</t>
  </si>
  <si>
    <t>GA03FLMA-RIM01-02-CTDMOH049</t>
  </si>
  <si>
    <t>GA03FLMA-RIM01-02-CTDMOH050</t>
  </si>
  <si>
    <t>GA03FLMA-RIM01-02-CTDMOH051</t>
  </si>
  <si>
    <t>GA03FLMA-RIS01-00-SIOENG000</t>
  </si>
  <si>
    <t>GA03FLMA-RIS01-03-DOSTAD000</t>
  </si>
  <si>
    <t>GA03FLMA-RIS01-04-PHSENF000</t>
  </si>
  <si>
    <t>GA03FLMA-RIS01-05-FLORTD000</t>
  </si>
  <si>
    <t>GA03FLMB-RIM01-00-SIOENG000</t>
  </si>
  <si>
    <t>GA03FLMB-RIM01-02-ADCPSL007</t>
  </si>
  <si>
    <t>GA03FLMB-RIM01-02-CTDMOG060</t>
  </si>
  <si>
    <t>GA03FLMB-RIM01-02-CTDMOG061</t>
  </si>
  <si>
    <t>GA03FLMB-RIM01-02-CTDMOG062</t>
  </si>
  <si>
    <t>GA03FLMB-RIM01-02-CTDMOG063</t>
  </si>
  <si>
    <t>GA03FLMB-RIM01-02-CTDMOG064</t>
  </si>
  <si>
    <t>GA03FLMB-RIM01-02-CTDMOG065</t>
  </si>
  <si>
    <t>GA03FLMB-RIM01-02-CTDMOG066</t>
  </si>
  <si>
    <t>GA03FLMB-RIM01-02-CTDMOG067</t>
  </si>
  <si>
    <t>GA03FLMB-RIM01-02-CTDMOG068</t>
  </si>
  <si>
    <t>GA03FLMB-RIM01-02-CTDMOH069</t>
  </si>
  <si>
    <t>GA03FLMB-RIM01-02-CTDMOH070</t>
  </si>
  <si>
    <t>GA03FLMB-RIM01-02-CTDMOH071</t>
  </si>
  <si>
    <t>GA03FLMB-RIS01-00-SIOENG000</t>
  </si>
  <si>
    <t>GA03FLMB-RIS01-03-DOSTAD000</t>
  </si>
  <si>
    <t>GA03FLMB-RIS01-04-PHSENF000</t>
  </si>
  <si>
    <t>GA03FLMB-RIS01-05-FLORTD000</t>
  </si>
  <si>
    <t>GA05MOAS</t>
  </si>
  <si>
    <t>GA05MOAS-GL493</t>
  </si>
  <si>
    <t>GA05MOAS-GL493-00-ENG000000</t>
  </si>
  <si>
    <t>GA05MOAS-GL493-01-FLORDM000</t>
  </si>
  <si>
    <t>GA05MOAS-GL493-02-DOSTAM000</t>
  </si>
  <si>
    <t>GA05MOAS-GL493-04-CTDGVM000</t>
  </si>
  <si>
    <t>GA05MOAS-GL494</t>
  </si>
  <si>
    <t>GA05MOAS-GL494-00-ENG000000</t>
  </si>
  <si>
    <t>GA05MOAS-GL494-01-FLORDM000</t>
  </si>
  <si>
    <t>GA05MOAS-GL494-02-DOSTAM000</t>
  </si>
  <si>
    <t>GA05MOAS-GL494-04-CTDGVM000</t>
  </si>
  <si>
    <t>GA05MOAS-GL495</t>
  </si>
  <si>
    <t>GA05MOAS-GL495-00-ENG000000</t>
  </si>
  <si>
    <t>GA05MOAS-GL495-01-FLORDM000</t>
  </si>
  <si>
    <t>GA05MOAS-GL495-02-DOSTAM000</t>
  </si>
  <si>
    <t>GA05MOAS-GL495-04-CTDGVM000</t>
  </si>
  <si>
    <t>GA05MOAS-GL496</t>
  </si>
  <si>
    <t>GA05MOAS-GL496-00-ENG000000</t>
  </si>
  <si>
    <t>GA05MOAS-GL496-01-FLORDM000</t>
  </si>
  <si>
    <t>GA05MOAS-GL496-02-DOSTAM000</t>
  </si>
  <si>
    <t>GA05MOAS-GL496-04-CTDGVM000</t>
  </si>
  <si>
    <t>GI01SUMO-RID16-00-DCLENG000</t>
  </si>
  <si>
    <t>GI01SUMO-RID16-01-OPTAAD000</t>
  </si>
  <si>
    <t>GI01SUMO-RID16-02-FLORTD000</t>
  </si>
  <si>
    <t>GI01SUMO-RID16-03-CTDBPF000</t>
  </si>
  <si>
    <t>GI01SUMO-RID16-04-VELPTA000</t>
  </si>
  <si>
    <t>GI01SUMO-RID16-05-PCO2WB000</t>
  </si>
  <si>
    <t>GI01SUMO-RID16-06-DOSTAD000</t>
  </si>
  <si>
    <t>GI01SUMO-RID16-07-NUTNRB000</t>
  </si>
  <si>
    <t>GI01SUMO-RID16-08-SPKIRB000</t>
  </si>
  <si>
    <t>GI01SUMO-RII11-02-ADCPSN010</t>
  </si>
  <si>
    <t>GI01SUMO-RII11-02-CTDBPP031</t>
  </si>
  <si>
    <t>GI01SUMO-RII11-02-CTDBPP032</t>
  </si>
  <si>
    <t>GI01SUMO-RII11-02-CTDBPP033</t>
  </si>
  <si>
    <t>GI01SUMO-RII11-02-CTDMOQ011</t>
  </si>
  <si>
    <t>GI01SUMO-RII11-02-CTDMOQ012</t>
  </si>
  <si>
    <t>GI01SUMO-RII11-02-CTDMOQ013</t>
  </si>
  <si>
    <t>GI01SUMO-RII11-02-CTDMOQ014</t>
  </si>
  <si>
    <t>GI01SUMO-RII11-02-CTDMOQ015</t>
  </si>
  <si>
    <t>GI01SUMO-RII11-02-CTDMOQ016</t>
  </si>
  <si>
    <t>GI01SUMO-RII11-02-CTDMOQ017</t>
  </si>
  <si>
    <t>GI01SUMO-RII11-02-CTDMOR018</t>
  </si>
  <si>
    <t>GI01SUMO-RII11-02-CTDMOR019</t>
  </si>
  <si>
    <t>GI01SUMO-RII11-02-CTDMOR020</t>
  </si>
  <si>
    <t>GI01SUMO-RII11-02-DOSTAD031</t>
  </si>
  <si>
    <t>GI01SUMO-RII11-02-DOSTAD032</t>
  </si>
  <si>
    <t>GI01SUMO-RII11-02-DOSTAD033</t>
  </si>
  <si>
    <t>GI01SUMO-RII11-02-FLORDG031</t>
  </si>
  <si>
    <t>GI01SUMO-RII11-02-FLORDG032</t>
  </si>
  <si>
    <t>GI01SUMO-RII11-02-FLORDG033</t>
  </si>
  <si>
    <t>GI01SUMO-RII11-02-PCO2WC051</t>
  </si>
  <si>
    <t>GI01SUMO-RII11-02-PCO2WC052</t>
  </si>
  <si>
    <t>GI01SUMO-RII11-02-PCO2WC053</t>
  </si>
  <si>
    <t>GI01SUMO-RII11-02-PHSENE041</t>
  </si>
  <si>
    <t>GI01SUMO-RII11-02-PHSENE042</t>
  </si>
  <si>
    <t>GI01SUMO-SBC11</t>
  </si>
  <si>
    <t>GI01SUMO-SBC11-00-CPMENG000</t>
  </si>
  <si>
    <t>GI01SUMO-SBD11-00-DCLENG000</t>
  </si>
  <si>
    <t>GI01SUMO-SBD11-01-MOPAK0000</t>
  </si>
  <si>
    <t>GI01SUMO-SBD11-03-HYDGN0000</t>
  </si>
  <si>
    <t>GI01SUMO-SBD11-04-DOSTAD000</t>
  </si>
  <si>
    <t>GI01SUMO-SBD11-05-SPKIRB000</t>
  </si>
  <si>
    <t>GI01SUMO-SBD11-06-METBKA000</t>
  </si>
  <si>
    <t>GI01SUMO-SBD11-08-NUTNRB000</t>
  </si>
  <si>
    <t>GI01SUMO-SBD12-00-DCLENG000</t>
  </si>
  <si>
    <t>GI01SUMO-SBD12-01-OPTAAD000</t>
  </si>
  <si>
    <t>GI01SUMO-SBD12-02-FLORTD000</t>
  </si>
  <si>
    <t>GI01SUMO-SBD12-03-HYDGN0000</t>
  </si>
  <si>
    <t>GI01SUMO-SBD12-04-PCO2AA000</t>
  </si>
  <si>
    <t>GI01SUMO-SBD12-05-WAVSSA000</t>
  </si>
  <si>
    <t>GI01SUMO-SBD12-06-METBKA000</t>
  </si>
  <si>
    <t>GI01SUMO-SBD12-08-FDCHPA000</t>
  </si>
  <si>
    <t>GI02HYPM-MPM01-02-ZPLSGA009</t>
  </si>
  <si>
    <t>GI02HYPM-MPM01-02-ZPLSGA010</t>
  </si>
  <si>
    <t>GI02HYPM-RIM01-00-SIOENG000</t>
  </si>
  <si>
    <t>GI02HYPM-RIM01-02-CTDMOG039</t>
  </si>
  <si>
    <t>GI02HYPM-WFP02-00-WFPENG000</t>
  </si>
  <si>
    <t>GI02HYPM-WFP02-01-FLORDL000</t>
  </si>
  <si>
    <t>GI02HYPM-WFP02-03-DOSTAL000</t>
  </si>
  <si>
    <t>GI02HYPM-WFP02-04-CTDPFL000</t>
  </si>
  <si>
    <t>GI02HYPM-WFP02-05-VEL3DL000</t>
  </si>
  <si>
    <t>GI03FLMA-RI000</t>
  </si>
  <si>
    <t>GI03FLMA-RI000-00-CTDMOH000</t>
  </si>
  <si>
    <t>GI03FLMA-RI000-00-CTDMOH100</t>
  </si>
  <si>
    <t>GI03FLMA-RI000-00-CTDMOH400</t>
  </si>
  <si>
    <t>GI03FLMA-RI000-00-CTDMOH700</t>
  </si>
  <si>
    <t>GI03FLMA-RI000-00-VELPTB000</t>
  </si>
  <si>
    <t>GI03FLMA-RI000-00-VELPTB100</t>
  </si>
  <si>
    <t>GI03FLMA-RI000-00-VELPTB400</t>
  </si>
  <si>
    <t>GI03FLMA-RI000-00-VELPTB700</t>
  </si>
  <si>
    <t>GI03FLMA-RIM01-00-SIOENG000</t>
  </si>
  <si>
    <t>GI03FLMA-RIM01-02-ADCPSL003</t>
  </si>
  <si>
    <t>GI03FLMA-RIM01-02-CTDMOG040</t>
  </si>
  <si>
    <t>GI03FLMA-RIM01-02-CTDMOG041</t>
  </si>
  <si>
    <t>GI03FLMA-RIM01-02-CTDMOG042</t>
  </si>
  <si>
    <t>GI03FLMA-RIM01-02-CTDMOG043</t>
  </si>
  <si>
    <t>GI03FLMA-RIM01-02-CTDMOG044</t>
  </si>
  <si>
    <t>GI03FLMA-RIM01-02-CTDMOG045</t>
  </si>
  <si>
    <t>GI03FLMA-RIM01-02-CTDMOG046</t>
  </si>
  <si>
    <t>GI03FLMA-RIM01-02-CTDMOG047</t>
  </si>
  <si>
    <t>GI03FLMA-RIM01-02-CTDMOG048</t>
  </si>
  <si>
    <t>GI03FLMA-RIM01-02-CTDMOH049</t>
  </si>
  <si>
    <t>GI03FLMA-RIM01-02-CTDMOH050</t>
  </si>
  <si>
    <t>GI03FLMA-RIM01-02-CTDMOH051</t>
  </si>
  <si>
    <t>GI03FLMA-RIS01-00-SIOENG000</t>
  </si>
  <si>
    <t>GI03FLMA-RIS01-03-DOSTAD000</t>
  </si>
  <si>
    <t>GI03FLMA-RIS01-04-PHSENF000</t>
  </si>
  <si>
    <t>GI03FLMA-RIS01-05-FLORTD000</t>
  </si>
  <si>
    <t>GI03FLMB-RI000</t>
  </si>
  <si>
    <t>GI03FLMB-RI000-00-CTDMOH000</t>
  </si>
  <si>
    <t>GI03FLMB-RI000-00-CTDMOH100</t>
  </si>
  <si>
    <t>GI03FLMB-RI000-00-CTDMOH400</t>
  </si>
  <si>
    <t>GI03FLMB-RI000-00-CTDMOH700</t>
  </si>
  <si>
    <t>GI03FLMB-RI000-00-VELPTB000</t>
  </si>
  <si>
    <t>GI03FLMB-RI000-00-VELPTB100</t>
  </si>
  <si>
    <t>GI03FLMB-RI000-00-VELPTB400</t>
  </si>
  <si>
    <t>GI03FLMB-RI000-00-VELPTB700</t>
  </si>
  <si>
    <t>GI03FLMB-RIM01-00-SIOENG000</t>
  </si>
  <si>
    <t>GI03FLMB-RIM01-02-ADCPSL007</t>
  </si>
  <si>
    <t>GI03FLMB-RIM01-02-CTDMOG060</t>
  </si>
  <si>
    <t>GI03FLMB-RIM01-02-CTDMOG061</t>
  </si>
  <si>
    <t>GI03FLMB-RIM01-02-CTDMOG062</t>
  </si>
  <si>
    <t>GI03FLMB-RIM01-02-CTDMOG063</t>
  </si>
  <si>
    <t>GI03FLMB-RIM01-02-CTDMOG064</t>
  </si>
  <si>
    <t>GI03FLMB-RIM01-02-CTDMOG065</t>
  </si>
  <si>
    <t>GI03FLMB-RIM01-02-CTDMOG066</t>
  </si>
  <si>
    <t>GI03FLMB-RIM01-02-CTDMOG067</t>
  </si>
  <si>
    <t>GI03FLMB-RIM01-02-CTDMOG068</t>
  </si>
  <si>
    <t>GI03FLMB-RIM01-02-CTDMOH069</t>
  </si>
  <si>
    <t>GI03FLMB-RIM01-02-CTDMOH070</t>
  </si>
  <si>
    <t>GI03FLMB-RIM01-02-CTDMOH071</t>
  </si>
  <si>
    <t>GI03FLMB-RIS01-00-SIOENG000</t>
  </si>
  <si>
    <t>GI03FLMB-RIS01-03-DOSTAD000</t>
  </si>
  <si>
    <t>GI03FLMB-RIS01-04-PHSENF000</t>
  </si>
  <si>
    <t>GI03FLMB-RIS01-05-FLORTD000</t>
  </si>
  <si>
    <t>GI05MOAS</t>
  </si>
  <si>
    <t>GI05MOAS-GL469</t>
  </si>
  <si>
    <t>GI05MOAS-GL469-00-ENG000000</t>
  </si>
  <si>
    <t>GI05MOAS-GL469-01-FLORDM000</t>
  </si>
  <si>
    <t>GI05MOAS-GL469-02-DOSTAM000</t>
  </si>
  <si>
    <t>GI05MOAS-GL469-04-CTDGVM000</t>
  </si>
  <si>
    <t>GI05MOAS-GL477</t>
  </si>
  <si>
    <t>GI05MOAS-GL477-00-ENG000000</t>
  </si>
  <si>
    <t>GI05MOAS-GL477-01-FLORDM000</t>
  </si>
  <si>
    <t>GI05MOAS-GL477-02-DOSTAM000</t>
  </si>
  <si>
    <t>GI05MOAS-GL477-04-CTDGVM000</t>
  </si>
  <si>
    <t>GI05MOAS-GL484</t>
  </si>
  <si>
    <t>GI05MOAS-GL484-00-ENG000000</t>
  </si>
  <si>
    <t>GI05MOAS-GL484-01-FLORDM000</t>
  </si>
  <si>
    <t>GI05MOAS-GL484-02-DOSTAM000</t>
  </si>
  <si>
    <t>GI05MOAS-GL484-04-CTDGVM000</t>
  </si>
  <si>
    <t>GI05MOAS-GL485</t>
  </si>
  <si>
    <t>GI05MOAS-GL485-00-ENG000000</t>
  </si>
  <si>
    <t>GI05MOAS-GL485-01-FLORDM000</t>
  </si>
  <si>
    <t>GI05MOAS-GL485-02-DOSTAM000</t>
  </si>
  <si>
    <t>GI05MOAS-GL485-04-CTDGVM000</t>
  </si>
  <si>
    <t>GI05MOAS-GL495</t>
  </si>
  <si>
    <t>GI05MOAS-GL495-00-ENG000000</t>
  </si>
  <si>
    <t>GI05MOAS-GL495-01-FLORDM000</t>
  </si>
  <si>
    <t>GI05MOAS-GL495-02-DOSTAM000</t>
  </si>
  <si>
    <t>GI05MOAS-GL495-04-CTDGVM000</t>
  </si>
  <si>
    <t>GI05MOAS-PG528</t>
  </si>
  <si>
    <t>GI05MOAS-PG528-00-ENG000000</t>
  </si>
  <si>
    <t>GI05MOAS-PG528-01-CTDGVM000</t>
  </si>
  <si>
    <t>GI05MOAS-PG528-05-NUTNRM000</t>
  </si>
  <si>
    <t>GI05MOAS-PG528-06-PARADM000</t>
  </si>
  <si>
    <t>GI05MOAS-PG528-02-DOSTAM000</t>
  </si>
  <si>
    <t>GI05MOAS-PG528-03-FLORTM000</t>
  </si>
  <si>
    <t>GI05MOAS-PG528-04-FLORTO000</t>
  </si>
  <si>
    <t>GP02HYPM-MPM01-02-ZPLSGA009</t>
  </si>
  <si>
    <t>GP02HYPM-MPM01-02-ZPLSGA010</t>
  </si>
  <si>
    <t>GP02HYPM-RIM01-00-SIOENG000</t>
  </si>
  <si>
    <t>GP02HYPM-RIM01-02-CTDMOG039</t>
  </si>
  <si>
    <t>GP02HYPM-WFP02-00-WFPENG000</t>
  </si>
  <si>
    <t>GP02HYPM-WFP02-01-FLORDL000</t>
  </si>
  <si>
    <t>GP02HYPM-WFP02-03-DOSTAL000</t>
  </si>
  <si>
    <t>GP02HYPM-WFP02-04-CTDPFL000</t>
  </si>
  <si>
    <t>GP02HYPM-WFP02-05-VEL3DL000</t>
  </si>
  <si>
    <t>GP02HYPM-WFP03-00-WFPENG000</t>
  </si>
  <si>
    <t>GP02HYPM-WFP03-01-FLORDL000</t>
  </si>
  <si>
    <t>GP02HYPM-WFP03-03-DOSTAL000</t>
  </si>
  <si>
    <t>GP02HYPM-WFP03-04-CTDPFL000</t>
  </si>
  <si>
    <t>GP02HYPM-WFP03-05-VEL3DL000</t>
  </si>
  <si>
    <t>GP03FLMA-RIM01-00-SIOENG000</t>
  </si>
  <si>
    <t>GP03FLMA-RIM01-02-ADCPSL003</t>
  </si>
  <si>
    <t>GP03FLMA-RIM01-02-CTDMOG040</t>
  </si>
  <si>
    <t>GP03FLMA-RIM01-02-CTDMOG041</t>
  </si>
  <si>
    <t>GP03FLMA-RIM01-02-CTDMOG042</t>
  </si>
  <si>
    <t>GP03FLMA-RIM01-02-CTDMOG043</t>
  </si>
  <si>
    <t>GP03FLMA-RIM01-02-CTDMOG044</t>
  </si>
  <si>
    <t>GP03FLMA-RIM01-02-CTDMOG045</t>
  </si>
  <si>
    <t>GP03FLMA-RIM01-02-CTDMOG046</t>
  </si>
  <si>
    <t>GP03FLMA-RIM01-02-CTDMOG047</t>
  </si>
  <si>
    <t>GP03FLMA-RIM01-02-CTDMOG048</t>
  </si>
  <si>
    <t>GP03FLMA-RIM01-02-CTDMOH049</t>
  </si>
  <si>
    <t>GP03FLMA-RIM01-02-CTDMOH050</t>
  </si>
  <si>
    <t>GP03FLMA-RIM01-02-CTDMOH051</t>
  </si>
  <si>
    <t>GP03FLMA-RIS01-00-SIOENG000</t>
  </si>
  <si>
    <t>GP03FLMA-RIS01-03-DOSTAD000</t>
  </si>
  <si>
    <t>GP03FLMA-RIS01-04-PHSENF000</t>
  </si>
  <si>
    <t>GP03FLMA-RIS01-05-FLORTD000</t>
  </si>
  <si>
    <t>GP03FLMB-RIM01-00-SIOENG000</t>
  </si>
  <si>
    <t>GP03FLMB-RIM01-02-ADCPSL007</t>
  </si>
  <si>
    <t>GP03FLMB-RIM01-02-CTDMOG060</t>
  </si>
  <si>
    <t>GP03FLMB-RIM01-02-CTDMOG061</t>
  </si>
  <si>
    <t>GP03FLMB-RIM01-02-CTDMOG062</t>
  </si>
  <si>
    <t>GP03FLMB-RIM01-02-CTDMOG063</t>
  </si>
  <si>
    <t>GP03FLMB-RIM01-02-CTDMOG064</t>
  </si>
  <si>
    <t>GP03FLMB-RIM01-02-CTDMOG065</t>
  </si>
  <si>
    <t>GP03FLMB-RIM01-02-CTDMOG066</t>
  </si>
  <si>
    <t>GP03FLMB-RIM01-02-CTDMOG067</t>
  </si>
  <si>
    <t>GP03FLMB-RIM01-02-CTDMOG068</t>
  </si>
  <si>
    <t>GP03FLMB-RIM01-02-CTDMOH069</t>
  </si>
  <si>
    <t>GP03FLMB-RIM01-02-CTDMOH070</t>
  </si>
  <si>
    <t>GP03FLMB-RIM01-02-CTDMOH071</t>
  </si>
  <si>
    <t>GP03FLMB-RIS01-00-SIOENG000</t>
  </si>
  <si>
    <t>GP03FLMB-RIS01-03-DOSTAD000</t>
  </si>
  <si>
    <t>GP03FLMB-RIS01-04-PHSENF000</t>
  </si>
  <si>
    <t>GP03FLMB-RIS01-05-FLORTD000</t>
  </si>
  <si>
    <t>GP05MOAS</t>
  </si>
  <si>
    <t>GP05MOAS-GL276</t>
  </si>
  <si>
    <t>GP05MOAS-GL276-00-ENG000000</t>
  </si>
  <si>
    <t>GP05MOAS-GL276-02-DOSTAM000</t>
  </si>
  <si>
    <t>GP05MOAS-GL276-04-CTDGVM000</t>
  </si>
  <si>
    <t>GP05MOAS-GL276-01-FLORDM000</t>
  </si>
  <si>
    <t>GP05MOAS-GL361</t>
  </si>
  <si>
    <t>GP05MOAS-GL361-00-ENG000000</t>
  </si>
  <si>
    <t>GP05MOAS-GL361-01-FLORDM000</t>
  </si>
  <si>
    <t>GP05MOAS-GL361-02-DOSTAM000</t>
  </si>
  <si>
    <t>GP05MOAS-GL361-04-CTDGVM000</t>
  </si>
  <si>
    <t>GP05MOAS-GL362</t>
  </si>
  <si>
    <t>GP05MOAS-GL362-00-ENG000000</t>
  </si>
  <si>
    <t>GP05MOAS-GL362-01-FLORDM000</t>
  </si>
  <si>
    <t>GP05MOAS-GL362-02-DOSTAM000</t>
  </si>
  <si>
    <t>GP05MOAS-GL362-04-CTDGVM000</t>
  </si>
  <si>
    <t>GP05MOAS-GL363</t>
  </si>
  <si>
    <t>GP05MOAS-GL363-00-ENG000000</t>
  </si>
  <si>
    <t>GP05MOAS-GL363-01-FLORDM000</t>
  </si>
  <si>
    <t>GP05MOAS-GL363-02-DOSTAM000</t>
  </si>
  <si>
    <t>GP05MOAS-GL363-04-CTDGVM000</t>
  </si>
  <si>
    <t>GP05MOAS-GL364</t>
  </si>
  <si>
    <t>GP05MOAS-GL364-00-ENG000000</t>
  </si>
  <si>
    <t>GP05MOAS-GL364-01-FLORDM000</t>
  </si>
  <si>
    <t>GP05MOAS-GL364-02-DOSTAM000</t>
  </si>
  <si>
    <t>GP05MOAS-GL364-04-CTDGVM000</t>
  </si>
  <si>
    <t>GP05MOAS-GL365</t>
  </si>
  <si>
    <t>GP05MOAS-GL365-00-ENG000000</t>
  </si>
  <si>
    <t>GP05MOAS-GL365-01-FLORDM000</t>
  </si>
  <si>
    <t>GP05MOAS-GL365-02-DOSTAM000</t>
  </si>
  <si>
    <t>GP05MOAS-GL365-04-CTDGVM000</t>
  </si>
  <si>
    <t>GP05MOAS-GL453</t>
  </si>
  <si>
    <t>GP05MOAS-GL453-00-ENG000000</t>
  </si>
  <si>
    <t>GP05MOAS-GL453-01-FLORDM000</t>
  </si>
  <si>
    <t>GP05MOAS-GL453-02-DOSTAM000</t>
  </si>
  <si>
    <t>GP05MOAS-GL453-04-CTDGVM000</t>
  </si>
  <si>
    <t>GP05MOAS-GL523</t>
  </si>
  <si>
    <t>GP05MOAS-GL523-00-ENG000000</t>
  </si>
  <si>
    <t>GP05MOAS-GL523-01-FLORDM000</t>
  </si>
  <si>
    <t>GP05MOAS-GL523-02-DOSTAM000</t>
  </si>
  <si>
    <t>GP05MOAS-GL523-04-CTDGVM000</t>
  </si>
  <si>
    <t>GP05MOAS-GL525</t>
  </si>
  <si>
    <t>GP05MOAS-GL525-00-ENG000000</t>
  </si>
  <si>
    <t>GP05MOAS-GL525-01-FLORDM000</t>
  </si>
  <si>
    <t>GP05MOAS-GL525-02-DOSTAM000</t>
  </si>
  <si>
    <t>GP05MOAS-GL525-04-CTDGVM000</t>
  </si>
  <si>
    <t>GP05MOAS-GL537</t>
  </si>
  <si>
    <t>GP05MOAS-GL537-00-ENG000000</t>
  </si>
  <si>
    <t>GP05MOAS-GL537-01-FLORDM000</t>
  </si>
  <si>
    <t>GP05MOAS-GL537-02-DOSTAM000</t>
  </si>
  <si>
    <t>GP05MOAS-GL537-04-CTDGVM000</t>
  </si>
  <si>
    <t>GP05MOAS-PG514</t>
  </si>
  <si>
    <t>GP05MOAS-PG514-00-ENG000000</t>
  </si>
  <si>
    <t>GP05MOAS-PG514-02-DOSTAM000</t>
  </si>
  <si>
    <t>GP05MOAS-PG514-01-CTDGVM000</t>
  </si>
  <si>
    <t>GP05MOAS-PG514-03-FLORTM000</t>
  </si>
  <si>
    <t>GP05MOAS-PG514-03-NUTNRM000</t>
  </si>
  <si>
    <t>GP05MOAS-PG514-04-FLORTO000</t>
  </si>
  <si>
    <t>GP05MOAS-PG514-05-NUTNRM000</t>
  </si>
  <si>
    <t>GP05MOAS-PG514-06-PARADM000</t>
  </si>
  <si>
    <t>GP05MOAS-PG515</t>
  </si>
  <si>
    <t>GP05MOAS-PG515-00-ENG000000</t>
  </si>
  <si>
    <t>GP05MOAS-PG515-01-CTDGVM000</t>
  </si>
  <si>
    <t>GP05MOAS-PG515-06-PARADM000</t>
  </si>
  <si>
    <t>GP05MOAS-PG515-04-PARADM000</t>
  </si>
  <si>
    <t>GP05MOAS-PG515-02-DOSTAM000</t>
  </si>
  <si>
    <t>GP05MOAS-PG515-03-FLORTM000</t>
  </si>
  <si>
    <t>GP05MOAS-PG515-04-FLORTO000</t>
  </si>
  <si>
    <t>GP05MOAS-PG515-02-FLORTM000</t>
  </si>
  <si>
    <t>GP05MOAS-PG515-03-FLORTO000</t>
  </si>
  <si>
    <t>GP05MOAS-PG515-05-NUTNRM000</t>
  </si>
  <si>
    <t>GS01SUMO-RID16-00-DCLENG000</t>
  </si>
  <si>
    <t>GS01SUMO-RID16-01-OPTAAD000</t>
  </si>
  <si>
    <t>GS01SUMO-RID16-02-FLORTD000</t>
  </si>
  <si>
    <t>GS01SUMO-RID16-03-CTDBPF000</t>
  </si>
  <si>
    <t>GS01SUMO-RID16-04-VELPTA000</t>
  </si>
  <si>
    <t>GS01SUMO-RID16-05-PCO2WB000</t>
  </si>
  <si>
    <t>GS01SUMO-RID16-06-DOSTAD000</t>
  </si>
  <si>
    <t>GS01SUMO-RID16-07-NUTNRB000</t>
  </si>
  <si>
    <t>GS01SUMO-RID16-08-SPKIRB000</t>
  </si>
  <si>
    <t>GS01SUMO-RII11-02-ADCPSN010</t>
  </si>
  <si>
    <t>GS01SUMO-RII11-02-CTDMOQ031</t>
  </si>
  <si>
    <t>GS01SUMO-RII11-02-CTDMOQ033</t>
  </si>
  <si>
    <t>GS01SUMO-RII11-02-CTDBPP031</t>
  </si>
  <si>
    <t>GS01SUMO-RII11-02-CTDBPP032</t>
  </si>
  <si>
    <t>GS01SUMO-RII11-02-CTDBPP033</t>
  </si>
  <si>
    <t>GS01SUMO-RII11-02-CTDMOQ011</t>
  </si>
  <si>
    <t>GS01SUMO-RII11-02-CTDMOQ012</t>
  </si>
  <si>
    <t>GS01SUMO-RII11-02-CTDMOQ013</t>
  </si>
  <si>
    <t>GS01SUMO-RII11-02-CTDMOQ014</t>
  </si>
  <si>
    <t>GS01SUMO-RII11-02-CTDMOQ015</t>
  </si>
  <si>
    <t>GS01SUMO-RII11-02-CTDMOQ016</t>
  </si>
  <si>
    <t>GS01SUMO-RII11-02-CTDMOQ017</t>
  </si>
  <si>
    <t>GS01SUMO-RII11-02-CTDMOR018</t>
  </si>
  <si>
    <t>GS01SUMO-RII11-02-CTDMOR019</t>
  </si>
  <si>
    <t>GS01SUMO-RII11-02-CTDMOR020</t>
  </si>
  <si>
    <t>GS01SUMO-RII11-02-DOSTAD031</t>
  </si>
  <si>
    <t>GS01SUMO-RII11-02-DOSTAD032</t>
  </si>
  <si>
    <t>GS01SUMO-RII11-02-DOSTAD033</t>
  </si>
  <si>
    <t>GS01SUMO-RII11-02-FLORDG031</t>
  </si>
  <si>
    <t>GS01SUMO-RII11-02-FLORDG032</t>
  </si>
  <si>
    <t>GS01SUMO-RII11-02-FLORDG033</t>
  </si>
  <si>
    <t>GS01SUMO-RII11-02-PCO2WC051</t>
  </si>
  <si>
    <t>GS01SUMO-RII11-02-PCO2WC052</t>
  </si>
  <si>
    <t>GS01SUMO-RII11-02-PCO2WC053</t>
  </si>
  <si>
    <t>GS01SUMO-RII11-02-PHSENE041</t>
  </si>
  <si>
    <t>GS01SUMO-RII11-02-PHSENE042</t>
  </si>
  <si>
    <t>GS01SUMO-SBC11</t>
  </si>
  <si>
    <t>GS01SUMO-SBC11-00-CPMENG000</t>
  </si>
  <si>
    <t>GS01SUMO-SBD11-00-DCLENG000</t>
  </si>
  <si>
    <t>GS01SUMO-SBD11-01-MOPAK0000</t>
  </si>
  <si>
    <t>GS01SUMO-SBD11-03-HYDGN0000</t>
  </si>
  <si>
    <t>GS01SUMO-SBD11-04-DOSTAD000</t>
  </si>
  <si>
    <t>GS01SUMO-SBD11-05-SPKIRB000</t>
  </si>
  <si>
    <t>GS01SUMO-SBD11-06-METBKA000</t>
  </si>
  <si>
    <t>GS01SUMO-SBD11-08-NUTNRB000</t>
  </si>
  <si>
    <t>GS01SUMO-SBD12-00-DCLENG000</t>
  </si>
  <si>
    <t>GS01SUMO-SBD12-01-OPTAAD000</t>
  </si>
  <si>
    <t>GS01SUMO-SBD12-02-FLORTD000</t>
  </si>
  <si>
    <t>GS01SUMO-SBD12-03-HYDGN0000</t>
  </si>
  <si>
    <t>GS01SUMO-SBD12-04-PCO2AA000</t>
  </si>
  <si>
    <t>GS01SUMO-SBD12-05-WAVSSA000</t>
  </si>
  <si>
    <t>GS01SUMO-SBD12-06-METBKA000</t>
  </si>
  <si>
    <t>GS01SUMO-SBD12-08-FDCHPA000</t>
  </si>
  <si>
    <t>GS02HYPM-MPM01-02-ZPLSGA009</t>
  </si>
  <si>
    <t>GS02HYPM-MPM01-02-ZPLSGA010</t>
  </si>
  <si>
    <t>GS02HYPM-RIM01-00-SIOENG000</t>
  </si>
  <si>
    <t>GS02HYPM-RIM01-02-CTDMOG039</t>
  </si>
  <si>
    <t>GS02HYPM-WFP02-00-WFPENG000</t>
  </si>
  <si>
    <t>GS02HYPM-WFP02-01-FLORDL000</t>
  </si>
  <si>
    <t>GS02HYPM-WFP02-03-DOSTAL000</t>
  </si>
  <si>
    <t>GS02HYPM-WFP02-04-CTDPFL000</t>
  </si>
  <si>
    <t>GS02HYPM-WFP02-05-VEL3DL000</t>
  </si>
  <si>
    <t>GS02HYPM-WFP03-00-WFPENG000</t>
  </si>
  <si>
    <t>GS02HYPM-WFP03-01-FLORDL000</t>
  </si>
  <si>
    <t>GS02HYPM-WFP03-03-DOSTAL000</t>
  </si>
  <si>
    <t>GS02HYPM-WFP03-04-CTDPFL000</t>
  </si>
  <si>
    <t>GS02HYPM-WFP03-05-VEL3DL000</t>
  </si>
  <si>
    <t>GS03FLMA-RIM01-00-SIOENG000</t>
  </si>
  <si>
    <t>GS03FLMA-RIM01-02-ADCPSL003</t>
  </si>
  <si>
    <t>GS03FLMA-RIM01-02-CTDMOG040</t>
  </si>
  <si>
    <t>GS03FLMA-RIM01-02-CTDMOG041</t>
  </si>
  <si>
    <t>GS03FLMA-RIM01-02-CTDMOG042</t>
  </si>
  <si>
    <t>GS03FLMA-RIM01-02-CTDMOG043</t>
  </si>
  <si>
    <t>GS03FLMA-RIM01-02-CTDMOG044</t>
  </si>
  <si>
    <t>GS03FLMA-RIM01-02-CTDMOG045</t>
  </si>
  <si>
    <t>GS03FLMA-RIM01-02-CTDMOG046</t>
  </si>
  <si>
    <t>GS03FLMA-RIM01-02-CTDMOG047</t>
  </si>
  <si>
    <t>GS03FLMA-RIM01-02-CTDMOG048</t>
  </si>
  <si>
    <t>GS03FLMA-RIM01-02-CTDMOH049</t>
  </si>
  <si>
    <t>GS03FLMA-RIM01-02-CTDMOH050</t>
  </si>
  <si>
    <t>GS03FLMA-RIM01-02-CTDMOH051</t>
  </si>
  <si>
    <t>GS03FLMA-RIS01-00-SIOENG000</t>
  </si>
  <si>
    <t>GS03FLMA-RIS01-03-DOSTAD000</t>
  </si>
  <si>
    <t>GS03FLMA-RIS01-04-PHSENF000</t>
  </si>
  <si>
    <t>GS03FLMA-RIS01-05-FLORTD000</t>
  </si>
  <si>
    <t>GS03FLMB-RIM01-00-SIOENG000</t>
  </si>
  <si>
    <t>GS03FLMB-RIM01-02-ADCPSL007</t>
  </si>
  <si>
    <t>GS03FLMB-RIM01-02-CTDMOG060</t>
  </si>
  <si>
    <t>GS03FLMB-RIM01-02-CTDMOG061</t>
  </si>
  <si>
    <t>GS03FLMB-RIM01-02-CTDMOG062</t>
  </si>
  <si>
    <t>GS03FLMB-RIM01-02-CTDMOG063</t>
  </si>
  <si>
    <t>GS03FLMB-RIM01-02-CTDMOG064</t>
  </si>
  <si>
    <t>GS03FLMB-RIM01-02-CTDMOG065</t>
  </si>
  <si>
    <t>GS03FLMB-RIM01-02-CTDMOG066</t>
  </si>
  <si>
    <t>GS03FLMB-RIM01-02-CTDMOG067</t>
  </si>
  <si>
    <t>GS03FLMB-RIM01-02-CTDMOG068</t>
  </si>
  <si>
    <t>GS03FLMB-RIM01-02-CTDMOH069</t>
  </si>
  <si>
    <t>GS03FLMB-RIM01-02-CTDMOH070</t>
  </si>
  <si>
    <t>GS03FLMB-RIM01-02-CTDMOH071</t>
  </si>
  <si>
    <t>GS03FLMB-RIS01-00-SIOENG000</t>
  </si>
  <si>
    <t>GS03FLMB-RIS01-03-DOSTAD000</t>
  </si>
  <si>
    <t>GS03FLMB-RIS01-04-PHSENF000</t>
  </si>
  <si>
    <t>GS03FLMB-RIS01-05-FLORTD000</t>
  </si>
  <si>
    <t>GS05MOAS</t>
  </si>
  <si>
    <t>GS05MOAS-GL486</t>
  </si>
  <si>
    <t>GS05MOAS-GL486-00-ENG000000</t>
  </si>
  <si>
    <t>GS05MOAS-GL486-01-FLORDM000</t>
  </si>
  <si>
    <t>GS05MOAS-GL486-02-DOSTAM000</t>
  </si>
  <si>
    <t>GS05MOAS-GL486-04-CTDGVM000</t>
  </si>
  <si>
    <t>RS01SBPD-DP01A-01-CTDPFL104</t>
  </si>
  <si>
    <t>RS01SBPD-DP01A-02-VEL3DA103</t>
  </si>
  <si>
    <t>RS01SBPD-DP01A-03-FLCDRA104</t>
  </si>
  <si>
    <t>RS01SBPD-DP01A-03-FLNTUA104</t>
  </si>
  <si>
    <t>RS01SBPD-DP01A-05-OPTAAC102</t>
  </si>
  <si>
    <t>RS01SBPD-DP01A-06-DOSTAD104</t>
  </si>
  <si>
    <t>RS01SBPS-PC01A-05-ADCPTD102</t>
  </si>
  <si>
    <t>RS01SBPS-PC01A-06-VADCPA101</t>
  </si>
  <si>
    <t>RS01SBPS-PC01A-07-CAMDSC102</t>
  </si>
  <si>
    <t>RS01SBPS-PC01A-08-HYDBBA103</t>
  </si>
  <si>
    <t>RS01SBPS-PC01A-4A-CTDPFA103</t>
  </si>
  <si>
    <t>RS01SBPS-PC01A-4A-DOSTAD103</t>
  </si>
  <si>
    <t>RS01SBPS-PC01A-4B-PHSENA102</t>
  </si>
  <si>
    <t>RS01SBPS-PC01A-4C-FLORDD103</t>
  </si>
  <si>
    <t>RS01SBPS-SF01A-2A-CTDPFA102</t>
  </si>
  <si>
    <t>RS01SBPS-SF01A-2A-DOFSTA102</t>
  </si>
  <si>
    <t>RS01SBPS-SF01A-2D-PHSENA101</t>
  </si>
  <si>
    <t>RS01SBPS-SF01A-3A-FLORTD101</t>
  </si>
  <si>
    <t>RS01SBPS-SF01A-3B-OPTAAD101</t>
  </si>
  <si>
    <t>RS01SBPS-SF01A-3C-PARADA101</t>
  </si>
  <si>
    <t>RS01SBPS-SF01A-3D-SPKIRA101</t>
  </si>
  <si>
    <t>RS01SBPS-SF01A-4A-NUTNRA101</t>
  </si>
  <si>
    <t>RS01SBPS-SF01A-4B-VELPTD102</t>
  </si>
  <si>
    <t>RS01SBPS-SF01A-4F-PCO2WA101</t>
  </si>
  <si>
    <t>RS01SLBS-LJ01A-05-HPIESA101</t>
  </si>
  <si>
    <t>RS01SLBS-LJ01A-09-HYDBBA102</t>
  </si>
  <si>
    <t>RS01SLBS-LJ01A-10-ADCPTE101</t>
  </si>
  <si>
    <t>RS01SLBS-LJ01A-11-OPTAAC103</t>
  </si>
  <si>
    <t>RS01SLBS-LJ01A-12-CTDPFB101</t>
  </si>
  <si>
    <t>RS01SLBS-LJ01A-12-DOSTAD101</t>
  </si>
  <si>
    <t>RS01SLBS-MJ01A-05-HYDLFA101</t>
  </si>
  <si>
    <t>RS01SLBS-MJ01A-05-OBSBBA102</t>
  </si>
  <si>
    <t>RS01SLBS-MJ01A-06-PRESTA101</t>
  </si>
  <si>
    <t>RS01SLBS-MJ01A-12-VEL3DB101</t>
  </si>
  <si>
    <t>RS01SUM1-LJ01B-05-HYDLFA104</t>
  </si>
  <si>
    <t>RS01SUM1-LJ01B-05-OBSBBA101</t>
  </si>
  <si>
    <t>RS01SUM1-LJ01B-06-OBSSPA103</t>
  </si>
  <si>
    <t>RS01SUM1-LJ01B-07-OBSSPA102</t>
  </si>
  <si>
    <t>RS01SUM1-LJ01B-08-OBSSPA101</t>
  </si>
  <si>
    <t>RS01SUM1-LJ01B-09-PRESTB102</t>
  </si>
  <si>
    <t>RS01SUM1-LJ01B-12-VEL3DB104</t>
  </si>
  <si>
    <t>RS01SUM2-MJ01B-00-FLOBNC101</t>
  </si>
  <si>
    <t>RS01SUM2-MJ01B-00-FLOBNM101</t>
  </si>
  <si>
    <t>RS01SUM2-MJ01B-00-OSMOIA101</t>
  </si>
  <si>
    <t>RS01SUM2-MJ01B-05-CAMDSB103</t>
  </si>
  <si>
    <t>RS01SUM2-MJ01B-06-MASSPA101</t>
  </si>
  <si>
    <t>RS01SUM2-MJ01B-12-ADCPSK101</t>
  </si>
  <si>
    <t>RS03ASHS-MJ03B-00-OSMOIA301</t>
  </si>
  <si>
    <t>RS03ASHS-MJ03B-05-OBSSPA302</t>
  </si>
  <si>
    <t>RS03ASHS-MJ03B-06-OBSSPA301</t>
  </si>
  <si>
    <t>RS03ASHS-MJ03B-07-TMPSFA301</t>
  </si>
  <si>
    <t>RS03ASHS-PN03B</t>
  </si>
  <si>
    <t>RS03AXBS-LJ03A-05-HPIESA301</t>
  </si>
  <si>
    <t>RS03AXBS-LJ03A-09-HYDBBA302</t>
  </si>
  <si>
    <t>RS03AXBS-LJ03A-10-ADCPTE303</t>
  </si>
  <si>
    <t>RS03AXBS-LJ03A-11-OPTAAC303</t>
  </si>
  <si>
    <t>RS03AXBS-LJ03A-12-CTDPFB301</t>
  </si>
  <si>
    <t>RS03AXBS-LJ03A-12-DOSTAD301</t>
  </si>
  <si>
    <t>RS03AXBS-MJ03A-05-HYDLFA301</t>
  </si>
  <si>
    <t>RS03AXBS-MJ03A-05-OBSBBA303</t>
  </si>
  <si>
    <t>RS03AXBS-MJ03A-06-PRESTA301</t>
  </si>
  <si>
    <t>RS03AXBS-MJ03A-12-VEL3DB301</t>
  </si>
  <si>
    <t>RS03AXPD-DP03A-01-CTDPFL304</t>
  </si>
  <si>
    <t>RS03AXPD-DP03A-02-VEL3DA303</t>
  </si>
  <si>
    <t>RS03AXPD-DP03A-03-FLCDRA302</t>
  </si>
  <si>
    <t>RS03AXPD-DP03A-03-FLNTUA302</t>
  </si>
  <si>
    <t>RS03AXPD-DP03A-05-OPTAAC302</t>
  </si>
  <si>
    <t>RS03AXPD-DP03A-06-DOSTAD304</t>
  </si>
  <si>
    <t>RS03AXPS-PC03A-05-ADCPTD302</t>
  </si>
  <si>
    <t>RS03AXPS-PC03A-06-VADCPA301</t>
  </si>
  <si>
    <t>RS03AXPS-PC03A-07-CAMDSC302</t>
  </si>
  <si>
    <t>RS03AXPS-PC03A-08-HYDBBA303</t>
  </si>
  <si>
    <t>RS03AXPS-PC03A-4A-CTDPFA303</t>
  </si>
  <si>
    <t>RS03AXPS-PC03A-4A-DOSTAD303</t>
  </si>
  <si>
    <t>RS03AXPS-PC03A-4B-PHSENA302</t>
  </si>
  <si>
    <t>RS03AXPS-PC03A-4C-FLORDD303</t>
  </si>
  <si>
    <t>RS03AXPS-SF03A-2A-CTDPFA302</t>
  </si>
  <si>
    <t>RS03AXPS-SF03A-2A-DOFSTA302</t>
  </si>
  <si>
    <t>RS03AXPS-SF03A-2D-PHSENA301</t>
  </si>
  <si>
    <t>RS03AXPS-SF03A-3A-FLORTD301</t>
  </si>
  <si>
    <t>RS03AXPS-SF03A-3B-OPTAAD301</t>
  </si>
  <si>
    <t>RS03AXPS-SF03A-3C-PARADA301</t>
  </si>
  <si>
    <t>RS03AXPS-SF03A-3D-SPKIRA301</t>
  </si>
  <si>
    <t>RS03AXPS-SF03A-4A-NUTNRA301</t>
  </si>
  <si>
    <t>RS03AXPS-SF03A-4B-VELPTD302</t>
  </si>
  <si>
    <t>RS03AXPS-SF03A-4F-PCO2WA301</t>
  </si>
  <si>
    <t>RS03CCAL-MJ03F-05-BOTPTA301</t>
  </si>
  <si>
    <t>RS03CCAL-MJ03F-06-HYDLFA305</t>
  </si>
  <si>
    <t>RS03CCAL-MJ03F-06-OBSBBA301</t>
  </si>
  <si>
    <t>RS03ECAL-MJ03E-05-OBSSPA303</t>
  </si>
  <si>
    <t>RS03ECAL-MJ03E-06-BOTPTA302</t>
  </si>
  <si>
    <t>RS03ECAL-MJ03E-08-OBSSPA304</t>
  </si>
  <si>
    <t>RS03ECAL-MJ03E-09-HYDLFA304</t>
  </si>
  <si>
    <t>RS03ECAL-MJ03E-09-OBSBBA302</t>
  </si>
  <si>
    <t>RS03INT1-MJ03C-05-CAMDSB303</t>
  </si>
  <si>
    <t>RS03INT1-MJ03C-06-MASSPA301</t>
  </si>
  <si>
    <t>RS03INT1-MJ03C-07-PPSDNA301</t>
  </si>
  <si>
    <t>RS03INT1-MJ03C-07-RASFLA301</t>
  </si>
  <si>
    <t>RS03INT1-MJ03C-09-THSPHA301</t>
  </si>
  <si>
    <t>RS03INT1-MJ03C-10-TRHPHA301</t>
  </si>
  <si>
    <t>RS03INT2-MJ03D-05-OBSSPA305</t>
  </si>
  <si>
    <t>RS03INT2-MJ03D-06-BOTPTA303</t>
  </si>
  <si>
    <t>RS03INT2-MJ03D-12-VEL3DB304</t>
  </si>
  <si>
    <t>CE05MOAS-GL247</t>
  </si>
  <si>
    <t>CE05MOAS-GL247-00-ENG000000</t>
  </si>
  <si>
    <t>CE05MOAS-GL247-01-PARADM000</t>
  </si>
  <si>
    <t>CE05MOAS-GL247-02-FLORTM000</t>
  </si>
  <si>
    <t>CE05MOAS-GL247-03-ADCPAM000</t>
  </si>
  <si>
    <t>CE05MOAS-GL247-04-DOSTAM000</t>
  </si>
  <si>
    <t>CE05MOAS-GL247-05-CTDGVM000</t>
  </si>
  <si>
    <t>CE05MOAS-GL326-03-ADCPAM000</t>
  </si>
  <si>
    <t>CE05MOAS-GL386-03-ADCPAM000</t>
  </si>
  <si>
    <t>CP05MOAS-A6264</t>
  </si>
  <si>
    <t>CP05MOAS-A6264-00-ENG000000</t>
  </si>
  <si>
    <t>CP05MOAS-A6264-01-FLORTN000</t>
  </si>
  <si>
    <t>CP05MOAS-A6264-02-DOSTAN000</t>
  </si>
  <si>
    <t>CP05MOAS-A6264-03-CTDAVN000</t>
  </si>
  <si>
    <t>CP05MOAS-A6264-04-NUTNRN000</t>
  </si>
  <si>
    <t>CP05MOAS-A6264-05-ADCPAN000</t>
  </si>
  <si>
    <t>CP05MOAS-A6264-06-PARADN000</t>
  </si>
  <si>
    <t>CP05MOAS-GL375</t>
  </si>
  <si>
    <t>CP05MOAS-GL375-00-ENG000000</t>
  </si>
  <si>
    <t>CP05MOAS-GL375-01-ADCPAM000</t>
  </si>
  <si>
    <t>CP05MOAS-GL375-02-FLORTM000</t>
  </si>
  <si>
    <t>CP05MOAS-GL375-03-CTDGVM000</t>
  </si>
  <si>
    <t>CP05MOAS-GL375-04-DOSTAM000</t>
  </si>
  <si>
    <t>CP05MOAS-GL375-05-PARADM000</t>
  </si>
  <si>
    <t>GA05MOAS-GL538</t>
  </si>
  <si>
    <t>GA05MOAS-GL538-00-ENG000000</t>
  </si>
  <si>
    <t>GA05MOAS-GL538-01-FLORDM000</t>
  </si>
  <si>
    <t>GA05MOAS-GL538-02-DOSTAM000</t>
  </si>
  <si>
    <t>GA05MOAS-GL538-04-CTDGVM000</t>
  </si>
  <si>
    <t>GA05MOAS-PG562</t>
  </si>
  <si>
    <t>GA05MOAS-PG562-00-ENG000000</t>
  </si>
  <si>
    <t>GA05MOAS-PG562-01-CTDGVM000</t>
  </si>
  <si>
    <t>GA05MOAS-PG562-02-DOSTAM000</t>
  </si>
  <si>
    <t>GA05MOAS-PG562-03-FLORTM000</t>
  </si>
  <si>
    <t>GA05MOAS-PG562-04-FLORTO000</t>
  </si>
  <si>
    <t>GA05MOAS-PG562-05-NUTNRM000</t>
  </si>
  <si>
    <t>GA05MOAS-PG562-06-PARADM000</t>
  </si>
  <si>
    <t>GA05MOAS-PG563</t>
  </si>
  <si>
    <t>GA05MOAS-PG563-00-ENG000000</t>
  </si>
  <si>
    <t>GA05MOAS-PG563-01-CTDGVM000</t>
  </si>
  <si>
    <t>GA05MOAS-PG563-02-DOSTAM000</t>
  </si>
  <si>
    <t>GA05MOAS-PG563-03-FLORTM000</t>
  </si>
  <si>
    <t>GA05MOAS-PG563-04-FLORTO000</t>
  </si>
  <si>
    <t>GA05MOAS-PG563-05-NUTNRM000</t>
  </si>
  <si>
    <t>GA05MOAS-PG563-06-PARADM000</t>
  </si>
  <si>
    <t>GI05MOAS-GL478</t>
  </si>
  <si>
    <t>GI05MOAS-GL478-00-ENG000000</t>
  </si>
  <si>
    <t>GI05MOAS-GL478-01-FLORDM000</t>
  </si>
  <si>
    <t>GI05MOAS-GL478-02-DOSTAM000</t>
  </si>
  <si>
    <t>GI05MOAS-GL478-04-CTDGVM000</t>
  </si>
  <si>
    <t>GS05MOAS-GL484</t>
  </si>
  <si>
    <t>GS05MOAS-GL484-00-ENG000000</t>
  </si>
  <si>
    <t>GS05MOAS-GL484-01-FLORDM000</t>
  </si>
  <si>
    <t>GS05MOAS-GL484-02-DOSTAM000</t>
  </si>
  <si>
    <t>GS05MOAS-GL484-04-CTDGVM000</t>
  </si>
  <si>
    <t>GS05MOAS-GL485</t>
  </si>
  <si>
    <t>GS05MOAS-GL485-00-ENG000000</t>
  </si>
  <si>
    <t>GS05MOAS-GL485-01-FLORDM000</t>
  </si>
  <si>
    <t>GS05MOAS-GL485-02-DOSTAM000</t>
  </si>
  <si>
    <t>GS05MOAS-GL485-04-CTDGVM000</t>
  </si>
  <si>
    <t>GS05MOAS-GL524</t>
  </si>
  <si>
    <t>GS05MOAS-GL524-00-ENG000000</t>
  </si>
  <si>
    <t>GS05MOAS-GL524-01-FLORDM000</t>
  </si>
  <si>
    <t>GS05MOAS-GL524-02-DOSTAM000</t>
  </si>
  <si>
    <t>GS05MOAS-GL524-04-CTDGVM000</t>
  </si>
  <si>
    <t>GS05MOAS-GL560</t>
  </si>
  <si>
    <t>GS05MOAS-GL560-00-ENG000000</t>
  </si>
  <si>
    <t>GS05MOAS-GL560-01-FLORDM000</t>
  </si>
  <si>
    <t>GS05MOAS-GL560-02-DOSTAM000</t>
  </si>
  <si>
    <t>GS05MOAS-GL560-04-CTDGVM000</t>
  </si>
  <si>
    <t>GS05MOAS-GL561</t>
  </si>
  <si>
    <t>GS05MOAS-GL561-00-ENG000000</t>
  </si>
  <si>
    <t>GS05MOAS-GL561-01-FLORDM000</t>
  </si>
  <si>
    <t>GS05MOAS-GL561-02-DOSTAM000</t>
  </si>
  <si>
    <t>GS05MOAS-GL561-04-CTDGVM000</t>
  </si>
  <si>
    <t>GS05MOAS-PG565</t>
  </si>
  <si>
    <t>GS05MOAS-PG565-00-ENG000000</t>
  </si>
  <si>
    <t>GS05MOAS-PG565-01-CTDGVM000</t>
  </si>
  <si>
    <t>GS05MOAS-PG565-02-DOSTAM000</t>
  </si>
  <si>
    <t>GS05MOAS-PG565-03-FLORTM000</t>
  </si>
  <si>
    <t>GS05MOAS-PG565-04-FLORTO000</t>
  </si>
  <si>
    <t>GS05MOAS-PG565-05-NUTNRM000</t>
  </si>
  <si>
    <t>GS05MOAS-PG565-06-PARADM000</t>
  </si>
  <si>
    <t>GS05MOAS-PG566</t>
  </si>
  <si>
    <t>GS05MOAS-PG566-00-ENG000000</t>
  </si>
  <si>
    <t>GS05MOAS-PG566-01-CTDGVM000</t>
  </si>
  <si>
    <t>GS05MOAS-PG566-02-DOSTAM000</t>
  </si>
  <si>
    <t>GS05MOAS-PG566-03-FLORTM000</t>
  </si>
  <si>
    <t>GS05MOAS-PG566-04-FLORTO000</t>
  </si>
  <si>
    <t>GS05MOAS-PG566-05-NUTNRM000</t>
  </si>
  <si>
    <t>GS05MOAS-PG566-06-PARADM000</t>
  </si>
  <si>
    <t>Coastal Endurance</t>
  </si>
  <si>
    <t>Oregon Inshore Surface Mooring</t>
  </si>
  <si>
    <t>Seafloor Multi-Function Node (MFN)</t>
  </si>
  <si>
    <t>Platform Controller</t>
  </si>
  <si>
    <t>WHOI</t>
  </si>
  <si>
    <t>Communications and Power Manager</t>
  </si>
  <si>
    <t>Data Concentrator Logger (DCL)</t>
  </si>
  <si>
    <t>Data Concentrator Logger</t>
  </si>
  <si>
    <t>3-D Single Point Velocity Meter</t>
  </si>
  <si>
    <t>Nortek</t>
  </si>
  <si>
    <t>VECTOR</t>
  </si>
  <si>
    <t>Seafloor Pressure</t>
  </si>
  <si>
    <t>Sea-Bird</t>
  </si>
  <si>
    <t>SBE 26plus</t>
  </si>
  <si>
    <t>Velocity Profiler (600kHz)</t>
  </si>
  <si>
    <t>Teledyne RDI</t>
  </si>
  <si>
    <t>WorkHorse Sentinel 600khz</t>
  </si>
  <si>
    <t>pCO2 Water</t>
  </si>
  <si>
    <t>Sunburst</t>
  </si>
  <si>
    <t>SAMI-pCO2</t>
  </si>
  <si>
    <t>Seawater pH</t>
  </si>
  <si>
    <t>SAMI-pH</t>
  </si>
  <si>
    <t>Spectrophotometer</t>
  </si>
  <si>
    <t>WET Labs</t>
  </si>
  <si>
    <t>AC-S</t>
  </si>
  <si>
    <t>SBE 16plusV2</t>
  </si>
  <si>
    <t>Dissolved Oxygen</t>
  </si>
  <si>
    <t>Aanderaa</t>
  </si>
  <si>
    <t>Optode 4831</t>
  </si>
  <si>
    <t>Kongsberg</t>
  </si>
  <si>
    <t>Modified OE14-408</t>
  </si>
  <si>
    <t>Bio-acoustic Sonar (Coastal)</t>
  </si>
  <si>
    <t>ASL Environmental Sciences</t>
  </si>
  <si>
    <t>AZFP</t>
  </si>
  <si>
    <t>3-Wavelength Fluorometer</t>
  </si>
  <si>
    <t>ECO Triplet-w</t>
  </si>
  <si>
    <t>Single Point Velocity Meter</t>
  </si>
  <si>
    <t>Aquadopp 300m</t>
  </si>
  <si>
    <t>Satlantic</t>
  </si>
  <si>
    <t>ISUS</t>
  </si>
  <si>
    <t>OCR507 ICSW</t>
  </si>
  <si>
    <t>3-Axis Motion Pack</t>
  </si>
  <si>
    <t>MicroStrain</t>
  </si>
  <si>
    <t>3DM-GX3-25</t>
  </si>
  <si>
    <t>Oregon Inshore Surface Piercing Profiler Mooring</t>
  </si>
  <si>
    <t>AMP</t>
  </si>
  <si>
    <t>Aquadopp HR</t>
  </si>
  <si>
    <t>SUNA V2</t>
  </si>
  <si>
    <t>FastCAT 49 CTD</t>
  </si>
  <si>
    <t>Photosynthetically Available Radiation</t>
  </si>
  <si>
    <t>ECO PAR</t>
  </si>
  <si>
    <t>Oregon Shelf Cabled Benthic Experiment Package</t>
  </si>
  <si>
    <t>Low-Power JBox (LJ01D)</t>
  </si>
  <si>
    <t>Velocity Profiler (300kHz)</t>
  </si>
  <si>
    <t>WorkHorse Monitor 300khz</t>
  </si>
  <si>
    <t>Broadband Acoustic Receiver (Hydrophone)</t>
  </si>
  <si>
    <t>Ocean Sonics</t>
  </si>
  <si>
    <t>icListen HF</t>
  </si>
  <si>
    <t>Medium-Power JBox (MJ01C)</t>
  </si>
  <si>
    <t>Modified EK-60</t>
  </si>
  <si>
    <t>Custom Digital Still Camera Assembly</t>
  </si>
  <si>
    <t>Oregon Shelf Surface Mooring</t>
  </si>
  <si>
    <t>RKI Instruments</t>
  </si>
  <si>
    <t>M2A transmitters</t>
  </si>
  <si>
    <t>Bulk Meteorology Instrument Package</t>
  </si>
  <si>
    <t>Star Engineering</t>
  </si>
  <si>
    <t>ASIMET</t>
  </si>
  <si>
    <t>pCO2 Air-Sea</t>
  </si>
  <si>
    <t>Pro-Oceanus</t>
  </si>
  <si>
    <t>pCO2-pro</t>
  </si>
  <si>
    <t>Surface Wave Spectra</t>
  </si>
  <si>
    <t>Axys Technologies</t>
  </si>
  <si>
    <t>TRIAXYS</t>
  </si>
  <si>
    <t>Direct Covariance Flux</t>
  </si>
  <si>
    <t>DCFS</t>
  </si>
  <si>
    <t>Oregon Shelf Surface Piercing Profiler Mooring</t>
  </si>
  <si>
    <t>Oregon Offshore Cabled Benthic Experiment Package</t>
  </si>
  <si>
    <t>Low-Power JBox (LJ01C)</t>
  </si>
  <si>
    <t>Velocity Profiler (75 kHz)</t>
  </si>
  <si>
    <t>WorkHorse LongRanger Monitor 75khz</t>
  </si>
  <si>
    <t>AC-S Deep</t>
  </si>
  <si>
    <t>Low-Voltage Node (LV01C)</t>
  </si>
  <si>
    <t>Oregon Offshore Cabled Deep Profiler Mooring</t>
  </si>
  <si>
    <t>Profiler Docking Station (PD01B)</t>
  </si>
  <si>
    <t>Wire-Following Profiler (DP01B)</t>
  </si>
  <si>
    <t>SBE 52MP</t>
  </si>
  <si>
    <t>Falmouth Scientific</t>
  </si>
  <si>
    <t>ACM-3D-MP</t>
  </si>
  <si>
    <t>CDOM Fluorometer</t>
  </si>
  <si>
    <t>FLCDRTD (CDOM)</t>
  </si>
  <si>
    <t>2-Wavelength Fluorometer</t>
  </si>
  <si>
    <t>FLNTURTD (chlorophyll and backscatter)</t>
  </si>
  <si>
    <t>Oregon Offshore Cabled Primary Infrastructure</t>
  </si>
  <si>
    <t>Oregon Offshore Cabled Shallow Profiler Mooring</t>
  </si>
  <si>
    <t>200m Platform (PC01B)</t>
  </si>
  <si>
    <t>Winch Controller (SC01B)</t>
  </si>
  <si>
    <t>Shallow Profiler (SF01B)</t>
  </si>
  <si>
    <t>SBE 43</t>
  </si>
  <si>
    <t>digital PAR</t>
  </si>
  <si>
    <t>Deep SUNA</t>
  </si>
  <si>
    <t>Aquadopp</t>
  </si>
  <si>
    <t>Oregon Offshore Surface Mooring</t>
  </si>
  <si>
    <t>WorkHorse Sentinel 300khz</t>
  </si>
  <si>
    <t>Coastal Glider 311</t>
  </si>
  <si>
    <t>Mobile Asset Controller</t>
  </si>
  <si>
    <t>Teledyne Webb</t>
  </si>
  <si>
    <t>G2 Slocum Gliders</t>
  </si>
  <si>
    <t>Biospherical Instruments</t>
  </si>
  <si>
    <t>QSP-2155</t>
  </si>
  <si>
    <t>ECO Puck FLBBCD-SLK</t>
  </si>
  <si>
    <t>Explorer DVL 600 kHz</t>
  </si>
  <si>
    <t>SBE Glider Payload CTD (GP-CTD)</t>
  </si>
  <si>
    <t>Coastal Glider 312</t>
  </si>
  <si>
    <t>Coastal Glider 319</t>
  </si>
  <si>
    <t>Coastal Glider 320</t>
  </si>
  <si>
    <t>Coastal Glider 326</t>
  </si>
  <si>
    <t>Coastal Glider 327</t>
  </si>
  <si>
    <t>Coastal Glider 381</t>
  </si>
  <si>
    <t>Coastal Glider 382</t>
  </si>
  <si>
    <t>Coastal Glider 383</t>
  </si>
  <si>
    <t>Coastal Glider 384</t>
  </si>
  <si>
    <t>Coastal Glider 386</t>
  </si>
  <si>
    <t>Washington Inshore Surface Mooring</t>
  </si>
  <si>
    <t>Washington Inshore Surface Piercing Profiler Mooring</t>
  </si>
  <si>
    <t>Washington Shelf Surface Mooring</t>
  </si>
  <si>
    <t>Washington Shelf Surface Piercing Profiler Mooring</t>
  </si>
  <si>
    <t>Washington Offshore Profiler Mooring</t>
  </si>
  <si>
    <t>Sensor and Telemetry Controller</t>
  </si>
  <si>
    <t>McLane</t>
  </si>
  <si>
    <t>MMP</t>
  </si>
  <si>
    <t>Aquadopp II</t>
  </si>
  <si>
    <t>SBE 43F</t>
  </si>
  <si>
    <t>ECO Triplet</t>
  </si>
  <si>
    <t>QSP-2200</t>
  </si>
  <si>
    <t>WorkHorse LongRanger Sentinel 75khz</t>
  </si>
  <si>
    <t>Coastal Pioneer</t>
  </si>
  <si>
    <t>Central Surface Mooring</t>
  </si>
  <si>
    <t>Velocity Profiler (150kHz)</t>
  </si>
  <si>
    <t>WorkHorse Sentinel 150khz</t>
  </si>
  <si>
    <t>Central Surface Piercing Profiler Mooring</t>
  </si>
  <si>
    <t>Central Inshore Profiler Mooring</t>
  </si>
  <si>
    <t>WorkHorse Sentinel150khz - inductive</t>
  </si>
  <si>
    <t>Central Offshore Profiler Mooring</t>
  </si>
  <si>
    <t>Upstream Inshore Profiler Mooring</t>
  </si>
  <si>
    <t>Upstream Offshore Profiler Mooring</t>
  </si>
  <si>
    <t>WorkHorse LongRanger Sentinel 75khz - inductive</t>
  </si>
  <si>
    <t>Inshore Surface Mooring</t>
  </si>
  <si>
    <t>Inshore Surface Piercing Profiler Mooring</t>
  </si>
  <si>
    <t>Offshore Profiler Mooring</t>
  </si>
  <si>
    <t>Offshore Surface Mooring</t>
  </si>
  <si>
    <t>Aquadopp 3000m</t>
  </si>
  <si>
    <t>Coastal Glider 335</t>
  </si>
  <si>
    <t>Coastal Glider 336</t>
  </si>
  <si>
    <t>Coastal Glider 339</t>
  </si>
  <si>
    <t>Coastal Glider 340</t>
  </si>
  <si>
    <t>Coastal Glider 374</t>
  </si>
  <si>
    <t>Coastal Glider 376</t>
  </si>
  <si>
    <t>Coastal Glider 379</t>
  </si>
  <si>
    <t>Coastal Glider 380</t>
  </si>
  <si>
    <t>Coastal Glider 387</t>
  </si>
  <si>
    <t>Coastal Glider 388</t>
  </si>
  <si>
    <t>Coastal Glider 389</t>
  </si>
  <si>
    <t>Global Argentine Basin</t>
  </si>
  <si>
    <t>Apex Surface Mooring</t>
  </si>
  <si>
    <t>SBE 16plus-IM V2</t>
  </si>
  <si>
    <t>SBE 37IM</t>
  </si>
  <si>
    <t>Global Irminger Sea</t>
  </si>
  <si>
    <t>ECO FLBB-SB</t>
  </si>
  <si>
    <t>SAMI-pCO2 - inductive</t>
  </si>
  <si>
    <t>SAMI-pH- inductive</t>
  </si>
  <si>
    <t>Apex Profiler Mooring</t>
  </si>
  <si>
    <t>Bio-acoustic Sonar (Global)</t>
  </si>
  <si>
    <t>SIO</t>
  </si>
  <si>
    <t>Subsurface mooring controller</t>
  </si>
  <si>
    <t>Wire-Following Profiler Upper</t>
  </si>
  <si>
    <t>FLBBRTD</t>
  </si>
  <si>
    <t>Optode 4330</t>
  </si>
  <si>
    <t>ACM-Plus</t>
  </si>
  <si>
    <t>Wire-Following Profiler Lower</t>
  </si>
  <si>
    <t>Flanking Subsurface Mooring A</t>
  </si>
  <si>
    <t>Flanking Subsurface Mooring B</t>
  </si>
  <si>
    <t>Open Ocean Glider 493</t>
  </si>
  <si>
    <t>ECO Puck FLBB-SLC</t>
  </si>
  <si>
    <t>Open Ocean Glider 494</t>
  </si>
  <si>
    <t>Open Ocean Glider 495</t>
  </si>
  <si>
    <t>Open Ocean Glider 496</t>
  </si>
  <si>
    <t>Open Ocean Glider 469</t>
  </si>
  <si>
    <t>Open Ocean Glider 477</t>
  </si>
  <si>
    <t>Open Ocean Glider 484</t>
  </si>
  <si>
    <t>Open Ocean Glider 485</t>
  </si>
  <si>
    <t>Global Profiling Glider 528</t>
  </si>
  <si>
    <t>ECO BB3</t>
  </si>
  <si>
    <t>Global Station Papa</t>
  </si>
  <si>
    <t>Open Ocean Glider 276</t>
  </si>
  <si>
    <t>Open Ocean Glider 361</t>
  </si>
  <si>
    <t>Open Ocean Glider 362</t>
  </si>
  <si>
    <t>Open Ocean Glider 363</t>
  </si>
  <si>
    <t>Open Ocean Glider 364</t>
  </si>
  <si>
    <t>Open Ocean Glider 365</t>
  </si>
  <si>
    <t>Open Ocean Glider 453</t>
  </si>
  <si>
    <t>Open Ocean Glider 523</t>
  </si>
  <si>
    <t>Open Ocean Glider 525</t>
  </si>
  <si>
    <t>Open Ocean Glider 537</t>
  </si>
  <si>
    <t>Global Profiling Glider 514</t>
  </si>
  <si>
    <t>Global Profiling Glider 515</t>
  </si>
  <si>
    <t>Global Southern Ocean</t>
  </si>
  <si>
    <t>Open Ocean Glider 486</t>
  </si>
  <si>
    <t>Cabled Continental Margin</t>
  </si>
  <si>
    <t>Oregon Slope Base Deep Profiler Mooring</t>
  </si>
  <si>
    <t>Wire-Following Profiler (DP01A)</t>
  </si>
  <si>
    <t>Profiler Docking Station (PD01A)</t>
  </si>
  <si>
    <t>Oregon Slope Base Shallow Profiler Mooring</t>
  </si>
  <si>
    <t>Low-Voltage Node (LV01A)</t>
  </si>
  <si>
    <t>200m Platform (PC01A)</t>
  </si>
  <si>
    <t>Workhorse Quartermaster Monitor 150kHz</t>
  </si>
  <si>
    <t>5-Beam Velocity Profiler (600 kHz)</t>
  </si>
  <si>
    <t>Workhorse custom 600 kHz 5 Beam</t>
  </si>
  <si>
    <t>Winch Controller (SC01A)</t>
  </si>
  <si>
    <t>Shallow Profiler (SF01A)</t>
  </si>
  <si>
    <t>Hydrate Ridge Primary Infrastructure</t>
  </si>
  <si>
    <t>Primary Node (PN01B)</t>
  </si>
  <si>
    <t>Oregon Slope Base Seafloor</t>
  </si>
  <si>
    <t>Low-Power JBox (LJ01A)</t>
  </si>
  <si>
    <t>Horizontal Electric Field, Pressure and Inverted Echo Sounder</t>
  </si>
  <si>
    <t>Sanford, UW</t>
  </si>
  <si>
    <t>cabled HPIES</t>
  </si>
  <si>
    <t>Medium-Power JBox (MJ01A)</t>
  </si>
  <si>
    <t>Low Frequency Acoustic Receiver (Hydrophone)</t>
  </si>
  <si>
    <t>HTI</t>
  </si>
  <si>
    <t>90-U</t>
  </si>
  <si>
    <t>Broadband Ocean Bottom Seismometer</t>
  </si>
  <si>
    <t>Guralp</t>
  </si>
  <si>
    <t>CMG-1T/5T</t>
  </si>
  <si>
    <t>Tidal Seafloor Pressure</t>
  </si>
  <si>
    <t>SBE 54</t>
  </si>
  <si>
    <t>Nobska</t>
  </si>
  <si>
    <t>MAVS-4</t>
  </si>
  <si>
    <t>Primary Node (PN01A)</t>
  </si>
  <si>
    <t>Southern Hydrate Summit 1 Seafloor</t>
  </si>
  <si>
    <t>Low-Power JBox (LJ01B)</t>
  </si>
  <si>
    <t>Short-Period Ocean Bottom Seismometer</t>
  </si>
  <si>
    <t>CMG-6TF</t>
  </si>
  <si>
    <t>Low-Voltage Node (LV01B)</t>
  </si>
  <si>
    <t>Southern Hydrate Summit 2 Seafloor</t>
  </si>
  <si>
    <t>Medium-Power JBox (MJ01B)</t>
  </si>
  <si>
    <t>Benthic Fluid Flow</t>
  </si>
  <si>
    <t>Tryon, UCSD</t>
  </si>
  <si>
    <t>CAT meter</t>
  </si>
  <si>
    <t>Solomon, UW</t>
  </si>
  <si>
    <t>Mosquito benthic flow sampler</t>
  </si>
  <si>
    <t>Osmosis-Based Water Sampler</t>
  </si>
  <si>
    <t>TLR, Inc.</t>
  </si>
  <si>
    <t>OsmoSampler</t>
  </si>
  <si>
    <t>Girguis, Harvard</t>
  </si>
  <si>
    <t>cabled Mass Spec</t>
  </si>
  <si>
    <t>Cabled Axial Seamount</t>
  </si>
  <si>
    <t>ASHES Vent Field</t>
  </si>
  <si>
    <t>Medium-Power JBox (MJ03B)</t>
  </si>
  <si>
    <t>Diffuse Vent Fluid 3-D Temperature Array</t>
  </si>
  <si>
    <t>RBR Global</t>
  </si>
  <si>
    <t>XR-420</t>
  </si>
  <si>
    <t>Primary Node (PN03B)</t>
  </si>
  <si>
    <t>HD Digital Video Camera</t>
  </si>
  <si>
    <t>SubC</t>
  </si>
  <si>
    <t>1Cam</t>
  </si>
  <si>
    <t>Axial Base Seafloor</t>
  </si>
  <si>
    <t>Low-Power JBox (LJ03A)</t>
  </si>
  <si>
    <t>Medium-Power JBox (MJ03A)</t>
  </si>
  <si>
    <t>Primary Node (PN03A)</t>
  </si>
  <si>
    <t>Axial Base Deep Profiler Mooring</t>
  </si>
  <si>
    <t>Wire-Following Profiler (DP03A)</t>
  </si>
  <si>
    <t>Profiler Docking Station (PD03A)</t>
  </si>
  <si>
    <t>Axial Base Shallow Profiler Mooring</t>
  </si>
  <si>
    <t>Low-Voltage Node (LV03A)</t>
  </si>
  <si>
    <t>200m Platform (PC03A)</t>
  </si>
  <si>
    <t>Winch Controller (SC03A)</t>
  </si>
  <si>
    <t>Shallow Profiler (SF03A)</t>
  </si>
  <si>
    <t>Summit Primary Infrastructure</t>
  </si>
  <si>
    <t>Medium-Power JBox (MJ03F)</t>
  </si>
  <si>
    <t>Bottom Pressure and Tilt</t>
  </si>
  <si>
    <t>PMEL/Chadwick</t>
  </si>
  <si>
    <t>PMELcabled BPR/Tilt</t>
  </si>
  <si>
    <t>Medium-Power JBox (MJ03E)</t>
  </si>
  <si>
    <t>International District Vent Field 1</t>
  </si>
  <si>
    <t>Medium-Power JBox (MJ03C)</t>
  </si>
  <si>
    <t>Particulate DNA Sampler</t>
  </si>
  <si>
    <t>PMEL/Butterfield</t>
  </si>
  <si>
    <t>modified McLane Particulate Sampler</t>
  </si>
  <si>
    <t>Hydrothermal Vent Fluid Interactive Sampler</t>
  </si>
  <si>
    <t>Modified McLane Remote Access Sampler</t>
  </si>
  <si>
    <t>Hydrothermal Vent Fluid In-situ Chemistry</t>
  </si>
  <si>
    <t>Kang/Seyfried, U Minnesota</t>
  </si>
  <si>
    <t>Vent Chemistry Instrument (H2, H2S, pH)</t>
  </si>
  <si>
    <t>Hydrothermal Vent Fluid Temperature and Resistivity</t>
  </si>
  <si>
    <t>Lilley, UW</t>
  </si>
  <si>
    <t>Vent Temperature &amp; Resistivity</t>
  </si>
  <si>
    <t>International District Vent Field 2</t>
  </si>
  <si>
    <t>Medium-Power JBox (MJ03D)</t>
  </si>
  <si>
    <t>Cabled Juan de Fuca Mid-Plate</t>
  </si>
  <si>
    <t>Primary Node (PN05A)</t>
  </si>
  <si>
    <t>Coastal Glider 247</t>
  </si>
  <si>
    <t>Coastal AUV 6264</t>
  </si>
  <si>
    <t>Workhorse Navigator 600 kHz dual</t>
  </si>
  <si>
    <t>QSP-2150</t>
  </si>
  <si>
    <t>Coastal Glider 375</t>
  </si>
  <si>
    <t>Open Ocean Glider 538</t>
  </si>
  <si>
    <t>Global Profiling Glider 562</t>
  </si>
  <si>
    <t>Global Profiling Glider 563</t>
  </si>
  <si>
    <t>Open Ocean Glider 478</t>
  </si>
  <si>
    <t>Open Ocean Glider 524</t>
  </si>
  <si>
    <t>Open Ocean Glider 560</t>
  </si>
  <si>
    <t>Open Ocean Glider 561</t>
  </si>
  <si>
    <t>Global Profiling Glider 565</t>
  </si>
  <si>
    <t>Added new vocabulary to Vocabulary tab and vocab look up tables.</t>
  </si>
  <si>
    <t>CE01</t>
  </si>
  <si>
    <t>CE02</t>
  </si>
  <si>
    <t>CE04</t>
  </si>
  <si>
    <t>CE05</t>
  </si>
  <si>
    <t>CE06</t>
  </si>
  <si>
    <t>CE07</t>
  </si>
  <si>
    <t>CE09</t>
  </si>
  <si>
    <t>CP01</t>
  </si>
  <si>
    <t>CP02</t>
  </si>
  <si>
    <t>CP03</t>
  </si>
  <si>
    <t>CP04</t>
  </si>
  <si>
    <t>CP05</t>
  </si>
  <si>
    <t>GA01</t>
  </si>
  <si>
    <t>GA02</t>
  </si>
  <si>
    <t>GA03</t>
  </si>
  <si>
    <t>GA05</t>
  </si>
  <si>
    <t>GI01</t>
  </si>
  <si>
    <t>GI02</t>
  </si>
  <si>
    <t>GI03</t>
  </si>
  <si>
    <t>GI05</t>
  </si>
  <si>
    <t>GP02</t>
  </si>
  <si>
    <t>GP03</t>
  </si>
  <si>
    <t>GP05</t>
  </si>
  <si>
    <t>GS01</t>
  </si>
  <si>
    <t>GS02</t>
  </si>
  <si>
    <t>GS03</t>
  </si>
  <si>
    <t>GS05</t>
  </si>
  <si>
    <t>RS01</t>
  </si>
  <si>
    <t>RS03</t>
  </si>
  <si>
    <t>RS05</t>
  </si>
  <si>
    <t>AXSM</t>
  </si>
  <si>
    <t>BEN1</t>
  </si>
  <si>
    <t>Unnamed BEN1</t>
  </si>
  <si>
    <t>Offshore Cabled Benthic Experiment Package</t>
  </si>
  <si>
    <t>Offshore Cabled Deep Profiler Mooring</t>
  </si>
  <si>
    <t>Offshore Cabled Primary Infrastructure</t>
  </si>
  <si>
    <t>Offshore Cabled Shallow Profiler Mooring</t>
  </si>
  <si>
    <t>Shelf Surface Mooring</t>
  </si>
  <si>
    <t>Shelf Surface Piercing Profiler Mooring</t>
  </si>
  <si>
    <t>DP01A</t>
  </si>
  <si>
    <t>DP01B</t>
  </si>
  <si>
    <t>DP03A</t>
  </si>
  <si>
    <t>GL276</t>
  </si>
  <si>
    <t>GL247</t>
  </si>
  <si>
    <t>GL311</t>
  </si>
  <si>
    <t>GL312</t>
  </si>
  <si>
    <t>GL319</t>
  </si>
  <si>
    <t>GL320</t>
  </si>
  <si>
    <t>GL326</t>
  </si>
  <si>
    <t>GL327</t>
  </si>
  <si>
    <t>GL335</t>
  </si>
  <si>
    <t>GL336</t>
  </si>
  <si>
    <t>GL339</t>
  </si>
  <si>
    <t>GL340</t>
  </si>
  <si>
    <t>GL361</t>
  </si>
  <si>
    <t>GL362</t>
  </si>
  <si>
    <t>GL363</t>
  </si>
  <si>
    <t>GL364</t>
  </si>
  <si>
    <t>GL365</t>
  </si>
  <si>
    <t>GL374</t>
  </si>
  <si>
    <t>GL376</t>
  </si>
  <si>
    <t>GL379</t>
  </si>
  <si>
    <t>GL380</t>
  </si>
  <si>
    <t>GL381</t>
  </si>
  <si>
    <t>GL382</t>
  </si>
  <si>
    <t>GL383</t>
  </si>
  <si>
    <t>GL384</t>
  </si>
  <si>
    <t>GL386</t>
  </si>
  <si>
    <t>GL387</t>
  </si>
  <si>
    <t>GL388</t>
  </si>
  <si>
    <t>GL389</t>
  </si>
  <si>
    <t>GL453</t>
  </si>
  <si>
    <t>GL469</t>
  </si>
  <si>
    <t>GL477</t>
  </si>
  <si>
    <t>GL484</t>
  </si>
  <si>
    <t>GL485</t>
  </si>
  <si>
    <t>GL486</t>
  </si>
  <si>
    <t>GL493</t>
  </si>
  <si>
    <t>GL494</t>
  </si>
  <si>
    <t>GL495</t>
  </si>
  <si>
    <t>GL496</t>
  </si>
  <si>
    <t>GL523</t>
  </si>
  <si>
    <t>GL525</t>
  </si>
  <si>
    <t>GL537</t>
  </si>
  <si>
    <t>LJ01A</t>
  </si>
  <si>
    <t>LJ01B</t>
  </si>
  <si>
    <t>LJ01C</t>
  </si>
  <si>
    <t>LJ01D</t>
  </si>
  <si>
    <t>LJ03A</t>
  </si>
  <si>
    <t>LJ0CI</t>
  </si>
  <si>
    <t>Low-Power JBox (LJ0CI)</t>
  </si>
  <si>
    <t>LV01A</t>
  </si>
  <si>
    <t>LV01B</t>
  </si>
  <si>
    <t>LV01C</t>
  </si>
  <si>
    <t>LV03A</t>
  </si>
  <si>
    <t>MFC31</t>
  </si>
  <si>
    <t>MFD35</t>
  </si>
  <si>
    <t>MFD37</t>
  </si>
  <si>
    <t>MJ01A</t>
  </si>
  <si>
    <t>MJ01B</t>
  </si>
  <si>
    <t>MJ01C</t>
  </si>
  <si>
    <t>MJ03A</t>
  </si>
  <si>
    <t>MJ03B</t>
  </si>
  <si>
    <t>MJ03C</t>
  </si>
  <si>
    <t>MJ03D</t>
  </si>
  <si>
    <t>MJ03E</t>
  </si>
  <si>
    <t>MJ03F</t>
  </si>
  <si>
    <t>MPM01</t>
  </si>
  <si>
    <t>PC01A</t>
  </si>
  <si>
    <t>PC01B</t>
  </si>
  <si>
    <t>PC03A</t>
  </si>
  <si>
    <t>PD01A</t>
  </si>
  <si>
    <t>PD01B</t>
  </si>
  <si>
    <t>PD03A</t>
  </si>
  <si>
    <t>PG514</t>
  </si>
  <si>
    <t>PG515</t>
  </si>
  <si>
    <t>PG528</t>
  </si>
  <si>
    <t>PN01A</t>
  </si>
  <si>
    <t>PN01B</t>
  </si>
  <si>
    <t>PN01C</t>
  </si>
  <si>
    <t>Primary Node (PN01C)</t>
  </si>
  <si>
    <t>PN01D</t>
  </si>
  <si>
    <t>Primary Node (PN01D)</t>
  </si>
  <si>
    <t>PN03A</t>
  </si>
  <si>
    <t>PN03B</t>
  </si>
  <si>
    <t>PN05A</t>
  </si>
  <si>
    <t>RI000</t>
  </si>
  <si>
    <t>RIC21</t>
  </si>
  <si>
    <t>RIC31</t>
  </si>
  <si>
    <t>RID16</t>
  </si>
  <si>
    <t>RID26</t>
  </si>
  <si>
    <t>RID27</t>
  </si>
  <si>
    <t>RII01</t>
  </si>
  <si>
    <t>RII11</t>
  </si>
  <si>
    <t>RIM01</t>
  </si>
  <si>
    <t>RIS01</t>
  </si>
  <si>
    <t>SBC11</t>
  </si>
  <si>
    <t>SBD11</t>
  </si>
  <si>
    <t>SBD12</t>
  </si>
  <si>
    <t>SBD17</t>
  </si>
  <si>
    <t>SBS01</t>
  </si>
  <si>
    <t>SBS11</t>
  </si>
  <si>
    <t>SC01A</t>
  </si>
  <si>
    <t>SC01B</t>
  </si>
  <si>
    <t>SC03A</t>
  </si>
  <si>
    <t>SF01A</t>
  </si>
  <si>
    <t>SF01B</t>
  </si>
  <si>
    <t>SF03A</t>
  </si>
  <si>
    <t>SP001</t>
  </si>
  <si>
    <t>WFP01</t>
  </si>
  <si>
    <t>WFP02</t>
  </si>
  <si>
    <t>WFP03</t>
  </si>
  <si>
    <t>ADCPAM</t>
  </si>
  <si>
    <t>ADCPAN</t>
  </si>
  <si>
    <t>ADCPSI</t>
  </si>
  <si>
    <t>ADCPSJ</t>
  </si>
  <si>
    <t>ADCPSK</t>
  </si>
  <si>
    <t>ADCPSL</t>
  </si>
  <si>
    <t>ADCPSN</t>
  </si>
  <si>
    <t>ADCPTA</t>
  </si>
  <si>
    <t>ADCPTB</t>
  </si>
  <si>
    <t>ADCPTC</t>
  </si>
  <si>
    <t>ADCPTD</t>
  </si>
  <si>
    <t>ADCPTE</t>
  </si>
  <si>
    <t>ADCPTF</t>
  </si>
  <si>
    <t>ADCPTG</t>
  </si>
  <si>
    <t>ADCPTM</t>
  </si>
  <si>
    <t>BOTPTA</t>
  </si>
  <si>
    <t>CAMDSA</t>
  </si>
  <si>
    <t>CAMDSB</t>
  </si>
  <si>
    <t>CAMDSC</t>
  </si>
  <si>
    <t>CAMHDA</t>
  </si>
  <si>
    <t>CPMENG</t>
  </si>
  <si>
    <t>CTDAVN</t>
  </si>
  <si>
    <t>CTDBPC</t>
  </si>
  <si>
    <t>CTDBPD</t>
  </si>
  <si>
    <t>CTDBPE</t>
  </si>
  <si>
    <t>CTDBPF</t>
  </si>
  <si>
    <t>CTDBPN</t>
  </si>
  <si>
    <t>CTDBPO</t>
  </si>
  <si>
    <t>CTDBPP</t>
  </si>
  <si>
    <t>CTDGVM</t>
  </si>
  <si>
    <t>CTDMOG</t>
  </si>
  <si>
    <t>CTDMOH</t>
  </si>
  <si>
    <t>CTDMOQ</t>
  </si>
  <si>
    <t>CTDMOR</t>
  </si>
  <si>
    <t>CTDPFA</t>
  </si>
  <si>
    <t>CTDPFB</t>
  </si>
  <si>
    <t>CTDPFJ</t>
  </si>
  <si>
    <t>CTDPFK</t>
  </si>
  <si>
    <t>CTDPFL</t>
  </si>
  <si>
    <t>DCLENG</t>
  </si>
  <si>
    <t>DOFSTA</t>
  </si>
  <si>
    <t>DOFSTK</t>
  </si>
  <si>
    <t>DOSTAD</t>
  </si>
  <si>
    <t>DOSTAJ</t>
  </si>
  <si>
    <t>DOSTAL</t>
  </si>
  <si>
    <t>DOSTAM</t>
  </si>
  <si>
    <t>DOSTAN</t>
  </si>
  <si>
    <t>ENG000</t>
  </si>
  <si>
    <t>FDCHPA</t>
  </si>
  <si>
    <t>FLCDRA</t>
  </si>
  <si>
    <t>FLNTUA</t>
  </si>
  <si>
    <t>FLOBNC</t>
  </si>
  <si>
    <t>FLOBNM</t>
  </si>
  <si>
    <t>FLORDD</t>
  </si>
  <si>
    <t>FLORDG</t>
  </si>
  <si>
    <t>FLORDL</t>
  </si>
  <si>
    <t>FLORDM</t>
  </si>
  <si>
    <t>FLORTD</t>
  </si>
  <si>
    <t>FLORTJ</t>
  </si>
  <si>
    <t>FLORTK</t>
  </si>
  <si>
    <t>FLORTM</t>
  </si>
  <si>
    <t>FLORTN</t>
  </si>
  <si>
    <t>FLORTO</t>
  </si>
  <si>
    <t>HPIESA</t>
  </si>
  <si>
    <t>HYDBBA</t>
  </si>
  <si>
    <t>HYDGN0</t>
  </si>
  <si>
    <t>HYDLFA</t>
  </si>
  <si>
    <t>MASSPA</t>
  </si>
  <si>
    <t>METBKA</t>
  </si>
  <si>
    <t>MOPAK0</t>
  </si>
  <si>
    <t>NUTNRA</t>
  </si>
  <si>
    <t>NUTNRB</t>
  </si>
  <si>
    <t>NUTNRJ</t>
  </si>
  <si>
    <t>NUTNRM</t>
  </si>
  <si>
    <t>NUTNRN</t>
  </si>
  <si>
    <t>OBSBBA</t>
  </si>
  <si>
    <t>OBSSPA</t>
  </si>
  <si>
    <t>OPTAAC</t>
  </si>
  <si>
    <t>OPTAAD</t>
  </si>
  <si>
    <t>OPTAAJ</t>
  </si>
  <si>
    <t>OSMOIA</t>
  </si>
  <si>
    <t>PARADA</t>
  </si>
  <si>
    <t>PARADJ</t>
  </si>
  <si>
    <t>PARADK</t>
  </si>
  <si>
    <t>PARADM</t>
  </si>
  <si>
    <t>PARADN</t>
  </si>
  <si>
    <t>PCO2AA</t>
  </si>
  <si>
    <t>PCO2WA</t>
  </si>
  <si>
    <t>PCO2WB</t>
  </si>
  <si>
    <t>PCO2WC</t>
  </si>
  <si>
    <t>PHSENA</t>
  </si>
  <si>
    <t>PHSEND</t>
  </si>
  <si>
    <t>PHSENE</t>
  </si>
  <si>
    <t>PHSENF</t>
  </si>
  <si>
    <t>PPSDNA</t>
  </si>
  <si>
    <t>PRESFA</t>
  </si>
  <si>
    <t>PRESFB</t>
  </si>
  <si>
    <t>PRESFC</t>
  </si>
  <si>
    <t>PRESTA</t>
  </si>
  <si>
    <t>PRESTB</t>
  </si>
  <si>
    <t>RASFLA</t>
  </si>
  <si>
    <t>SIOENG</t>
  </si>
  <si>
    <t>SPKIRA</t>
  </si>
  <si>
    <t>SPKIRB</t>
  </si>
  <si>
    <t>SPKIRJ</t>
  </si>
  <si>
    <t>SPPENG</t>
  </si>
  <si>
    <t>STCENG</t>
  </si>
  <si>
    <t>THSPHA</t>
  </si>
  <si>
    <t>TMPSFA</t>
  </si>
  <si>
    <t>TRHPHA</t>
  </si>
  <si>
    <t>VADCPA</t>
  </si>
  <si>
    <t>VEL3DA</t>
  </si>
  <si>
    <t>VEL3DB</t>
  </si>
  <si>
    <t>VEL3DC</t>
  </si>
  <si>
    <t>VEL3DD</t>
  </si>
  <si>
    <t>VEL3DK</t>
  </si>
  <si>
    <t>VEL3DL</t>
  </si>
  <si>
    <t>VELPTA</t>
  </si>
  <si>
    <t>VELPTB</t>
  </si>
  <si>
    <t>VELPTD</t>
  </si>
  <si>
    <t>VELPTJ</t>
  </si>
  <si>
    <t>WAVSSA</t>
  </si>
  <si>
    <t>WFPENG</t>
  </si>
  <si>
    <t>ZPLSCB</t>
  </si>
  <si>
    <t>ZPLSCC</t>
  </si>
  <si>
    <t>ZPLSGA</t>
  </si>
  <si>
    <t>Custom Assignments</t>
  </si>
  <si>
    <t>A6264</t>
  </si>
  <si>
    <t>GL375</t>
  </si>
  <si>
    <t>GL538</t>
  </si>
  <si>
    <t>GL563</t>
  </si>
  <si>
    <t>Open Ocean Glider 563</t>
  </si>
  <si>
    <t>PG563</t>
  </si>
  <si>
    <t>PG562</t>
  </si>
  <si>
    <t>GL478</t>
  </si>
  <si>
    <t>GL524</t>
  </si>
  <si>
    <t>GL560</t>
  </si>
  <si>
    <t>GL561</t>
  </si>
  <si>
    <t>PG565</t>
  </si>
  <si>
    <t>PG566</t>
  </si>
  <si>
    <t>Mobile Asset Serial Numbers</t>
  </si>
  <si>
    <t>1-28</t>
  </si>
  <si>
    <t>2016-07-01</t>
  </si>
  <si>
    <t>Updated vocabulary to Vocabulary tab and vocab look up tables.</t>
  </si>
  <si>
    <t>1-29</t>
  </si>
  <si>
    <t>Changed format for AUV ref des.</t>
  </si>
  <si>
    <t>An</t>
  </si>
  <si>
    <t>The nnn/nnnn in the nominal reference designators listed above is replaced by the three/four digit serial number for each of the physical gliders/AUVs deployed.</t>
  </si>
  <si>
    <t>2016-07-19</t>
  </si>
  <si>
    <t>1-30</t>
  </si>
  <si>
    <t>CGSN Node Name</t>
  </si>
  <si>
    <t>Cabled Endurance</t>
  </si>
  <si>
    <t>Primary Node [PN01C]</t>
  </si>
  <si>
    <t>620</t>
  </si>
  <si>
    <t>Low Voltage Junction Box [LV01C]</t>
  </si>
  <si>
    <t>Offshore Benthic Experiment Package</t>
  </si>
  <si>
    <t>Low Power Junction Box [LJ01C]</t>
  </si>
  <si>
    <t>Shallow Profiler</t>
  </si>
  <si>
    <t>Shallow Profiler Float [SF01B]</t>
  </si>
  <si>
    <t>Deep Profiler Docking Station [PD01B]</t>
  </si>
  <si>
    <t>Primary Node [PN01D]</t>
  </si>
  <si>
    <t>115</t>
  </si>
  <si>
    <t>Medium Power Junction Box [MJ01C]</t>
  </si>
  <si>
    <t>Shelf Benthic Experiment Package</t>
  </si>
  <si>
    <t>Low Power Junction Box [LJ01D]</t>
  </si>
  <si>
    <t>Previous version had CE04OSPI-PN01D</t>
  </si>
  <si>
    <t>Parameter Description</t>
  </si>
  <si>
    <t>Data Sequence #</t>
  </si>
  <si>
    <t>AAA</t>
  </si>
  <si>
    <t>PN1C</t>
  </si>
  <si>
    <t>LVPS</t>
  </si>
  <si>
    <t>Note: These do not conform to the standard reference designator format, but these data types are not expected to be processes through the OOI common UI and associated tools and so the non-standard format is acceptable.</t>
  </si>
  <si>
    <t>PRI</t>
  </si>
  <si>
    <t>SP1</t>
  </si>
  <si>
    <t>SP2</t>
  </si>
  <si>
    <t>SP3</t>
  </si>
  <si>
    <t>Low Voltage Node [LV01C]</t>
  </si>
  <si>
    <t>ENG</t>
  </si>
  <si>
    <t>EP1</t>
  </si>
  <si>
    <t>EP2</t>
  </si>
  <si>
    <t>IP1</t>
  </si>
  <si>
    <t>IP2</t>
  </si>
  <si>
    <t>Offshore Experiment Benthic Package</t>
  </si>
  <si>
    <t>IP3</t>
  </si>
  <si>
    <t>IP4</t>
  </si>
  <si>
    <t>IP5</t>
  </si>
  <si>
    <t>IP6</t>
  </si>
  <si>
    <t>IP7</t>
  </si>
  <si>
    <t>04A</t>
  </si>
  <si>
    <t>04B</t>
  </si>
  <si>
    <t>04D</t>
  </si>
  <si>
    <t>IP8</t>
  </si>
  <si>
    <t>WINCH</t>
  </si>
  <si>
    <t>BRAKE</t>
  </si>
  <si>
    <t>VFD</t>
  </si>
  <si>
    <t>02A</t>
  </si>
  <si>
    <t>02D</t>
  </si>
  <si>
    <t>IP10</t>
  </si>
  <si>
    <t>IP9</t>
  </si>
  <si>
    <t>IP12</t>
  </si>
  <si>
    <t>IP13</t>
  </si>
  <si>
    <t>04F</t>
  </si>
  <si>
    <t>IP15</t>
  </si>
  <si>
    <t>PN1D</t>
  </si>
  <si>
    <t>RSN Assembly Name</t>
  </si>
  <si>
    <t>Primary Node [PN01A]</t>
  </si>
  <si>
    <t>Low Voltage JBox [LV01A]</t>
  </si>
  <si>
    <t>Low Power JBox [LJ01A]</t>
  </si>
  <si>
    <t>Shallow Profiler Float [SF01A]</t>
  </si>
  <si>
    <t>Deep Profiler Docking Station [PD01A]</t>
  </si>
  <si>
    <t>Southern Hydrate Ridge</t>
  </si>
  <si>
    <t>Primary Node [PN01B]</t>
  </si>
  <si>
    <t>Low Power Junction Box [LJ01B]</t>
  </si>
  <si>
    <t>Medium Power JBox [MJ01B]</t>
  </si>
  <si>
    <t>RSN Node Name NEW</t>
  </si>
  <si>
    <t>PN1A</t>
  </si>
  <si>
    <t>Low Voltage Junction Box [LV01A]</t>
  </si>
  <si>
    <t>Medium Power Junction Box [MJ01A]</t>
  </si>
  <si>
    <t>Low Power Junction Box [LJ01A]</t>
  </si>
  <si>
    <t>04C</t>
  </si>
  <si>
    <t>IP11</t>
  </si>
  <si>
    <t>PN1B</t>
  </si>
  <si>
    <t>Medium Power Junction Box [MJ01B]</t>
  </si>
  <si>
    <t>Primary Node [PN03A]</t>
  </si>
  <si>
    <t>Low Voltage Node [LV03A]</t>
  </si>
  <si>
    <t>Medium Power Junction Box [MJ03A]</t>
  </si>
  <si>
    <t>Low Power Junction Box [LJ03A]</t>
  </si>
  <si>
    <t>Shallow Profiler Float [SF03A]</t>
  </si>
  <si>
    <t>Deep Profiler Docking Station [PD03A]</t>
  </si>
  <si>
    <t>Primary Node [PN03B]</t>
  </si>
  <si>
    <t>Ashes</t>
  </si>
  <si>
    <t>Medium Power Junction Box [MJ03B]</t>
  </si>
  <si>
    <t>Medium Power Junction Box [MJ03C]</t>
  </si>
  <si>
    <t>Medium Power Junction Box [MJ03D]</t>
  </si>
  <si>
    <t>Medium Power Junction Box [MJ03E]</t>
  </si>
  <si>
    <t>Medium Power Junction Box [MJ03F]</t>
  </si>
  <si>
    <t>RSN Node Name</t>
  </si>
  <si>
    <t>PN3A</t>
  </si>
  <si>
    <t>Axial Sea Mount</t>
  </si>
  <si>
    <t>PN3B</t>
  </si>
  <si>
    <t>SP4</t>
  </si>
  <si>
    <t>SP5</t>
  </si>
  <si>
    <t>SP6</t>
  </si>
  <si>
    <t>MDPL</t>
  </si>
  <si>
    <t>Primary Node [PN05A]</t>
  </si>
  <si>
    <t>Previous version had RS05MPPI-PN05A</t>
  </si>
  <si>
    <t>Location (Description)</t>
  </si>
  <si>
    <t>Location Prefix</t>
  </si>
  <si>
    <t>Shore Component</t>
  </si>
  <si>
    <t>Component Code</t>
  </si>
  <si>
    <t>Sub Assembly Code</t>
  </si>
  <si>
    <t>Data Element</t>
  </si>
  <si>
    <t xml:space="preserve">Data Description </t>
  </si>
  <si>
    <t>OOI Name</t>
  </si>
  <si>
    <t>Cabled Array</t>
  </si>
  <si>
    <t>STATUS</t>
  </si>
  <si>
    <t>LINE</t>
  </si>
  <si>
    <t>0B</t>
  </si>
  <si>
    <t>13</t>
  </si>
  <si>
    <t>14</t>
  </si>
  <si>
    <t>15</t>
  </si>
  <si>
    <t>16</t>
  </si>
  <si>
    <t>17</t>
  </si>
  <si>
    <t>18</t>
  </si>
  <si>
    <t>19</t>
  </si>
  <si>
    <t>21</t>
  </si>
  <si>
    <t>22</t>
  </si>
  <si>
    <t>23</t>
  </si>
  <si>
    <t>SEA</t>
  </si>
  <si>
    <t>SHORE</t>
  </si>
  <si>
    <t>2014-10-28</t>
  </si>
  <si>
    <t>Initial Baseline of OOI Marine Infrastructure Vocabulary</t>
  </si>
  <si>
    <t>1300-00453</t>
  </si>
  <si>
    <t>Incorporated cabled array updates from Chuck McGuire. Added tab for 1100-00005 which will be retired once this document is complete and incorporates the current vocabulary lists.</t>
  </si>
  <si>
    <t>1-31</t>
  </si>
  <si>
    <t>2016-07-25</t>
  </si>
  <si>
    <t>CE09OSPM-SBS01-01-MOPAK0000</t>
  </si>
  <si>
    <t>CTD (20 m)</t>
  </si>
  <si>
    <t>Seawater pH (20 m)</t>
  </si>
  <si>
    <t>CTD (40m)</t>
  </si>
  <si>
    <t>Dissolved Oxygen (40m)</t>
  </si>
  <si>
    <t>2-Wavelength Fluorometer (40m)</t>
  </si>
  <si>
    <t>pCO2 Water (40m)</t>
  </si>
  <si>
    <t>CTD (60 m)</t>
  </si>
  <si>
    <t>CTD (80 m)</t>
  </si>
  <si>
    <t>Dissolved Oxygen (80 m)</t>
  </si>
  <si>
    <t>2-Wavelength Fluorometer (80 m)</t>
  </si>
  <si>
    <t>pCO2 Water (80 m)</t>
  </si>
  <si>
    <t>CTD (100 m)</t>
  </si>
  <si>
    <t>Seawater pH (100 m)</t>
  </si>
  <si>
    <t>CTD (130 m)</t>
  </si>
  <si>
    <t>Dissolved Oxygen (130 m)</t>
  </si>
  <si>
    <t>2-Wavelength Fluorometer (130 m)</t>
  </si>
  <si>
    <t>pCO2 Water (130 m)</t>
  </si>
  <si>
    <t>CTD (180 m)</t>
  </si>
  <si>
    <t>CTD (250 m)</t>
  </si>
  <si>
    <t>CTD (350 m)</t>
  </si>
  <si>
    <t>CTD (500 m)</t>
  </si>
  <si>
    <t>CTD (750 m)</t>
  </si>
  <si>
    <t>CTD (1000 m)</t>
  </si>
  <si>
    <t>CTD (1500 m)</t>
  </si>
  <si>
    <t>CTD (40 m)</t>
  </si>
  <si>
    <t>CTD (30 m)</t>
  </si>
  <si>
    <t>CTD (90 m)</t>
  </si>
  <si>
    <t>CTD (1700 m)</t>
  </si>
  <si>
    <t>CTD (2000 m)</t>
  </si>
  <si>
    <t>CTD (2300 m)</t>
  </si>
  <si>
    <t>CTDn (2600 m)</t>
  </si>
  <si>
    <t>Single Point Velocity Meter (1700 m)</t>
  </si>
  <si>
    <t>Single Point Velocity Meter (2000 m)</t>
  </si>
  <si>
    <t>Single Point Velocity Meter (2300 m)</t>
  </si>
  <si>
    <t>Single Point Velocity Meter (2600 m)</t>
  </si>
  <si>
    <t>CTD (1800 m)</t>
  </si>
  <si>
    <t>CTD (2100 m)</t>
  </si>
  <si>
    <t>CTD (2400 m)</t>
  </si>
  <si>
    <t>CTD (2700 m)</t>
  </si>
  <si>
    <t>Single Point Velocity Meter (1800 m)</t>
  </si>
  <si>
    <t>Single Point Velocity Meter (2100 m)</t>
  </si>
  <si>
    <t>Single Point Velocity Meter (2400 m)</t>
  </si>
  <si>
    <t>Single Point Velocity Meter (2700 m)</t>
  </si>
  <si>
    <t>CE04OSBP-PN01C</t>
  </si>
  <si>
    <t>CE04OSPD-DP01B-00-ENG000000</t>
  </si>
  <si>
    <t>CE02SHBP-PN01D</t>
  </si>
  <si>
    <t>RS01SLBS-LV01A</t>
  </si>
  <si>
    <t>RS01SBPD-DP01A-00-ENG000000</t>
  </si>
  <si>
    <t>RS03AXPD-DP03A-00-ENG000000</t>
  </si>
  <si>
    <t>RS03ASHS-PN03B-06-CAMHDA301</t>
  </si>
  <si>
    <t>RS05MDPL</t>
  </si>
  <si>
    <t>RS05MDPL-PN05A</t>
  </si>
  <si>
    <t>ARRAY/SITE</t>
  </si>
  <si>
    <t>SITE/PLATFORM</t>
  </si>
  <si>
    <t>PLATFORM/NODE</t>
  </si>
  <si>
    <t>Instruments</t>
  </si>
  <si>
    <t>1-32</t>
  </si>
  <si>
    <t>2016-07-27</t>
  </si>
  <si>
    <t>Incorporated RS03ASHS-PN03B-06-CAMHDA301 fix from Chuck McGuire.</t>
  </si>
  <si>
    <t>Added CE09OSPM-SBS01-01-MOPAK0000 per Dave Penn and Jon Fram. Incorporated updated vocabulary tabs from Leslie Smith. Added CE09OSPM-SBS01-01-MOPAK0000 to vocabulary tab.</t>
  </si>
  <si>
    <t>Consortium for Ocean Leadership
1201 New York Ave NW, 4th Floor, Washington DC 20005
www.OceanLeadership.org</t>
  </si>
  <si>
    <t>Marine Infrastructure Vocabulary and Reference Designators</t>
  </si>
  <si>
    <t>Document Control Number 1100-00006</t>
  </si>
  <si>
    <t>TBD</t>
  </si>
  <si>
    <t>1300-00544</t>
  </si>
  <si>
    <t>Global Profiling Glider 566</t>
  </si>
  <si>
    <t>S. Gaul, M. Vardaro</t>
  </si>
  <si>
    <t>Washington Offshore Surface Mooring</t>
  </si>
  <si>
    <t>HD Camera System</t>
  </si>
  <si>
    <t>1-33/34</t>
  </si>
  <si>
    <t>2016-08-24</t>
  </si>
  <si>
    <t>Fixed misspelling in vocabulary tabs ("Global Profilering Glider 565" identified by Leslie S) and CE09OSSM error (identified by Vardaro). Fixed RS03ASHS-PN03B-06-CAMHDA301 error (identified by Chuck M). Changed global profiling glider depth listings from 1000m to 200m (per Sheri W).</t>
  </si>
  <si>
    <t>Changes since v32 are highlighted yellow.</t>
  </si>
  <si>
    <t>Fixed the following from Chuck McGuire: "CA Axial Seamount sheet:  row 53 on ver 1-34-1 column p should read “wet mate to primary node”"</t>
  </si>
  <si>
    <t>1-35</t>
  </si>
  <si>
    <t>2016-08-26</t>
  </si>
  <si>
    <t>S. Gaul, C. McGuire</t>
  </si>
  <si>
    <t>2-00</t>
  </si>
  <si>
    <t>Clean version pose CCB 1300-00544</t>
  </si>
  <si>
    <t>Version 02-00</t>
  </si>
  <si>
    <t>Wet Mate to Primary Node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</si>
</sst>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37" x14ac:knownFonts="1">
    <font>
      <sz val="10"/>
      <name val="Arial"/>
      <family val="2"/>
    </font>
    <font>
      <sz val="10"/>
      <name val="Arial"/>
      <family val="2"/>
    </font>
    <font>
      <sz val="8"/>
      <name val="Arial"/>
      <family val="2"/>
    </font>
    <font>
      <sz val="10"/>
      <name val="Arial"/>
      <family val="2"/>
    </font>
    <font>
      <b/>
      <sz val="10"/>
      <name val="Arial"/>
      <family val="2"/>
    </font>
    <font>
      <b/>
      <sz val="14"/>
      <name val="Arial"/>
      <family val="2"/>
    </font>
    <font>
      <sz val="10"/>
      <name val="Courier New"/>
      <family val="3"/>
    </font>
    <font>
      <b/>
      <sz val="12"/>
      <name val="Arial"/>
      <family val="2"/>
    </font>
    <font>
      <b/>
      <sz val="10"/>
      <name val="Courier New"/>
      <family val="3"/>
    </font>
    <font>
      <strike/>
      <sz val="10"/>
      <name val="Arial"/>
      <family val="2"/>
    </font>
    <font>
      <b/>
      <sz val="10"/>
      <name val="Arial"/>
      <family val="2"/>
    </font>
    <font>
      <b/>
      <i/>
      <sz val="8"/>
      <name val="Arial"/>
      <family val="2"/>
    </font>
    <font>
      <i/>
      <sz val="8"/>
      <name val="Arial"/>
      <family val="2"/>
    </font>
    <font>
      <sz val="10"/>
      <name val="Arial"/>
      <family val="2"/>
    </font>
    <font>
      <b/>
      <sz val="6"/>
      <name val="Arial"/>
      <family val="2"/>
    </font>
    <font>
      <sz val="6"/>
      <name val="Arial"/>
      <family val="2"/>
    </font>
    <font>
      <b/>
      <i/>
      <sz val="6"/>
      <name val="Arial"/>
      <family val="2"/>
    </font>
    <font>
      <sz val="10"/>
      <name val="Arial"/>
      <family val="2"/>
    </font>
    <font>
      <sz val="11"/>
      <color indexed="8"/>
      <name val="Calibri"/>
      <family val="2"/>
    </font>
    <font>
      <sz val="10"/>
      <name val="Calibri"/>
      <family val="2"/>
    </font>
    <font>
      <sz val="24"/>
      <name val="Arial"/>
      <family val="2"/>
    </font>
    <font>
      <sz val="14"/>
      <name val="Arial"/>
      <family val="2"/>
    </font>
    <font>
      <sz val="24"/>
      <name val="Calibri"/>
      <family val="2"/>
    </font>
    <font>
      <sz val="20"/>
      <name val="Arial"/>
      <family val="2"/>
    </font>
    <font>
      <sz val="20"/>
      <name val="Calibri"/>
      <family val="2"/>
    </font>
    <font>
      <sz val="11"/>
      <color theme="1"/>
      <name val="Calibri"/>
      <family val="2"/>
      <scheme val="minor"/>
    </font>
    <font>
      <sz val="10"/>
      <color rgb="FFFF0000"/>
      <name val="Arial"/>
      <family val="2"/>
    </font>
    <font>
      <b/>
      <sz val="10"/>
      <color theme="5" tint="-0.249977111117893"/>
      <name val="Arial"/>
      <family val="2"/>
    </font>
    <font>
      <sz val="10"/>
      <name val="Calibri"/>
      <family val="2"/>
      <scheme val="minor"/>
    </font>
    <font>
      <b/>
      <sz val="10"/>
      <name val="Calibri"/>
      <family val="2"/>
      <scheme val="minor"/>
    </font>
    <font>
      <strike/>
      <sz val="10"/>
      <name val="Calibri"/>
      <family val="2"/>
      <scheme val="minor"/>
    </font>
    <font>
      <b/>
      <strike/>
      <sz val="10"/>
      <name val="Calibri"/>
      <family val="2"/>
      <scheme val="minor"/>
    </font>
    <font>
      <b/>
      <sz val="10"/>
      <color theme="5" tint="-0.249977111117893"/>
      <name val="Calibri"/>
      <family val="2"/>
      <scheme val="minor"/>
    </font>
    <font>
      <sz val="10"/>
      <color theme="5" tint="-0.249977111117893"/>
      <name val="Calibri"/>
      <family val="2"/>
      <scheme val="minor"/>
    </font>
    <font>
      <sz val="10"/>
      <color rgb="FFFF0000"/>
      <name val="Calibri"/>
      <family val="2"/>
      <scheme val="minor"/>
    </font>
    <font>
      <b/>
      <sz val="10"/>
      <name val="Calibri"/>
      <family val="2"/>
    </font>
    <font>
      <b/>
      <sz val="12"/>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9" tint="0.79998168889431442"/>
        <bgColor indexed="64"/>
      </patternFill>
    </fill>
    <fill>
      <patternFill patternType="solid">
        <fgColor rgb="FFBEFFFF"/>
        <bgColor indexed="64"/>
      </patternFill>
    </fill>
    <fill>
      <patternFill patternType="solid">
        <fgColor rgb="FFCCFFFF"/>
        <bgColor indexed="64"/>
      </patternFill>
    </fill>
    <fill>
      <patternFill patternType="solid">
        <fgColor theme="3" tint="0.79998168889431442"/>
        <bgColor indexed="64"/>
      </patternFill>
    </fill>
    <fill>
      <patternFill patternType="solid">
        <fgColor rgb="FF00BBFE"/>
        <bgColor rgb="FF000000"/>
      </patternFill>
    </fill>
  </fills>
  <borders count="3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bottom/>
      <diagonal/>
    </border>
    <border>
      <left style="medium">
        <color indexed="64"/>
      </left>
      <right style="thin">
        <color indexed="64"/>
      </right>
      <top style="medium">
        <color indexed="64"/>
      </top>
      <bottom style="thin">
        <color theme="0" tint="-0.499984740745262"/>
      </bottom>
      <diagonal/>
    </border>
    <border>
      <left style="thin">
        <color indexed="64"/>
      </left>
      <right style="thin">
        <color indexed="64"/>
      </right>
      <top style="medium">
        <color indexed="64"/>
      </top>
      <bottom style="thin">
        <color theme="0" tint="-0.499984740745262"/>
      </bottom>
      <diagonal/>
    </border>
    <border>
      <left style="thin">
        <color indexed="64"/>
      </left>
      <right style="medium">
        <color indexed="64"/>
      </right>
      <top style="medium">
        <color indexed="64"/>
      </top>
      <bottom style="thin">
        <color theme="0" tint="-0.499984740745262"/>
      </bottom>
      <diagonal/>
    </border>
    <border>
      <left style="medium">
        <color indexed="64"/>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medium">
        <color indexed="64"/>
      </right>
      <top style="thin">
        <color theme="0" tint="-0.499984740745262"/>
      </top>
      <bottom style="thin">
        <color theme="0" tint="-0.499984740745262"/>
      </bottom>
      <diagonal/>
    </border>
    <border>
      <left style="medium">
        <color indexed="64"/>
      </left>
      <right style="thin">
        <color indexed="64"/>
      </right>
      <top style="thin">
        <color theme="0" tint="-0.499984740745262"/>
      </top>
      <bottom style="medium">
        <color indexed="64"/>
      </bottom>
      <diagonal/>
    </border>
    <border>
      <left style="thin">
        <color indexed="64"/>
      </left>
      <right style="thin">
        <color indexed="64"/>
      </right>
      <top style="thin">
        <color theme="0" tint="-0.499984740745262"/>
      </top>
      <bottom style="medium">
        <color indexed="64"/>
      </bottom>
      <diagonal/>
    </border>
    <border>
      <left style="thin">
        <color indexed="64"/>
      </left>
      <right style="medium">
        <color indexed="64"/>
      </right>
      <top style="thin">
        <color theme="0" tint="-0.499984740745262"/>
      </top>
      <bottom style="medium">
        <color indexed="64"/>
      </bottom>
      <diagonal/>
    </border>
  </borders>
  <cellStyleXfs count="4">
    <xf numFmtId="0" fontId="0" fillId="0" borderId="0"/>
    <xf numFmtId="0" fontId="18" fillId="0" borderId="0"/>
    <xf numFmtId="0" fontId="25" fillId="0" borderId="0"/>
    <xf numFmtId="0" fontId="3" fillId="0" borderId="0"/>
  </cellStyleXfs>
  <cellXfs count="394">
    <xf numFmtId="0" fontId="0" fillId="0" borderId="0" xfId="0"/>
    <xf numFmtId="0" fontId="0" fillId="0" borderId="0" xfId="0" applyBorder="1"/>
    <xf numFmtId="0" fontId="3" fillId="0" borderId="0" xfId="0" applyFont="1" applyBorder="1"/>
    <xf numFmtId="0" fontId="4" fillId="0" borderId="0" xfId="0" applyFont="1" applyBorder="1" applyAlignment="1">
      <alignment horizontal="center"/>
    </xf>
    <xf numFmtId="164" fontId="6" fillId="0" borderId="0" xfId="0" applyNumberFormat="1" applyFont="1" applyBorder="1" applyAlignment="1">
      <alignment horizontal="center"/>
    </xf>
    <xf numFmtId="0" fontId="6" fillId="0" borderId="0" xfId="0" applyFont="1" applyBorder="1"/>
    <xf numFmtId="0" fontId="6" fillId="0" borderId="0" xfId="0" applyFont="1" applyFill="1" applyBorder="1"/>
    <xf numFmtId="0" fontId="1" fillId="0" borderId="0" xfId="0" applyFont="1" applyBorder="1"/>
    <xf numFmtId="164" fontId="4" fillId="0" borderId="0" xfId="0" applyNumberFormat="1" applyFont="1" applyFill="1" applyBorder="1" applyAlignment="1">
      <alignment horizontal="center"/>
    </xf>
    <xf numFmtId="0" fontId="0" fillId="0" borderId="0" xfId="0" applyFill="1" applyBorder="1"/>
    <xf numFmtId="164" fontId="6" fillId="0" borderId="0" xfId="0" applyNumberFormat="1" applyFont="1" applyFill="1" applyBorder="1" applyAlignment="1">
      <alignment horizontal="center"/>
    </xf>
    <xf numFmtId="49" fontId="0" fillId="0" borderId="0" xfId="0" applyNumberFormat="1" applyBorder="1"/>
    <xf numFmtId="0" fontId="6" fillId="0" borderId="0" xfId="0" applyNumberFormat="1" applyFont="1"/>
    <xf numFmtId="0" fontId="6" fillId="0" borderId="0" xfId="0" applyNumberFormat="1" applyFont="1" applyFill="1" applyBorder="1" applyAlignment="1">
      <alignment horizontal="center"/>
    </xf>
    <xf numFmtId="0" fontId="2" fillId="0" borderId="1" xfId="0" applyFont="1" applyBorder="1" applyAlignment="1">
      <alignment horizontal="center"/>
    </xf>
    <xf numFmtId="0" fontId="2" fillId="0" borderId="2" xfId="0" applyFont="1" applyBorder="1"/>
    <xf numFmtId="0" fontId="2" fillId="0" borderId="2" xfId="0" applyFont="1" applyBorder="1" applyAlignment="1">
      <alignment horizontal="center" wrapText="1"/>
    </xf>
    <xf numFmtId="0" fontId="2" fillId="0" borderId="2" xfId="0" applyFont="1" applyBorder="1" applyAlignment="1">
      <alignment horizontal="center"/>
    </xf>
    <xf numFmtId="0" fontId="2" fillId="0" borderId="2" xfId="0" applyFont="1" applyFill="1" applyBorder="1" applyAlignment="1">
      <alignment horizontal="center" wrapText="1"/>
    </xf>
    <xf numFmtId="0" fontId="2" fillId="0" borderId="3" xfId="0" applyFont="1" applyBorder="1"/>
    <xf numFmtId="0" fontId="2" fillId="0" borderId="3" xfId="0" applyFont="1" applyBorder="1" applyAlignment="1">
      <alignment horizontal="center" wrapText="1"/>
    </xf>
    <xf numFmtId="0" fontId="2" fillId="0" borderId="0" xfId="0" applyFont="1" applyBorder="1"/>
    <xf numFmtId="0" fontId="2" fillId="0" borderId="0" xfId="0" applyFont="1" applyBorder="1" applyAlignment="1">
      <alignment horizontal="center" wrapText="1"/>
    </xf>
    <xf numFmtId="0" fontId="2" fillId="0" borderId="0" xfId="0" applyFont="1" applyBorder="1" applyAlignment="1">
      <alignment horizontal="center"/>
    </xf>
    <xf numFmtId="0" fontId="2" fillId="0" borderId="0" xfId="0" applyFont="1" applyFill="1" applyBorder="1" applyAlignment="1">
      <alignment horizontal="center" wrapText="1"/>
    </xf>
    <xf numFmtId="0" fontId="5" fillId="0" borderId="0" xfId="0" applyFont="1" applyBorder="1" applyAlignment="1">
      <alignment vertical="top"/>
    </xf>
    <xf numFmtId="0" fontId="0" fillId="0" borderId="0" xfId="0" applyBorder="1" applyAlignment="1">
      <alignment vertical="top"/>
    </xf>
    <xf numFmtId="164" fontId="6" fillId="0" borderId="0" xfId="0" applyNumberFormat="1" applyFont="1" applyBorder="1" applyAlignment="1">
      <alignment horizontal="center" vertical="top"/>
    </xf>
    <xf numFmtId="0" fontId="6" fillId="0" borderId="0" xfId="0" applyFont="1" applyBorder="1" applyAlignment="1">
      <alignment vertical="top"/>
    </xf>
    <xf numFmtId="0" fontId="7" fillId="0" borderId="0" xfId="0" applyFont="1" applyBorder="1" applyAlignment="1">
      <alignment vertical="top"/>
    </xf>
    <xf numFmtId="0" fontId="3" fillId="0" borderId="0" xfId="0" applyFont="1" applyBorder="1" applyAlignment="1">
      <alignment vertical="top"/>
    </xf>
    <xf numFmtId="0" fontId="2" fillId="0" borderId="0" xfId="0" applyFont="1" applyBorder="1" applyAlignment="1">
      <alignment vertical="top"/>
    </xf>
    <xf numFmtId="0" fontId="2" fillId="0" borderId="0" xfId="0" applyFont="1" applyFill="1" applyBorder="1" applyAlignment="1">
      <alignment vertical="top"/>
    </xf>
    <xf numFmtId="0" fontId="2" fillId="0" borderId="0" xfId="0" applyFont="1" applyBorder="1" applyAlignment="1">
      <alignment vertical="top" wrapText="1"/>
    </xf>
    <xf numFmtId="0" fontId="2" fillId="0" borderId="0" xfId="0" applyFont="1" applyBorder="1" applyAlignment="1">
      <alignment horizontal="center" vertical="top" wrapText="1"/>
    </xf>
    <xf numFmtId="0" fontId="2" fillId="0" borderId="0" xfId="0" applyFont="1" applyFill="1" applyBorder="1" applyAlignment="1">
      <alignment horizontal="center" vertical="top" wrapText="1"/>
    </xf>
    <xf numFmtId="0" fontId="2" fillId="0" borderId="0" xfId="0" applyFont="1" applyFill="1" applyBorder="1" applyAlignment="1">
      <alignment vertical="top" wrapText="1"/>
    </xf>
    <xf numFmtId="0" fontId="2" fillId="0" borderId="4" xfId="0" applyFont="1" applyBorder="1" applyAlignment="1">
      <alignment horizontal="center" vertical="center" wrapText="1"/>
    </xf>
    <xf numFmtId="0" fontId="11" fillId="0" borderId="5" xfId="0" applyFont="1" applyBorder="1" applyAlignment="1">
      <alignment horizontal="center" vertical="center" textRotation="75" wrapText="1"/>
    </xf>
    <xf numFmtId="0" fontId="12" fillId="0" borderId="5" xfId="0" applyFont="1" applyBorder="1" applyAlignment="1">
      <alignment horizontal="center" vertical="center" textRotation="75" wrapText="1"/>
    </xf>
    <xf numFmtId="0" fontId="12" fillId="0" borderId="5" xfId="0" applyFont="1" applyFill="1" applyBorder="1" applyAlignment="1">
      <alignment horizontal="center" vertical="center" textRotation="75" wrapText="1"/>
    </xf>
    <xf numFmtId="0" fontId="11" fillId="0" borderId="6" xfId="0" applyFont="1" applyBorder="1" applyAlignment="1">
      <alignment horizontal="center" vertical="center" textRotation="75" wrapText="1"/>
    </xf>
    <xf numFmtId="0" fontId="11" fillId="0" borderId="0" xfId="0" applyFont="1" applyBorder="1" applyAlignment="1">
      <alignment horizontal="center" vertical="center" textRotation="75" wrapText="1"/>
    </xf>
    <xf numFmtId="0" fontId="13" fillId="0" borderId="0" xfId="0" applyFont="1" applyBorder="1" applyAlignment="1">
      <alignment horizontal="center" vertical="center"/>
    </xf>
    <xf numFmtId="0" fontId="11" fillId="0" borderId="7" xfId="0" applyFont="1" applyBorder="1" applyAlignment="1">
      <alignment horizontal="center" wrapText="1"/>
    </xf>
    <xf numFmtId="0" fontId="2" fillId="0" borderId="1" xfId="0" applyFont="1" applyBorder="1" applyAlignment="1">
      <alignment horizontal="center" wrapText="1"/>
    </xf>
    <xf numFmtId="0" fontId="2" fillId="0" borderId="1" xfId="0" applyFont="1" applyFill="1" applyBorder="1" applyAlignment="1">
      <alignment horizontal="center" wrapText="1"/>
    </xf>
    <xf numFmtId="0" fontId="2" fillId="0" borderId="8" xfId="0" applyFont="1" applyFill="1" applyBorder="1" applyAlignment="1">
      <alignment horizontal="center" wrapText="1"/>
    </xf>
    <xf numFmtId="0" fontId="2" fillId="0" borderId="8" xfId="0" applyFont="1" applyBorder="1" applyAlignment="1">
      <alignment horizontal="center"/>
    </xf>
    <xf numFmtId="0" fontId="11" fillId="0" borderId="9" xfId="0" applyFont="1" applyBorder="1" applyAlignment="1">
      <alignment horizontal="center" wrapText="1"/>
    </xf>
    <xf numFmtId="0" fontId="11" fillId="0" borderId="0" xfId="0" applyFont="1" applyBorder="1" applyAlignment="1">
      <alignment horizontal="center" wrapText="1"/>
    </xf>
    <xf numFmtId="0" fontId="11" fillId="0" borderId="0" xfId="0" applyFont="1" applyBorder="1" applyAlignment="1">
      <alignment horizontal="center" vertical="top"/>
    </xf>
    <xf numFmtId="0" fontId="14" fillId="0" borderId="0" xfId="0" applyFont="1" applyFill="1" applyAlignment="1">
      <alignment vertical="top"/>
    </xf>
    <xf numFmtId="0" fontId="16" fillId="0" borderId="0" xfId="0" applyFont="1" applyFill="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center" vertical="top" wrapText="1"/>
    </xf>
    <xf numFmtId="0" fontId="15" fillId="0" borderId="0" xfId="0" applyFont="1" applyFill="1" applyBorder="1" applyAlignment="1">
      <alignment vertical="top"/>
    </xf>
    <xf numFmtId="0" fontId="11" fillId="0" borderId="0" xfId="0" applyFont="1" applyFill="1" applyBorder="1" applyAlignment="1">
      <alignment horizontal="center" vertical="top"/>
    </xf>
    <xf numFmtId="0" fontId="14" fillId="0" borderId="0" xfId="0" applyFont="1" applyFill="1" applyAlignment="1">
      <alignment vertical="top" wrapText="1"/>
    </xf>
    <xf numFmtId="0" fontId="14" fillId="2" borderId="0" xfId="0" applyFont="1" applyFill="1" applyAlignment="1"/>
    <xf numFmtId="0" fontId="14" fillId="0" borderId="0" xfId="0" applyFont="1" applyFill="1" applyAlignment="1"/>
    <xf numFmtId="0" fontId="17" fillId="0" borderId="0" xfId="0" applyFont="1" applyBorder="1"/>
    <xf numFmtId="0" fontId="12" fillId="0" borderId="0" xfId="0" applyFont="1" applyBorder="1"/>
    <xf numFmtId="0" fontId="13" fillId="0" borderId="0" xfId="0" applyFont="1" applyBorder="1"/>
    <xf numFmtId="0" fontId="13" fillId="0" borderId="0" xfId="0" applyFont="1" applyFill="1" applyBorder="1"/>
    <xf numFmtId="49" fontId="13" fillId="0" borderId="0" xfId="0" applyNumberFormat="1" applyFont="1" applyBorder="1" applyAlignment="1">
      <alignment horizontal="center"/>
    </xf>
    <xf numFmtId="49" fontId="13" fillId="0" borderId="0" xfId="0" applyNumberFormat="1" applyFont="1" applyFill="1" applyBorder="1" applyAlignment="1">
      <alignment horizontal="center"/>
    </xf>
    <xf numFmtId="0" fontId="0" fillId="0" borderId="0" xfId="0" applyFont="1" applyBorder="1" applyAlignment="1">
      <alignment vertical="top"/>
    </xf>
    <xf numFmtId="49" fontId="0" fillId="0" borderId="0" xfId="0" applyNumberFormat="1" applyFont="1" applyFill="1" applyBorder="1" applyAlignment="1">
      <alignment horizontal="center"/>
    </xf>
    <xf numFmtId="0" fontId="0" fillId="0" borderId="0" xfId="0" applyFont="1" applyFill="1" applyBorder="1"/>
    <xf numFmtId="49" fontId="0" fillId="0" borderId="0" xfId="0" applyNumberFormat="1" applyFont="1" applyFill="1" applyBorder="1"/>
    <xf numFmtId="0" fontId="0" fillId="0" borderId="0" xfId="0" applyFont="1" applyFill="1" applyAlignment="1">
      <alignment textRotation="90"/>
    </xf>
    <xf numFmtId="49" fontId="0" fillId="0" borderId="0" xfId="0" applyNumberFormat="1" applyFont="1" applyBorder="1" applyAlignment="1">
      <alignment horizontal="center"/>
    </xf>
    <xf numFmtId="0" fontId="0" fillId="0" borderId="0" xfId="0" applyFont="1" applyFill="1"/>
    <xf numFmtId="49" fontId="0" fillId="0" borderId="0" xfId="0" applyNumberFormat="1" applyFont="1"/>
    <xf numFmtId="0" fontId="0" fillId="0" borderId="0" xfId="0" applyFont="1"/>
    <xf numFmtId="49" fontId="0" fillId="0" borderId="0" xfId="0" applyNumberFormat="1" applyFont="1" applyAlignment="1">
      <alignment horizontal="center"/>
    </xf>
    <xf numFmtId="0" fontId="0" fillId="0" borderId="0" xfId="0" applyFont="1" applyFill="1" applyBorder="1" applyAlignment="1">
      <alignment textRotation="90"/>
    </xf>
    <xf numFmtId="49" fontId="0" fillId="0" borderId="0" xfId="0" applyNumberFormat="1" applyFont="1" applyFill="1" applyBorder="1" applyAlignment="1">
      <alignment textRotation="90" wrapText="1"/>
    </xf>
    <xf numFmtId="0" fontId="0" fillId="0" borderId="10" xfId="0" applyFont="1" applyFill="1" applyBorder="1"/>
    <xf numFmtId="0" fontId="26" fillId="0" borderId="0" xfId="0" applyFont="1" applyBorder="1" applyAlignment="1">
      <alignment vertical="top"/>
    </xf>
    <xf numFmtId="0" fontId="0" fillId="0" borderId="0" xfId="0" applyFont="1" applyBorder="1"/>
    <xf numFmtId="0" fontId="26" fillId="0" borderId="0" xfId="0" applyFont="1" applyBorder="1"/>
    <xf numFmtId="0" fontId="9" fillId="0" borderId="0" xfId="0" applyFont="1" applyFill="1"/>
    <xf numFmtId="0" fontId="10" fillId="0" borderId="11" xfId="0" applyFont="1" applyBorder="1" applyAlignment="1">
      <alignment horizontal="center" vertical="top"/>
    </xf>
    <xf numFmtId="0" fontId="10" fillId="0" borderId="12" xfId="0" applyFont="1" applyBorder="1" applyAlignment="1">
      <alignment horizontal="center" vertical="top"/>
    </xf>
    <xf numFmtId="164" fontId="4" fillId="0" borderId="13" xfId="0" applyNumberFormat="1" applyFont="1" applyBorder="1" applyAlignment="1">
      <alignment horizontal="center" vertical="top"/>
    </xf>
    <xf numFmtId="0" fontId="0" fillId="0" borderId="28" xfId="0" applyBorder="1" applyAlignment="1">
      <alignment vertical="top" wrapText="1"/>
    </xf>
    <xf numFmtId="0" fontId="0" fillId="0" borderId="29" xfId="0" applyBorder="1" applyAlignment="1">
      <alignment vertical="top" wrapText="1"/>
    </xf>
    <xf numFmtId="164" fontId="6" fillId="0" borderId="30" xfId="0" applyNumberFormat="1" applyFont="1" applyBorder="1" applyAlignment="1">
      <alignment horizontal="center" vertical="top" wrapText="1"/>
    </xf>
    <xf numFmtId="0" fontId="0" fillId="0" borderId="31" xfId="0" applyBorder="1" applyAlignment="1">
      <alignment vertical="top" wrapText="1"/>
    </xf>
    <xf numFmtId="165" fontId="0" fillId="0" borderId="32" xfId="0" applyNumberFormat="1" applyBorder="1" applyAlignment="1">
      <alignment vertical="top" wrapText="1"/>
    </xf>
    <xf numFmtId="0" fontId="0" fillId="0" borderId="32" xfId="0" applyBorder="1" applyAlignment="1">
      <alignment vertical="top" wrapText="1"/>
    </xf>
    <xf numFmtId="164" fontId="1" fillId="0" borderId="33" xfId="0" applyNumberFormat="1" applyFont="1" applyBorder="1" applyAlignment="1">
      <alignment horizontal="center" vertical="top" wrapText="1"/>
    </xf>
    <xf numFmtId="164" fontId="1" fillId="0" borderId="33" xfId="0" quotePrefix="1" applyNumberFormat="1" applyFont="1" applyBorder="1" applyAlignment="1">
      <alignment horizontal="center" vertical="top" wrapText="1"/>
    </xf>
    <xf numFmtId="0" fontId="3" fillId="0" borderId="31" xfId="0" applyFont="1" applyBorder="1" applyAlignment="1">
      <alignment vertical="top" wrapText="1"/>
    </xf>
    <xf numFmtId="165" fontId="3" fillId="0" borderId="32" xfId="0" applyNumberFormat="1" applyFont="1" applyBorder="1" applyAlignment="1">
      <alignment vertical="top" wrapText="1"/>
    </xf>
    <xf numFmtId="0" fontId="0" fillId="0" borderId="32" xfId="0" applyFont="1" applyFill="1" applyBorder="1" applyAlignment="1">
      <alignment vertical="top" wrapText="1"/>
    </xf>
    <xf numFmtId="0" fontId="3" fillId="0" borderId="32" xfId="0" applyFont="1" applyBorder="1" applyAlignment="1">
      <alignment vertical="top" wrapText="1"/>
    </xf>
    <xf numFmtId="0" fontId="3" fillId="0" borderId="31" xfId="0" applyFont="1" applyBorder="1" applyAlignment="1">
      <alignment vertical="top"/>
    </xf>
    <xf numFmtId="165" fontId="3" fillId="0" borderId="32" xfId="0" applyNumberFormat="1" applyFont="1" applyBorder="1" applyAlignment="1">
      <alignment vertical="top"/>
    </xf>
    <xf numFmtId="164" fontId="1" fillId="0" borderId="33" xfId="0" quotePrefix="1" applyNumberFormat="1" applyFont="1" applyBorder="1" applyAlignment="1">
      <alignment horizontal="center" vertical="top"/>
    </xf>
    <xf numFmtId="0" fontId="3" fillId="0" borderId="31" xfId="0" applyFont="1" applyFill="1" applyBorder="1" applyAlignment="1">
      <alignment vertical="top"/>
    </xf>
    <xf numFmtId="15" fontId="3" fillId="0" borderId="32" xfId="0" applyNumberFormat="1" applyFont="1" applyBorder="1" applyAlignment="1">
      <alignment vertical="top"/>
    </xf>
    <xf numFmtId="0" fontId="3" fillId="0" borderId="32" xfId="0" applyFont="1" applyFill="1" applyBorder="1" applyAlignment="1">
      <alignment vertical="top" wrapText="1"/>
    </xf>
    <xf numFmtId="0" fontId="1" fillId="0" borderId="33" xfId="0" quotePrefix="1" applyFont="1" applyBorder="1" applyAlignment="1">
      <alignment horizontal="center" vertical="top"/>
    </xf>
    <xf numFmtId="0" fontId="1" fillId="0" borderId="32" xfId="0" applyFont="1" applyBorder="1" applyAlignment="1">
      <alignment vertical="top" wrapText="1"/>
    </xf>
    <xf numFmtId="164" fontId="3" fillId="0" borderId="33" xfId="0" quotePrefix="1" applyNumberFormat="1" applyFont="1" applyBorder="1" applyAlignment="1">
      <alignment horizontal="center" vertical="top"/>
    </xf>
    <xf numFmtId="0" fontId="0" fillId="0" borderId="31" xfId="0" applyFont="1" applyBorder="1" applyAlignment="1">
      <alignment vertical="top"/>
    </xf>
    <xf numFmtId="0" fontId="0" fillId="0" borderId="32" xfId="0" applyFont="1" applyBorder="1" applyAlignment="1">
      <alignment vertical="top" wrapText="1"/>
    </xf>
    <xf numFmtId="164" fontId="0" fillId="0" borderId="33" xfId="0" quotePrefix="1" applyNumberFormat="1" applyFont="1" applyBorder="1" applyAlignment="1">
      <alignment horizontal="center" vertical="top"/>
    </xf>
    <xf numFmtId="0" fontId="0" fillId="0" borderId="31" xfId="0" applyFont="1" applyBorder="1" applyAlignment="1">
      <alignment vertical="top" wrapText="1"/>
    </xf>
    <xf numFmtId="165" fontId="0" fillId="0" borderId="32" xfId="0" applyNumberFormat="1" applyFont="1" applyBorder="1" applyAlignment="1">
      <alignment vertical="top"/>
    </xf>
    <xf numFmtId="0" fontId="26" fillId="4" borderId="31" xfId="0" applyFont="1" applyFill="1" applyBorder="1" applyAlignment="1">
      <alignment vertical="top"/>
    </xf>
    <xf numFmtId="165" fontId="26" fillId="4" borderId="32" xfId="0" applyNumberFormat="1" applyFont="1" applyFill="1" applyBorder="1" applyAlignment="1">
      <alignment vertical="top"/>
    </xf>
    <xf numFmtId="0" fontId="26" fillId="4" borderId="32" xfId="0" applyFont="1" applyFill="1" applyBorder="1" applyAlignment="1">
      <alignment vertical="top" wrapText="1"/>
    </xf>
    <xf numFmtId="164" fontId="26" fillId="4" borderId="33" xfId="0" quotePrefix="1" applyNumberFormat="1" applyFont="1" applyFill="1" applyBorder="1" applyAlignment="1">
      <alignment horizontal="center" vertical="top"/>
    </xf>
    <xf numFmtId="0" fontId="0" fillId="0" borderId="31" xfId="0" applyFont="1" applyFill="1" applyBorder="1" applyAlignment="1">
      <alignment vertical="top"/>
    </xf>
    <xf numFmtId="165" fontId="0" fillId="0" borderId="32" xfId="0" applyNumberFormat="1" applyFont="1" applyFill="1" applyBorder="1" applyAlignment="1">
      <alignment vertical="top"/>
    </xf>
    <xf numFmtId="164" fontId="0" fillId="0" borderId="33" xfId="0" quotePrefix="1" applyNumberFormat="1" applyFont="1" applyFill="1" applyBorder="1" applyAlignment="1">
      <alignment horizontal="center" vertical="top"/>
    </xf>
    <xf numFmtId="0" fontId="3" fillId="0" borderId="34" xfId="0" applyFont="1" applyBorder="1" applyAlignment="1">
      <alignment vertical="top"/>
    </xf>
    <xf numFmtId="165" fontId="3" fillId="0" borderId="35" xfId="0" applyNumberFormat="1" applyFont="1" applyBorder="1" applyAlignment="1">
      <alignment vertical="top"/>
    </xf>
    <xf numFmtId="0" fontId="3" fillId="0" borderId="35" xfId="0" applyFont="1" applyBorder="1" applyAlignment="1">
      <alignment vertical="top" wrapText="1"/>
    </xf>
    <xf numFmtId="164" fontId="3" fillId="0" borderId="36" xfId="0" applyNumberFormat="1" applyFont="1" applyBorder="1" applyAlignment="1">
      <alignment horizontal="center" vertical="top"/>
    </xf>
    <xf numFmtId="0" fontId="0" fillId="0" borderId="0" xfId="0" applyBorder="1" applyAlignment="1">
      <alignment horizontal="center" vertical="top"/>
    </xf>
    <xf numFmtId="49" fontId="6" fillId="0" borderId="0" xfId="0" applyNumberFormat="1" applyFont="1" applyBorder="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49" fontId="8" fillId="0" borderId="16" xfId="0" applyNumberFormat="1" applyFont="1" applyBorder="1" applyAlignment="1">
      <alignment horizontal="center" vertical="top"/>
    </xf>
    <xf numFmtId="0" fontId="0" fillId="0" borderId="14" xfId="0" applyBorder="1" applyAlignment="1">
      <alignment vertical="top" wrapText="1"/>
    </xf>
    <xf numFmtId="0" fontId="0" fillId="0" borderId="15" xfId="0" applyBorder="1" applyAlignment="1">
      <alignment horizontal="center" vertical="top" wrapText="1"/>
    </xf>
    <xf numFmtId="0" fontId="0" fillId="0" borderId="15" xfId="0" applyBorder="1" applyAlignment="1">
      <alignment vertical="top" wrapText="1"/>
    </xf>
    <xf numFmtId="49" fontId="6" fillId="0" borderId="16" xfId="0" applyNumberFormat="1" applyFont="1" applyBorder="1" applyAlignment="1">
      <alignment horizontal="center" vertical="top" wrapText="1"/>
    </xf>
    <xf numFmtId="0" fontId="0" fillId="0" borderId="17" xfId="0" applyBorder="1" applyAlignment="1">
      <alignment vertical="top" wrapText="1"/>
    </xf>
    <xf numFmtId="165" fontId="0" fillId="0" borderId="0" xfId="0" applyNumberFormat="1" applyBorder="1" applyAlignment="1">
      <alignment horizontal="center" vertical="top" wrapText="1"/>
    </xf>
    <xf numFmtId="0" fontId="0" fillId="0" borderId="0" xfId="0" applyBorder="1" applyAlignment="1">
      <alignment vertical="top" wrapText="1"/>
    </xf>
    <xf numFmtId="49" fontId="0" fillId="0" borderId="18" xfId="0" applyNumberFormat="1" applyFont="1" applyBorder="1" applyAlignment="1">
      <alignment horizontal="center" vertical="top" wrapText="1"/>
    </xf>
    <xf numFmtId="0" fontId="0" fillId="0" borderId="17" xfId="0" applyFont="1" applyBorder="1" applyAlignment="1">
      <alignment vertical="top" wrapText="1"/>
    </xf>
    <xf numFmtId="165" fontId="3" fillId="0" borderId="0" xfId="0" applyNumberFormat="1" applyFont="1" applyBorder="1" applyAlignment="1">
      <alignment horizontal="center" vertical="top" wrapText="1"/>
    </xf>
    <xf numFmtId="0" fontId="0" fillId="0" borderId="0" xfId="0" applyFont="1" applyFill="1" applyBorder="1" applyAlignment="1">
      <alignment vertical="top" wrapText="1"/>
    </xf>
    <xf numFmtId="49" fontId="0" fillId="0" borderId="18" xfId="0" quotePrefix="1" applyNumberFormat="1" applyFont="1" applyBorder="1" applyAlignment="1">
      <alignment horizontal="center" vertical="top" wrapText="1"/>
    </xf>
    <xf numFmtId="0" fontId="3" fillId="0" borderId="17" xfId="0" applyFont="1" applyBorder="1" applyAlignment="1">
      <alignment vertical="top" wrapText="1"/>
    </xf>
    <xf numFmtId="49" fontId="3" fillId="0" borderId="18" xfId="0" quotePrefix="1" applyNumberFormat="1" applyFont="1" applyBorder="1" applyAlignment="1">
      <alignment horizontal="center" vertical="top" wrapText="1"/>
    </xf>
    <xf numFmtId="0" fontId="3" fillId="0" borderId="0" xfId="0" applyFont="1" applyBorder="1" applyAlignment="1">
      <alignment vertical="top" wrapText="1"/>
    </xf>
    <xf numFmtId="0" fontId="0" fillId="0" borderId="0" xfId="0" applyFont="1" applyBorder="1" applyAlignment="1">
      <alignment vertical="top" wrapText="1"/>
    </xf>
    <xf numFmtId="49" fontId="3" fillId="0" borderId="18" xfId="0" applyNumberFormat="1" applyFont="1" applyBorder="1" applyAlignment="1">
      <alignment horizontal="center" vertical="top" wrapText="1"/>
    </xf>
    <xf numFmtId="0" fontId="3" fillId="0" borderId="17" xfId="0" applyFont="1" applyBorder="1" applyAlignment="1">
      <alignment vertical="top"/>
    </xf>
    <xf numFmtId="165" fontId="3" fillId="0" borderId="0" xfId="0" applyNumberFormat="1" applyFont="1" applyBorder="1" applyAlignment="1">
      <alignment horizontal="center" vertical="top"/>
    </xf>
    <xf numFmtId="49" fontId="3" fillId="0" borderId="18" xfId="0" quotePrefix="1" applyNumberFormat="1" applyFont="1" applyBorder="1" applyAlignment="1">
      <alignment horizontal="center" vertical="top"/>
    </xf>
    <xf numFmtId="0" fontId="3" fillId="0" borderId="17" xfId="0" applyFont="1" applyFill="1" applyBorder="1" applyAlignment="1">
      <alignment vertical="top"/>
    </xf>
    <xf numFmtId="15" fontId="3" fillId="0" borderId="0" xfId="0" applyNumberFormat="1" applyFont="1" applyBorder="1" applyAlignment="1">
      <alignment horizontal="center" vertical="top"/>
    </xf>
    <xf numFmtId="0" fontId="3" fillId="0" borderId="0" xfId="0" applyFont="1" applyFill="1" applyBorder="1" applyAlignment="1">
      <alignment vertical="top" wrapText="1"/>
    </xf>
    <xf numFmtId="49" fontId="0" fillId="0" borderId="18" xfId="0" quotePrefix="1" applyNumberFormat="1" applyFont="1" applyBorder="1" applyAlignment="1">
      <alignment horizontal="center" vertical="top"/>
    </xf>
    <xf numFmtId="165" fontId="0" fillId="0" borderId="0" xfId="0" applyNumberFormat="1" applyFont="1" applyBorder="1" applyAlignment="1">
      <alignment horizontal="center" vertical="top"/>
    </xf>
    <xf numFmtId="0" fontId="26" fillId="0" borderId="0" xfId="0" applyFont="1" applyFill="1" applyBorder="1" applyAlignment="1">
      <alignment vertical="top"/>
    </xf>
    <xf numFmtId="165" fontId="26" fillId="0" borderId="0" xfId="0" applyNumberFormat="1" applyFont="1" applyFill="1" applyBorder="1" applyAlignment="1">
      <alignment horizontal="center" vertical="top"/>
    </xf>
    <xf numFmtId="0" fontId="26" fillId="0" borderId="0" xfId="0" applyFont="1" applyFill="1" applyBorder="1" applyAlignment="1">
      <alignment vertical="top" wrapText="1"/>
    </xf>
    <xf numFmtId="49" fontId="26" fillId="0" borderId="18" xfId="0" quotePrefix="1" applyNumberFormat="1" applyFont="1" applyFill="1" applyBorder="1" applyAlignment="1">
      <alignment horizontal="center" vertical="top"/>
    </xf>
    <xf numFmtId="0" fontId="0" fillId="0" borderId="0" xfId="0" applyFont="1" applyFill="1" applyBorder="1" applyAlignment="1">
      <alignment vertical="top"/>
    </xf>
    <xf numFmtId="165" fontId="0" fillId="0" borderId="0" xfId="0" applyNumberFormat="1" applyFont="1" applyFill="1" applyBorder="1" applyAlignment="1">
      <alignment horizontal="center" vertical="top"/>
    </xf>
    <xf numFmtId="49" fontId="0" fillId="0" borderId="18" xfId="0" quotePrefix="1" applyNumberFormat="1" applyFont="1" applyFill="1" applyBorder="1" applyAlignment="1">
      <alignment horizontal="center" vertical="top"/>
    </xf>
    <xf numFmtId="0" fontId="3" fillId="0" borderId="19" xfId="0" applyFont="1" applyBorder="1" applyAlignment="1">
      <alignment vertical="top"/>
    </xf>
    <xf numFmtId="165" fontId="3" fillId="0" borderId="10" xfId="0" applyNumberFormat="1" applyFont="1" applyBorder="1" applyAlignment="1">
      <alignment horizontal="center" vertical="top"/>
    </xf>
    <xf numFmtId="0" fontId="3" fillId="0" borderId="10" xfId="0" applyFont="1" applyBorder="1" applyAlignment="1">
      <alignment vertical="top" wrapText="1"/>
    </xf>
    <xf numFmtId="49" fontId="3" fillId="0" borderId="20" xfId="0" applyNumberFormat="1" applyFont="1" applyBorder="1" applyAlignment="1">
      <alignment horizontal="center" vertical="top"/>
    </xf>
    <xf numFmtId="49" fontId="4" fillId="0" borderId="0" xfId="0" applyNumberFormat="1" applyFont="1" applyFill="1" applyBorder="1" applyAlignment="1">
      <alignment horizontal="center"/>
    </xf>
    <xf numFmtId="0" fontId="0" fillId="0" borderId="0" xfId="0" applyBorder="1" applyAlignment="1">
      <alignment horizontal="center"/>
    </xf>
    <xf numFmtId="49" fontId="6" fillId="0" borderId="0" xfId="0" applyNumberFormat="1" applyFont="1" applyBorder="1" applyAlignment="1">
      <alignment horizontal="center"/>
    </xf>
    <xf numFmtId="0" fontId="0" fillId="0" borderId="0" xfId="0" applyFill="1" applyBorder="1" applyAlignment="1">
      <alignment horizontal="center"/>
    </xf>
    <xf numFmtId="49" fontId="6" fillId="0" borderId="0" xfId="0" applyNumberFormat="1" applyFont="1" applyFill="1" applyBorder="1" applyAlignment="1">
      <alignment horizontal="center"/>
    </xf>
    <xf numFmtId="0" fontId="0" fillId="0" borderId="0" xfId="0" quotePrefix="1" applyAlignment="1">
      <alignment horizontal="left" vertical="top"/>
    </xf>
    <xf numFmtId="49" fontId="27" fillId="0" borderId="0" xfId="0" applyNumberFormat="1" applyFont="1"/>
    <xf numFmtId="0" fontId="28" fillId="0" borderId="0" xfId="0" applyFont="1"/>
    <xf numFmtId="0" fontId="28" fillId="0" borderId="0" xfId="0" applyFont="1" applyAlignment="1">
      <alignment horizontal="center" vertical="center" textRotation="90" wrapText="1"/>
    </xf>
    <xf numFmtId="0" fontId="28" fillId="0" borderId="0" xfId="0" applyFont="1" applyFill="1"/>
    <xf numFmtId="0" fontId="28" fillId="0" borderId="10" xfId="0" applyFont="1" applyFill="1" applyBorder="1" applyAlignment="1" applyProtection="1">
      <alignment horizontal="left" vertical="top"/>
      <protection locked="0"/>
    </xf>
    <xf numFmtId="0" fontId="28" fillId="0" borderId="10" xfId="0" applyFont="1" applyFill="1" applyBorder="1" applyAlignment="1" applyProtection="1">
      <alignment vertical="top"/>
      <protection locked="0"/>
    </xf>
    <xf numFmtId="0" fontId="29" fillId="0" borderId="21" xfId="0" applyFont="1" applyFill="1" applyBorder="1" applyAlignment="1" applyProtection="1">
      <alignment horizontal="center" vertical="center" wrapText="1"/>
      <protection locked="0"/>
    </xf>
    <xf numFmtId="0" fontId="29" fillId="0" borderId="22" xfId="0" applyFont="1" applyFill="1" applyBorder="1" applyAlignment="1" applyProtection="1">
      <alignment horizontal="center" vertical="center" wrapText="1"/>
      <protection locked="0"/>
    </xf>
    <xf numFmtId="0" fontId="28" fillId="0" borderId="23" xfId="0" applyFont="1" applyFill="1" applyBorder="1" applyAlignment="1" applyProtection="1">
      <alignment vertical="top"/>
      <protection locked="0"/>
    </xf>
    <xf numFmtId="0" fontId="28" fillId="0" borderId="24" xfId="0" applyFont="1" applyFill="1" applyBorder="1" applyAlignment="1" applyProtection="1">
      <alignment vertical="top"/>
      <protection locked="0"/>
    </xf>
    <xf numFmtId="0" fontId="28" fillId="0" borderId="25" xfId="0" applyFont="1" applyFill="1" applyBorder="1" applyAlignment="1" applyProtection="1">
      <alignment vertical="top"/>
      <protection locked="0"/>
    </xf>
    <xf numFmtId="0" fontId="28" fillId="0" borderId="20" xfId="0" applyFont="1" applyFill="1" applyBorder="1" applyAlignment="1" applyProtection="1">
      <alignment vertical="top"/>
      <protection locked="0"/>
    </xf>
    <xf numFmtId="0" fontId="28" fillId="0" borderId="21" xfId="0" applyFont="1" applyFill="1" applyBorder="1" applyAlignment="1" applyProtection="1">
      <alignment vertical="top"/>
      <protection locked="0"/>
    </xf>
    <xf numFmtId="0" fontId="28" fillId="0" borderId="22" xfId="0" applyFont="1" applyFill="1" applyBorder="1" applyAlignment="1" applyProtection="1">
      <alignment vertical="top"/>
      <protection locked="0"/>
    </xf>
    <xf numFmtId="0" fontId="28" fillId="0" borderId="21" xfId="0" applyFont="1" applyFill="1" applyBorder="1" applyAlignment="1">
      <alignment horizontal="left" vertical="top" wrapText="1"/>
    </xf>
    <xf numFmtId="0" fontId="28" fillId="0" borderId="22" xfId="0" applyFont="1" applyFill="1" applyBorder="1" applyAlignment="1">
      <alignment horizontal="left" vertical="top" wrapText="1"/>
    </xf>
    <xf numFmtId="0" fontId="28" fillId="0" borderId="26" xfId="0" applyFont="1" applyFill="1" applyBorder="1" applyAlignment="1" applyProtection="1">
      <alignment vertical="top"/>
      <protection locked="0"/>
    </xf>
    <xf numFmtId="0" fontId="28" fillId="0" borderId="16" xfId="0" applyFont="1" applyFill="1" applyBorder="1" applyAlignment="1" applyProtection="1">
      <alignment vertical="top"/>
      <protection locked="0"/>
    </xf>
    <xf numFmtId="0" fontId="28" fillId="0" borderId="21" xfId="0" applyFont="1" applyFill="1" applyBorder="1" applyAlignment="1">
      <alignment vertical="top"/>
    </xf>
    <xf numFmtId="0" fontId="28" fillId="0" borderId="22" xfId="0" applyFont="1" applyFill="1" applyBorder="1" applyAlignment="1">
      <alignment vertical="top"/>
    </xf>
    <xf numFmtId="0" fontId="28" fillId="0" borderId="21" xfId="0" applyFont="1" applyFill="1" applyBorder="1" applyAlignment="1" applyProtection="1">
      <alignment vertical="top" wrapText="1"/>
      <protection locked="0"/>
    </xf>
    <xf numFmtId="0" fontId="28" fillId="0" borderId="22" xfId="0" applyFont="1" applyFill="1" applyBorder="1" applyAlignment="1" applyProtection="1">
      <alignment vertical="top" wrapText="1"/>
      <protection locked="0"/>
    </xf>
    <xf numFmtId="0" fontId="29" fillId="0" borderId="4" xfId="0" applyFont="1" applyFill="1" applyBorder="1" applyAlignment="1">
      <alignment horizontal="center" textRotation="90"/>
    </xf>
    <xf numFmtId="49" fontId="29" fillId="0" borderId="5" xfId="0" applyNumberFormat="1" applyFont="1" applyFill="1" applyBorder="1" applyAlignment="1">
      <alignment textRotation="90"/>
    </xf>
    <xf numFmtId="0" fontId="29" fillId="0" borderId="5" xfId="0" applyFont="1" applyFill="1" applyBorder="1" applyAlignment="1">
      <alignment horizontal="center" textRotation="90" wrapText="1"/>
    </xf>
    <xf numFmtId="164" fontId="29" fillId="0" borderId="5" xfId="0" applyNumberFormat="1" applyFont="1" applyFill="1" applyBorder="1" applyAlignment="1">
      <alignment horizontal="center" textRotation="90" wrapText="1"/>
    </xf>
    <xf numFmtId="49" fontId="29" fillId="0" borderId="5" xfId="0" applyNumberFormat="1" applyFont="1" applyFill="1" applyBorder="1" applyAlignment="1">
      <alignment horizontal="center" textRotation="90" wrapText="1"/>
    </xf>
    <xf numFmtId="0" fontId="29" fillId="0" borderId="4" xfId="0" applyFont="1" applyFill="1" applyBorder="1" applyAlignment="1">
      <alignment horizontal="center" textRotation="90" wrapText="1"/>
    </xf>
    <xf numFmtId="49" fontId="29" fillId="0" borderId="6" xfId="0" applyNumberFormat="1" applyFont="1" applyFill="1" applyBorder="1" applyAlignment="1">
      <alignment horizontal="center" textRotation="90" wrapText="1"/>
    </xf>
    <xf numFmtId="49" fontId="28" fillId="0" borderId="1" xfId="0" applyNumberFormat="1" applyFont="1" applyFill="1" applyBorder="1" applyAlignment="1">
      <alignment horizontal="center" vertical="center"/>
    </xf>
    <xf numFmtId="0" fontId="29" fillId="3" borderId="7" xfId="0" applyFont="1" applyFill="1" applyBorder="1"/>
    <xf numFmtId="49" fontId="28" fillId="3" borderId="1" xfId="0" applyNumberFormat="1" applyFont="1" applyFill="1" applyBorder="1"/>
    <xf numFmtId="0" fontId="28" fillId="3" borderId="1" xfId="0" applyFont="1" applyFill="1" applyBorder="1"/>
    <xf numFmtId="0" fontId="28" fillId="3" borderId="1" xfId="0" applyFont="1" applyFill="1" applyBorder="1" applyAlignment="1">
      <alignment horizontal="center"/>
    </xf>
    <xf numFmtId="49" fontId="28" fillId="3" borderId="1" xfId="0" applyNumberFormat="1" applyFont="1" applyFill="1" applyBorder="1" applyAlignment="1">
      <alignment horizontal="center"/>
    </xf>
    <xf numFmtId="0" fontId="28" fillId="3" borderId="1" xfId="0" applyNumberFormat="1" applyFont="1" applyFill="1" applyBorder="1" applyAlignment="1">
      <alignment horizontal="center"/>
    </xf>
    <xf numFmtId="0" fontId="29" fillId="3" borderId="1" xfId="0" applyFont="1" applyFill="1" applyBorder="1"/>
    <xf numFmtId="0" fontId="28" fillId="3" borderId="1" xfId="0" applyNumberFormat="1" applyFont="1" applyFill="1" applyBorder="1" applyAlignment="1">
      <alignment horizontal="left" vertical="center" wrapText="1" indent="1"/>
    </xf>
    <xf numFmtId="0" fontId="28" fillId="3" borderId="8" xfId="0" applyNumberFormat="1" applyFont="1" applyFill="1" applyBorder="1" applyAlignment="1">
      <alignment horizontal="left" vertical="center" wrapText="1" indent="1"/>
    </xf>
    <xf numFmtId="49" fontId="28" fillId="0" borderId="0" xfId="1" applyNumberFormat="1" applyFont="1" applyFill="1" applyAlignment="1">
      <alignment horizontal="left" vertical="top"/>
    </xf>
    <xf numFmtId="49" fontId="28" fillId="0" borderId="1" xfId="0" applyNumberFormat="1" applyFont="1" applyFill="1" applyBorder="1"/>
    <xf numFmtId="0" fontId="28" fillId="0" borderId="1" xfId="0" applyFont="1" applyFill="1" applyBorder="1"/>
    <xf numFmtId="0" fontId="28" fillId="0" borderId="1" xfId="0" applyFont="1" applyFill="1" applyBorder="1" applyAlignment="1">
      <alignment horizontal="center"/>
    </xf>
    <xf numFmtId="49" fontId="29" fillId="0" borderId="1" xfId="0" applyNumberFormat="1" applyFont="1" applyFill="1" applyBorder="1" applyAlignment="1">
      <alignment horizontal="center"/>
    </xf>
    <xf numFmtId="0" fontId="28" fillId="0" borderId="8" xfId="0" applyNumberFormat="1" applyFont="1" applyFill="1" applyBorder="1" applyAlignment="1">
      <alignment horizontal="left" vertical="center" wrapText="1" indent="1"/>
    </xf>
    <xf numFmtId="0" fontId="29" fillId="0" borderId="1" xfId="0" applyFont="1" applyFill="1" applyBorder="1"/>
    <xf numFmtId="0" fontId="28" fillId="0" borderId="1" xfId="0" applyNumberFormat="1" applyFont="1" applyFill="1" applyBorder="1" applyAlignment="1">
      <alignment horizontal="left" vertical="center" wrapText="1" indent="1"/>
    </xf>
    <xf numFmtId="49" fontId="28" fillId="0" borderId="1" xfId="0" applyNumberFormat="1" applyFont="1" applyFill="1" applyBorder="1" applyAlignment="1">
      <alignment horizontal="center"/>
    </xf>
    <xf numFmtId="0" fontId="28" fillId="0" borderId="7" xfId="0" applyFont="1" applyFill="1" applyBorder="1"/>
    <xf numFmtId="0" fontId="28" fillId="0" borderId="1" xfId="0" applyNumberFormat="1" applyFont="1" applyFill="1" applyBorder="1" applyAlignment="1">
      <alignment horizontal="center"/>
    </xf>
    <xf numFmtId="0" fontId="28" fillId="0" borderId="1" xfId="0" quotePrefix="1" applyNumberFormat="1" applyFont="1" applyFill="1" applyBorder="1" applyAlignment="1">
      <alignment horizontal="center"/>
    </xf>
    <xf numFmtId="0" fontId="28" fillId="0" borderId="7" xfId="0" applyFont="1" applyBorder="1"/>
    <xf numFmtId="49" fontId="28" fillId="0" borderId="1" xfId="0" applyNumberFormat="1" applyFont="1" applyBorder="1"/>
    <xf numFmtId="0" fontId="28" fillId="0" borderId="1" xfId="0" applyFont="1" applyBorder="1"/>
    <xf numFmtId="0" fontId="28" fillId="0" borderId="1" xfId="0" applyFont="1" applyBorder="1" applyAlignment="1">
      <alignment horizontal="center"/>
    </xf>
    <xf numFmtId="49" fontId="28" fillId="0" borderId="1" xfId="0" applyNumberFormat="1" applyFont="1" applyBorder="1" applyAlignment="1">
      <alignment horizontal="center"/>
    </xf>
    <xf numFmtId="0" fontId="28" fillId="0" borderId="8" xfId="0" applyNumberFormat="1" applyFont="1" applyBorder="1" applyAlignment="1">
      <alignment horizontal="left" vertical="center" wrapText="1" indent="1"/>
    </xf>
    <xf numFmtId="0" fontId="29" fillId="0" borderId="8" xfId="0" applyNumberFormat="1" applyFont="1" applyFill="1" applyBorder="1" applyAlignment="1">
      <alignment horizontal="center"/>
    </xf>
    <xf numFmtId="49" fontId="28" fillId="0" borderId="0" xfId="0" applyNumberFormat="1" applyFont="1"/>
    <xf numFmtId="0" fontId="28" fillId="0" borderId="0" xfId="0" applyFont="1" applyFill="1" applyBorder="1"/>
    <xf numFmtId="49" fontId="28" fillId="0" borderId="0" xfId="0" applyNumberFormat="1" applyFont="1" applyAlignment="1">
      <alignment horizontal="center"/>
    </xf>
    <xf numFmtId="0" fontId="28" fillId="0" borderId="0" xfId="0" applyNumberFormat="1" applyFont="1" applyFill="1" applyBorder="1" applyAlignment="1">
      <alignment horizontal="center"/>
    </xf>
    <xf numFmtId="49" fontId="28" fillId="0" borderId="0" xfId="0" applyNumberFormat="1" applyFont="1" applyFill="1" applyBorder="1" applyAlignment="1">
      <alignment horizontal="center"/>
    </xf>
    <xf numFmtId="0" fontId="28" fillId="0" borderId="0" xfId="0" applyNumberFormat="1" applyFont="1"/>
    <xf numFmtId="0" fontId="28" fillId="0" borderId="0" xfId="0" applyNumberFormat="1" applyFont="1" applyBorder="1" applyAlignment="1">
      <alignment horizontal="center"/>
    </xf>
    <xf numFmtId="49" fontId="28" fillId="0" borderId="0" xfId="0" applyNumberFormat="1" applyFont="1" applyBorder="1"/>
    <xf numFmtId="49" fontId="28" fillId="0" borderId="0" xfId="0" applyNumberFormat="1" applyFont="1" applyBorder="1" applyAlignment="1">
      <alignment horizontal="center"/>
    </xf>
    <xf numFmtId="49" fontId="28" fillId="0" borderId="0" xfId="0" applyNumberFormat="1" applyFont="1" applyFill="1" applyBorder="1"/>
    <xf numFmtId="0" fontId="29" fillId="0" borderId="7" xfId="0" applyFont="1" applyFill="1" applyBorder="1"/>
    <xf numFmtId="49" fontId="29" fillId="3" borderId="1" xfId="0" applyNumberFormat="1" applyFont="1" applyFill="1" applyBorder="1" applyAlignment="1">
      <alignment horizontal="center"/>
    </xf>
    <xf numFmtId="0" fontId="29" fillId="3" borderId="1" xfId="0" applyNumberFormat="1" applyFont="1" applyFill="1" applyBorder="1" applyAlignment="1">
      <alignment horizontal="center"/>
    </xf>
    <xf numFmtId="49" fontId="28" fillId="0" borderId="0" xfId="0" applyNumberFormat="1" applyFont="1" applyFill="1"/>
    <xf numFmtId="49" fontId="28" fillId="0" borderId="7" xfId="0" applyNumberFormat="1" applyFont="1" applyFill="1" applyBorder="1"/>
    <xf numFmtId="49" fontId="28" fillId="0" borderId="0" xfId="2" applyNumberFormat="1" applyFont="1" applyFill="1" applyAlignment="1">
      <alignment horizontal="left" vertical="top"/>
    </xf>
    <xf numFmtId="49" fontId="28" fillId="0" borderId="0" xfId="2" applyNumberFormat="1" applyFont="1" applyFill="1" applyAlignment="1">
      <alignment horizontal="left" vertical="top" wrapText="1"/>
    </xf>
    <xf numFmtId="0" fontId="30" fillId="0" borderId="7" xfId="0" applyFont="1" applyFill="1" applyBorder="1"/>
    <xf numFmtId="0" fontId="30" fillId="0" borderId="1" xfId="0" applyFont="1" applyFill="1" applyBorder="1"/>
    <xf numFmtId="49" fontId="28" fillId="0" borderId="1" xfId="0" applyNumberFormat="1" applyFont="1" applyBorder="1" applyAlignment="1">
      <alignment horizontal="right"/>
    </xf>
    <xf numFmtId="49" fontId="28" fillId="5" borderId="1" xfId="0" applyNumberFormat="1" applyFont="1" applyFill="1" applyBorder="1"/>
    <xf numFmtId="0" fontId="28" fillId="5" borderId="1" xfId="0" applyFont="1" applyFill="1" applyBorder="1"/>
    <xf numFmtId="49" fontId="28" fillId="5" borderId="1" xfId="0" applyNumberFormat="1" applyFont="1" applyFill="1" applyBorder="1" applyAlignment="1">
      <alignment horizontal="center"/>
    </xf>
    <xf numFmtId="0" fontId="28" fillId="5" borderId="1" xfId="0" applyFont="1" applyFill="1" applyBorder="1" applyAlignment="1">
      <alignment horizontal="center"/>
    </xf>
    <xf numFmtId="0" fontId="28" fillId="5" borderId="1" xfId="0" applyNumberFormat="1" applyFont="1" applyFill="1" applyBorder="1" applyAlignment="1">
      <alignment horizontal="center"/>
    </xf>
    <xf numFmtId="0" fontId="28" fillId="5" borderId="1" xfId="0" applyNumberFormat="1" applyFont="1" applyFill="1" applyBorder="1" applyAlignment="1">
      <alignment horizontal="left" vertical="center" wrapText="1" indent="1"/>
    </xf>
    <xf numFmtId="0" fontId="28" fillId="5" borderId="1" xfId="0" applyNumberFormat="1" applyFont="1" applyFill="1" applyBorder="1"/>
    <xf numFmtId="0" fontId="28" fillId="5" borderId="8" xfId="0" applyNumberFormat="1" applyFont="1" applyFill="1" applyBorder="1" applyAlignment="1">
      <alignment horizontal="left" vertical="center" wrapText="1" indent="1"/>
    </xf>
    <xf numFmtId="49" fontId="28" fillId="0" borderId="1" xfId="0" applyNumberFormat="1" applyFont="1" applyFill="1" applyBorder="1" applyAlignment="1" applyProtection="1">
      <alignment horizontal="center"/>
      <protection hidden="1"/>
    </xf>
    <xf numFmtId="49" fontId="29" fillId="5" borderId="1" xfId="0" applyNumberFormat="1" applyFont="1" applyFill="1" applyBorder="1" applyAlignment="1">
      <alignment horizontal="center"/>
    </xf>
    <xf numFmtId="0" fontId="28" fillId="0" borderId="1" xfId="0" applyNumberFormat="1" applyFont="1" applyFill="1" applyBorder="1"/>
    <xf numFmtId="49" fontId="28" fillId="0" borderId="1" xfId="0" applyNumberFormat="1" applyFont="1" applyFill="1" applyBorder="1" applyAlignment="1">
      <alignment horizontal="center" vertical="center" wrapText="1"/>
    </xf>
    <xf numFmtId="49" fontId="28" fillId="0" borderId="1" xfId="0" applyNumberFormat="1" applyFont="1" applyFill="1" applyBorder="1" applyAlignment="1">
      <alignment horizontal="left" vertical="center" wrapText="1"/>
    </xf>
    <xf numFmtId="49" fontId="28" fillId="0" borderId="0" xfId="0" applyNumberFormat="1" applyFont="1" applyFill="1" applyBorder="1" applyAlignment="1" applyProtection="1">
      <alignment horizontal="center"/>
      <protection hidden="1"/>
    </xf>
    <xf numFmtId="49" fontId="28" fillId="0" borderId="0" xfId="0" applyNumberFormat="1" applyFont="1" applyFill="1" applyBorder="1" applyAlignment="1">
      <alignment horizontal="center" vertical="center" wrapText="1"/>
    </xf>
    <xf numFmtId="0" fontId="28" fillId="0" borderId="0" xfId="0" applyFont="1" applyFill="1" applyBorder="1" applyAlignment="1">
      <alignment horizontal="center"/>
    </xf>
    <xf numFmtId="0" fontId="28" fillId="0" borderId="0" xfId="0" applyNumberFormat="1" applyFont="1" applyFill="1" applyBorder="1" applyAlignment="1">
      <alignment horizontal="left" vertical="center" wrapText="1" indent="1"/>
    </xf>
    <xf numFmtId="0" fontId="28" fillId="0" borderId="0" xfId="0" applyNumberFormat="1" applyFont="1" applyFill="1" applyBorder="1"/>
    <xf numFmtId="0" fontId="28" fillId="0" borderId="0" xfId="0" applyNumberFormat="1" applyFont="1" applyBorder="1"/>
    <xf numFmtId="0" fontId="29" fillId="5" borderId="7" xfId="0" applyFont="1" applyFill="1" applyBorder="1"/>
    <xf numFmtId="0" fontId="29" fillId="5" borderId="1" xfId="0" applyFont="1" applyFill="1" applyBorder="1"/>
    <xf numFmtId="49" fontId="28" fillId="0" borderId="1" xfId="0" quotePrefix="1" applyNumberFormat="1" applyFont="1" applyFill="1" applyBorder="1" applyAlignment="1">
      <alignment horizontal="center"/>
    </xf>
    <xf numFmtId="49" fontId="31" fillId="5" borderId="1" xfId="0" applyNumberFormat="1" applyFont="1" applyFill="1" applyBorder="1" applyAlignment="1">
      <alignment horizontal="center"/>
    </xf>
    <xf numFmtId="49" fontId="32" fillId="0" borderId="0" xfId="0" applyNumberFormat="1" applyFont="1"/>
    <xf numFmtId="0" fontId="28" fillId="0" borderId="0" xfId="0" applyFont="1" applyFill="1" applyBorder="1" applyAlignment="1">
      <alignment textRotation="90"/>
    </xf>
    <xf numFmtId="0" fontId="28" fillId="3" borderId="0" xfId="0" applyFont="1" applyFill="1"/>
    <xf numFmtId="49" fontId="28" fillId="0" borderId="5" xfId="0" quotePrefix="1" applyNumberFormat="1" applyFont="1" applyFill="1" applyBorder="1" applyAlignment="1">
      <alignment horizontal="center"/>
    </xf>
    <xf numFmtId="49" fontId="28" fillId="0" borderId="5" xfId="0" applyNumberFormat="1" applyFont="1" applyFill="1" applyBorder="1" applyAlignment="1">
      <alignment horizontal="center"/>
    </xf>
    <xf numFmtId="49" fontId="33" fillId="0" borderId="0" xfId="0" applyNumberFormat="1" applyFont="1"/>
    <xf numFmtId="0" fontId="29" fillId="0" borderId="5" xfId="0" applyNumberFormat="1" applyFont="1" applyFill="1" applyBorder="1" applyAlignment="1">
      <alignment horizontal="center" textRotation="90" wrapText="1"/>
    </xf>
    <xf numFmtId="0" fontId="28" fillId="0" borderId="1" xfId="0" quotePrefix="1" applyFont="1" applyFill="1" applyBorder="1" applyAlignment="1">
      <alignment horizontal="center"/>
    </xf>
    <xf numFmtId="0" fontId="28" fillId="0" borderId="5" xfId="0" applyFont="1" applyFill="1" applyBorder="1" applyAlignment="1">
      <alignment horizontal="center"/>
    </xf>
    <xf numFmtId="0" fontId="28" fillId="0" borderId="5" xfId="0" quotePrefix="1" applyFont="1" applyFill="1" applyBorder="1" applyAlignment="1">
      <alignment horizontal="center"/>
    </xf>
    <xf numFmtId="49" fontId="28" fillId="0" borderId="2" xfId="0" applyNumberFormat="1" applyFont="1" applyFill="1" applyBorder="1"/>
    <xf numFmtId="0" fontId="28" fillId="0" borderId="0" xfId="0" applyNumberFormat="1" applyFont="1" applyAlignment="1">
      <alignment horizontal="center"/>
    </xf>
    <xf numFmtId="0" fontId="29" fillId="3" borderId="1" xfId="0" applyNumberFormat="1" applyFont="1" applyFill="1" applyBorder="1" applyAlignment="1">
      <alignment horizontal="left" vertical="center" wrapText="1" indent="1"/>
    </xf>
    <xf numFmtId="49" fontId="28" fillId="0" borderId="21" xfId="0" applyNumberFormat="1" applyFont="1" applyBorder="1" applyAlignment="1">
      <alignment horizontal="left" vertical="top"/>
    </xf>
    <xf numFmtId="49" fontId="28" fillId="0" borderId="21" xfId="0" applyNumberFormat="1" applyFont="1" applyBorder="1" applyAlignment="1">
      <alignment horizontal="left" vertical="top" wrapText="1"/>
    </xf>
    <xf numFmtId="0" fontId="28" fillId="0" borderId="21" xfId="0" applyFont="1" applyBorder="1" applyAlignment="1">
      <alignment horizontal="left" vertical="top" wrapText="1"/>
    </xf>
    <xf numFmtId="49" fontId="28" fillId="0" borderId="25" xfId="0" applyNumberFormat="1" applyFont="1" applyBorder="1" applyAlignment="1">
      <alignment vertical="top"/>
    </xf>
    <xf numFmtId="0" fontId="28" fillId="0" borderId="25" xfId="0" applyFont="1" applyBorder="1" applyAlignment="1">
      <alignment vertical="top" wrapText="1"/>
    </xf>
    <xf numFmtId="49" fontId="28" fillId="0" borderId="21" xfId="0" applyNumberFormat="1" applyFont="1" applyFill="1" applyBorder="1" applyAlignment="1">
      <alignment vertical="top"/>
    </xf>
    <xf numFmtId="0" fontId="28" fillId="0" borderId="21" xfId="0" applyFont="1" applyFill="1" applyBorder="1" applyAlignment="1">
      <alignment vertical="top" wrapText="1"/>
    </xf>
    <xf numFmtId="49" fontId="28" fillId="0" borderId="21" xfId="0" quotePrefix="1" applyNumberFormat="1" applyFont="1" applyFill="1" applyBorder="1" applyAlignment="1">
      <alignment vertical="top"/>
    </xf>
    <xf numFmtId="49" fontId="28" fillId="0" borderId="21" xfId="0" applyNumberFormat="1" applyFont="1" applyBorder="1" applyAlignment="1">
      <alignment vertical="top"/>
    </xf>
    <xf numFmtId="0" fontId="28" fillId="0" borderId="21" xfId="0" applyFont="1" applyBorder="1" applyAlignment="1">
      <alignment vertical="top" wrapText="1"/>
    </xf>
    <xf numFmtId="0" fontId="28" fillId="0" borderId="21" xfId="0" applyFont="1" applyBorder="1" applyAlignment="1">
      <alignment vertical="top"/>
    </xf>
    <xf numFmtId="0" fontId="28" fillId="0" borderId="0" xfId="0" applyFont="1" applyAlignment="1">
      <alignment wrapText="1"/>
    </xf>
    <xf numFmtId="49" fontId="29" fillId="0" borderId="26" xfId="0" applyNumberFormat="1" applyFont="1" applyBorder="1" applyAlignment="1">
      <alignment horizontal="center" vertical="center"/>
    </xf>
    <xf numFmtId="49" fontId="29" fillId="0" borderId="26" xfId="0" applyNumberFormat="1" applyFont="1" applyBorder="1" applyAlignment="1">
      <alignment horizontal="center" vertical="center" wrapText="1"/>
    </xf>
    <xf numFmtId="0" fontId="29" fillId="0" borderId="26" xfId="0" applyFont="1" applyBorder="1" applyAlignment="1">
      <alignment horizontal="center" vertical="center" wrapText="1"/>
    </xf>
    <xf numFmtId="0" fontId="0" fillId="0" borderId="0" xfId="0" applyAlignment="1">
      <alignment horizontal="center" vertical="center"/>
    </xf>
    <xf numFmtId="0" fontId="26" fillId="0" borderId="0" xfId="0" applyFont="1"/>
    <xf numFmtId="49" fontId="34" fillId="0" borderId="0" xfId="0" applyNumberFormat="1" applyFont="1" applyBorder="1"/>
    <xf numFmtId="49" fontId="34" fillId="0" borderId="0" xfId="0" applyNumberFormat="1" applyFont="1" applyBorder="1" applyAlignment="1">
      <alignment horizontal="center"/>
    </xf>
    <xf numFmtId="49" fontId="34" fillId="0" borderId="0" xfId="0" applyNumberFormat="1" applyFont="1" applyFill="1" applyBorder="1"/>
    <xf numFmtId="0" fontId="34" fillId="0" borderId="0" xfId="0" applyNumberFormat="1" applyFont="1" applyFill="1" applyBorder="1" applyAlignment="1">
      <alignment horizontal="center"/>
    </xf>
    <xf numFmtId="0" fontId="34" fillId="0" borderId="0" xfId="0" applyNumberFormat="1" applyFont="1" applyBorder="1"/>
    <xf numFmtId="0" fontId="29" fillId="6" borderId="7" xfId="0" applyFont="1" applyFill="1" applyBorder="1"/>
    <xf numFmtId="49" fontId="28" fillId="6" borderId="1" xfId="0" applyNumberFormat="1" applyFont="1" applyFill="1" applyBorder="1"/>
    <xf numFmtId="0" fontId="28" fillId="6" borderId="1" xfId="0" applyFont="1" applyFill="1" applyBorder="1"/>
    <xf numFmtId="0" fontId="28" fillId="6" borderId="7" xfId="0" applyFont="1" applyFill="1" applyBorder="1"/>
    <xf numFmtId="0" fontId="28" fillId="6" borderId="1" xfId="0" applyFont="1" applyFill="1" applyBorder="1" applyAlignment="1">
      <alignment horizontal="center"/>
    </xf>
    <xf numFmtId="49" fontId="29" fillId="6" borderId="1" xfId="0" applyNumberFormat="1" applyFont="1" applyFill="1" applyBorder="1" applyAlignment="1">
      <alignment horizontal="center"/>
    </xf>
    <xf numFmtId="0" fontId="29" fillId="6" borderId="1" xfId="0" applyNumberFormat="1" applyFont="1" applyFill="1" applyBorder="1" applyAlignment="1">
      <alignment horizontal="center"/>
    </xf>
    <xf numFmtId="0" fontId="29" fillId="6" borderId="1" xfId="0" applyFont="1" applyFill="1" applyBorder="1"/>
    <xf numFmtId="49" fontId="28" fillId="6" borderId="1" xfId="0" applyNumberFormat="1" applyFont="1" applyFill="1" applyBorder="1" applyAlignment="1">
      <alignment horizontal="center"/>
    </xf>
    <xf numFmtId="0" fontId="28" fillId="6" borderId="8" xfId="0" applyNumberFormat="1" applyFont="1" applyFill="1" applyBorder="1" applyAlignment="1">
      <alignment horizontal="left" vertical="center" wrapText="1" indent="1"/>
    </xf>
    <xf numFmtId="0" fontId="28" fillId="6" borderId="1" xfId="0" applyNumberFormat="1" applyFont="1" applyFill="1" applyBorder="1" applyAlignment="1">
      <alignment horizontal="center"/>
    </xf>
    <xf numFmtId="0" fontId="0" fillId="0" borderId="0" xfId="0" applyFont="1" applyAlignment="1"/>
    <xf numFmtId="0" fontId="0" fillId="0" borderId="0" xfId="0" applyFont="1" applyFill="1" applyAlignment="1"/>
    <xf numFmtId="49" fontId="28" fillId="0" borderId="1" xfId="1" applyNumberFormat="1" applyFont="1" applyFill="1" applyBorder="1" applyAlignment="1">
      <alignment horizontal="left" vertical="top"/>
    </xf>
    <xf numFmtId="49" fontId="28" fillId="0" borderId="1" xfId="2" applyNumberFormat="1" applyFont="1" applyFill="1" applyBorder="1" applyAlignment="1">
      <alignment horizontal="left" vertical="top" wrapText="1"/>
    </xf>
    <xf numFmtId="49" fontId="28" fillId="0" borderId="5" xfId="0" applyNumberFormat="1" applyFont="1" applyFill="1" applyBorder="1"/>
    <xf numFmtId="0" fontId="28" fillId="0" borderId="8" xfId="0" applyNumberFormat="1" applyFont="1" applyBorder="1" applyAlignment="1">
      <alignment horizontal="center" wrapText="1"/>
    </xf>
    <xf numFmtId="0" fontId="28" fillId="6" borderId="1" xfId="0" applyNumberFormat="1" applyFont="1" applyFill="1" applyBorder="1" applyAlignment="1">
      <alignment horizontal="left" vertical="center" wrapText="1" indent="1"/>
    </xf>
    <xf numFmtId="0" fontId="34" fillId="0" borderId="0" xfId="0" applyFont="1"/>
    <xf numFmtId="0" fontId="34" fillId="0" borderId="0" xfId="0" applyFont="1" applyAlignment="1">
      <alignment horizontal="left" vertical="center"/>
    </xf>
    <xf numFmtId="49" fontId="4" fillId="0" borderId="26" xfId="0" applyNumberFormat="1" applyFont="1" applyBorder="1"/>
    <xf numFmtId="49" fontId="4" fillId="0" borderId="26" xfId="0" applyNumberFormat="1" applyFont="1" applyBorder="1" applyAlignment="1">
      <alignment wrapText="1"/>
    </xf>
    <xf numFmtId="0" fontId="4" fillId="0" borderId="26" xfId="0" applyFont="1" applyBorder="1" applyAlignment="1">
      <alignment wrapText="1"/>
    </xf>
    <xf numFmtId="49" fontId="3" fillId="0" borderId="21" xfId="0" applyNumberFormat="1" applyFont="1" applyBorder="1"/>
    <xf numFmtId="49" fontId="3" fillId="0" borderId="21" xfId="0" applyNumberFormat="1" applyFont="1" applyBorder="1" applyAlignment="1">
      <alignment wrapText="1"/>
    </xf>
    <xf numFmtId="0" fontId="3" fillId="0" borderId="21" xfId="0" applyFont="1" applyBorder="1" applyAlignment="1">
      <alignment wrapText="1"/>
    </xf>
    <xf numFmtId="49" fontId="3" fillId="0" borderId="25" xfId="0" applyNumberFormat="1" applyFont="1" applyBorder="1"/>
    <xf numFmtId="0" fontId="3" fillId="0" borderId="25" xfId="0" applyFont="1" applyBorder="1" applyAlignment="1">
      <alignment wrapText="1"/>
    </xf>
    <xf numFmtId="0" fontId="3" fillId="0" borderId="25" xfId="0" applyFont="1" applyBorder="1"/>
    <xf numFmtId="49" fontId="0" fillId="0" borderId="21" xfId="0" applyNumberFormat="1" applyBorder="1"/>
    <xf numFmtId="0" fontId="0" fillId="0" borderId="21" xfId="0" applyBorder="1" applyAlignment="1">
      <alignment wrapText="1"/>
    </xf>
    <xf numFmtId="0" fontId="0" fillId="0" borderId="21" xfId="0" applyBorder="1"/>
    <xf numFmtId="0" fontId="3" fillId="0" borderId="21" xfId="0" applyFont="1" applyBorder="1"/>
    <xf numFmtId="0" fontId="0" fillId="0" borderId="0" xfId="0" applyAlignment="1">
      <alignment wrapText="1"/>
    </xf>
    <xf numFmtId="0" fontId="26" fillId="0" borderId="0" xfId="0" applyFont="1"/>
    <xf numFmtId="0" fontId="19" fillId="0" borderId="0" xfId="0" applyFont="1" applyFill="1" applyBorder="1" applyAlignment="1">
      <alignment wrapText="1"/>
    </xf>
    <xf numFmtId="0" fontId="19" fillId="0" borderId="0" xfId="0" applyFont="1" applyFill="1" applyBorder="1"/>
    <xf numFmtId="0" fontId="20"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3" fillId="0" borderId="0" xfId="0" applyFont="1" applyFill="1" applyBorder="1" applyAlignment="1">
      <alignment horizontal="left" vertical="top" wrapText="1"/>
    </xf>
    <xf numFmtId="0" fontId="19" fillId="0" borderId="0" xfId="0" applyFont="1" applyFill="1" applyBorder="1" applyAlignment="1">
      <alignment horizontal="left" vertical="top"/>
    </xf>
    <xf numFmtId="0" fontId="19" fillId="0" borderId="0" xfId="0" applyFont="1" applyFill="1" applyBorder="1" applyAlignment="1">
      <alignment horizontal="center"/>
    </xf>
    <xf numFmtId="0" fontId="23" fillId="8" borderId="0" xfId="0" applyFont="1" applyFill="1" applyBorder="1" applyAlignment="1">
      <alignment horizontal="center" vertical="center"/>
    </xf>
    <xf numFmtId="0" fontId="24" fillId="8" borderId="0" xfId="0" applyFont="1" applyFill="1" applyBorder="1" applyAlignment="1">
      <alignment horizontal="center" vertical="center"/>
    </xf>
    <xf numFmtId="0" fontId="21" fillId="0" borderId="0" xfId="0" applyFont="1" applyFill="1" applyBorder="1" applyAlignment="1">
      <alignment horizontal="left" vertical="top"/>
    </xf>
    <xf numFmtId="0" fontId="22" fillId="0" borderId="0" xfId="0" applyFont="1" applyFill="1" applyBorder="1" applyAlignment="1">
      <alignment horizontal="left" vertical="top"/>
    </xf>
    <xf numFmtId="0" fontId="13" fillId="0" borderId="0" xfId="0" applyFont="1" applyFill="1" applyBorder="1" applyAlignment="1">
      <alignment horizontal="left"/>
    </xf>
    <xf numFmtId="0" fontId="14" fillId="0" borderId="0" xfId="0" applyFont="1" applyFill="1" applyAlignment="1">
      <alignment horizontal="left" vertical="top" wrapText="1"/>
    </xf>
    <xf numFmtId="0" fontId="15" fillId="0" borderId="0" xfId="0" applyFont="1" applyFill="1" applyAlignment="1">
      <alignment horizontal="left" vertical="top" wrapText="1"/>
    </xf>
    <xf numFmtId="14" fontId="21" fillId="0" borderId="0" xfId="0" applyNumberFormat="1" applyFont="1" applyFill="1" applyBorder="1" applyAlignment="1">
      <alignment horizontal="left" vertical="top"/>
    </xf>
    <xf numFmtId="0" fontId="35" fillId="0" borderId="0" xfId="0" applyFont="1" applyFill="1"/>
    <xf numFmtId="0" fontId="19" fillId="0" borderId="0" xfId="0" applyFont="1" applyFill="1"/>
    <xf numFmtId="0" fontId="28" fillId="0" borderId="1" xfId="0" applyNumberFormat="1" applyFont="1" applyBorder="1" applyAlignment="1">
      <alignment horizontal="center"/>
    </xf>
    <xf numFmtId="49" fontId="28" fillId="0" borderId="0" xfId="0" applyNumberFormat="1" applyFont="1" applyFill="1" applyAlignment="1">
      <alignment horizontal="center"/>
    </xf>
    <xf numFmtId="0" fontId="28" fillId="0" borderId="0" xfId="0" applyNumberFormat="1" applyFont="1" applyFill="1"/>
    <xf numFmtId="49" fontId="0" fillId="0" borderId="0" xfId="0" applyNumberFormat="1" applyFont="1" applyFill="1"/>
    <xf numFmtId="49" fontId="0" fillId="0" borderId="0" xfId="0" applyNumberFormat="1" applyFont="1" applyFill="1" applyAlignment="1">
      <alignment horizontal="center"/>
    </xf>
    <xf numFmtId="0" fontId="6" fillId="0" borderId="0" xfId="0" applyNumberFormat="1" applyFont="1" applyFill="1"/>
    <xf numFmtId="0" fontId="36" fillId="3" borderId="7" xfId="0" applyFont="1" applyFill="1" applyBorder="1"/>
    <xf numFmtId="0" fontId="36" fillId="3" borderId="1" xfId="0" applyFont="1" applyFill="1" applyBorder="1"/>
    <xf numFmtId="0" fontId="36" fillId="0" borderId="7" xfId="0" applyFont="1" applyFill="1" applyBorder="1"/>
    <xf numFmtId="0" fontId="28" fillId="5" borderId="1" xfId="0" applyNumberFormat="1" applyFont="1" applyFill="1" applyBorder="1" applyAlignment="1">
      <alignment horizontal="center" vertical="center" wrapText="1"/>
    </xf>
    <xf numFmtId="0" fontId="28" fillId="0" borderId="1" xfId="0" applyNumberFormat="1" applyFont="1" applyFill="1" applyBorder="1" applyAlignment="1">
      <alignment horizontal="left"/>
    </xf>
    <xf numFmtId="0" fontId="28" fillId="0" borderId="0" xfId="1" applyFont="1" applyFill="1" applyAlignment="1">
      <alignment horizontal="left" vertical="top"/>
    </xf>
    <xf numFmtId="0" fontId="28" fillId="0" borderId="0" xfId="2" applyFont="1" applyFill="1" applyAlignment="1">
      <alignment horizontal="left" vertical="top"/>
    </xf>
    <xf numFmtId="49" fontId="28" fillId="5" borderId="1" xfId="0" applyNumberFormat="1" applyFont="1" applyFill="1" applyBorder="1" applyAlignment="1">
      <alignment horizontal="left" vertical="center" wrapText="1" indent="1"/>
    </xf>
    <xf numFmtId="49" fontId="28" fillId="0" borderId="7" xfId="2" applyNumberFormat="1" applyFont="1" applyFill="1" applyBorder="1" applyAlignment="1">
      <alignment horizontal="left" vertical="top"/>
    </xf>
    <xf numFmtId="0" fontId="28" fillId="0" borderId="1" xfId="2" applyFont="1" applyFill="1" applyBorder="1" applyAlignment="1">
      <alignment horizontal="left" vertical="top"/>
    </xf>
    <xf numFmtId="49" fontId="28" fillId="0" borderId="1" xfId="0" applyNumberFormat="1" applyFont="1" applyFill="1" applyBorder="1" applyAlignment="1">
      <alignment horizontal="left"/>
    </xf>
    <xf numFmtId="49" fontId="28" fillId="0" borderId="1" xfId="2" applyNumberFormat="1" applyFont="1" applyFill="1" applyBorder="1" applyAlignment="1">
      <alignment horizontal="left" vertical="top"/>
    </xf>
    <xf numFmtId="0" fontId="28" fillId="0" borderId="8" xfId="0" applyNumberFormat="1" applyFont="1" applyFill="1" applyBorder="1" applyAlignment="1">
      <alignment horizontal="center" wrapText="1"/>
    </xf>
    <xf numFmtId="49" fontId="29" fillId="0" borderId="1" xfId="0" applyNumberFormat="1" applyFont="1" applyFill="1" applyBorder="1" applyAlignment="1">
      <alignment horizontal="center" textRotation="90" wrapText="1"/>
    </xf>
    <xf numFmtId="0" fontId="28" fillId="0" borderId="7" xfId="0" applyFont="1" applyBorder="1" applyAlignment="1">
      <alignment horizontal="center" vertical="center"/>
    </xf>
    <xf numFmtId="49"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28" fillId="0" borderId="1" xfId="0" applyFont="1" applyFill="1" applyBorder="1" applyAlignment="1">
      <alignment horizontal="center" vertical="center"/>
    </xf>
    <xf numFmtId="0" fontId="28" fillId="0" borderId="8" xfId="0" applyNumberFormat="1" applyFont="1" applyBorder="1" applyAlignment="1">
      <alignment horizontal="center" vertical="center" wrapText="1"/>
    </xf>
    <xf numFmtId="0" fontId="28" fillId="0" borderId="1" xfId="0" applyNumberFormat="1" applyFont="1" applyBorder="1" applyAlignment="1">
      <alignment horizontal="left" vertical="center" wrapText="1"/>
    </xf>
    <xf numFmtId="0" fontId="0" fillId="0" borderId="0" xfId="0" applyFont="1" applyAlignment="1">
      <alignment horizontal="center" vertical="center"/>
    </xf>
    <xf numFmtId="0" fontId="28" fillId="7" borderId="1" xfId="0" applyFont="1" applyFill="1" applyBorder="1" applyAlignment="1">
      <alignment horizontal="center" vertical="center"/>
    </xf>
    <xf numFmtId="49" fontId="28" fillId="7" borderId="1" xfId="0" applyNumberFormat="1" applyFont="1" applyFill="1" applyBorder="1" applyAlignment="1">
      <alignment horizontal="center" vertical="center"/>
    </xf>
    <xf numFmtId="0" fontId="28" fillId="7" borderId="1" xfId="0" applyNumberFormat="1" applyFont="1" applyFill="1" applyBorder="1" applyAlignment="1">
      <alignment horizontal="center" vertical="center" wrapText="1"/>
    </xf>
    <xf numFmtId="0" fontId="28" fillId="7" borderId="1" xfId="0" applyNumberFormat="1" applyFont="1" applyFill="1" applyBorder="1" applyAlignment="1">
      <alignment horizontal="left" vertical="center" wrapText="1"/>
    </xf>
    <xf numFmtId="49" fontId="28" fillId="0" borderId="27" xfId="0" applyNumberFormat="1" applyFont="1" applyFill="1" applyBorder="1"/>
    <xf numFmtId="0" fontId="28" fillId="0" borderId="27" xfId="0" applyFont="1" applyFill="1" applyBorder="1"/>
    <xf numFmtId="0" fontId="28" fillId="0" borderId="0" xfId="0" applyFont="1" applyFill="1" applyAlignment="1">
      <alignment horizontal="left" vertical="center"/>
    </xf>
    <xf numFmtId="0" fontId="28" fillId="0" borderId="0" xfId="0" applyFont="1" applyAlignment="1">
      <alignment horizontal="left" vertical="center"/>
    </xf>
  </cellXfs>
  <cellStyles count="4">
    <cellStyle name="Normal" xfId="0" builtinId="0"/>
    <cellStyle name="Normal 10" xfId="1"/>
    <cellStyle name="Normal 11" xfId="2"/>
    <cellStyle name="Normal 2" xfId="3"/>
  </cellStyles>
  <dxfs count="1">
    <dxf>
      <font>
        <color rgb="FF9C6500"/>
      </font>
      <fill>
        <patternFill>
          <bgColor rgb="FFFFEB9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1409700</xdr:colOff>
      <xdr:row>1</xdr:row>
      <xdr:rowOff>127000</xdr:rowOff>
    </xdr:from>
    <xdr:to>
      <xdr:col>2</xdr:col>
      <xdr:colOff>4305300</xdr:colOff>
      <xdr:row>1</xdr:row>
      <xdr:rowOff>2882900</xdr:rowOff>
    </xdr:to>
    <xdr:pic>
      <xdr:nvPicPr>
        <xdr:cNvPr id="410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292100"/>
          <a:ext cx="2895600" cy="275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garzio/Desktop/1100-00006_Marine_Infrastructure_Vocabulary_and_Reference_Designators_OOI_2016-03-18_ver_1-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auls/Desktop/Temp/1100-00006_Marine_Infrastructure_Vocabulary_and_Reference_Designators_OOI_2016-07-25_ver_1-31x.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100-00006_Marine_Infrastructure_Vocabulary_and_Reference_Designators_OOI_2016-06-30_CHM_fi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auls/Documents/Project%20Info/WHOI/Marine%20Integration%20-%20OOI/Reference%20Documents-Links%20-%20MarInt%20-%20OOI/3102-00008_Reference_Designator_Spreadsheet%202015.05.02%20Alfre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Vocabulary"/>
      <sheetName val="Ref Desig Structure"/>
      <sheetName val="CGSN Southern (GS)"/>
      <sheetName val="CGSN Argentine (GA)"/>
      <sheetName val="CGSN Irminger (GI)"/>
      <sheetName val="CGSN PAPA (GP)"/>
      <sheetName val="CGSN Pioneer (CP)"/>
      <sheetName val="CGSN Endurance (CE)"/>
      <sheetName val="CA Endurance (CE)"/>
      <sheetName val="CA Continental Margin (RS)"/>
      <sheetName val="CA Axial Seamount (RS)"/>
      <sheetName val="CA Mid Plate (RS)"/>
      <sheetName val="CA Shore Station (RS)"/>
      <sheetName val="Sensors"/>
      <sheetName val="3102-00008 Rev History"/>
      <sheetName val="4115-69744 Rev His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attenuation_absorption_optical</v>
          </cell>
          <cell r="B4" t="str">
            <v>OPTAA</v>
          </cell>
        </row>
        <row r="5">
          <cell r="A5" t="str">
            <v>camera_digital_still_strobe</v>
          </cell>
          <cell r="B5" t="str">
            <v>CAMDS</v>
          </cell>
        </row>
        <row r="6">
          <cell r="A6" t="str">
            <v>camera_digital_video_HD</v>
          </cell>
          <cell r="B6" t="str">
            <v>CAMHD</v>
          </cell>
        </row>
        <row r="7">
          <cell r="A7" t="str">
            <v>CTD_AUV</v>
          </cell>
          <cell r="B7" t="str">
            <v>CTDAV</v>
          </cell>
        </row>
        <row r="8">
          <cell r="A8" t="str">
            <v>CTD_bottom_pumped</v>
          </cell>
          <cell r="B8" t="str">
            <v>CTDBP</v>
          </cell>
        </row>
        <row r="9">
          <cell r="A9" t="str">
            <v>CTD_glider</v>
          </cell>
          <cell r="B9" t="str">
            <v>CTDGV</v>
          </cell>
        </row>
        <row r="10">
          <cell r="A10" t="str">
            <v>CTD_mooring</v>
          </cell>
          <cell r="B10" t="str">
            <v>CTDMO</v>
          </cell>
        </row>
        <row r="11">
          <cell r="A11" t="str">
            <v>CTD_profiler</v>
          </cell>
          <cell r="B11" t="str">
            <v>CTDPF</v>
          </cell>
        </row>
        <row r="12">
          <cell r="A12" t="str">
            <v>DNA_particulate</v>
          </cell>
          <cell r="B12" t="str">
            <v>PPSDN</v>
          </cell>
        </row>
        <row r="13">
          <cell r="A13" t="str">
            <v xml:space="preserve">flow_benthic </v>
          </cell>
          <cell r="B13" t="str">
            <v>OTISF</v>
          </cell>
        </row>
        <row r="14">
          <cell r="A14" t="str">
            <v>Fluorometer_three_wavelength</v>
          </cell>
          <cell r="B14" t="str">
            <v>FLORT</v>
          </cell>
        </row>
        <row r="15">
          <cell r="A15" t="str">
            <v>Fluorometer_two_wavelength</v>
          </cell>
          <cell r="B15" t="str">
            <v>FLORD</v>
          </cell>
        </row>
        <row r="16">
          <cell r="A16" t="str">
            <v>flux_direct_cov_HP</v>
          </cell>
          <cell r="B16" t="str">
            <v>FDCHP</v>
          </cell>
        </row>
        <row r="17">
          <cell r="A17" t="str">
            <v>flux_direct_cov_LP</v>
          </cell>
          <cell r="B17" t="str">
            <v>FDCLP</v>
          </cell>
        </row>
        <row r="18">
          <cell r="A18" t="str">
            <v>Hydrophone_BB_passive</v>
          </cell>
          <cell r="B18" t="str">
            <v>HYDBB</v>
          </cell>
        </row>
        <row r="19">
          <cell r="A19" t="str">
            <v>Hydrophone_LF_passive</v>
          </cell>
          <cell r="B19" t="str">
            <v>HYDLF</v>
          </cell>
        </row>
        <row r="20">
          <cell r="A20" t="str">
            <v>IES_pressure_velocity</v>
          </cell>
          <cell r="B20" t="str">
            <v>HPIES</v>
          </cell>
        </row>
        <row r="21">
          <cell r="A21" t="str">
            <v>mass_spectrometer</v>
          </cell>
          <cell r="B21" t="str">
            <v>MASSP</v>
          </cell>
        </row>
        <row r="22">
          <cell r="A22" t="str">
            <v>Meteorology_bulk</v>
          </cell>
          <cell r="B22" t="str">
            <v>METBK</v>
          </cell>
        </row>
        <row r="23">
          <cell r="A23" t="str">
            <v>Modem_acoustic</v>
          </cell>
          <cell r="B23" t="str">
            <v>ACOMM</v>
          </cell>
        </row>
        <row r="24">
          <cell r="A24" t="str">
            <v>Motion Pack</v>
          </cell>
          <cell r="B24" t="str">
            <v>MOPAK</v>
          </cell>
        </row>
        <row r="25">
          <cell r="A25" t="str">
            <v>nutrient_four_channel</v>
          </cell>
          <cell r="B25" t="str">
            <v>NUTR4</v>
          </cell>
        </row>
        <row r="26">
          <cell r="A26" t="str">
            <v>nutrient_Nitrate</v>
          </cell>
          <cell r="B26" t="str">
            <v>NUTNR</v>
          </cell>
        </row>
        <row r="27">
          <cell r="A27" t="str">
            <v>oxygen_dissolved_fastresp</v>
          </cell>
          <cell r="B27" t="str">
            <v>DOFST</v>
          </cell>
        </row>
        <row r="28">
          <cell r="A28" t="str">
            <v>oxygen_dissolved_stable</v>
          </cell>
          <cell r="B28" t="str">
            <v>DOSTA</v>
          </cell>
        </row>
        <row r="29">
          <cell r="A29" t="str">
            <v>PAR</v>
          </cell>
          <cell r="B29" t="str">
            <v>PARAD</v>
          </cell>
        </row>
        <row r="30">
          <cell r="A30" t="str">
            <v>pCO2_air-sea</v>
          </cell>
          <cell r="B30" t="str">
            <v>PCO2A</v>
          </cell>
        </row>
        <row r="31">
          <cell r="A31" t="str">
            <v>pCO2_water</v>
          </cell>
          <cell r="B31" t="str">
            <v>PCO2W</v>
          </cell>
        </row>
        <row r="32">
          <cell r="A32" t="str">
            <v>pH_stable</v>
          </cell>
          <cell r="B32" t="str">
            <v>PHSEN</v>
          </cell>
        </row>
        <row r="33">
          <cell r="A33" t="str">
            <v>plankton_ZP_sonar_coastal</v>
          </cell>
          <cell r="B33" t="str">
            <v>ZPLSC</v>
          </cell>
        </row>
        <row r="34">
          <cell r="A34" t="str">
            <v>plankton_ZP_sonar_global</v>
          </cell>
          <cell r="B34" t="str">
            <v>ZPLSG</v>
          </cell>
        </row>
        <row r="35">
          <cell r="A35" t="str">
            <v>pressure_bottom_tilt</v>
          </cell>
          <cell r="B35" t="str">
            <v>BOTPT</v>
          </cell>
        </row>
        <row r="36">
          <cell r="A36" t="str">
            <v>pressure_SF</v>
          </cell>
          <cell r="B36" t="str">
            <v>PRESF</v>
          </cell>
        </row>
        <row r="37">
          <cell r="A37" t="str">
            <v>pressure_SF_tidal</v>
          </cell>
          <cell r="B37" t="str">
            <v>PREST</v>
          </cell>
        </row>
        <row r="38">
          <cell r="A38" t="str">
            <v>Seismometer_BB_triaxial_accel</v>
          </cell>
          <cell r="B38" t="str">
            <v>OBSBB</v>
          </cell>
        </row>
        <row r="39">
          <cell r="A39" t="str">
            <v>Seismometer_BB_triaxial_keck</v>
          </cell>
          <cell r="B39" t="str">
            <v>OBSBK</v>
          </cell>
        </row>
        <row r="40">
          <cell r="A40" t="str">
            <v>Seismometer_shortperiod</v>
          </cell>
          <cell r="B40" t="str">
            <v>OBSSP</v>
          </cell>
        </row>
        <row r="41">
          <cell r="A41" t="str">
            <v>Seismometer_shortperiod_keck</v>
          </cell>
          <cell r="B41" t="str">
            <v>OBSSK</v>
          </cell>
        </row>
        <row r="42">
          <cell r="A42" t="str">
            <v>spectral_irradiance</v>
          </cell>
          <cell r="B42" t="str">
            <v>SPKIR</v>
          </cell>
        </row>
        <row r="43">
          <cell r="A43" t="str">
            <v>Temp_H2_H2S_pH</v>
          </cell>
          <cell r="B43" t="str">
            <v>THSPH</v>
          </cell>
        </row>
        <row r="44">
          <cell r="A44" t="str">
            <v>Temp_resist</v>
          </cell>
          <cell r="B44" t="str">
            <v>TRHPH</v>
          </cell>
        </row>
        <row r="45">
          <cell r="A45" t="str">
            <v>Temperature_seafloor</v>
          </cell>
          <cell r="B45" t="str">
            <v>TMPSF</v>
          </cell>
        </row>
        <row r="46">
          <cell r="A46" t="str">
            <v>Velocity_point</v>
          </cell>
          <cell r="B46" t="str">
            <v>VELPT</v>
          </cell>
        </row>
        <row r="47">
          <cell r="A47" t="str">
            <v>Velocity_point_3D_turb</v>
          </cell>
          <cell r="B47" t="str">
            <v>VEL3D</v>
          </cell>
        </row>
        <row r="48">
          <cell r="A48" t="str">
            <v>Velocity_profile_short_range</v>
          </cell>
          <cell r="B48" t="str">
            <v>ADCPT</v>
          </cell>
        </row>
        <row r="49">
          <cell r="A49" t="str">
            <v>Velocity_profile_50m_turb</v>
          </cell>
          <cell r="B49" t="str">
            <v>VADCP</v>
          </cell>
        </row>
        <row r="50">
          <cell r="A50" t="str">
            <v>Velocity_profile_long_range</v>
          </cell>
          <cell r="B50" t="str">
            <v>ADCPS</v>
          </cell>
        </row>
        <row r="51">
          <cell r="A51" t="str">
            <v>Velocity_profile_mobile_asset</v>
          </cell>
          <cell r="B51" t="str">
            <v>ADCPA</v>
          </cell>
        </row>
        <row r="52">
          <cell r="A52" t="str">
            <v>watersample_chem_trace</v>
          </cell>
          <cell r="B52" t="str">
            <v>OSMOI</v>
          </cell>
        </row>
        <row r="53">
          <cell r="A53" t="str">
            <v>watersample_chem_trace_H2_pH</v>
          </cell>
          <cell r="B53" t="str">
            <v>RASFL</v>
          </cell>
        </row>
        <row r="54">
          <cell r="A54" t="str">
            <v>wave_spectra_surface</v>
          </cell>
          <cell r="B54" t="str">
            <v>WAVSS</v>
          </cell>
        </row>
      </sheetData>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Vocabulary"/>
      <sheetName val="Vocab Look Up Tables"/>
      <sheetName val="Ref Desig Structure"/>
      <sheetName val="CGSN Southern (GS)"/>
      <sheetName val="CGSN Argentine (GA)"/>
      <sheetName val="CGSN Irminger (GI)"/>
      <sheetName val="CGSN PAPA (GP)"/>
      <sheetName val="CGSN Pioneer (CP)"/>
      <sheetName val="CGSN Endurance (CE)"/>
      <sheetName val="CA Endurance (CE)"/>
      <sheetName val="CA Endurance (CE) Eng"/>
      <sheetName val="CA Continental Margin (RS)"/>
      <sheetName val="CA Continental Margin (RS) ENG"/>
      <sheetName val="CA Axial Seamount (RS)"/>
      <sheetName val="CA Axial Seamount (RS) ENG"/>
      <sheetName val="CA Mid Plate (RS)"/>
      <sheetName val="CA Shore Station (RS)"/>
      <sheetName val="Sensors"/>
      <sheetName val="3102-00008 Rev History"/>
      <sheetName val="4115-69744 Rev History"/>
      <sheetName val="1100-00005 Rev 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
          <cell r="A4" t="str">
            <v>attenuation_absorption_optical</v>
          </cell>
          <cell r="B4" t="str">
            <v>OPTAA</v>
          </cell>
        </row>
        <row r="5">
          <cell r="A5" t="str">
            <v>camera_digital_still_strobe</v>
          </cell>
          <cell r="B5" t="str">
            <v>CAMDS</v>
          </cell>
        </row>
        <row r="6">
          <cell r="A6" t="str">
            <v>camera_digital_video_HD</v>
          </cell>
          <cell r="B6" t="str">
            <v>CAMHD</v>
          </cell>
        </row>
        <row r="7">
          <cell r="A7" t="str">
            <v>CTD_AUV</v>
          </cell>
          <cell r="B7" t="str">
            <v>CTDAV</v>
          </cell>
        </row>
        <row r="8">
          <cell r="A8" t="str">
            <v>CTD_bottom_pumped</v>
          </cell>
          <cell r="B8" t="str">
            <v>CTDBP</v>
          </cell>
        </row>
        <row r="9">
          <cell r="A9" t="str">
            <v>CTD_glider</v>
          </cell>
          <cell r="B9" t="str">
            <v>CTDGV</v>
          </cell>
        </row>
        <row r="10">
          <cell r="A10" t="str">
            <v>CTD_mooring</v>
          </cell>
          <cell r="B10" t="str">
            <v>CTDMO</v>
          </cell>
        </row>
        <row r="11">
          <cell r="A11" t="str">
            <v>CTD_profiler</v>
          </cell>
          <cell r="B11" t="str">
            <v>CTDPF</v>
          </cell>
        </row>
        <row r="12">
          <cell r="A12" t="str">
            <v>DNA_particulate</v>
          </cell>
          <cell r="B12" t="str">
            <v>PPSDN</v>
          </cell>
        </row>
        <row r="13">
          <cell r="A13" t="str">
            <v xml:space="preserve">flow_benthic </v>
          </cell>
          <cell r="B13" t="str">
            <v>OTISF</v>
          </cell>
        </row>
        <row r="14">
          <cell r="A14" t="str">
            <v>Fluorometer_three_wavelength</v>
          </cell>
          <cell r="B14" t="str">
            <v>FLORT</v>
          </cell>
        </row>
        <row r="15">
          <cell r="A15" t="str">
            <v>Fluorometer_two_wavelength</v>
          </cell>
          <cell r="B15" t="str">
            <v>FLORD</v>
          </cell>
        </row>
        <row r="16">
          <cell r="A16" t="str">
            <v>flux_direct_cov_HP</v>
          </cell>
          <cell r="B16" t="str">
            <v>FDCHP</v>
          </cell>
        </row>
        <row r="17">
          <cell r="A17" t="str">
            <v>flux_direct_cov_LP</v>
          </cell>
          <cell r="B17" t="str">
            <v>FDCLP</v>
          </cell>
        </row>
        <row r="18">
          <cell r="A18" t="str">
            <v>Hydrophone_BB_passive</v>
          </cell>
          <cell r="B18" t="str">
            <v>HYDBB</v>
          </cell>
        </row>
        <row r="19">
          <cell r="A19" t="str">
            <v>Hydrophone_LF_passive</v>
          </cell>
          <cell r="B19" t="str">
            <v>HYDLF</v>
          </cell>
        </row>
        <row r="20">
          <cell r="A20" t="str">
            <v>IES_pressure_velocity</v>
          </cell>
          <cell r="B20" t="str">
            <v>HPIES</v>
          </cell>
        </row>
        <row r="21">
          <cell r="A21" t="str">
            <v>mass_spectrometer</v>
          </cell>
          <cell r="B21" t="str">
            <v>MASSP</v>
          </cell>
        </row>
        <row r="22">
          <cell r="A22" t="str">
            <v>Meteorology_bulk</v>
          </cell>
          <cell r="B22" t="str">
            <v>METBK</v>
          </cell>
        </row>
        <row r="23">
          <cell r="A23" t="str">
            <v>Modem_acoustic</v>
          </cell>
          <cell r="B23" t="str">
            <v>ACOMM</v>
          </cell>
        </row>
        <row r="24">
          <cell r="A24" t="str">
            <v>Motion Pack</v>
          </cell>
          <cell r="B24" t="str">
            <v>MOPAK</v>
          </cell>
        </row>
        <row r="25">
          <cell r="A25" t="str">
            <v>nutrient_four_channel</v>
          </cell>
          <cell r="B25" t="str">
            <v>NUTR4</v>
          </cell>
        </row>
        <row r="26">
          <cell r="A26" t="str">
            <v>nutrient_Nitrate</v>
          </cell>
          <cell r="B26" t="str">
            <v>NUTNR</v>
          </cell>
        </row>
        <row r="27">
          <cell r="A27" t="str">
            <v>oxygen_dissolved_fastresp</v>
          </cell>
          <cell r="B27" t="str">
            <v>DOFST</v>
          </cell>
        </row>
        <row r="28">
          <cell r="A28" t="str">
            <v>oxygen_dissolved_stable</v>
          </cell>
          <cell r="B28" t="str">
            <v>DOSTA</v>
          </cell>
        </row>
        <row r="29">
          <cell r="A29" t="str">
            <v>PAR</v>
          </cell>
          <cell r="B29" t="str">
            <v>PARAD</v>
          </cell>
        </row>
        <row r="30">
          <cell r="A30" t="str">
            <v>pCO2_air-sea</v>
          </cell>
          <cell r="B30" t="str">
            <v>PCO2A</v>
          </cell>
        </row>
        <row r="31">
          <cell r="A31" t="str">
            <v>pCO2_water</v>
          </cell>
          <cell r="B31" t="str">
            <v>PCO2W</v>
          </cell>
        </row>
        <row r="32">
          <cell r="A32" t="str">
            <v>pH_stable</v>
          </cell>
          <cell r="B32" t="str">
            <v>PHSEN</v>
          </cell>
        </row>
        <row r="33">
          <cell r="A33" t="str">
            <v>plankton_ZP_sonar_coastal</v>
          </cell>
          <cell r="B33" t="str">
            <v>ZPLSC</v>
          </cell>
        </row>
        <row r="34">
          <cell r="A34" t="str">
            <v>plankton_ZP_sonar_global</v>
          </cell>
          <cell r="B34" t="str">
            <v>ZPLSG</v>
          </cell>
        </row>
        <row r="35">
          <cell r="A35" t="str">
            <v>pressure_bottom_tilt</v>
          </cell>
          <cell r="B35" t="str">
            <v>BOTPT</v>
          </cell>
        </row>
        <row r="36">
          <cell r="A36" t="str">
            <v>pressure_SF</v>
          </cell>
          <cell r="B36" t="str">
            <v>PRESF</v>
          </cell>
        </row>
        <row r="37">
          <cell r="A37" t="str">
            <v>pressure_SF_tidal</v>
          </cell>
          <cell r="B37" t="str">
            <v>PREST</v>
          </cell>
        </row>
        <row r="38">
          <cell r="A38" t="str">
            <v>Seismometer_BB_triaxial_accel</v>
          </cell>
          <cell r="B38" t="str">
            <v>OBSBB</v>
          </cell>
        </row>
        <row r="39">
          <cell r="A39" t="str">
            <v>Seismometer_BB_triaxial_keck</v>
          </cell>
          <cell r="B39" t="str">
            <v>OBSBK</v>
          </cell>
        </row>
        <row r="40">
          <cell r="A40" t="str">
            <v>Seismometer_shortperiod</v>
          </cell>
          <cell r="B40" t="str">
            <v>OBSSP</v>
          </cell>
        </row>
        <row r="41">
          <cell r="A41" t="str">
            <v>Seismometer_shortperiod_keck</v>
          </cell>
          <cell r="B41" t="str">
            <v>OBSSK</v>
          </cell>
        </row>
        <row r="42">
          <cell r="A42" t="str">
            <v>spectral_irradiance</v>
          </cell>
          <cell r="B42" t="str">
            <v>SPKIR</v>
          </cell>
        </row>
        <row r="43">
          <cell r="A43" t="str">
            <v>Temp_H2_H2S_pH</v>
          </cell>
          <cell r="B43" t="str">
            <v>THSPH</v>
          </cell>
        </row>
        <row r="44">
          <cell r="A44" t="str">
            <v>Temp_resist</v>
          </cell>
          <cell r="B44" t="str">
            <v>TRHPH</v>
          </cell>
        </row>
        <row r="45">
          <cell r="A45" t="str">
            <v>Temperature_seafloor</v>
          </cell>
          <cell r="B45" t="str">
            <v>TMPSF</v>
          </cell>
        </row>
        <row r="46">
          <cell r="A46" t="str">
            <v>Velocity_point</v>
          </cell>
          <cell r="B46" t="str">
            <v>VELPT</v>
          </cell>
        </row>
        <row r="47">
          <cell r="A47" t="str">
            <v>Velocity_point_3D_turb</v>
          </cell>
          <cell r="B47" t="str">
            <v>VEL3D</v>
          </cell>
        </row>
        <row r="48">
          <cell r="A48" t="str">
            <v>Velocity_profile_short_range</v>
          </cell>
          <cell r="B48" t="str">
            <v>ADCPT</v>
          </cell>
        </row>
        <row r="49">
          <cell r="A49" t="str">
            <v>Velocity_profile_50m_turb</v>
          </cell>
          <cell r="B49" t="str">
            <v>VADCP</v>
          </cell>
        </row>
        <row r="50">
          <cell r="A50" t="str">
            <v>Velocity_profile_long_range</v>
          </cell>
          <cell r="B50" t="str">
            <v>ADCPS</v>
          </cell>
        </row>
        <row r="51">
          <cell r="A51" t="str">
            <v>Velocity_profile_mobile_asset</v>
          </cell>
          <cell r="B51" t="str">
            <v>ADCPA</v>
          </cell>
        </row>
        <row r="52">
          <cell r="A52" t="str">
            <v>watersample_chem_trace</v>
          </cell>
          <cell r="B52" t="str">
            <v>OSMOI</v>
          </cell>
        </row>
        <row r="53">
          <cell r="A53" t="str">
            <v>watersample_chem_trace_H2_pH</v>
          </cell>
          <cell r="B53" t="str">
            <v>RASFL</v>
          </cell>
        </row>
        <row r="54">
          <cell r="A54" t="str">
            <v>wave_spectra_surface</v>
          </cell>
          <cell r="B54" t="str">
            <v>WAVSS</v>
          </cell>
        </row>
      </sheetData>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Vocabulary"/>
      <sheetName val="Ref Desig Structure"/>
      <sheetName val="CGSN Southern (GS)"/>
      <sheetName val="CGSN Argentine (GA)"/>
      <sheetName val="CGSN Irminger (GI)"/>
      <sheetName val="CGSN PAPA (GP)"/>
      <sheetName val="CGSN Pioneer (CP)"/>
      <sheetName val="CGSN Endurance (CE)"/>
      <sheetName val="CA Endurance (CE)"/>
      <sheetName val="CA Endurance (CE) Eng"/>
      <sheetName val="CA Continental Margin (RS)"/>
      <sheetName val="CA Continental Margin (RS) Eng"/>
      <sheetName val="CA Axial Seamount (RS)"/>
      <sheetName val="CA Axial Seamount (RS) Eng"/>
      <sheetName val="CA Mid Plate (RS)"/>
      <sheetName val="CA Shore Station (RS)"/>
      <sheetName val="Sensors"/>
      <sheetName val="3102-00008 Rev History"/>
      <sheetName val="4115-69744 Rev His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attenuation_absorption_optical</v>
          </cell>
          <cell r="B4" t="str">
            <v>OPTAA</v>
          </cell>
        </row>
        <row r="5">
          <cell r="A5" t="str">
            <v>camera_digital_still_strobe</v>
          </cell>
          <cell r="B5" t="str">
            <v>CAMDS</v>
          </cell>
        </row>
        <row r="6">
          <cell r="A6" t="str">
            <v>camera_digital_video_HD</v>
          </cell>
          <cell r="B6" t="str">
            <v>CAMHD</v>
          </cell>
        </row>
        <row r="7">
          <cell r="A7" t="str">
            <v>CTD_AUV</v>
          </cell>
          <cell r="B7" t="str">
            <v>CTDAV</v>
          </cell>
        </row>
        <row r="8">
          <cell r="A8" t="str">
            <v>CTD_bottom_pumped</v>
          </cell>
          <cell r="B8" t="str">
            <v>CTDBP</v>
          </cell>
        </row>
        <row r="9">
          <cell r="A9" t="str">
            <v>CTD_glider</v>
          </cell>
          <cell r="B9" t="str">
            <v>CTDGV</v>
          </cell>
        </row>
        <row r="10">
          <cell r="A10" t="str">
            <v>CTD_mooring</v>
          </cell>
          <cell r="B10" t="str">
            <v>CTDMO</v>
          </cell>
        </row>
        <row r="11">
          <cell r="A11" t="str">
            <v>CTD_profiler</v>
          </cell>
          <cell r="B11" t="str">
            <v>CTDPF</v>
          </cell>
        </row>
        <row r="12">
          <cell r="A12" t="str">
            <v>DNA_particulate</v>
          </cell>
          <cell r="B12" t="str">
            <v>PPSDN</v>
          </cell>
        </row>
        <row r="13">
          <cell r="A13" t="str">
            <v xml:space="preserve">flow_benthic </v>
          </cell>
          <cell r="B13" t="str">
            <v>OTISF</v>
          </cell>
        </row>
        <row r="14">
          <cell r="A14" t="str">
            <v>Fluorometer_three_wavelength</v>
          </cell>
          <cell r="B14" t="str">
            <v>FLORT</v>
          </cell>
        </row>
        <row r="15">
          <cell r="A15" t="str">
            <v>Fluorometer_two_wavelength</v>
          </cell>
          <cell r="B15" t="str">
            <v>FLORD</v>
          </cell>
        </row>
        <row r="16">
          <cell r="A16" t="str">
            <v>flux_direct_cov_HP</v>
          </cell>
          <cell r="B16" t="str">
            <v>FDCHP</v>
          </cell>
        </row>
        <row r="17">
          <cell r="A17" t="str">
            <v>flux_direct_cov_LP</v>
          </cell>
          <cell r="B17" t="str">
            <v>FDCLP</v>
          </cell>
        </row>
        <row r="18">
          <cell r="A18" t="str">
            <v>Hydrophone_BB_passive</v>
          </cell>
          <cell r="B18" t="str">
            <v>HYDBB</v>
          </cell>
        </row>
        <row r="19">
          <cell r="A19" t="str">
            <v>Hydrophone_LF_passive</v>
          </cell>
          <cell r="B19" t="str">
            <v>HYDLF</v>
          </cell>
        </row>
        <row r="20">
          <cell r="A20" t="str">
            <v>IES_pressure_velocity</v>
          </cell>
          <cell r="B20" t="str">
            <v>HPIES</v>
          </cell>
        </row>
        <row r="21">
          <cell r="A21" t="str">
            <v>mass_spectrometer</v>
          </cell>
          <cell r="B21" t="str">
            <v>MASSP</v>
          </cell>
        </row>
        <row r="22">
          <cell r="A22" t="str">
            <v>Meteorology_bulk</v>
          </cell>
          <cell r="B22" t="str">
            <v>METBK</v>
          </cell>
        </row>
        <row r="23">
          <cell r="A23" t="str">
            <v>Modem_acoustic</v>
          </cell>
          <cell r="B23" t="str">
            <v>ACOMM</v>
          </cell>
        </row>
        <row r="24">
          <cell r="A24" t="str">
            <v>Motion Pack</v>
          </cell>
          <cell r="B24" t="str">
            <v>MOPAK</v>
          </cell>
        </row>
        <row r="25">
          <cell r="A25" t="str">
            <v>nutrient_four_channel</v>
          </cell>
          <cell r="B25" t="str">
            <v>NUTR4</v>
          </cell>
        </row>
        <row r="26">
          <cell r="A26" t="str">
            <v>nutrient_Nitrate</v>
          </cell>
          <cell r="B26" t="str">
            <v>NUTNR</v>
          </cell>
        </row>
        <row r="27">
          <cell r="A27" t="str">
            <v>oxygen_dissolved_fastresp</v>
          </cell>
          <cell r="B27" t="str">
            <v>DOFST</v>
          </cell>
        </row>
        <row r="28">
          <cell r="A28" t="str">
            <v>oxygen_dissolved_stable</v>
          </cell>
          <cell r="B28" t="str">
            <v>DOSTA</v>
          </cell>
        </row>
        <row r="29">
          <cell r="A29" t="str">
            <v>PAR</v>
          </cell>
          <cell r="B29" t="str">
            <v>PARAD</v>
          </cell>
        </row>
        <row r="30">
          <cell r="A30" t="str">
            <v>pCO2_air-sea</v>
          </cell>
          <cell r="B30" t="str">
            <v>PCO2A</v>
          </cell>
        </row>
        <row r="31">
          <cell r="A31" t="str">
            <v>pCO2_water</v>
          </cell>
          <cell r="B31" t="str">
            <v>PCO2W</v>
          </cell>
        </row>
        <row r="32">
          <cell r="A32" t="str">
            <v>pH_stable</v>
          </cell>
          <cell r="B32" t="str">
            <v>PHSEN</v>
          </cell>
        </row>
        <row r="33">
          <cell r="A33" t="str">
            <v>plankton_ZP_sonar_coastal</v>
          </cell>
          <cell r="B33" t="str">
            <v>ZPLSC</v>
          </cell>
        </row>
        <row r="34">
          <cell r="A34" t="str">
            <v>plankton_ZP_sonar_global</v>
          </cell>
          <cell r="B34" t="str">
            <v>ZPLSG</v>
          </cell>
        </row>
        <row r="35">
          <cell r="A35" t="str">
            <v>pressure_bottom_tilt</v>
          </cell>
          <cell r="B35" t="str">
            <v>BOTPT</v>
          </cell>
        </row>
        <row r="36">
          <cell r="A36" t="str">
            <v>pressure_SF</v>
          </cell>
          <cell r="B36" t="str">
            <v>PRESF</v>
          </cell>
        </row>
        <row r="37">
          <cell r="A37" t="str">
            <v>pressure_SF_tidal</v>
          </cell>
          <cell r="B37" t="str">
            <v>PREST</v>
          </cell>
        </row>
        <row r="38">
          <cell r="A38" t="str">
            <v>Seismometer_BB_triaxial_accel</v>
          </cell>
          <cell r="B38" t="str">
            <v>OBSBB</v>
          </cell>
        </row>
        <row r="39">
          <cell r="A39" t="str">
            <v>Seismometer_BB_triaxial_keck</v>
          </cell>
          <cell r="B39" t="str">
            <v>OBSBK</v>
          </cell>
        </row>
        <row r="40">
          <cell r="A40" t="str">
            <v>Seismometer_shortperiod</v>
          </cell>
          <cell r="B40" t="str">
            <v>OBSSP</v>
          </cell>
        </row>
        <row r="41">
          <cell r="A41" t="str">
            <v>Seismometer_shortperiod_keck</v>
          </cell>
          <cell r="B41" t="str">
            <v>OBSSK</v>
          </cell>
        </row>
        <row r="42">
          <cell r="A42" t="str">
            <v>spectral_irradiance</v>
          </cell>
          <cell r="B42" t="str">
            <v>SPKIR</v>
          </cell>
        </row>
        <row r="43">
          <cell r="A43" t="str">
            <v>Temp_H2_H2S_pH</v>
          </cell>
          <cell r="B43" t="str">
            <v>THSPH</v>
          </cell>
        </row>
        <row r="44">
          <cell r="A44" t="str">
            <v>Temp_resist</v>
          </cell>
          <cell r="B44" t="str">
            <v>TRHPH</v>
          </cell>
        </row>
        <row r="45">
          <cell r="A45" t="str">
            <v>Temperature_seafloor</v>
          </cell>
          <cell r="B45" t="str">
            <v>TMPSF</v>
          </cell>
        </row>
        <row r="46">
          <cell r="A46" t="str">
            <v>Velocity_point</v>
          </cell>
          <cell r="B46" t="str">
            <v>VELPT</v>
          </cell>
        </row>
        <row r="47">
          <cell r="A47" t="str">
            <v>Velocity_point_3D_turb</v>
          </cell>
          <cell r="B47" t="str">
            <v>VEL3D</v>
          </cell>
        </row>
        <row r="48">
          <cell r="A48" t="str">
            <v>Velocity_profile_short_range</v>
          </cell>
          <cell r="B48" t="str">
            <v>ADCPT</v>
          </cell>
        </row>
        <row r="49">
          <cell r="A49" t="str">
            <v>Velocity_profile_50m_turb</v>
          </cell>
          <cell r="B49" t="str">
            <v>VADCP</v>
          </cell>
        </row>
        <row r="50">
          <cell r="A50" t="str">
            <v>Velocity_profile_long_range</v>
          </cell>
          <cell r="B50" t="str">
            <v>ADCPS</v>
          </cell>
        </row>
        <row r="51">
          <cell r="A51" t="str">
            <v>Velocity_profile_mobile_asset</v>
          </cell>
          <cell r="B51" t="str">
            <v>ADCPA</v>
          </cell>
        </row>
        <row r="52">
          <cell r="A52" t="str">
            <v>watersample_chem_trace</v>
          </cell>
          <cell r="B52" t="str">
            <v>OSMOI</v>
          </cell>
        </row>
        <row r="53">
          <cell r="A53" t="str">
            <v>watersample_chem_trace_H2_pH</v>
          </cell>
          <cell r="B53" t="str">
            <v>RASFL</v>
          </cell>
        </row>
        <row r="54">
          <cell r="A54" t="str">
            <v>wave_spectra_surface</v>
          </cell>
          <cell r="B54" t="str">
            <v>WAVSS</v>
          </cell>
        </row>
      </sheetData>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sheetName val="Table"/>
      <sheetName val="Southern (GS)"/>
      <sheetName val="Argentine (GA)"/>
      <sheetName val="Irminger (GI)"/>
      <sheetName val=" PAPA (GP)"/>
      <sheetName val="Pioneer (CP)"/>
      <sheetName val="Endurance (CE)"/>
      <sheetName val="Sensors"/>
    </sheetNames>
    <sheetDataSet>
      <sheetData sheetId="0"/>
      <sheetData sheetId="1"/>
      <sheetData sheetId="2"/>
      <sheetData sheetId="3"/>
      <sheetData sheetId="4"/>
      <sheetData sheetId="5"/>
      <sheetData sheetId="6"/>
      <sheetData sheetId="7"/>
      <sheetData sheetId="8">
        <row r="4">
          <cell r="A4" t="str">
            <v>attenuation_absorption_optical</v>
          </cell>
          <cell r="B4" t="str">
            <v>OPTAA</v>
          </cell>
        </row>
        <row r="5">
          <cell r="A5" t="str">
            <v>camera_digital_still_strobe</v>
          </cell>
          <cell r="B5" t="str">
            <v>CAMDS</v>
          </cell>
        </row>
        <row r="6">
          <cell r="A6" t="str">
            <v>camera_digital_video_HD</v>
          </cell>
          <cell r="B6" t="str">
            <v>CAMHD</v>
          </cell>
        </row>
        <row r="7">
          <cell r="A7" t="str">
            <v>CTD_AUV</v>
          </cell>
          <cell r="B7" t="str">
            <v>CTDAV</v>
          </cell>
        </row>
        <row r="8">
          <cell r="A8" t="str">
            <v>CTD_bottom_pumped</v>
          </cell>
          <cell r="B8" t="str">
            <v>CTDBP</v>
          </cell>
        </row>
        <row r="9">
          <cell r="A9" t="str">
            <v>CTD_glider</v>
          </cell>
          <cell r="B9" t="str">
            <v>CTDGV</v>
          </cell>
        </row>
        <row r="10">
          <cell r="A10" t="str">
            <v>CTD_mooring</v>
          </cell>
          <cell r="B10" t="str">
            <v>CTDMO</v>
          </cell>
        </row>
        <row r="11">
          <cell r="A11" t="str">
            <v>CTD_profiler</v>
          </cell>
          <cell r="B11" t="str">
            <v>CTDPF</v>
          </cell>
        </row>
        <row r="12">
          <cell r="A12" t="str">
            <v>DNA_particulate</v>
          </cell>
          <cell r="B12" t="str">
            <v>PPSDN</v>
          </cell>
        </row>
        <row r="13">
          <cell r="A13" t="str">
            <v xml:space="preserve">flow_benthic </v>
          </cell>
          <cell r="B13" t="str">
            <v>OTISF</v>
          </cell>
        </row>
        <row r="14">
          <cell r="A14" t="str">
            <v>Fluorometer_three_wavelength</v>
          </cell>
          <cell r="B14" t="str">
            <v>FLORT</v>
          </cell>
        </row>
        <row r="15">
          <cell r="A15" t="str">
            <v>Fluorometer_two_wavelength</v>
          </cell>
          <cell r="B15" t="str">
            <v>FLORD</v>
          </cell>
        </row>
        <row r="16">
          <cell r="A16" t="str">
            <v>flux_direct_cov_HP</v>
          </cell>
          <cell r="B16" t="str">
            <v>FDCHP</v>
          </cell>
        </row>
        <row r="17">
          <cell r="A17" t="str">
            <v>flux_direct_cov_LP</v>
          </cell>
          <cell r="B17" t="str">
            <v>FDCLP</v>
          </cell>
        </row>
        <row r="18">
          <cell r="A18" t="str">
            <v>Hydrophone_BB_passive</v>
          </cell>
          <cell r="B18" t="str">
            <v>HYDBB</v>
          </cell>
        </row>
        <row r="19">
          <cell r="A19" t="str">
            <v>Hydrophone_LF_passive</v>
          </cell>
          <cell r="B19" t="str">
            <v>HYDLF</v>
          </cell>
        </row>
        <row r="20">
          <cell r="A20" t="str">
            <v>IES_pressure_velocity</v>
          </cell>
          <cell r="B20" t="str">
            <v>HPIES</v>
          </cell>
        </row>
        <row r="21">
          <cell r="A21" t="str">
            <v>mass_spectrometer</v>
          </cell>
          <cell r="B21" t="str">
            <v>MASSP</v>
          </cell>
        </row>
        <row r="22">
          <cell r="A22" t="str">
            <v>Meteorology_bulk</v>
          </cell>
          <cell r="B22" t="str">
            <v>METBK</v>
          </cell>
        </row>
        <row r="23">
          <cell r="A23" t="str">
            <v>Modem_acoustic</v>
          </cell>
          <cell r="B23" t="str">
            <v>ACOMM</v>
          </cell>
        </row>
        <row r="24">
          <cell r="A24" t="str">
            <v>nutrient_four_channel</v>
          </cell>
          <cell r="B24" t="str">
            <v>NUTR4</v>
          </cell>
        </row>
        <row r="25">
          <cell r="A25" t="str">
            <v>nutrient_Nitrate</v>
          </cell>
          <cell r="B25" t="str">
            <v>NUTNR</v>
          </cell>
        </row>
        <row r="26">
          <cell r="A26" t="str">
            <v>oxygen_dissolved_fastresp</v>
          </cell>
          <cell r="B26" t="str">
            <v>DOFST</v>
          </cell>
        </row>
        <row r="27">
          <cell r="A27" t="str">
            <v>oxygen_dissolved_stable</v>
          </cell>
          <cell r="B27" t="str">
            <v>DOSTA</v>
          </cell>
        </row>
        <row r="28">
          <cell r="A28" t="str">
            <v>PAR</v>
          </cell>
          <cell r="B28" t="str">
            <v>PARAD</v>
          </cell>
        </row>
        <row r="29">
          <cell r="A29" t="str">
            <v>pCO2_air-sea</v>
          </cell>
          <cell r="B29" t="str">
            <v>PCO2A</v>
          </cell>
        </row>
        <row r="30">
          <cell r="A30" t="str">
            <v>pCO2_water</v>
          </cell>
          <cell r="B30" t="str">
            <v>PCO2W</v>
          </cell>
        </row>
        <row r="31">
          <cell r="A31" t="str">
            <v>pH_stable</v>
          </cell>
          <cell r="B31" t="str">
            <v>PHSEN</v>
          </cell>
        </row>
        <row r="32">
          <cell r="A32" t="str">
            <v>plankton_ZP_sonar_coastal</v>
          </cell>
          <cell r="B32" t="str">
            <v>ZPLSC</v>
          </cell>
        </row>
        <row r="33">
          <cell r="A33" t="str">
            <v>plankton_ZP_sonar_global</v>
          </cell>
          <cell r="B33" t="str">
            <v>ZPLSG</v>
          </cell>
        </row>
        <row r="34">
          <cell r="A34" t="str">
            <v>pressure_bottom_tilt</v>
          </cell>
          <cell r="B34" t="str">
            <v>BOTPT</v>
          </cell>
        </row>
        <row r="35">
          <cell r="A35" t="str">
            <v>pressure_SF</v>
          </cell>
          <cell r="B35" t="str">
            <v>PRESF</v>
          </cell>
        </row>
        <row r="36">
          <cell r="A36" t="str">
            <v>pressure_SF_tidal</v>
          </cell>
          <cell r="B36" t="str">
            <v>PREST</v>
          </cell>
        </row>
        <row r="37">
          <cell r="A37" t="str">
            <v>Seismometer_BB_triaxial_accel</v>
          </cell>
          <cell r="B37" t="str">
            <v>OBSBB</v>
          </cell>
        </row>
        <row r="38">
          <cell r="A38" t="str">
            <v>Seismometer_BB_triaxial_keck</v>
          </cell>
          <cell r="B38" t="str">
            <v>OBSBK</v>
          </cell>
        </row>
        <row r="39">
          <cell r="A39" t="str">
            <v>Seismometer_shortperiod</v>
          </cell>
          <cell r="B39" t="str">
            <v>OBSSP</v>
          </cell>
        </row>
        <row r="40">
          <cell r="A40" t="str">
            <v>Seismometer_shortperiod_keck</v>
          </cell>
          <cell r="B40" t="str">
            <v>OBSSK</v>
          </cell>
        </row>
        <row r="41">
          <cell r="A41" t="str">
            <v>spectral_irradiance</v>
          </cell>
          <cell r="B41" t="str">
            <v>SPKIR</v>
          </cell>
        </row>
        <row r="42">
          <cell r="A42" t="str">
            <v>Temp_H2_H2S_pH</v>
          </cell>
          <cell r="B42" t="str">
            <v>THSPH</v>
          </cell>
        </row>
        <row r="43">
          <cell r="A43" t="str">
            <v>Temp_resist</v>
          </cell>
          <cell r="B43" t="str">
            <v>TRHPH</v>
          </cell>
        </row>
        <row r="44">
          <cell r="A44" t="str">
            <v>Temperature_seafloor</v>
          </cell>
          <cell r="B44" t="str">
            <v>TMPSF</v>
          </cell>
        </row>
        <row r="45">
          <cell r="A45" t="str">
            <v>Velocity_point</v>
          </cell>
          <cell r="B45" t="str">
            <v>VELPT</v>
          </cell>
        </row>
        <row r="46">
          <cell r="A46" t="str">
            <v>Velocity_point_3D_turb</v>
          </cell>
          <cell r="B46" t="str">
            <v>VEL3D</v>
          </cell>
        </row>
        <row r="47">
          <cell r="A47" t="str">
            <v>Velocity_profile_short_range</v>
          </cell>
          <cell r="B47" t="str">
            <v>ADCPT</v>
          </cell>
        </row>
        <row r="48">
          <cell r="A48" t="str">
            <v>Velocity_profile_50m_turb</v>
          </cell>
          <cell r="B48" t="str">
            <v>VADCP</v>
          </cell>
        </row>
        <row r="49">
          <cell r="A49" t="str">
            <v>Velocity_profile_long_range</v>
          </cell>
          <cell r="B49" t="str">
            <v>ADCPS</v>
          </cell>
        </row>
        <row r="50">
          <cell r="A50" t="str">
            <v>Velocity_profile_mobile_asset</v>
          </cell>
          <cell r="B50" t="str">
            <v>ADCPA</v>
          </cell>
        </row>
        <row r="51">
          <cell r="A51" t="str">
            <v>watersample_chem_trace</v>
          </cell>
          <cell r="B51" t="str">
            <v>OSMOI</v>
          </cell>
        </row>
        <row r="52">
          <cell r="A52" t="str">
            <v>watersample_chem_trace_H2_pH</v>
          </cell>
          <cell r="B52" t="str">
            <v>RASFL</v>
          </cell>
        </row>
        <row r="53">
          <cell r="A53" t="str">
            <v>wave_spectra_surface</v>
          </cell>
          <cell r="B53" t="str">
            <v>WAVSS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34" zoomScale="90" zoomScaleNormal="90" workbookViewId="0">
      <selection activeCell="F51" sqref="F51"/>
    </sheetView>
  </sheetViews>
  <sheetFormatPr defaultColWidth="8.6640625" defaultRowHeight="13.8" x14ac:dyDescent="0.3"/>
  <cols>
    <col min="1" max="1" width="7.33203125" style="172" customWidth="1"/>
    <col min="2" max="2" width="10.109375" style="172" bestFit="1" customWidth="1"/>
    <col min="3" max="3" width="75.77734375" style="296" customWidth="1"/>
    <col min="4" max="4" width="13.77734375" style="172" bestFit="1" customWidth="1"/>
    <col min="5" max="5" width="10.44140625" style="172" customWidth="1"/>
    <col min="6" max="6" width="75.77734375" customWidth="1"/>
  </cols>
  <sheetData>
    <row r="1" spans="1:5" x14ac:dyDescent="0.3">
      <c r="A1" s="343"/>
      <c r="B1" s="343"/>
      <c r="C1" s="342"/>
      <c r="D1" s="343"/>
      <c r="E1" s="343"/>
    </row>
    <row r="2" spans="1:5" ht="233.4" customHeight="1" x14ac:dyDescent="0.3">
      <c r="A2" s="348"/>
      <c r="B2" s="348"/>
      <c r="C2" s="348"/>
      <c r="D2" s="348"/>
      <c r="E2" s="348"/>
    </row>
    <row r="3" spans="1:5" ht="32.4" customHeight="1" x14ac:dyDescent="0.3">
      <c r="A3" s="343"/>
      <c r="B3" s="349" t="s">
        <v>3104</v>
      </c>
      <c r="C3" s="350"/>
      <c r="D3" s="350"/>
      <c r="E3" s="343"/>
    </row>
    <row r="4" spans="1:5" ht="13.8" customHeight="1" x14ac:dyDescent="0.3">
      <c r="A4" s="343"/>
      <c r="B4" s="344"/>
      <c r="C4" s="345"/>
      <c r="D4" s="345"/>
      <c r="E4" s="343"/>
    </row>
    <row r="5" spans="1:5" ht="20.399999999999999" customHeight="1" x14ac:dyDescent="0.3">
      <c r="A5" s="343"/>
      <c r="B5" s="351" t="s">
        <v>3122</v>
      </c>
      <c r="C5" s="352"/>
      <c r="D5" s="352"/>
      <c r="E5" s="343"/>
    </row>
    <row r="6" spans="1:5" ht="19.8" customHeight="1" x14ac:dyDescent="0.3">
      <c r="A6" s="343"/>
      <c r="B6" s="351" t="s">
        <v>3105</v>
      </c>
      <c r="C6" s="352"/>
      <c r="D6" s="352"/>
      <c r="E6" s="343"/>
    </row>
    <row r="7" spans="1:5" ht="21" customHeight="1" x14ac:dyDescent="0.3">
      <c r="A7" s="343"/>
      <c r="B7" s="356">
        <v>42608</v>
      </c>
      <c r="C7" s="352"/>
      <c r="D7" s="352"/>
      <c r="E7" s="343"/>
    </row>
    <row r="8" spans="1:5" ht="31.2" x14ac:dyDescent="0.3">
      <c r="A8" s="343"/>
      <c r="B8" s="351"/>
      <c r="C8" s="352"/>
      <c r="D8" s="352"/>
      <c r="E8" s="343"/>
    </row>
    <row r="9" spans="1:5" ht="44.4" customHeight="1" x14ac:dyDescent="0.3">
      <c r="A9" s="343"/>
      <c r="B9" s="346" t="s">
        <v>3103</v>
      </c>
      <c r="C9" s="347"/>
      <c r="D9" s="347"/>
      <c r="E9" s="343"/>
    </row>
    <row r="10" spans="1:5" x14ac:dyDescent="0.3">
      <c r="A10" s="343"/>
      <c r="B10" s="343"/>
      <c r="C10" s="342"/>
      <c r="D10" s="343"/>
      <c r="E10" s="343"/>
    </row>
    <row r="11" spans="1:5" x14ac:dyDescent="0.3">
      <c r="A11" s="343"/>
      <c r="B11" s="343"/>
      <c r="C11" s="342"/>
      <c r="D11" s="343"/>
      <c r="E11" s="343"/>
    </row>
    <row r="12" spans="1:5" s="300" customFormat="1" ht="27.6" x14ac:dyDescent="0.25">
      <c r="A12" s="297" t="s">
        <v>443</v>
      </c>
      <c r="B12" s="298" t="s">
        <v>82</v>
      </c>
      <c r="C12" s="299" t="s">
        <v>83</v>
      </c>
      <c r="D12" s="299" t="s">
        <v>444</v>
      </c>
      <c r="E12" s="299" t="s">
        <v>445</v>
      </c>
    </row>
    <row r="13" spans="1:5" ht="27.6" x14ac:dyDescent="0.25">
      <c r="A13" s="285" t="s">
        <v>741</v>
      </c>
      <c r="B13" s="286" t="s">
        <v>745</v>
      </c>
      <c r="C13" s="287" t="s">
        <v>747</v>
      </c>
      <c r="D13" s="287" t="s">
        <v>447</v>
      </c>
      <c r="E13" s="287" t="s">
        <v>746</v>
      </c>
    </row>
    <row r="14" spans="1:5" ht="27.6" x14ac:dyDescent="0.25">
      <c r="A14" s="285" t="s">
        <v>743</v>
      </c>
      <c r="B14" s="286" t="s">
        <v>776</v>
      </c>
      <c r="C14" s="287" t="s">
        <v>777</v>
      </c>
      <c r="D14" s="287" t="s">
        <v>447</v>
      </c>
      <c r="E14" s="287" t="s">
        <v>746</v>
      </c>
    </row>
    <row r="15" spans="1:5" ht="27.6" x14ac:dyDescent="0.25">
      <c r="A15" s="288" t="s">
        <v>446</v>
      </c>
      <c r="B15" s="288" t="s">
        <v>778</v>
      </c>
      <c r="C15" s="289" t="s">
        <v>779</v>
      </c>
      <c r="D15" s="287" t="s">
        <v>447</v>
      </c>
      <c r="E15" s="287" t="s">
        <v>746</v>
      </c>
    </row>
    <row r="16" spans="1:5" ht="69" x14ac:dyDescent="0.25">
      <c r="A16" s="290" t="s">
        <v>775</v>
      </c>
      <c r="B16" s="290" t="s">
        <v>780</v>
      </c>
      <c r="C16" s="291" t="s">
        <v>781</v>
      </c>
      <c r="D16" s="185" t="s">
        <v>447</v>
      </c>
      <c r="E16" s="185" t="s">
        <v>746</v>
      </c>
    </row>
    <row r="17" spans="1:6" ht="41.4" x14ac:dyDescent="0.25">
      <c r="A17" s="290" t="s">
        <v>782</v>
      </c>
      <c r="B17" s="290" t="s">
        <v>783</v>
      </c>
      <c r="C17" s="291" t="s">
        <v>784</v>
      </c>
      <c r="D17" s="185" t="s">
        <v>447</v>
      </c>
      <c r="E17" s="185" t="s">
        <v>746</v>
      </c>
    </row>
    <row r="18" spans="1:6" ht="27.6" x14ac:dyDescent="0.25">
      <c r="A18" s="290" t="s">
        <v>785</v>
      </c>
      <c r="B18" s="290" t="s">
        <v>783</v>
      </c>
      <c r="C18" s="291" t="s">
        <v>786</v>
      </c>
      <c r="D18" s="185" t="s">
        <v>447</v>
      </c>
      <c r="E18" s="185" t="s">
        <v>746</v>
      </c>
    </row>
    <row r="19" spans="1:6" ht="27.6" x14ac:dyDescent="0.25">
      <c r="A19" s="290" t="s">
        <v>789</v>
      </c>
      <c r="B19" s="290" t="s">
        <v>790</v>
      </c>
      <c r="C19" s="291" t="s">
        <v>791</v>
      </c>
      <c r="D19" s="185" t="s">
        <v>447</v>
      </c>
      <c r="E19" s="185" t="s">
        <v>746</v>
      </c>
    </row>
    <row r="20" spans="1:6" ht="41.4" x14ac:dyDescent="0.25">
      <c r="A20" s="292" t="s">
        <v>792</v>
      </c>
      <c r="B20" s="290" t="s">
        <v>793</v>
      </c>
      <c r="C20" s="291" t="s">
        <v>809</v>
      </c>
      <c r="D20" s="189" t="s">
        <v>216</v>
      </c>
      <c r="E20" s="189"/>
    </row>
    <row r="21" spans="1:6" ht="27.6" x14ac:dyDescent="0.25">
      <c r="A21" s="292" t="s">
        <v>810</v>
      </c>
      <c r="B21" s="290" t="s">
        <v>811</v>
      </c>
      <c r="C21" s="291" t="s">
        <v>815</v>
      </c>
      <c r="D21" s="189" t="s">
        <v>216</v>
      </c>
      <c r="E21" s="189"/>
    </row>
    <row r="22" spans="1:6" x14ac:dyDescent="0.25">
      <c r="A22" s="290" t="s">
        <v>817</v>
      </c>
      <c r="B22" s="290" t="s">
        <v>819</v>
      </c>
      <c r="C22" s="291" t="s">
        <v>820</v>
      </c>
      <c r="D22" s="189" t="s">
        <v>823</v>
      </c>
      <c r="E22" s="189"/>
    </row>
    <row r="23" spans="1:6" ht="27.6" x14ac:dyDescent="0.25">
      <c r="A23" s="290" t="s">
        <v>821</v>
      </c>
      <c r="B23" s="290" t="s">
        <v>818</v>
      </c>
      <c r="C23" s="291" t="s">
        <v>822</v>
      </c>
      <c r="D23" s="189" t="s">
        <v>447</v>
      </c>
      <c r="E23" s="189"/>
    </row>
    <row r="24" spans="1:6" x14ac:dyDescent="0.25">
      <c r="A24" s="290" t="s">
        <v>824</v>
      </c>
      <c r="B24" s="290"/>
      <c r="C24" s="291"/>
      <c r="D24" s="189"/>
      <c r="E24" s="189"/>
    </row>
    <row r="25" spans="1:6" x14ac:dyDescent="0.25">
      <c r="A25" s="290" t="s">
        <v>825</v>
      </c>
      <c r="B25" s="290"/>
      <c r="C25" s="291"/>
      <c r="D25" s="189"/>
      <c r="E25" s="189"/>
    </row>
    <row r="26" spans="1:6" x14ac:dyDescent="0.25">
      <c r="A26" s="290" t="s">
        <v>826</v>
      </c>
      <c r="B26" s="290"/>
      <c r="C26" s="291"/>
      <c r="D26" s="189"/>
      <c r="E26" s="189"/>
    </row>
    <row r="27" spans="1:6" x14ac:dyDescent="0.25">
      <c r="A27" s="290" t="s">
        <v>828</v>
      </c>
      <c r="B27" s="290" t="s">
        <v>829</v>
      </c>
      <c r="C27" s="291" t="s">
        <v>830</v>
      </c>
      <c r="D27" s="189" t="s">
        <v>827</v>
      </c>
      <c r="E27" s="291"/>
    </row>
    <row r="28" spans="1:6" x14ac:dyDescent="0.25">
      <c r="A28" s="292" t="s">
        <v>857</v>
      </c>
      <c r="B28" s="290" t="s">
        <v>858</v>
      </c>
      <c r="C28" s="291" t="s">
        <v>859</v>
      </c>
      <c r="D28" s="189" t="s">
        <v>216</v>
      </c>
      <c r="E28" s="189"/>
    </row>
    <row r="29" spans="1:6" x14ac:dyDescent="0.25">
      <c r="A29" s="292" t="s">
        <v>901</v>
      </c>
      <c r="B29" s="290" t="s">
        <v>902</v>
      </c>
      <c r="C29" s="291" t="s">
        <v>903</v>
      </c>
      <c r="D29" s="189" t="s">
        <v>904</v>
      </c>
      <c r="E29" s="189"/>
    </row>
    <row r="30" spans="1:6" ht="82.8" x14ac:dyDescent="0.25">
      <c r="A30" s="290" t="s">
        <v>905</v>
      </c>
      <c r="B30" s="290" t="s">
        <v>906</v>
      </c>
      <c r="C30" s="291" t="s">
        <v>917</v>
      </c>
      <c r="D30" s="189" t="s">
        <v>447</v>
      </c>
      <c r="E30" s="189"/>
    </row>
    <row r="31" spans="1:6" ht="27.6" x14ac:dyDescent="0.25">
      <c r="A31" s="290" t="s">
        <v>918</v>
      </c>
      <c r="B31" s="290" t="s">
        <v>919</v>
      </c>
      <c r="C31" s="291" t="s">
        <v>920</v>
      </c>
      <c r="D31" s="189" t="s">
        <v>447</v>
      </c>
      <c r="E31" s="189"/>
    </row>
    <row r="32" spans="1:6" ht="96.6" x14ac:dyDescent="0.25">
      <c r="A32" s="290" t="s">
        <v>921</v>
      </c>
      <c r="B32" s="290" t="s">
        <v>940</v>
      </c>
      <c r="C32" s="291" t="s">
        <v>939</v>
      </c>
      <c r="D32" s="189" t="s">
        <v>447</v>
      </c>
      <c r="E32" s="189"/>
      <c r="F32" s="170"/>
    </row>
    <row r="33" spans="1:6" x14ac:dyDescent="0.25">
      <c r="A33" s="290" t="s">
        <v>941</v>
      </c>
      <c r="B33" s="290" t="s">
        <v>956</v>
      </c>
      <c r="C33" s="291" t="s">
        <v>957</v>
      </c>
      <c r="D33" s="189" t="s">
        <v>447</v>
      </c>
      <c r="E33" s="189" t="s">
        <v>958</v>
      </c>
      <c r="F33" s="170"/>
    </row>
    <row r="34" spans="1:6" ht="69" x14ac:dyDescent="0.25">
      <c r="A34" s="290" t="s">
        <v>954</v>
      </c>
      <c r="B34" s="290" t="s">
        <v>955</v>
      </c>
      <c r="C34" s="291" t="s">
        <v>953</v>
      </c>
      <c r="D34" s="189" t="s">
        <v>447</v>
      </c>
      <c r="E34" s="189" t="s">
        <v>958</v>
      </c>
    </row>
    <row r="35" spans="1:6" x14ac:dyDescent="0.25">
      <c r="A35" s="293" t="s">
        <v>962</v>
      </c>
      <c r="B35" s="293" t="s">
        <v>963</v>
      </c>
      <c r="C35" s="294" t="s">
        <v>964</v>
      </c>
      <c r="D35" s="189" t="s">
        <v>447</v>
      </c>
      <c r="E35" s="189" t="s">
        <v>958</v>
      </c>
    </row>
    <row r="36" spans="1:6" ht="27.6" x14ac:dyDescent="0.25">
      <c r="A36" s="293" t="s">
        <v>966</v>
      </c>
      <c r="B36" s="293" t="s">
        <v>963</v>
      </c>
      <c r="C36" s="294" t="s">
        <v>967</v>
      </c>
      <c r="D36" s="189" t="s">
        <v>447</v>
      </c>
      <c r="E36" s="189" t="s">
        <v>958</v>
      </c>
    </row>
    <row r="37" spans="1:6" x14ac:dyDescent="0.25">
      <c r="A37" s="293" t="s">
        <v>968</v>
      </c>
      <c r="B37" s="293" t="s">
        <v>963</v>
      </c>
      <c r="C37" s="294" t="s">
        <v>969</v>
      </c>
      <c r="D37" s="189" t="s">
        <v>447</v>
      </c>
      <c r="E37" s="189" t="s">
        <v>958</v>
      </c>
    </row>
    <row r="38" spans="1:6" s="75" customFormat="1" x14ac:dyDescent="0.25">
      <c r="A38" s="293" t="s">
        <v>981</v>
      </c>
      <c r="B38" s="293" t="s">
        <v>982</v>
      </c>
      <c r="C38" s="294" t="s">
        <v>983</v>
      </c>
      <c r="D38" s="189" t="s">
        <v>447</v>
      </c>
      <c r="E38" s="295" t="s">
        <v>3106</v>
      </c>
    </row>
    <row r="39" spans="1:6" s="75" customFormat="1" ht="55.2" x14ac:dyDescent="0.25">
      <c r="A39" s="293" t="s">
        <v>987</v>
      </c>
      <c r="B39" s="293" t="s">
        <v>988</v>
      </c>
      <c r="C39" s="294" t="s">
        <v>996</v>
      </c>
      <c r="D39" s="189" t="s">
        <v>447</v>
      </c>
      <c r="E39" s="295" t="s">
        <v>3106</v>
      </c>
      <c r="F39" s="294" t="s">
        <v>993</v>
      </c>
    </row>
    <row r="40" spans="1:6" s="75" customFormat="1" ht="13.05" customHeight="1" x14ac:dyDescent="0.25">
      <c r="A40" s="293" t="s">
        <v>997</v>
      </c>
      <c r="B40" s="293" t="s">
        <v>998</v>
      </c>
      <c r="C40" s="294" t="s">
        <v>999</v>
      </c>
      <c r="D40" s="189" t="s">
        <v>447</v>
      </c>
      <c r="E40" s="295" t="s">
        <v>3106</v>
      </c>
    </row>
    <row r="41" spans="1:6" s="75" customFormat="1" ht="13.05" customHeight="1" x14ac:dyDescent="0.25">
      <c r="A41" s="293" t="s">
        <v>1000</v>
      </c>
      <c r="B41" s="293" t="s">
        <v>1001</v>
      </c>
      <c r="C41" s="294" t="s">
        <v>2613</v>
      </c>
      <c r="D41" s="295" t="s">
        <v>1002</v>
      </c>
      <c r="E41" s="295" t="s">
        <v>3106</v>
      </c>
    </row>
    <row r="42" spans="1:6" s="75" customFormat="1" ht="13.05" customHeight="1" x14ac:dyDescent="0.25">
      <c r="A42" s="293" t="s">
        <v>2907</v>
      </c>
      <c r="B42" s="293" t="s">
        <v>2908</v>
      </c>
      <c r="C42" s="294" t="s">
        <v>2909</v>
      </c>
      <c r="D42" s="295" t="s">
        <v>1002</v>
      </c>
      <c r="E42" s="295" t="s">
        <v>3106</v>
      </c>
    </row>
    <row r="43" spans="1:6" s="75" customFormat="1" ht="13.05" customHeight="1" x14ac:dyDescent="0.25">
      <c r="A43" s="293" t="s">
        <v>2910</v>
      </c>
      <c r="B43" s="293" t="s">
        <v>2908</v>
      </c>
      <c r="C43" s="294" t="s">
        <v>2911</v>
      </c>
      <c r="D43" s="189" t="s">
        <v>447</v>
      </c>
      <c r="E43" s="295" t="s">
        <v>3106</v>
      </c>
    </row>
    <row r="44" spans="1:6" s="75" customFormat="1" ht="27.6" x14ac:dyDescent="0.25">
      <c r="A44" s="293" t="s">
        <v>2915</v>
      </c>
      <c r="B44" s="293" t="s">
        <v>2914</v>
      </c>
      <c r="C44" s="294" t="s">
        <v>3039</v>
      </c>
      <c r="D44" s="189" t="s">
        <v>447</v>
      </c>
      <c r="E44" s="295" t="s">
        <v>3106</v>
      </c>
    </row>
    <row r="45" spans="1:6" s="75" customFormat="1" x14ac:dyDescent="0.25">
      <c r="A45" s="293" t="s">
        <v>3040</v>
      </c>
      <c r="B45" s="293" t="s">
        <v>3041</v>
      </c>
      <c r="C45" s="294" t="s">
        <v>3101</v>
      </c>
      <c r="D45" s="189" t="s">
        <v>447</v>
      </c>
      <c r="E45" s="295" t="s">
        <v>3106</v>
      </c>
    </row>
    <row r="46" spans="1:6" s="75" customFormat="1" ht="41.4" x14ac:dyDescent="0.25">
      <c r="A46" s="293" t="s">
        <v>3099</v>
      </c>
      <c r="B46" s="293" t="s">
        <v>3100</v>
      </c>
      <c r="C46" s="294" t="s">
        <v>3102</v>
      </c>
      <c r="D46" s="189" t="s">
        <v>447</v>
      </c>
      <c r="E46" s="295" t="s">
        <v>3107</v>
      </c>
    </row>
    <row r="47" spans="1:6" s="75" customFormat="1" ht="55.2" x14ac:dyDescent="0.25">
      <c r="A47" s="293" t="s">
        <v>3112</v>
      </c>
      <c r="B47" s="293" t="s">
        <v>3113</v>
      </c>
      <c r="C47" s="294" t="s">
        <v>3114</v>
      </c>
      <c r="D47" s="189" t="s">
        <v>3109</v>
      </c>
      <c r="E47" s="295" t="s">
        <v>3107</v>
      </c>
      <c r="F47" s="294" t="s">
        <v>3115</v>
      </c>
    </row>
    <row r="48" spans="1:6" s="75" customFormat="1" ht="27.6" x14ac:dyDescent="0.25">
      <c r="A48" s="293" t="s">
        <v>3117</v>
      </c>
      <c r="B48" s="293" t="s">
        <v>3118</v>
      </c>
      <c r="C48" s="294" t="s">
        <v>3116</v>
      </c>
      <c r="D48" s="189" t="s">
        <v>3119</v>
      </c>
      <c r="E48" s="295" t="s">
        <v>3107</v>
      </c>
    </row>
    <row r="49" spans="1:5" s="75" customFormat="1" x14ac:dyDescent="0.25">
      <c r="A49" s="293" t="s">
        <v>3120</v>
      </c>
      <c r="B49" s="293" t="s">
        <v>3118</v>
      </c>
      <c r="C49" s="294" t="s">
        <v>3121</v>
      </c>
      <c r="D49" s="295" t="s">
        <v>447</v>
      </c>
      <c r="E49" s="295" t="s">
        <v>3107</v>
      </c>
    </row>
    <row r="50" spans="1:5" x14ac:dyDescent="0.25">
      <c r="A50" s="293"/>
      <c r="B50" s="293"/>
      <c r="C50" s="294"/>
      <c r="D50" s="295"/>
      <c r="E50" s="295"/>
    </row>
  </sheetData>
  <mergeCells count="7">
    <mergeCell ref="B9:D9"/>
    <mergeCell ref="A2:E2"/>
    <mergeCell ref="B3:D3"/>
    <mergeCell ref="B5:D5"/>
    <mergeCell ref="B6:D6"/>
    <mergeCell ref="B7:D7"/>
    <mergeCell ref="B8:D8"/>
  </mergeCells>
  <pageMargins left="0.75" right="0.75" top="1" bottom="1" header="0.3" footer="0.3"/>
  <pageSetup orientation="portrait" horizontalDpi="4294967292" verticalDpi="4294967292"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270"/>
  <sheetViews>
    <sheetView zoomScale="80" zoomScaleNormal="80" workbookViewId="0">
      <pane ySplit="2" topLeftCell="A3" activePane="bottomLeft" state="frozen"/>
      <selection pane="bottomLeft"/>
    </sheetView>
  </sheetViews>
  <sheetFormatPr defaultColWidth="8.6640625" defaultRowHeight="13.8" x14ac:dyDescent="0.3"/>
  <cols>
    <col min="1" max="1" width="13.109375" style="236" bestFit="1" customWidth="1"/>
    <col min="2" max="2" width="4" style="236" bestFit="1" customWidth="1"/>
    <col min="3" max="3" width="11.77734375" style="236" bestFit="1" customWidth="1"/>
    <col min="4" max="4" width="3.44140625" style="236" bestFit="1" customWidth="1"/>
    <col min="5" max="5" width="5.77734375" style="237" bestFit="1" customWidth="1"/>
    <col min="6" max="6" width="9.77734375" style="238" bestFit="1" customWidth="1"/>
    <col min="7" max="7" width="28.44140625" style="236" customWidth="1"/>
    <col min="8" max="8" width="3.44140625" style="237" bestFit="1" customWidth="1"/>
    <col min="9" max="9" width="6" style="237" bestFit="1" customWidth="1"/>
    <col min="10" max="10" width="15.77734375" style="232" bestFit="1" customWidth="1"/>
    <col min="11" max="11" width="4.33203125" style="237" bestFit="1" customWidth="1"/>
    <col min="12" max="12" width="26" style="236" bestFit="1" customWidth="1"/>
    <col min="13" max="13" width="7" style="237" bestFit="1" customWidth="1"/>
    <col min="14" max="14" width="3.44140625" style="236" bestFit="1" customWidth="1"/>
    <col min="15" max="15" width="6" style="236" bestFit="1" customWidth="1"/>
    <col min="16" max="16" width="39.109375" style="236" bestFit="1" customWidth="1"/>
    <col min="17" max="17" width="4" style="237" bestFit="1" customWidth="1"/>
    <col min="18" max="18" width="31" style="267" bestFit="1" customWidth="1"/>
    <col min="19" max="16384" width="8.6640625" style="75"/>
  </cols>
  <sheetData>
    <row r="1" spans="1:19" s="77" customFormat="1" ht="90.75" customHeight="1" x14ac:dyDescent="0.25">
      <c r="A1" s="193" t="s">
        <v>250</v>
      </c>
      <c r="B1" s="194" t="s">
        <v>50</v>
      </c>
      <c r="C1" s="195" t="s">
        <v>133</v>
      </c>
      <c r="D1" s="196" t="s">
        <v>203</v>
      </c>
      <c r="E1" s="197" t="s">
        <v>18</v>
      </c>
      <c r="F1" s="195" t="s">
        <v>111</v>
      </c>
      <c r="G1" s="195" t="s">
        <v>51</v>
      </c>
      <c r="H1" s="195" t="s">
        <v>68</v>
      </c>
      <c r="I1" s="197" t="s">
        <v>52</v>
      </c>
      <c r="J1" s="195" t="s">
        <v>53</v>
      </c>
      <c r="K1" s="195" t="s">
        <v>35</v>
      </c>
      <c r="L1" s="197" t="s">
        <v>187</v>
      </c>
      <c r="M1" s="197" t="s">
        <v>188</v>
      </c>
      <c r="N1" s="197" t="s">
        <v>189</v>
      </c>
      <c r="O1" s="197" t="s">
        <v>256</v>
      </c>
      <c r="P1" s="197" t="s">
        <v>8</v>
      </c>
      <c r="Q1" s="197" t="s">
        <v>64</v>
      </c>
      <c r="R1" s="199" t="s">
        <v>200</v>
      </c>
      <c r="S1" s="78"/>
    </row>
    <row r="2" spans="1:19" ht="13.5" customHeight="1" x14ac:dyDescent="0.3">
      <c r="A2" s="222"/>
      <c r="B2" s="223" t="s">
        <v>198</v>
      </c>
      <c r="C2" s="224"/>
      <c r="D2" s="223" t="s">
        <v>196</v>
      </c>
      <c r="E2" s="226" t="s">
        <v>199</v>
      </c>
      <c r="F2" s="212"/>
      <c r="G2" s="224"/>
      <c r="H2" s="225" t="s">
        <v>198</v>
      </c>
      <c r="I2" s="226" t="s">
        <v>197</v>
      </c>
      <c r="J2" s="220"/>
      <c r="K2" s="226" t="s">
        <v>196</v>
      </c>
      <c r="L2" s="223"/>
      <c r="M2" s="218" t="s">
        <v>194</v>
      </c>
      <c r="N2" s="218" t="s">
        <v>195</v>
      </c>
      <c r="O2" s="218"/>
      <c r="P2" s="218"/>
      <c r="Q2" s="226"/>
      <c r="R2" s="227" t="str">
        <f>CONCATENATE(B2,D2,E2,"-",H2,I2,"-",K2,"-",M2,N2)</f>
        <v>AA##AAAA-AACCC-##-CCCCCA</v>
      </c>
    </row>
    <row r="3" spans="1:19" ht="13.5" customHeight="1" x14ac:dyDescent="0.3">
      <c r="A3" s="222"/>
      <c r="B3" s="223"/>
      <c r="C3" s="224"/>
      <c r="D3" s="223"/>
      <c r="E3" s="226"/>
      <c r="F3" s="212"/>
      <c r="G3" s="224"/>
      <c r="H3" s="213"/>
      <c r="I3" s="218"/>
      <c r="J3" s="220"/>
      <c r="K3" s="226"/>
      <c r="L3" s="248" t="s">
        <v>278</v>
      </c>
      <c r="M3" s="359">
        <f>SUM(M4,M28,M53,M64,M95,M106,M143,M153,M190,M201,M232,M243)</f>
        <v>253</v>
      </c>
      <c r="N3" s="223"/>
      <c r="O3" s="223"/>
      <c r="P3" s="223"/>
      <c r="Q3" s="226"/>
      <c r="R3" s="227"/>
    </row>
    <row r="4" spans="1:19" s="73" customFormat="1" ht="13.5" customHeight="1" x14ac:dyDescent="0.3">
      <c r="A4" s="268"/>
      <c r="B4" s="249"/>
      <c r="C4" s="250"/>
      <c r="D4" s="249"/>
      <c r="E4" s="251"/>
      <c r="F4" s="250"/>
      <c r="G4" s="250"/>
      <c r="H4" s="252"/>
      <c r="I4" s="251"/>
      <c r="J4" s="253"/>
      <c r="K4" s="251"/>
      <c r="L4" s="269" t="s">
        <v>7</v>
      </c>
      <c r="M4" s="254">
        <f>COUNTA(M6:M27)</f>
        <v>22</v>
      </c>
      <c r="N4" s="251"/>
      <c r="O4" s="251"/>
      <c r="P4" s="255"/>
      <c r="Q4" s="251"/>
      <c r="R4" s="256"/>
    </row>
    <row r="5" spans="1:19" s="73" customFormat="1" ht="13.5" customHeight="1" x14ac:dyDescent="0.3">
      <c r="A5" s="219" t="s">
        <v>970</v>
      </c>
      <c r="B5" s="211" t="s">
        <v>69</v>
      </c>
      <c r="C5" s="212" t="s">
        <v>468</v>
      </c>
      <c r="D5" s="257" t="s">
        <v>77</v>
      </c>
      <c r="E5" s="260" t="s">
        <v>30</v>
      </c>
      <c r="F5" s="212" t="str">
        <f>CONCATENATE(B5,D5,E5)</f>
        <v>CE04OSSM</v>
      </c>
      <c r="G5" s="212" t="s">
        <v>971</v>
      </c>
      <c r="H5" s="213"/>
      <c r="I5" s="218"/>
      <c r="J5" s="220" t="str">
        <f>F5</f>
        <v>CE04OSSM</v>
      </c>
      <c r="K5" s="218"/>
      <c r="L5" s="211"/>
      <c r="M5" s="220"/>
      <c r="N5" s="220"/>
      <c r="O5" s="220"/>
      <c r="P5" s="218"/>
      <c r="Q5" s="218"/>
      <c r="R5" s="215" t="str">
        <f>F5</f>
        <v>CE04OSSM</v>
      </c>
    </row>
    <row r="6" spans="1:19" s="73" customFormat="1" ht="13.5" customHeight="1" x14ac:dyDescent="0.3">
      <c r="A6" s="219"/>
      <c r="B6" s="211" t="s">
        <v>69</v>
      </c>
      <c r="C6" s="212"/>
      <c r="D6" s="257" t="s">
        <v>77</v>
      </c>
      <c r="E6" s="260" t="s">
        <v>30</v>
      </c>
      <c r="F6" s="212"/>
      <c r="G6" s="212" t="s">
        <v>46</v>
      </c>
      <c r="H6" s="213" t="s">
        <v>45</v>
      </c>
      <c r="I6" s="218" t="s">
        <v>860</v>
      </c>
      <c r="J6" s="220" t="str">
        <f>CONCATENATE(B6,D6,E6,"-",H6,I6)</f>
        <v>CE04OSSM-SBC11</v>
      </c>
      <c r="K6" s="218" t="s">
        <v>373</v>
      </c>
      <c r="L6" s="211" t="s">
        <v>890</v>
      </c>
      <c r="M6" s="220" t="s">
        <v>861</v>
      </c>
      <c r="N6" s="220" t="s">
        <v>306</v>
      </c>
      <c r="O6" s="221" t="s">
        <v>357</v>
      </c>
      <c r="P6" s="220" t="s">
        <v>375</v>
      </c>
      <c r="Q6" s="218" t="s">
        <v>154</v>
      </c>
      <c r="R6" s="215" t="str">
        <f>CONCATENATE(B6,D6,E6,"-",H6,I6,"-",K6,"-",M6,N6,O6)</f>
        <v>CE04OSSM-SBC11-00-CPMENG000</v>
      </c>
    </row>
    <row r="7" spans="1:19" s="73" customFormat="1" ht="13.5" customHeight="1" x14ac:dyDescent="0.3">
      <c r="A7" s="219"/>
      <c r="B7" s="211" t="s">
        <v>69</v>
      </c>
      <c r="C7" s="212"/>
      <c r="D7" s="257" t="s">
        <v>77</v>
      </c>
      <c r="E7" s="260" t="s">
        <v>30</v>
      </c>
      <c r="F7" s="212"/>
      <c r="G7" s="212"/>
      <c r="H7" s="213" t="s">
        <v>45</v>
      </c>
      <c r="I7" s="218" t="s">
        <v>353</v>
      </c>
      <c r="J7" s="220" t="str">
        <f>CONCATENATE(B7,D7,E7,"-",H7,I7)</f>
        <v>CE04OSSM-SBD11</v>
      </c>
      <c r="K7" s="218" t="s">
        <v>373</v>
      </c>
      <c r="L7" s="211" t="s">
        <v>873</v>
      </c>
      <c r="M7" s="220" t="s">
        <v>862</v>
      </c>
      <c r="N7" s="220" t="s">
        <v>306</v>
      </c>
      <c r="O7" s="221" t="s">
        <v>357</v>
      </c>
      <c r="P7" s="220" t="s">
        <v>375</v>
      </c>
      <c r="Q7" s="218" t="s">
        <v>154</v>
      </c>
      <c r="R7" s="215" t="str">
        <f>CONCATENATE(B7,D7,E7,"-",H7,I7,"-",K7,"-",M7,N7,O7)</f>
        <v>CE04OSSM-SBD11-00-DCLENG000</v>
      </c>
    </row>
    <row r="8" spans="1:19" s="73" customFormat="1" ht="13.5" customHeight="1" x14ac:dyDescent="0.3">
      <c r="A8" s="219"/>
      <c r="B8" s="211" t="s">
        <v>69</v>
      </c>
      <c r="C8" s="212"/>
      <c r="D8" s="257" t="s">
        <v>77</v>
      </c>
      <c r="E8" s="260" t="s">
        <v>30</v>
      </c>
      <c r="F8" s="212"/>
      <c r="G8" s="212"/>
      <c r="H8" s="213" t="s">
        <v>45</v>
      </c>
      <c r="I8" s="218" t="s">
        <v>354</v>
      </c>
      <c r="J8" s="220" t="str">
        <f>CONCATENATE(B8,D8,E8,"-",H8,I8)</f>
        <v>CE04OSSM-SBD12</v>
      </c>
      <c r="K8" s="218" t="s">
        <v>373</v>
      </c>
      <c r="L8" s="211" t="s">
        <v>874</v>
      </c>
      <c r="M8" s="220" t="s">
        <v>862</v>
      </c>
      <c r="N8" s="220" t="s">
        <v>306</v>
      </c>
      <c r="O8" s="221" t="s">
        <v>357</v>
      </c>
      <c r="P8" s="220" t="s">
        <v>375</v>
      </c>
      <c r="Q8" s="218" t="s">
        <v>154</v>
      </c>
      <c r="R8" s="215" t="str">
        <f>CONCATENATE(B8,D8,E8,"-",H8,I8,"-",K8,"-",M8,N8,O8)</f>
        <v>CE04OSSM-SBD12-00-DCLENG000</v>
      </c>
    </row>
    <row r="9" spans="1:19" s="73" customFormat="1" ht="13.5" customHeight="1" x14ac:dyDescent="0.3">
      <c r="A9" s="219"/>
      <c r="B9" s="211" t="s">
        <v>69</v>
      </c>
      <c r="C9" s="212"/>
      <c r="D9" s="257" t="s">
        <v>77</v>
      </c>
      <c r="E9" s="260" t="s">
        <v>30</v>
      </c>
      <c r="F9" s="212"/>
      <c r="G9" s="212"/>
      <c r="H9" s="213" t="s">
        <v>45</v>
      </c>
      <c r="I9" s="218" t="s">
        <v>353</v>
      </c>
      <c r="J9" s="220" t="str">
        <f t="shared" ref="J9:J27" si="0">CONCATENATE(B9,D9,E9,"-",H9,I9)</f>
        <v>CE04OSSM-SBD11</v>
      </c>
      <c r="K9" s="218" t="s">
        <v>75</v>
      </c>
      <c r="L9" s="211" t="s">
        <v>367</v>
      </c>
      <c r="M9" s="220" t="str">
        <f>VLOOKUP(L9,Sensors!A$4:B$54,2,FALSE)</f>
        <v>MOPAK</v>
      </c>
      <c r="N9" s="220">
        <v>0</v>
      </c>
      <c r="O9" s="221" t="s">
        <v>357</v>
      </c>
      <c r="P9" s="220" t="s">
        <v>215</v>
      </c>
      <c r="Q9" s="218" t="s">
        <v>154</v>
      </c>
      <c r="R9" s="215" t="str">
        <f t="shared" ref="R9:R27" si="1">CONCATENATE(B9,D9,E9,"-",H9,I9,"-",K9,"-",M9,N9,O9)</f>
        <v>CE04OSSM-SBD11-01-MOPAK0000</v>
      </c>
    </row>
    <row r="10" spans="1:19" s="73" customFormat="1" ht="13.5" customHeight="1" x14ac:dyDescent="0.3">
      <c r="A10" s="219"/>
      <c r="B10" s="211" t="s">
        <v>69</v>
      </c>
      <c r="C10" s="212"/>
      <c r="D10" s="257" t="s">
        <v>77</v>
      </c>
      <c r="E10" s="260" t="s">
        <v>30</v>
      </c>
      <c r="F10" s="212"/>
      <c r="G10" s="212"/>
      <c r="H10" s="213" t="s">
        <v>45</v>
      </c>
      <c r="I10" s="218" t="s">
        <v>353</v>
      </c>
      <c r="J10" s="220" t="str">
        <f t="shared" si="0"/>
        <v>CE04OSSM-SBD11</v>
      </c>
      <c r="K10" s="270" t="s">
        <v>76</v>
      </c>
      <c r="L10" s="211" t="s">
        <v>812</v>
      </c>
      <c r="M10" s="220" t="s">
        <v>813</v>
      </c>
      <c r="N10" s="220">
        <v>0</v>
      </c>
      <c r="O10" s="221" t="s">
        <v>357</v>
      </c>
      <c r="P10" s="220" t="s">
        <v>375</v>
      </c>
      <c r="Q10" s="218" t="s">
        <v>154</v>
      </c>
      <c r="R10" s="215" t="str">
        <f t="shared" si="1"/>
        <v>CE04OSSM-SBD11-02-HYDGN0000</v>
      </c>
    </row>
    <row r="11" spans="1:19" s="73" customFormat="1" ht="13.5" customHeight="1" x14ac:dyDescent="0.3">
      <c r="A11" s="219"/>
      <c r="B11" s="211" t="s">
        <v>69</v>
      </c>
      <c r="C11" s="212"/>
      <c r="D11" s="257" t="s">
        <v>77</v>
      </c>
      <c r="E11" s="260" t="s">
        <v>30</v>
      </c>
      <c r="F11" s="212"/>
      <c r="G11" s="212"/>
      <c r="H11" s="213" t="s">
        <v>45</v>
      </c>
      <c r="I11" s="218" t="s">
        <v>353</v>
      </c>
      <c r="J11" s="220" t="str">
        <f t="shared" si="0"/>
        <v>CE04OSSM-SBD11</v>
      </c>
      <c r="K11" s="218" t="s">
        <v>77</v>
      </c>
      <c r="L11" s="211" t="s">
        <v>39</v>
      </c>
      <c r="M11" s="220" t="str">
        <f>VLOOKUP(L11,Sensors!A$4:B$54,2,FALSE)</f>
        <v>VELPT</v>
      </c>
      <c r="N11" s="220" t="s">
        <v>195</v>
      </c>
      <c r="O11" s="221" t="s">
        <v>357</v>
      </c>
      <c r="P11" s="220" t="s">
        <v>260</v>
      </c>
      <c r="Q11" s="218" t="s">
        <v>65</v>
      </c>
      <c r="R11" s="215" t="str">
        <f t="shared" si="1"/>
        <v>CE04OSSM-SBD11-04-VELPTA000</v>
      </c>
    </row>
    <row r="12" spans="1:19" s="73" customFormat="1" ht="13.5" customHeight="1" x14ac:dyDescent="0.3">
      <c r="A12" s="219"/>
      <c r="B12" s="211" t="s">
        <v>69</v>
      </c>
      <c r="C12" s="212"/>
      <c r="D12" s="257" t="s">
        <v>77</v>
      </c>
      <c r="E12" s="260" t="s">
        <v>30</v>
      </c>
      <c r="F12" s="212"/>
      <c r="G12" s="212"/>
      <c r="H12" s="213" t="s">
        <v>45</v>
      </c>
      <c r="I12" s="218" t="s">
        <v>353</v>
      </c>
      <c r="J12" s="220" t="str">
        <f>CONCATENATE(B12,D12,E12,"-",H12,I12)</f>
        <v>CE04OSSM-SBD11</v>
      </c>
      <c r="K12" s="218" t="s">
        <v>91</v>
      </c>
      <c r="L12" s="211" t="s">
        <v>90</v>
      </c>
      <c r="M12" s="220" t="str">
        <f>VLOOKUP(L12,Sensors!A$4:B$54,2,FALSE)</f>
        <v>METBK</v>
      </c>
      <c r="N12" s="220" t="s">
        <v>195</v>
      </c>
      <c r="O12" s="221" t="s">
        <v>357</v>
      </c>
      <c r="P12" s="220" t="s">
        <v>915</v>
      </c>
      <c r="Q12" s="220" t="s">
        <v>914</v>
      </c>
      <c r="R12" s="215" t="str">
        <f>CONCATENATE(B12,D12,E12,"-",H12,I12,"-",K12,"-",M12,N12,O12)</f>
        <v>CE04OSSM-SBD11-06-METBKA000</v>
      </c>
    </row>
    <row r="13" spans="1:19" s="73" customFormat="1" ht="13.5" customHeight="1" x14ac:dyDescent="0.3">
      <c r="A13" s="219"/>
      <c r="B13" s="211" t="s">
        <v>69</v>
      </c>
      <c r="C13" s="212"/>
      <c r="D13" s="257" t="s">
        <v>77</v>
      </c>
      <c r="E13" s="260" t="s">
        <v>30</v>
      </c>
      <c r="F13" s="212"/>
      <c r="G13" s="212"/>
      <c r="H13" s="213" t="s">
        <v>45</v>
      </c>
      <c r="I13" s="218" t="s">
        <v>354</v>
      </c>
      <c r="J13" s="220" t="str">
        <f>CONCATENATE(B13,D13,E13,"-",H13,I13)</f>
        <v>CE04OSSM-SBD12</v>
      </c>
      <c r="K13" s="270" t="s">
        <v>79</v>
      </c>
      <c r="L13" s="211" t="s">
        <v>812</v>
      </c>
      <c r="M13" s="220" t="s">
        <v>813</v>
      </c>
      <c r="N13" s="220">
        <v>0</v>
      </c>
      <c r="O13" s="221" t="s">
        <v>357</v>
      </c>
      <c r="P13" s="220" t="s">
        <v>375</v>
      </c>
      <c r="Q13" s="218" t="s">
        <v>154</v>
      </c>
      <c r="R13" s="215" t="str">
        <f>CONCATENATE(B13,D13,E13,"-",H13,I13,"-",K13,"-",M13,N13,O13)</f>
        <v>CE04OSSM-SBD12-03-HYDGN0000</v>
      </c>
    </row>
    <row r="14" spans="1:19" s="73" customFormat="1" ht="13.5" customHeight="1" x14ac:dyDescent="0.3">
      <c r="A14" s="219"/>
      <c r="B14" s="211" t="s">
        <v>69</v>
      </c>
      <c r="C14" s="212"/>
      <c r="D14" s="257" t="s">
        <v>77</v>
      </c>
      <c r="E14" s="260" t="s">
        <v>30</v>
      </c>
      <c r="F14" s="212"/>
      <c r="G14" s="212"/>
      <c r="H14" s="213" t="s">
        <v>45</v>
      </c>
      <c r="I14" s="218" t="s">
        <v>354</v>
      </c>
      <c r="J14" s="220" t="str">
        <f t="shared" si="0"/>
        <v>CE04OSSM-SBD12</v>
      </c>
      <c r="K14" s="218" t="s">
        <v>77</v>
      </c>
      <c r="L14" s="211" t="s">
        <v>88</v>
      </c>
      <c r="M14" s="220" t="str">
        <f>VLOOKUP(L14,Sensors!A$4:B$54,2,FALSE)</f>
        <v>PCO2A</v>
      </c>
      <c r="N14" s="220" t="s">
        <v>195</v>
      </c>
      <c r="O14" s="221" t="s">
        <v>357</v>
      </c>
      <c r="P14" s="220" t="s">
        <v>276</v>
      </c>
      <c r="Q14" s="218" t="s">
        <v>154</v>
      </c>
      <c r="R14" s="215" t="str">
        <f t="shared" si="1"/>
        <v>CE04OSSM-SBD12-04-PCO2AA000</v>
      </c>
    </row>
    <row r="15" spans="1:19" s="73" customFormat="1" ht="13.5" customHeight="1" x14ac:dyDescent="0.3">
      <c r="A15" s="219"/>
      <c r="B15" s="211" t="s">
        <v>69</v>
      </c>
      <c r="C15" s="212"/>
      <c r="D15" s="257" t="s">
        <v>77</v>
      </c>
      <c r="E15" s="260" t="s">
        <v>30</v>
      </c>
      <c r="F15" s="212"/>
      <c r="G15" s="212"/>
      <c r="H15" s="213" t="s">
        <v>45</v>
      </c>
      <c r="I15" s="218" t="s">
        <v>354</v>
      </c>
      <c r="J15" s="220" t="str">
        <f t="shared" si="0"/>
        <v>CE04OSSM-SBD12</v>
      </c>
      <c r="K15" s="218" t="s">
        <v>78</v>
      </c>
      <c r="L15" s="211" t="s">
        <v>89</v>
      </c>
      <c r="M15" s="220" t="str">
        <f>VLOOKUP(L15,Sensors!A$4:B$54,2,FALSE)</f>
        <v>WAVSS</v>
      </c>
      <c r="N15" s="220" t="s">
        <v>195</v>
      </c>
      <c r="O15" s="221" t="s">
        <v>357</v>
      </c>
      <c r="P15" s="220" t="s">
        <v>215</v>
      </c>
      <c r="Q15" s="218" t="s">
        <v>154</v>
      </c>
      <c r="R15" s="215" t="str">
        <f t="shared" si="1"/>
        <v>CE04OSSM-SBD12-05-WAVSSA000</v>
      </c>
    </row>
    <row r="16" spans="1:19" s="73" customFormat="1" ht="13.5" customHeight="1" x14ac:dyDescent="0.3">
      <c r="A16" s="219"/>
      <c r="B16" s="211" t="s">
        <v>69</v>
      </c>
      <c r="C16" s="212"/>
      <c r="D16" s="257" t="s">
        <v>77</v>
      </c>
      <c r="E16" s="260" t="s">
        <v>30</v>
      </c>
      <c r="F16" s="212"/>
      <c r="G16" s="212" t="s">
        <v>317</v>
      </c>
      <c r="H16" s="213" t="s">
        <v>314</v>
      </c>
      <c r="I16" s="218" t="s">
        <v>864</v>
      </c>
      <c r="J16" s="220" t="str">
        <f>CONCATENATE(B16,D16,E16,"-",H16,I16)</f>
        <v>CE04OSSM-RIC21</v>
      </c>
      <c r="K16" s="218" t="s">
        <v>373</v>
      </c>
      <c r="L16" s="211" t="s">
        <v>889</v>
      </c>
      <c r="M16" s="220" t="s">
        <v>861</v>
      </c>
      <c r="N16" s="220" t="s">
        <v>306</v>
      </c>
      <c r="O16" s="221" t="s">
        <v>357</v>
      </c>
      <c r="P16" s="220" t="s">
        <v>23</v>
      </c>
      <c r="Q16" s="218" t="s">
        <v>907</v>
      </c>
      <c r="R16" s="215" t="str">
        <f t="shared" si="1"/>
        <v>CE04OSSM-RIC21-00-CPMENG000</v>
      </c>
    </row>
    <row r="17" spans="1:18" s="73" customFormat="1" ht="13.5" customHeight="1" x14ac:dyDescent="0.3">
      <c r="A17" s="219"/>
      <c r="B17" s="211" t="s">
        <v>69</v>
      </c>
      <c r="C17" s="212"/>
      <c r="D17" s="257" t="s">
        <v>77</v>
      </c>
      <c r="E17" s="260" t="s">
        <v>30</v>
      </c>
      <c r="F17" s="212"/>
      <c r="G17" s="212"/>
      <c r="H17" s="213" t="s">
        <v>314</v>
      </c>
      <c r="I17" s="218" t="s">
        <v>355</v>
      </c>
      <c r="J17" s="220" t="str">
        <f>CONCATENATE(B17,D17,E17,"-",H17,I17)</f>
        <v>CE04OSSM-RID26</v>
      </c>
      <c r="K17" s="218" t="s">
        <v>373</v>
      </c>
      <c r="L17" s="211" t="s">
        <v>887</v>
      </c>
      <c r="M17" s="220" t="s">
        <v>862</v>
      </c>
      <c r="N17" s="220" t="s">
        <v>306</v>
      </c>
      <c r="O17" s="221" t="s">
        <v>357</v>
      </c>
      <c r="P17" s="220" t="s">
        <v>23</v>
      </c>
      <c r="Q17" s="218" t="s">
        <v>907</v>
      </c>
      <c r="R17" s="215" t="str">
        <f t="shared" si="1"/>
        <v>CE04OSSM-RID26-00-DCLENG000</v>
      </c>
    </row>
    <row r="18" spans="1:18" s="73" customFormat="1" ht="13.5" customHeight="1" x14ac:dyDescent="0.3">
      <c r="A18" s="219"/>
      <c r="B18" s="211" t="s">
        <v>69</v>
      </c>
      <c r="C18" s="212"/>
      <c r="D18" s="257" t="s">
        <v>77</v>
      </c>
      <c r="E18" s="260" t="s">
        <v>30</v>
      </c>
      <c r="F18" s="212"/>
      <c r="G18" s="212"/>
      <c r="H18" s="213" t="s">
        <v>314</v>
      </c>
      <c r="I18" s="218" t="s">
        <v>370</v>
      </c>
      <c r="J18" s="220" t="str">
        <f>CONCATENATE(B18,D18,E18,"-",H18,I18)</f>
        <v>CE04OSSM-RID27</v>
      </c>
      <c r="K18" s="218" t="s">
        <v>373</v>
      </c>
      <c r="L18" s="211" t="s">
        <v>888</v>
      </c>
      <c r="M18" s="220" t="s">
        <v>862</v>
      </c>
      <c r="N18" s="220" t="s">
        <v>306</v>
      </c>
      <c r="O18" s="221" t="s">
        <v>357</v>
      </c>
      <c r="P18" s="220" t="s">
        <v>23</v>
      </c>
      <c r="Q18" s="218" t="s">
        <v>907</v>
      </c>
      <c r="R18" s="215" t="str">
        <f t="shared" si="1"/>
        <v>CE04OSSM-RID27-00-DCLENG000</v>
      </c>
    </row>
    <row r="19" spans="1:18" s="73" customFormat="1" ht="13.5" customHeight="1" x14ac:dyDescent="0.3">
      <c r="A19" s="219"/>
      <c r="B19" s="211" t="s">
        <v>69</v>
      </c>
      <c r="C19" s="212"/>
      <c r="D19" s="257" t="s">
        <v>77</v>
      </c>
      <c r="E19" s="260" t="s">
        <v>30</v>
      </c>
      <c r="F19" s="212"/>
      <c r="G19" s="212"/>
      <c r="H19" s="213" t="s">
        <v>314</v>
      </c>
      <c r="I19" s="218" t="s">
        <v>355</v>
      </c>
      <c r="J19" s="220" t="str">
        <f t="shared" si="0"/>
        <v>CE04OSSM-RID26</v>
      </c>
      <c r="K19" s="218" t="s">
        <v>75</v>
      </c>
      <c r="L19" s="211" t="s">
        <v>312</v>
      </c>
      <c r="M19" s="220" t="str">
        <f>VLOOKUP(L19,Sensors!A$4:B$54,2,FALSE)</f>
        <v>ADCPT</v>
      </c>
      <c r="N19" s="220" t="s">
        <v>305</v>
      </c>
      <c r="O19" s="221" t="s">
        <v>357</v>
      </c>
      <c r="P19" s="218" t="s">
        <v>23</v>
      </c>
      <c r="Q19" s="218" t="s">
        <v>907</v>
      </c>
      <c r="R19" s="215" t="str">
        <f t="shared" si="1"/>
        <v>CE04OSSM-RID26-01-ADCPTC000</v>
      </c>
    </row>
    <row r="20" spans="1:18" s="73" customFormat="1" ht="13.5" customHeight="1" x14ac:dyDescent="0.3">
      <c r="A20" s="219"/>
      <c r="B20" s="211" t="s">
        <v>69</v>
      </c>
      <c r="C20" s="212"/>
      <c r="D20" s="257" t="s">
        <v>77</v>
      </c>
      <c r="E20" s="260" t="s">
        <v>30</v>
      </c>
      <c r="F20" s="212"/>
      <c r="G20" s="212"/>
      <c r="H20" s="213" t="s">
        <v>314</v>
      </c>
      <c r="I20" s="218" t="s">
        <v>355</v>
      </c>
      <c r="J20" s="220" t="str">
        <f t="shared" si="0"/>
        <v>CE04OSSM-RID26</v>
      </c>
      <c r="K20" s="218" t="s">
        <v>77</v>
      </c>
      <c r="L20" s="211" t="s">
        <v>39</v>
      </c>
      <c r="M20" s="220" t="str">
        <f>VLOOKUP(L20,Sensors!A$4:B$54,2,FALSE)</f>
        <v>VELPT</v>
      </c>
      <c r="N20" s="220" t="s">
        <v>195</v>
      </c>
      <c r="O20" s="221" t="s">
        <v>357</v>
      </c>
      <c r="P20" s="218" t="s">
        <v>23</v>
      </c>
      <c r="Q20" s="218" t="s">
        <v>907</v>
      </c>
      <c r="R20" s="215" t="str">
        <f t="shared" si="1"/>
        <v>CE04OSSM-RID26-04-VELPTA000</v>
      </c>
    </row>
    <row r="21" spans="1:18" s="73" customFormat="1" ht="13.5" customHeight="1" x14ac:dyDescent="0.3">
      <c r="A21" s="219"/>
      <c r="B21" s="211" t="s">
        <v>69</v>
      </c>
      <c r="C21" s="212"/>
      <c r="D21" s="257" t="s">
        <v>77</v>
      </c>
      <c r="E21" s="260" t="s">
        <v>30</v>
      </c>
      <c r="F21" s="212"/>
      <c r="G21" s="212"/>
      <c r="H21" s="213" t="s">
        <v>314</v>
      </c>
      <c r="I21" s="218" t="s">
        <v>355</v>
      </c>
      <c r="J21" s="220" t="str">
        <f t="shared" si="0"/>
        <v>CE04OSSM-RID26</v>
      </c>
      <c r="K21" s="218" t="s">
        <v>91</v>
      </c>
      <c r="L21" s="211" t="s">
        <v>16</v>
      </c>
      <c r="M21" s="220" t="str">
        <f>VLOOKUP(L21,Sensors!A$4:B$54,2,FALSE)</f>
        <v>PHSEN</v>
      </c>
      <c r="N21" s="220" t="s">
        <v>308</v>
      </c>
      <c r="O21" s="221" t="s">
        <v>357</v>
      </c>
      <c r="P21" s="218" t="s">
        <v>23</v>
      </c>
      <c r="Q21" s="218" t="s">
        <v>907</v>
      </c>
      <c r="R21" s="215" t="str">
        <f t="shared" si="1"/>
        <v>CE04OSSM-RID26-06-PHSEND000</v>
      </c>
    </row>
    <row r="22" spans="1:18" s="73" customFormat="1" ht="13.5" customHeight="1" x14ac:dyDescent="0.3">
      <c r="A22" s="219"/>
      <c r="B22" s="211" t="s">
        <v>69</v>
      </c>
      <c r="C22" s="212"/>
      <c r="D22" s="257" t="s">
        <v>77</v>
      </c>
      <c r="E22" s="260" t="s">
        <v>30</v>
      </c>
      <c r="F22" s="212"/>
      <c r="G22" s="212"/>
      <c r="H22" s="213" t="s">
        <v>314</v>
      </c>
      <c r="I22" s="218" t="s">
        <v>355</v>
      </c>
      <c r="J22" s="220" t="str">
        <f>CONCATENATE(B22,D22,E22,"-",H22,I22)</f>
        <v>CE04OSSM-RID26</v>
      </c>
      <c r="K22" s="218" t="s">
        <v>92</v>
      </c>
      <c r="L22" s="211" t="s">
        <v>134</v>
      </c>
      <c r="M22" s="220" t="str">
        <f>VLOOKUP(L22,Sensors!A$4:B$54,2,FALSE)</f>
        <v>NUTNR</v>
      </c>
      <c r="N22" s="220" t="s">
        <v>309</v>
      </c>
      <c r="O22" s="221" t="s">
        <v>357</v>
      </c>
      <c r="P22" s="218" t="s">
        <v>23</v>
      </c>
      <c r="Q22" s="218" t="s">
        <v>907</v>
      </c>
      <c r="R22" s="215" t="str">
        <f>CONCATENATE(B22,D22,E22,"-",H22,I22,"-",K22,"-",M22,N22,O22)</f>
        <v>CE04OSSM-RID26-07-NUTNRB000</v>
      </c>
    </row>
    <row r="23" spans="1:18" s="73" customFormat="1" ht="13.5" customHeight="1" x14ac:dyDescent="0.3">
      <c r="A23" s="219"/>
      <c r="B23" s="211" t="s">
        <v>69</v>
      </c>
      <c r="C23" s="212"/>
      <c r="D23" s="257" t="s">
        <v>77</v>
      </c>
      <c r="E23" s="260" t="s">
        <v>30</v>
      </c>
      <c r="F23" s="212"/>
      <c r="G23" s="212"/>
      <c r="H23" s="213" t="s">
        <v>314</v>
      </c>
      <c r="I23" s="218" t="s">
        <v>355</v>
      </c>
      <c r="J23" s="220" t="str">
        <f>CONCATENATE(B23,D23,E23,"-",H23,I23)</f>
        <v>CE04OSSM-RID26</v>
      </c>
      <c r="K23" s="218" t="s">
        <v>93</v>
      </c>
      <c r="L23" s="211" t="s">
        <v>135</v>
      </c>
      <c r="M23" s="220" t="str">
        <f>VLOOKUP(L23,Sensors!A$4:B$54,2,FALSE)</f>
        <v>SPKIR</v>
      </c>
      <c r="N23" s="220" t="s">
        <v>309</v>
      </c>
      <c r="O23" s="221" t="s">
        <v>357</v>
      </c>
      <c r="P23" s="218" t="s">
        <v>23</v>
      </c>
      <c r="Q23" s="218" t="s">
        <v>907</v>
      </c>
      <c r="R23" s="215" t="str">
        <f>CONCATENATE(B23,D23,E23,"-",H23,I23,"-",K23,"-",M23,N23,O23)</f>
        <v>CE04OSSM-RID26-08-SPKIRB000</v>
      </c>
    </row>
    <row r="24" spans="1:18" s="73" customFormat="1" ht="13.5" customHeight="1" x14ac:dyDescent="0.3">
      <c r="A24" s="219"/>
      <c r="B24" s="211" t="s">
        <v>69</v>
      </c>
      <c r="C24" s="212"/>
      <c r="D24" s="257" t="s">
        <v>77</v>
      </c>
      <c r="E24" s="260" t="s">
        <v>30</v>
      </c>
      <c r="F24" s="212"/>
      <c r="G24" s="212"/>
      <c r="H24" s="213" t="s">
        <v>314</v>
      </c>
      <c r="I24" s="218" t="s">
        <v>370</v>
      </c>
      <c r="J24" s="220" t="str">
        <f t="shared" si="0"/>
        <v>CE04OSSM-RID27</v>
      </c>
      <c r="K24" s="218" t="s">
        <v>75</v>
      </c>
      <c r="L24" s="211" t="s">
        <v>163</v>
      </c>
      <c r="M24" s="220" t="str">
        <f>VLOOKUP(L24,Sensors!A$4:B$54,2,FALSE)</f>
        <v>OPTAA</v>
      </c>
      <c r="N24" s="220" t="s">
        <v>308</v>
      </c>
      <c r="O24" s="221" t="s">
        <v>357</v>
      </c>
      <c r="P24" s="218" t="s">
        <v>23</v>
      </c>
      <c r="Q24" s="218" t="s">
        <v>907</v>
      </c>
      <c r="R24" s="215" t="str">
        <f t="shared" si="1"/>
        <v>CE04OSSM-RID27-01-OPTAAD000</v>
      </c>
    </row>
    <row r="25" spans="1:18" s="73" customFormat="1" ht="13.5" customHeight="1" x14ac:dyDescent="0.3">
      <c r="A25" s="219"/>
      <c r="B25" s="211" t="s">
        <v>69</v>
      </c>
      <c r="C25" s="212"/>
      <c r="D25" s="257" t="s">
        <v>77</v>
      </c>
      <c r="E25" s="260" t="s">
        <v>30</v>
      </c>
      <c r="F25" s="212"/>
      <c r="G25" s="212"/>
      <c r="H25" s="213" t="s">
        <v>314</v>
      </c>
      <c r="I25" s="218" t="s">
        <v>370</v>
      </c>
      <c r="J25" s="220" t="str">
        <f t="shared" si="0"/>
        <v>CE04OSSM-RID27</v>
      </c>
      <c r="K25" s="218" t="s">
        <v>76</v>
      </c>
      <c r="L25" s="211" t="s">
        <v>164</v>
      </c>
      <c r="M25" s="220" t="str">
        <f>VLOOKUP(L25,Sensors!A$4:B$54,2,FALSE)</f>
        <v>FLORT</v>
      </c>
      <c r="N25" s="220" t="s">
        <v>308</v>
      </c>
      <c r="O25" s="221" t="s">
        <v>357</v>
      </c>
      <c r="P25" s="218" t="s">
        <v>23</v>
      </c>
      <c r="Q25" s="218" t="s">
        <v>907</v>
      </c>
      <c r="R25" s="215" t="str">
        <f t="shared" si="1"/>
        <v>CE04OSSM-RID27-02-FLORTD000</v>
      </c>
    </row>
    <row r="26" spans="1:18" s="73" customFormat="1" ht="13.5" customHeight="1" x14ac:dyDescent="0.3">
      <c r="A26" s="219"/>
      <c r="B26" s="211" t="s">
        <v>69</v>
      </c>
      <c r="C26" s="212"/>
      <c r="D26" s="257" t="s">
        <v>77</v>
      </c>
      <c r="E26" s="260" t="s">
        <v>30</v>
      </c>
      <c r="F26" s="212"/>
      <c r="G26" s="212"/>
      <c r="H26" s="213" t="s">
        <v>314</v>
      </c>
      <c r="I26" s="218" t="s">
        <v>370</v>
      </c>
      <c r="J26" s="220" t="str">
        <f t="shared" si="0"/>
        <v>CE04OSSM-RID27</v>
      </c>
      <c r="K26" s="218" t="s">
        <v>79</v>
      </c>
      <c r="L26" s="211" t="s">
        <v>40</v>
      </c>
      <c r="M26" s="220" t="str">
        <f>VLOOKUP(L26,Sensors!A$4:B$54,2,FALSE)</f>
        <v>CTDBP</v>
      </c>
      <c r="N26" s="220" t="s">
        <v>305</v>
      </c>
      <c r="O26" s="221" t="s">
        <v>357</v>
      </c>
      <c r="P26" s="218" t="s">
        <v>23</v>
      </c>
      <c r="Q26" s="218" t="s">
        <v>907</v>
      </c>
      <c r="R26" s="215" t="str">
        <f t="shared" si="1"/>
        <v>CE04OSSM-RID27-03-CTDBPC000</v>
      </c>
    </row>
    <row r="27" spans="1:18" s="73" customFormat="1" ht="13.5" customHeight="1" x14ac:dyDescent="0.3">
      <c r="A27" s="219"/>
      <c r="B27" s="211" t="s">
        <v>69</v>
      </c>
      <c r="C27" s="212"/>
      <c r="D27" s="257" t="s">
        <v>77</v>
      </c>
      <c r="E27" s="260" t="s">
        <v>30</v>
      </c>
      <c r="F27" s="212"/>
      <c r="G27" s="238"/>
      <c r="H27" s="213" t="s">
        <v>314</v>
      </c>
      <c r="I27" s="218" t="s">
        <v>370</v>
      </c>
      <c r="J27" s="220" t="str">
        <f t="shared" si="0"/>
        <v>CE04OSSM-RID27</v>
      </c>
      <c r="K27" s="218" t="s">
        <v>77</v>
      </c>
      <c r="L27" s="211" t="s">
        <v>101</v>
      </c>
      <c r="M27" s="220" t="str">
        <f>VLOOKUP(L27,Sensors!A$4:B$54,2,FALSE)</f>
        <v>DOSTA</v>
      </c>
      <c r="N27" s="220" t="s">
        <v>308</v>
      </c>
      <c r="O27" s="221" t="s">
        <v>357</v>
      </c>
      <c r="P27" s="218" t="s">
        <v>23</v>
      </c>
      <c r="Q27" s="218" t="s">
        <v>907</v>
      </c>
      <c r="R27" s="215" t="str">
        <f t="shared" si="1"/>
        <v>CE04OSSM-RID27-04-DOSTAD000</v>
      </c>
    </row>
    <row r="28" spans="1:18" s="73" customFormat="1" ht="13.5" customHeight="1" x14ac:dyDescent="0.3">
      <c r="A28" s="268"/>
      <c r="B28" s="249"/>
      <c r="C28" s="250"/>
      <c r="D28" s="249"/>
      <c r="E28" s="251"/>
      <c r="F28" s="250"/>
      <c r="G28" s="250"/>
      <c r="H28" s="252"/>
      <c r="I28" s="258" t="s">
        <v>235</v>
      </c>
      <c r="J28" s="253"/>
      <c r="K28" s="258" t="s">
        <v>35</v>
      </c>
      <c r="L28" s="269" t="s">
        <v>7</v>
      </c>
      <c r="M28" s="254">
        <f>COUNTA(M30:M52)</f>
        <v>23</v>
      </c>
      <c r="N28" s="251"/>
      <c r="O28" s="251"/>
      <c r="P28" s="255"/>
      <c r="Q28" s="251"/>
      <c r="R28" s="256"/>
    </row>
    <row r="29" spans="1:18" s="73" customFormat="1" ht="13.5" customHeight="1" x14ac:dyDescent="0.3">
      <c r="A29" s="219"/>
      <c r="B29" s="211" t="s">
        <v>69</v>
      </c>
      <c r="C29" s="212" t="s">
        <v>458</v>
      </c>
      <c r="D29" s="257" t="s">
        <v>76</v>
      </c>
      <c r="E29" s="260" t="s">
        <v>32</v>
      </c>
      <c r="F29" s="212" t="str">
        <f>CONCATENATE(B29,D29,E29)</f>
        <v>CE02SHSM</v>
      </c>
      <c r="G29" s="212" t="s">
        <v>971</v>
      </c>
      <c r="H29" s="213"/>
      <c r="I29" s="218"/>
      <c r="J29" s="220" t="str">
        <f>F29</f>
        <v>CE02SHSM</v>
      </c>
      <c r="K29" s="218"/>
      <c r="L29" s="211"/>
      <c r="M29" s="220"/>
      <c r="N29" s="220"/>
      <c r="O29" s="220"/>
      <c r="P29" s="218"/>
      <c r="Q29" s="218"/>
      <c r="R29" s="215" t="str">
        <f>F29</f>
        <v>CE02SHSM</v>
      </c>
    </row>
    <row r="30" spans="1:18" s="73" customFormat="1" ht="13.5" customHeight="1" x14ac:dyDescent="0.3">
      <c r="A30" s="219"/>
      <c r="B30" s="211" t="s">
        <v>69</v>
      </c>
      <c r="C30" s="212"/>
      <c r="D30" s="257" t="s">
        <v>76</v>
      </c>
      <c r="E30" s="260" t="s">
        <v>32</v>
      </c>
      <c r="F30" s="212"/>
      <c r="G30" s="212" t="s">
        <v>46</v>
      </c>
      <c r="H30" s="213" t="s">
        <v>45</v>
      </c>
      <c r="I30" s="218" t="s">
        <v>860</v>
      </c>
      <c r="J30" s="220" t="str">
        <f>CONCATENATE(B30,D30,E30,"-",H30,I30)</f>
        <v>CE02SHSM-SBC11</v>
      </c>
      <c r="K30" s="218" t="s">
        <v>373</v>
      </c>
      <c r="L30" s="211" t="s">
        <v>890</v>
      </c>
      <c r="M30" s="220" t="s">
        <v>861</v>
      </c>
      <c r="N30" s="220" t="s">
        <v>306</v>
      </c>
      <c r="O30" s="221" t="s">
        <v>357</v>
      </c>
      <c r="P30" s="220" t="s">
        <v>375</v>
      </c>
      <c r="Q30" s="218" t="s">
        <v>154</v>
      </c>
      <c r="R30" s="215" t="str">
        <f t="shared" ref="R30:R52" si="2">CONCATENATE(B30,D30,E30,"-",H30,I30,"-",K30,"-",M30,N30,O30)</f>
        <v>CE02SHSM-SBC11-00-CPMENG000</v>
      </c>
    </row>
    <row r="31" spans="1:18" s="73" customFormat="1" ht="13.5" customHeight="1" x14ac:dyDescent="0.3">
      <c r="A31" s="219"/>
      <c r="B31" s="211" t="s">
        <v>69</v>
      </c>
      <c r="C31" s="212"/>
      <c r="D31" s="257" t="s">
        <v>76</v>
      </c>
      <c r="E31" s="260" t="s">
        <v>32</v>
      </c>
      <c r="F31" s="212"/>
      <c r="G31" s="212"/>
      <c r="H31" s="213" t="s">
        <v>45</v>
      </c>
      <c r="I31" s="218" t="s">
        <v>353</v>
      </c>
      <c r="J31" s="220" t="str">
        <f>CONCATENATE(B31,D31,E31,"-",H31,I31)</f>
        <v>CE02SHSM-SBD11</v>
      </c>
      <c r="K31" s="218" t="s">
        <v>373</v>
      </c>
      <c r="L31" s="211" t="s">
        <v>873</v>
      </c>
      <c r="M31" s="220" t="s">
        <v>862</v>
      </c>
      <c r="N31" s="220" t="s">
        <v>306</v>
      </c>
      <c r="O31" s="221" t="s">
        <v>357</v>
      </c>
      <c r="P31" s="220" t="s">
        <v>375</v>
      </c>
      <c r="Q31" s="218" t="s">
        <v>154</v>
      </c>
      <c r="R31" s="215" t="str">
        <f t="shared" si="2"/>
        <v>CE02SHSM-SBD11-00-DCLENG000</v>
      </c>
    </row>
    <row r="32" spans="1:18" s="73" customFormat="1" ht="13.5" customHeight="1" x14ac:dyDescent="0.3">
      <c r="A32" s="219"/>
      <c r="B32" s="211" t="s">
        <v>69</v>
      </c>
      <c r="C32" s="212"/>
      <c r="D32" s="257" t="s">
        <v>76</v>
      </c>
      <c r="E32" s="260" t="s">
        <v>32</v>
      </c>
      <c r="F32" s="212"/>
      <c r="G32" s="212"/>
      <c r="H32" s="213" t="s">
        <v>45</v>
      </c>
      <c r="I32" s="218" t="s">
        <v>354</v>
      </c>
      <c r="J32" s="220" t="str">
        <f>CONCATENATE(B32,D32,E32,"-",H32,I32)</f>
        <v>CE02SHSM-SBD12</v>
      </c>
      <c r="K32" s="218" t="s">
        <v>373</v>
      </c>
      <c r="L32" s="211" t="s">
        <v>874</v>
      </c>
      <c r="M32" s="220" t="s">
        <v>862</v>
      </c>
      <c r="N32" s="220" t="s">
        <v>306</v>
      </c>
      <c r="O32" s="221" t="s">
        <v>357</v>
      </c>
      <c r="P32" s="220" t="s">
        <v>375</v>
      </c>
      <c r="Q32" s="218" t="s">
        <v>154</v>
      </c>
      <c r="R32" s="215" t="str">
        <f t="shared" si="2"/>
        <v>CE02SHSM-SBD12-00-DCLENG000</v>
      </c>
    </row>
    <row r="33" spans="1:18" s="73" customFormat="1" ht="13.5" customHeight="1" x14ac:dyDescent="0.3">
      <c r="A33" s="219"/>
      <c r="B33" s="211" t="s">
        <v>69</v>
      </c>
      <c r="C33" s="212"/>
      <c r="D33" s="257" t="s">
        <v>76</v>
      </c>
      <c r="E33" s="260" t="s">
        <v>32</v>
      </c>
      <c r="F33" s="212"/>
      <c r="G33" s="212"/>
      <c r="H33" s="213" t="s">
        <v>45</v>
      </c>
      <c r="I33" s="218" t="s">
        <v>353</v>
      </c>
      <c r="J33" s="220" t="str">
        <f t="shared" ref="J33:J39" si="3">CONCATENATE(B33,D33,E33,"-",H33,I33)</f>
        <v>CE02SHSM-SBD11</v>
      </c>
      <c r="K33" s="218" t="s">
        <v>75</v>
      </c>
      <c r="L33" s="211" t="s">
        <v>367</v>
      </c>
      <c r="M33" s="220" t="str">
        <f>VLOOKUP(L33,Sensors!A$4:B$54,2,FALSE)</f>
        <v>MOPAK</v>
      </c>
      <c r="N33" s="220">
        <v>0</v>
      </c>
      <c r="O33" s="221" t="s">
        <v>357</v>
      </c>
      <c r="P33" s="220" t="s">
        <v>215</v>
      </c>
      <c r="Q33" s="218" t="s">
        <v>154</v>
      </c>
      <c r="R33" s="215" t="str">
        <f t="shared" si="2"/>
        <v>CE02SHSM-SBD11-01-MOPAK0000</v>
      </c>
    </row>
    <row r="34" spans="1:18" s="73" customFormat="1" ht="13.5" customHeight="1" x14ac:dyDescent="0.3">
      <c r="A34" s="219"/>
      <c r="B34" s="211" t="s">
        <v>69</v>
      </c>
      <c r="C34" s="212"/>
      <c r="D34" s="257" t="s">
        <v>76</v>
      </c>
      <c r="E34" s="260" t="s">
        <v>32</v>
      </c>
      <c r="F34" s="212"/>
      <c r="G34" s="212"/>
      <c r="H34" s="213" t="s">
        <v>45</v>
      </c>
      <c r="I34" s="218" t="s">
        <v>353</v>
      </c>
      <c r="J34" s="220" t="str">
        <f t="shared" si="3"/>
        <v>CE02SHSM-SBD11</v>
      </c>
      <c r="K34" s="270" t="s">
        <v>76</v>
      </c>
      <c r="L34" s="211" t="s">
        <v>812</v>
      </c>
      <c r="M34" s="220" t="s">
        <v>813</v>
      </c>
      <c r="N34" s="220">
        <v>0</v>
      </c>
      <c r="O34" s="221" t="s">
        <v>357</v>
      </c>
      <c r="P34" s="220" t="s">
        <v>375</v>
      </c>
      <c r="Q34" s="218" t="s">
        <v>154</v>
      </c>
      <c r="R34" s="215" t="str">
        <f t="shared" si="2"/>
        <v>CE02SHSM-SBD11-02-HYDGN0000</v>
      </c>
    </row>
    <row r="35" spans="1:18" s="73" customFormat="1" ht="13.5" customHeight="1" x14ac:dyDescent="0.3">
      <c r="A35" s="219"/>
      <c r="B35" s="211" t="s">
        <v>69</v>
      </c>
      <c r="C35" s="212"/>
      <c r="D35" s="257" t="s">
        <v>76</v>
      </c>
      <c r="E35" s="260" t="s">
        <v>32</v>
      </c>
      <c r="F35" s="212"/>
      <c r="G35" s="212"/>
      <c r="H35" s="213" t="s">
        <v>45</v>
      </c>
      <c r="I35" s="218" t="s">
        <v>353</v>
      </c>
      <c r="J35" s="220" t="str">
        <f t="shared" si="3"/>
        <v>CE02SHSM-SBD11</v>
      </c>
      <c r="K35" s="218" t="s">
        <v>91</v>
      </c>
      <c r="L35" s="211" t="s">
        <v>90</v>
      </c>
      <c r="M35" s="220" t="str">
        <f>VLOOKUP(L35,Sensors!A$4:B$54,2,FALSE)</f>
        <v>METBK</v>
      </c>
      <c r="N35" s="220" t="s">
        <v>195</v>
      </c>
      <c r="O35" s="221" t="s">
        <v>357</v>
      </c>
      <c r="P35" s="218" t="s">
        <v>915</v>
      </c>
      <c r="Q35" s="218" t="s">
        <v>914</v>
      </c>
      <c r="R35" s="215" t="str">
        <f t="shared" si="2"/>
        <v>CE02SHSM-SBD11-06-METBKA000</v>
      </c>
    </row>
    <row r="36" spans="1:18" s="73" customFormat="1" ht="13.5" customHeight="1" x14ac:dyDescent="0.3">
      <c r="A36" s="219"/>
      <c r="B36" s="211" t="s">
        <v>69</v>
      </c>
      <c r="C36" s="212"/>
      <c r="D36" s="257" t="s">
        <v>76</v>
      </c>
      <c r="E36" s="260" t="s">
        <v>32</v>
      </c>
      <c r="F36" s="212"/>
      <c r="G36" s="212"/>
      <c r="H36" s="213" t="s">
        <v>45</v>
      </c>
      <c r="I36" s="218" t="s">
        <v>353</v>
      </c>
      <c r="J36" s="220" t="str">
        <f t="shared" si="3"/>
        <v>CE02SHSM-SBD11</v>
      </c>
      <c r="K36" s="218" t="s">
        <v>77</v>
      </c>
      <c r="L36" s="211" t="s">
        <v>39</v>
      </c>
      <c r="M36" s="220" t="str">
        <f>VLOOKUP(L36,Sensors!A$4:B$54,2,FALSE)</f>
        <v>VELPT</v>
      </c>
      <c r="N36" s="220" t="s">
        <v>195</v>
      </c>
      <c r="O36" s="221" t="s">
        <v>357</v>
      </c>
      <c r="P36" s="220" t="s">
        <v>260</v>
      </c>
      <c r="Q36" s="218" t="s">
        <v>65</v>
      </c>
      <c r="R36" s="215" t="str">
        <f t="shared" si="2"/>
        <v>CE02SHSM-SBD11-04-VELPTA000</v>
      </c>
    </row>
    <row r="37" spans="1:18" s="73" customFormat="1" ht="13.5" customHeight="1" x14ac:dyDescent="0.3">
      <c r="A37" s="219"/>
      <c r="B37" s="211" t="s">
        <v>69</v>
      </c>
      <c r="C37" s="212"/>
      <c r="D37" s="257" t="s">
        <v>76</v>
      </c>
      <c r="E37" s="260" t="s">
        <v>32</v>
      </c>
      <c r="F37" s="212"/>
      <c r="G37" s="212"/>
      <c r="H37" s="213" t="s">
        <v>45</v>
      </c>
      <c r="I37" s="218" t="s">
        <v>354</v>
      </c>
      <c r="J37" s="220" t="str">
        <f t="shared" si="3"/>
        <v>CE02SHSM-SBD12</v>
      </c>
      <c r="K37" s="270" t="s">
        <v>79</v>
      </c>
      <c r="L37" s="211" t="s">
        <v>812</v>
      </c>
      <c r="M37" s="220" t="s">
        <v>813</v>
      </c>
      <c r="N37" s="220">
        <v>0</v>
      </c>
      <c r="O37" s="221" t="s">
        <v>357</v>
      </c>
      <c r="P37" s="220" t="s">
        <v>375</v>
      </c>
      <c r="Q37" s="218" t="s">
        <v>154</v>
      </c>
      <c r="R37" s="215" t="str">
        <f t="shared" si="2"/>
        <v>CE02SHSM-SBD12-03-HYDGN0000</v>
      </c>
    </row>
    <row r="38" spans="1:18" s="73" customFormat="1" ht="13.5" customHeight="1" x14ac:dyDescent="0.3">
      <c r="A38" s="219"/>
      <c r="B38" s="211" t="s">
        <v>69</v>
      </c>
      <c r="C38" s="212"/>
      <c r="D38" s="257" t="s">
        <v>76</v>
      </c>
      <c r="E38" s="260" t="s">
        <v>32</v>
      </c>
      <c r="F38" s="212"/>
      <c r="G38" s="212"/>
      <c r="H38" s="213" t="s">
        <v>45</v>
      </c>
      <c r="I38" s="218" t="s">
        <v>354</v>
      </c>
      <c r="J38" s="220" t="str">
        <f t="shared" si="3"/>
        <v>CE02SHSM-SBD12</v>
      </c>
      <c r="K38" s="218" t="s">
        <v>77</v>
      </c>
      <c r="L38" s="211" t="s">
        <v>88</v>
      </c>
      <c r="M38" s="220" t="str">
        <f>VLOOKUP(L38,Sensors!A$4:B$54,2,FALSE)</f>
        <v>PCO2A</v>
      </c>
      <c r="N38" s="220" t="s">
        <v>195</v>
      </c>
      <c r="O38" s="221" t="s">
        <v>357</v>
      </c>
      <c r="P38" s="220" t="s">
        <v>276</v>
      </c>
      <c r="Q38" s="218" t="s">
        <v>154</v>
      </c>
      <c r="R38" s="215" t="str">
        <f t="shared" si="2"/>
        <v>CE02SHSM-SBD12-04-PCO2AA000</v>
      </c>
    </row>
    <row r="39" spans="1:18" s="73" customFormat="1" ht="13.5" customHeight="1" x14ac:dyDescent="0.3">
      <c r="A39" s="219"/>
      <c r="B39" s="211" t="s">
        <v>69</v>
      </c>
      <c r="C39" s="212"/>
      <c r="D39" s="257" t="s">
        <v>76</v>
      </c>
      <c r="E39" s="260" t="s">
        <v>32</v>
      </c>
      <c r="F39" s="212"/>
      <c r="G39" s="212"/>
      <c r="H39" s="213" t="s">
        <v>45</v>
      </c>
      <c r="I39" s="218" t="s">
        <v>354</v>
      </c>
      <c r="J39" s="220" t="str">
        <f t="shared" si="3"/>
        <v>CE02SHSM-SBD12</v>
      </c>
      <c r="K39" s="218" t="s">
        <v>78</v>
      </c>
      <c r="L39" s="211" t="s">
        <v>89</v>
      </c>
      <c r="M39" s="220" t="str">
        <f>VLOOKUP(L39,Sensors!A$4:B$54,2,FALSE)</f>
        <v>WAVSS</v>
      </c>
      <c r="N39" s="220" t="s">
        <v>195</v>
      </c>
      <c r="O39" s="221" t="s">
        <v>357</v>
      </c>
      <c r="P39" s="220" t="s">
        <v>215</v>
      </c>
      <c r="Q39" s="218" t="s">
        <v>154</v>
      </c>
      <c r="R39" s="215" t="str">
        <f t="shared" si="2"/>
        <v>CE02SHSM-SBD12-05-WAVSSA000</v>
      </c>
    </row>
    <row r="40" spans="1:18" s="73" customFormat="1" ht="13.5" customHeight="1" x14ac:dyDescent="0.3">
      <c r="A40" s="219"/>
      <c r="B40" s="211" t="s">
        <v>69</v>
      </c>
      <c r="C40" s="212"/>
      <c r="D40" s="257" t="s">
        <v>76</v>
      </c>
      <c r="E40" s="260" t="s">
        <v>32</v>
      </c>
      <c r="F40" s="212"/>
      <c r="G40" s="212"/>
      <c r="H40" s="213" t="s">
        <v>45</v>
      </c>
      <c r="I40" s="218" t="s">
        <v>354</v>
      </c>
      <c r="J40" s="220" t="str">
        <f t="shared" ref="J40:J51" si="4">CONCATENATE(B40,D40,E40,"-",H40,I40)</f>
        <v>CE02SHSM-SBD12</v>
      </c>
      <c r="K40" s="218" t="s">
        <v>93</v>
      </c>
      <c r="L40" s="211" t="s">
        <v>87</v>
      </c>
      <c r="M40" s="220" t="str">
        <f>VLOOKUP(L40,Sensors!A$4:B$54,2,FALSE)</f>
        <v>FDCHP</v>
      </c>
      <c r="N40" s="220" t="s">
        <v>195</v>
      </c>
      <c r="O40" s="221" t="s">
        <v>357</v>
      </c>
      <c r="P40" s="218" t="s">
        <v>915</v>
      </c>
      <c r="Q40" s="218" t="s">
        <v>914</v>
      </c>
      <c r="R40" s="215" t="str">
        <f t="shared" si="2"/>
        <v>CE02SHSM-SBD12-08-FDCHPA000</v>
      </c>
    </row>
    <row r="41" spans="1:18" s="73" customFormat="1" ht="13.5" customHeight="1" x14ac:dyDescent="0.3">
      <c r="A41" s="219"/>
      <c r="B41" s="211" t="s">
        <v>69</v>
      </c>
      <c r="C41" s="212"/>
      <c r="D41" s="257" t="s">
        <v>76</v>
      </c>
      <c r="E41" s="260" t="s">
        <v>32</v>
      </c>
      <c r="F41" s="212"/>
      <c r="G41" s="212" t="s">
        <v>317</v>
      </c>
      <c r="H41" s="213" t="s">
        <v>314</v>
      </c>
      <c r="I41" s="218" t="s">
        <v>864</v>
      </c>
      <c r="J41" s="220" t="str">
        <f>CONCATENATE(B41,D41,E41,"-",H41,I41)</f>
        <v>CE02SHSM-RIC21</v>
      </c>
      <c r="K41" s="218" t="s">
        <v>373</v>
      </c>
      <c r="L41" s="211" t="s">
        <v>889</v>
      </c>
      <c r="M41" s="220" t="s">
        <v>861</v>
      </c>
      <c r="N41" s="220" t="s">
        <v>306</v>
      </c>
      <c r="O41" s="221" t="s">
        <v>357</v>
      </c>
      <c r="P41" s="220" t="s">
        <v>23</v>
      </c>
      <c r="Q41" s="218" t="s">
        <v>907</v>
      </c>
      <c r="R41" s="215" t="str">
        <f t="shared" si="2"/>
        <v>CE02SHSM-RIC21-00-CPMENG000</v>
      </c>
    </row>
    <row r="42" spans="1:18" s="73" customFormat="1" ht="13.5" customHeight="1" x14ac:dyDescent="0.3">
      <c r="A42" s="219"/>
      <c r="B42" s="211" t="s">
        <v>69</v>
      </c>
      <c r="C42" s="212"/>
      <c r="D42" s="257" t="s">
        <v>76</v>
      </c>
      <c r="E42" s="260" t="s">
        <v>32</v>
      </c>
      <c r="F42" s="212"/>
      <c r="G42" s="212"/>
      <c r="H42" s="213" t="s">
        <v>314</v>
      </c>
      <c r="I42" s="218" t="s">
        <v>355</v>
      </c>
      <c r="J42" s="220" t="str">
        <f>CONCATENATE(B42,D42,E42,"-",H42,I42)</f>
        <v>CE02SHSM-RID26</v>
      </c>
      <c r="K42" s="218" t="s">
        <v>373</v>
      </c>
      <c r="L42" s="211" t="s">
        <v>887</v>
      </c>
      <c r="M42" s="220" t="s">
        <v>862</v>
      </c>
      <c r="N42" s="220" t="s">
        <v>306</v>
      </c>
      <c r="O42" s="221" t="s">
        <v>357</v>
      </c>
      <c r="P42" s="220" t="s">
        <v>23</v>
      </c>
      <c r="Q42" s="218" t="s">
        <v>907</v>
      </c>
      <c r="R42" s="215" t="str">
        <f t="shared" si="2"/>
        <v>CE02SHSM-RID26-00-DCLENG000</v>
      </c>
    </row>
    <row r="43" spans="1:18" s="73" customFormat="1" ht="13.5" customHeight="1" x14ac:dyDescent="0.3">
      <c r="A43" s="219"/>
      <c r="B43" s="211" t="s">
        <v>69</v>
      </c>
      <c r="C43" s="212"/>
      <c r="D43" s="257" t="s">
        <v>76</v>
      </c>
      <c r="E43" s="260" t="s">
        <v>32</v>
      </c>
      <c r="F43" s="212"/>
      <c r="G43" s="212"/>
      <c r="H43" s="213" t="s">
        <v>314</v>
      </c>
      <c r="I43" s="218" t="s">
        <v>370</v>
      </c>
      <c r="J43" s="220" t="str">
        <f>CONCATENATE(B43,D43,E43,"-",H43,I43)</f>
        <v>CE02SHSM-RID27</v>
      </c>
      <c r="K43" s="218" t="s">
        <v>373</v>
      </c>
      <c r="L43" s="211" t="s">
        <v>888</v>
      </c>
      <c r="M43" s="220" t="s">
        <v>862</v>
      </c>
      <c r="N43" s="220" t="s">
        <v>306</v>
      </c>
      <c r="O43" s="221" t="s">
        <v>357</v>
      </c>
      <c r="P43" s="220" t="s">
        <v>23</v>
      </c>
      <c r="Q43" s="218" t="s">
        <v>907</v>
      </c>
      <c r="R43" s="215" t="str">
        <f t="shared" si="2"/>
        <v>CE02SHSM-RID27-00-DCLENG000</v>
      </c>
    </row>
    <row r="44" spans="1:18" s="73" customFormat="1" ht="13.5" customHeight="1" x14ac:dyDescent="0.3">
      <c r="A44" s="219"/>
      <c r="B44" s="211" t="s">
        <v>69</v>
      </c>
      <c r="C44" s="212"/>
      <c r="D44" s="257" t="s">
        <v>76</v>
      </c>
      <c r="E44" s="260" t="s">
        <v>32</v>
      </c>
      <c r="F44" s="212"/>
      <c r="G44" s="212"/>
      <c r="H44" s="213" t="s">
        <v>314</v>
      </c>
      <c r="I44" s="218" t="s">
        <v>355</v>
      </c>
      <c r="J44" s="220" t="str">
        <f t="shared" si="4"/>
        <v>CE02SHSM-RID26</v>
      </c>
      <c r="K44" s="218" t="s">
        <v>75</v>
      </c>
      <c r="L44" s="211" t="s">
        <v>312</v>
      </c>
      <c r="M44" s="220" t="str">
        <f>VLOOKUP(L44,Sensors!A$4:B$54,2,FALSE)</f>
        <v>ADCPT</v>
      </c>
      <c r="N44" s="220" t="s">
        <v>195</v>
      </c>
      <c r="O44" s="221" t="s">
        <v>357</v>
      </c>
      <c r="P44" s="218" t="s">
        <v>23</v>
      </c>
      <c r="Q44" s="218" t="s">
        <v>907</v>
      </c>
      <c r="R44" s="215" t="str">
        <f t="shared" si="2"/>
        <v>CE02SHSM-RID26-01-ADCPTA000</v>
      </c>
    </row>
    <row r="45" spans="1:18" s="73" customFormat="1" ht="13.5" customHeight="1" x14ac:dyDescent="0.3">
      <c r="A45" s="219"/>
      <c r="B45" s="211" t="s">
        <v>69</v>
      </c>
      <c r="C45" s="212"/>
      <c r="D45" s="257" t="s">
        <v>76</v>
      </c>
      <c r="E45" s="260" t="s">
        <v>32</v>
      </c>
      <c r="F45" s="212"/>
      <c r="G45" s="212"/>
      <c r="H45" s="213" t="s">
        <v>314</v>
      </c>
      <c r="I45" s="218" t="s">
        <v>355</v>
      </c>
      <c r="J45" s="220" t="str">
        <f t="shared" si="4"/>
        <v>CE02SHSM-RID26</v>
      </c>
      <c r="K45" s="218" t="s">
        <v>77</v>
      </c>
      <c r="L45" s="211" t="s">
        <v>39</v>
      </c>
      <c r="M45" s="220" t="str">
        <f>VLOOKUP(L45,Sensors!A$4:B$54,2,FALSE)</f>
        <v>VELPT</v>
      </c>
      <c r="N45" s="220" t="s">
        <v>195</v>
      </c>
      <c r="O45" s="221" t="s">
        <v>357</v>
      </c>
      <c r="P45" s="218" t="s">
        <v>23</v>
      </c>
      <c r="Q45" s="218" t="s">
        <v>907</v>
      </c>
      <c r="R45" s="215" t="str">
        <f t="shared" si="2"/>
        <v>CE02SHSM-RID26-04-VELPTA000</v>
      </c>
    </row>
    <row r="46" spans="1:18" s="73" customFormat="1" ht="13.5" customHeight="1" x14ac:dyDescent="0.3">
      <c r="A46" s="219"/>
      <c r="B46" s="211" t="s">
        <v>69</v>
      </c>
      <c r="C46" s="212"/>
      <c r="D46" s="257" t="s">
        <v>76</v>
      </c>
      <c r="E46" s="260" t="s">
        <v>32</v>
      </c>
      <c r="F46" s="212"/>
      <c r="G46" s="212"/>
      <c r="H46" s="213" t="s">
        <v>314</v>
      </c>
      <c r="I46" s="218" t="s">
        <v>355</v>
      </c>
      <c r="J46" s="220" t="str">
        <f t="shared" si="4"/>
        <v>CE02SHSM-RID26</v>
      </c>
      <c r="K46" s="218" t="s">
        <v>91</v>
      </c>
      <c r="L46" s="211" t="s">
        <v>16</v>
      </c>
      <c r="M46" s="220" t="str">
        <f>VLOOKUP(L46,Sensors!A$4:B$54,2,FALSE)</f>
        <v>PHSEN</v>
      </c>
      <c r="N46" s="220" t="s">
        <v>308</v>
      </c>
      <c r="O46" s="221" t="s">
        <v>357</v>
      </c>
      <c r="P46" s="218" t="s">
        <v>23</v>
      </c>
      <c r="Q46" s="218" t="s">
        <v>907</v>
      </c>
      <c r="R46" s="215" t="str">
        <f t="shared" si="2"/>
        <v>CE02SHSM-RID26-06-PHSEND000</v>
      </c>
    </row>
    <row r="47" spans="1:18" s="73" customFormat="1" ht="13.5" customHeight="1" x14ac:dyDescent="0.3">
      <c r="A47" s="219"/>
      <c r="B47" s="211" t="s">
        <v>69</v>
      </c>
      <c r="C47" s="212"/>
      <c r="D47" s="257" t="s">
        <v>76</v>
      </c>
      <c r="E47" s="260" t="s">
        <v>32</v>
      </c>
      <c r="F47" s="212"/>
      <c r="G47" s="212"/>
      <c r="H47" s="213" t="s">
        <v>314</v>
      </c>
      <c r="I47" s="218" t="s">
        <v>355</v>
      </c>
      <c r="J47" s="220" t="str">
        <f>CONCATENATE(B47,D47,E47,"-",H47,I47)</f>
        <v>CE02SHSM-RID26</v>
      </c>
      <c r="K47" s="218" t="s">
        <v>92</v>
      </c>
      <c r="L47" s="211" t="s">
        <v>134</v>
      </c>
      <c r="M47" s="220" t="str">
        <f>VLOOKUP(L47,Sensors!A$4:B$54,2,FALSE)</f>
        <v>NUTNR</v>
      </c>
      <c r="N47" s="220" t="s">
        <v>309</v>
      </c>
      <c r="O47" s="221" t="s">
        <v>357</v>
      </c>
      <c r="P47" s="218" t="s">
        <v>23</v>
      </c>
      <c r="Q47" s="218" t="s">
        <v>907</v>
      </c>
      <c r="R47" s="215" t="str">
        <f>CONCATENATE(B47,D47,E47,"-",H47,I47,"-",K47,"-",M47,N47,O47)</f>
        <v>CE02SHSM-RID26-07-NUTNRB000</v>
      </c>
    </row>
    <row r="48" spans="1:18" s="73" customFormat="1" ht="13.5" customHeight="1" x14ac:dyDescent="0.3">
      <c r="A48" s="219"/>
      <c r="B48" s="211" t="s">
        <v>69</v>
      </c>
      <c r="C48" s="212"/>
      <c r="D48" s="257" t="s">
        <v>76</v>
      </c>
      <c r="E48" s="260" t="s">
        <v>32</v>
      </c>
      <c r="F48" s="212"/>
      <c r="G48" s="212"/>
      <c r="H48" s="213" t="s">
        <v>314</v>
      </c>
      <c r="I48" s="218" t="s">
        <v>355</v>
      </c>
      <c r="J48" s="220" t="str">
        <f>CONCATENATE(B48,D48,E48,"-",H48,I48)</f>
        <v>CE02SHSM-RID26</v>
      </c>
      <c r="K48" s="218" t="s">
        <v>93</v>
      </c>
      <c r="L48" s="211" t="s">
        <v>135</v>
      </c>
      <c r="M48" s="220" t="str">
        <f>VLOOKUP(L48,Sensors!A$4:B$54,2,FALSE)</f>
        <v>SPKIR</v>
      </c>
      <c r="N48" s="220" t="s">
        <v>309</v>
      </c>
      <c r="O48" s="221" t="s">
        <v>357</v>
      </c>
      <c r="P48" s="218" t="s">
        <v>23</v>
      </c>
      <c r="Q48" s="218" t="s">
        <v>907</v>
      </c>
      <c r="R48" s="215" t="str">
        <f>CONCATENATE(B48,D48,E48,"-",H48,I48,"-",K48,"-",M48,N48,O48)</f>
        <v>CE02SHSM-RID26-08-SPKIRB000</v>
      </c>
    </row>
    <row r="49" spans="1:18" s="73" customFormat="1" ht="13.5" customHeight="1" x14ac:dyDescent="0.3">
      <c r="A49" s="219"/>
      <c r="B49" s="211" t="s">
        <v>69</v>
      </c>
      <c r="C49" s="212"/>
      <c r="D49" s="257" t="s">
        <v>76</v>
      </c>
      <c r="E49" s="260" t="s">
        <v>32</v>
      </c>
      <c r="F49" s="212"/>
      <c r="G49" s="212"/>
      <c r="H49" s="213" t="s">
        <v>314</v>
      </c>
      <c r="I49" s="218" t="s">
        <v>370</v>
      </c>
      <c r="J49" s="220" t="str">
        <f t="shared" si="4"/>
        <v>CE02SHSM-RID27</v>
      </c>
      <c r="K49" s="218" t="s">
        <v>75</v>
      </c>
      <c r="L49" s="211" t="s">
        <v>163</v>
      </c>
      <c r="M49" s="220" t="str">
        <f>VLOOKUP(L49,Sensors!A$4:B$54,2,FALSE)</f>
        <v>OPTAA</v>
      </c>
      <c r="N49" s="220" t="s">
        <v>308</v>
      </c>
      <c r="O49" s="221" t="s">
        <v>357</v>
      </c>
      <c r="P49" s="218" t="s">
        <v>23</v>
      </c>
      <c r="Q49" s="218" t="s">
        <v>907</v>
      </c>
      <c r="R49" s="215" t="str">
        <f t="shared" si="2"/>
        <v>CE02SHSM-RID27-01-OPTAAD000</v>
      </c>
    </row>
    <row r="50" spans="1:18" s="73" customFormat="1" ht="13.5" customHeight="1" x14ac:dyDescent="0.3">
      <c r="A50" s="219"/>
      <c r="B50" s="211" t="s">
        <v>69</v>
      </c>
      <c r="C50" s="212"/>
      <c r="D50" s="257" t="s">
        <v>76</v>
      </c>
      <c r="E50" s="260" t="s">
        <v>32</v>
      </c>
      <c r="F50" s="212"/>
      <c r="G50" s="212"/>
      <c r="H50" s="213" t="s">
        <v>314</v>
      </c>
      <c r="I50" s="218" t="s">
        <v>370</v>
      </c>
      <c r="J50" s="220" t="str">
        <f t="shared" si="4"/>
        <v>CE02SHSM-RID27</v>
      </c>
      <c r="K50" s="218" t="s">
        <v>76</v>
      </c>
      <c r="L50" s="211" t="s">
        <v>164</v>
      </c>
      <c r="M50" s="220" t="str">
        <f>VLOOKUP(L50,Sensors!A$4:B$54,2,FALSE)</f>
        <v>FLORT</v>
      </c>
      <c r="N50" s="220" t="s">
        <v>308</v>
      </c>
      <c r="O50" s="221" t="s">
        <v>357</v>
      </c>
      <c r="P50" s="218" t="s">
        <v>23</v>
      </c>
      <c r="Q50" s="218" t="s">
        <v>907</v>
      </c>
      <c r="R50" s="215" t="str">
        <f t="shared" si="2"/>
        <v>CE02SHSM-RID27-02-FLORTD000</v>
      </c>
    </row>
    <row r="51" spans="1:18" s="73" customFormat="1" ht="13.5" customHeight="1" x14ac:dyDescent="0.3">
      <c r="A51" s="219"/>
      <c r="B51" s="211" t="s">
        <v>69</v>
      </c>
      <c r="C51" s="212"/>
      <c r="D51" s="257" t="s">
        <v>76</v>
      </c>
      <c r="E51" s="260" t="s">
        <v>32</v>
      </c>
      <c r="F51" s="212"/>
      <c r="G51" s="212"/>
      <c r="H51" s="213" t="s">
        <v>314</v>
      </c>
      <c r="I51" s="218" t="s">
        <v>370</v>
      </c>
      <c r="J51" s="220" t="str">
        <f t="shared" si="4"/>
        <v>CE02SHSM-RID27</v>
      </c>
      <c r="K51" s="218" t="s">
        <v>79</v>
      </c>
      <c r="L51" s="211" t="s">
        <v>40</v>
      </c>
      <c r="M51" s="220" t="str">
        <f>VLOOKUP(L51,Sensors!A$4:B$54,2,FALSE)</f>
        <v>CTDBP</v>
      </c>
      <c r="N51" s="220" t="s">
        <v>305</v>
      </c>
      <c r="O51" s="221" t="s">
        <v>357</v>
      </c>
      <c r="P51" s="218" t="s">
        <v>23</v>
      </c>
      <c r="Q51" s="218" t="s">
        <v>907</v>
      </c>
      <c r="R51" s="215" t="str">
        <f t="shared" si="2"/>
        <v>CE02SHSM-RID27-03-CTDBPC000</v>
      </c>
    </row>
    <row r="52" spans="1:18" s="73" customFormat="1" ht="13.5" customHeight="1" x14ac:dyDescent="0.3">
      <c r="A52" s="219"/>
      <c r="B52" s="211" t="s">
        <v>69</v>
      </c>
      <c r="C52" s="212"/>
      <c r="D52" s="257" t="s">
        <v>76</v>
      </c>
      <c r="E52" s="260" t="s">
        <v>32</v>
      </c>
      <c r="F52" s="212"/>
      <c r="G52" s="174"/>
      <c r="H52" s="213" t="s">
        <v>314</v>
      </c>
      <c r="I52" s="218" t="s">
        <v>370</v>
      </c>
      <c r="J52" s="220" t="str">
        <f>CONCATENATE(B52,D52,E52,"-",H52,I52)</f>
        <v>CE02SHSM-RID27</v>
      </c>
      <c r="K52" s="218" t="s">
        <v>77</v>
      </c>
      <c r="L52" s="211" t="s">
        <v>101</v>
      </c>
      <c r="M52" s="220" t="str">
        <f>VLOOKUP(L52,Sensors!A$4:B$54,2,FALSE)</f>
        <v>DOSTA</v>
      </c>
      <c r="N52" s="220" t="s">
        <v>308</v>
      </c>
      <c r="O52" s="221" t="s">
        <v>357</v>
      </c>
      <c r="P52" s="218" t="s">
        <v>23</v>
      </c>
      <c r="Q52" s="218" t="s">
        <v>907</v>
      </c>
      <c r="R52" s="215" t="str">
        <f t="shared" si="2"/>
        <v>CE02SHSM-RID27-04-DOSTAD000</v>
      </c>
    </row>
    <row r="53" spans="1:18" s="73" customFormat="1" ht="13.5" customHeight="1" x14ac:dyDescent="0.3">
      <c r="A53" s="268"/>
      <c r="B53" s="249"/>
      <c r="C53" s="250"/>
      <c r="D53" s="249"/>
      <c r="E53" s="251"/>
      <c r="F53" s="250"/>
      <c r="G53" s="250"/>
      <c r="H53" s="252"/>
      <c r="I53" s="271"/>
      <c r="J53" s="253"/>
      <c r="K53" s="258" t="s">
        <v>35</v>
      </c>
      <c r="L53" s="269" t="s">
        <v>7</v>
      </c>
      <c r="M53" s="368">
        <f>COUNTA(M55:M63)</f>
        <v>9</v>
      </c>
      <c r="N53" s="251"/>
      <c r="O53" s="251"/>
      <c r="P53" s="255"/>
      <c r="Q53" s="251"/>
      <c r="R53" s="256"/>
    </row>
    <row r="54" spans="1:18" s="73" customFormat="1" ht="13.5" customHeight="1" x14ac:dyDescent="0.3">
      <c r="A54" s="219"/>
      <c r="B54" s="211" t="s">
        <v>69</v>
      </c>
      <c r="C54" s="212" t="s">
        <v>458</v>
      </c>
      <c r="D54" s="257" t="s">
        <v>76</v>
      </c>
      <c r="E54" s="260" t="s">
        <v>125</v>
      </c>
      <c r="F54" s="212" t="str">
        <f>CONCATENATE(B54,D54,E54)</f>
        <v>CE02SHSP</v>
      </c>
      <c r="G54" s="212" t="s">
        <v>908</v>
      </c>
      <c r="H54" s="213"/>
      <c r="I54" s="218"/>
      <c r="J54" s="220" t="str">
        <f>F54</f>
        <v>CE02SHSP</v>
      </c>
      <c r="K54" s="218"/>
      <c r="L54" s="211"/>
      <c r="M54" s="220"/>
      <c r="N54" s="220"/>
      <c r="O54" s="220"/>
      <c r="P54" s="218"/>
      <c r="Q54" s="218"/>
      <c r="R54" s="215" t="str">
        <f>F54</f>
        <v>CE02SHSP</v>
      </c>
    </row>
    <row r="55" spans="1:18" s="73" customFormat="1" ht="13.5" customHeight="1" x14ac:dyDescent="0.3">
      <c r="A55" s="219"/>
      <c r="B55" s="211" t="s">
        <v>69</v>
      </c>
      <c r="C55" s="212"/>
      <c r="D55" s="257" t="s">
        <v>76</v>
      </c>
      <c r="E55" s="260" t="s">
        <v>125</v>
      </c>
      <c r="F55" s="212"/>
      <c r="G55" s="212" t="s">
        <v>909</v>
      </c>
      <c r="H55" s="213" t="s">
        <v>74</v>
      </c>
      <c r="I55" s="218" t="s">
        <v>218</v>
      </c>
      <c r="J55" s="220" t="str">
        <f>CONCATENATE(B55,D55,E55,"-",H55,I55)</f>
        <v>CE02SHSP-SP001</v>
      </c>
      <c r="K55" s="270" t="s">
        <v>373</v>
      </c>
      <c r="L55" s="212" t="s">
        <v>865</v>
      </c>
      <c r="M55" s="220" t="s">
        <v>896</v>
      </c>
      <c r="N55" s="218" t="s">
        <v>306</v>
      </c>
      <c r="O55" s="270" t="s">
        <v>357</v>
      </c>
      <c r="P55" s="220" t="s">
        <v>816</v>
      </c>
      <c r="Q55" s="218" t="s">
        <v>173</v>
      </c>
      <c r="R55" s="215" t="str">
        <f>CONCATENATE(B55,D55,E55,"-",H55,I55,"-",K55,"-",M55,N55,O55)</f>
        <v>CE02SHSP-SP001-00-SPPENG000</v>
      </c>
    </row>
    <row r="56" spans="1:18" s="73" customFormat="1" ht="13.5" customHeight="1" x14ac:dyDescent="0.3">
      <c r="A56" s="219"/>
      <c r="B56" s="211" t="s">
        <v>69</v>
      </c>
      <c r="C56" s="212"/>
      <c r="D56" s="257" t="s">
        <v>76</v>
      </c>
      <c r="E56" s="260" t="s">
        <v>125</v>
      </c>
      <c r="F56" s="212"/>
      <c r="G56" s="212"/>
      <c r="H56" s="213" t="s">
        <v>74</v>
      </c>
      <c r="I56" s="218" t="s">
        <v>218</v>
      </c>
      <c r="J56" s="220" t="str">
        <f t="shared" ref="J56:J63" si="5">CONCATENATE(B56,D56,E56,"-",H56,I56)</f>
        <v>CE02SHSP-SP001</v>
      </c>
      <c r="K56" s="218" t="s">
        <v>75</v>
      </c>
      <c r="L56" s="211" t="s">
        <v>101</v>
      </c>
      <c r="M56" s="220" t="str">
        <f>VLOOKUP(L56,Sensors!A$4:B$54,2,FALSE)</f>
        <v>DOSTA</v>
      </c>
      <c r="N56" s="220" t="s">
        <v>334</v>
      </c>
      <c r="O56" s="221" t="s">
        <v>357</v>
      </c>
      <c r="P56" s="220" t="s">
        <v>816</v>
      </c>
      <c r="Q56" s="218" t="s">
        <v>173</v>
      </c>
      <c r="R56" s="215" t="str">
        <f t="shared" ref="R56:R63" si="6">CONCATENATE(B56,D56,E56,"-",H56,I56,"-",K56,"-",M56,N56,O56)</f>
        <v>CE02SHSP-SP001-01-DOSTAJ000</v>
      </c>
    </row>
    <row r="57" spans="1:18" s="73" customFormat="1" ht="13.5" customHeight="1" x14ac:dyDescent="0.3">
      <c r="A57" s="243"/>
      <c r="B57" s="211" t="s">
        <v>69</v>
      </c>
      <c r="C57" s="212"/>
      <c r="D57" s="257" t="s">
        <v>76</v>
      </c>
      <c r="E57" s="260" t="s">
        <v>125</v>
      </c>
      <c r="F57" s="212"/>
      <c r="G57" s="212"/>
      <c r="H57" s="213" t="s">
        <v>74</v>
      </c>
      <c r="I57" s="218" t="s">
        <v>218</v>
      </c>
      <c r="J57" s="220" t="str">
        <f t="shared" si="5"/>
        <v>CE02SHSP-SP001</v>
      </c>
      <c r="K57" s="218" t="s">
        <v>76</v>
      </c>
      <c r="L57" s="212" t="s">
        <v>39</v>
      </c>
      <c r="M57" s="220" t="str">
        <f>VLOOKUP(L57,Sensors!A$4:B$54,2,FALSE)</f>
        <v>VELPT</v>
      </c>
      <c r="N57" s="220" t="s">
        <v>334</v>
      </c>
      <c r="O57" s="221" t="s">
        <v>357</v>
      </c>
      <c r="P57" s="220" t="s">
        <v>816</v>
      </c>
      <c r="Q57" s="218" t="s">
        <v>173</v>
      </c>
      <c r="R57" s="215" t="str">
        <f t="shared" si="6"/>
        <v>CE02SHSP-SP001-02-VELPTJ000</v>
      </c>
    </row>
    <row r="58" spans="1:18" s="73" customFormat="1" ht="13.5" customHeight="1" x14ac:dyDescent="0.3">
      <c r="A58" s="243"/>
      <c r="B58" s="211" t="s">
        <v>69</v>
      </c>
      <c r="C58" s="212"/>
      <c r="D58" s="257" t="s">
        <v>76</v>
      </c>
      <c r="E58" s="260" t="s">
        <v>125</v>
      </c>
      <c r="F58" s="212"/>
      <c r="G58" s="212"/>
      <c r="H58" s="213" t="s">
        <v>74</v>
      </c>
      <c r="I58" s="218" t="s">
        <v>218</v>
      </c>
      <c r="J58" s="220" t="str">
        <f t="shared" si="5"/>
        <v>CE02SHSP-SP001</v>
      </c>
      <c r="K58" s="218" t="s">
        <v>77</v>
      </c>
      <c r="L58" s="211" t="s">
        <v>163</v>
      </c>
      <c r="M58" s="220" t="str">
        <f>VLOOKUP(L58,Sensors!A$4:B$54,2,FALSE)</f>
        <v>OPTAA</v>
      </c>
      <c r="N58" s="220" t="s">
        <v>334</v>
      </c>
      <c r="O58" s="221" t="s">
        <v>357</v>
      </c>
      <c r="P58" s="220" t="s">
        <v>816</v>
      </c>
      <c r="Q58" s="218" t="s">
        <v>173</v>
      </c>
      <c r="R58" s="215" t="str">
        <f>CONCATENATE(B58,D58,E58,"-",H58,I58,"-",K58,"-",M58,N58,O58)</f>
        <v>CE02SHSP-SP001-04-OPTAAJ000</v>
      </c>
    </row>
    <row r="59" spans="1:18" s="73" customFormat="1" ht="13.5" customHeight="1" x14ac:dyDescent="0.3">
      <c r="A59" s="243"/>
      <c r="B59" s="211" t="s">
        <v>69</v>
      </c>
      <c r="C59" s="212"/>
      <c r="D59" s="257" t="s">
        <v>76</v>
      </c>
      <c r="E59" s="260" t="s">
        <v>125</v>
      </c>
      <c r="F59" s="212"/>
      <c r="G59" s="212"/>
      <c r="H59" s="213" t="s">
        <v>74</v>
      </c>
      <c r="I59" s="218" t="s">
        <v>218</v>
      </c>
      <c r="J59" s="220" t="str">
        <f t="shared" si="5"/>
        <v>CE02SHSP-SP001</v>
      </c>
      <c r="K59" s="218" t="s">
        <v>78</v>
      </c>
      <c r="L59" s="211" t="s">
        <v>134</v>
      </c>
      <c r="M59" s="220" t="str">
        <f>VLOOKUP(L59,Sensors!A$4:B$54,2,FALSE)</f>
        <v>NUTNR</v>
      </c>
      <c r="N59" s="220" t="s">
        <v>334</v>
      </c>
      <c r="O59" s="221" t="s">
        <v>357</v>
      </c>
      <c r="P59" s="220" t="s">
        <v>816</v>
      </c>
      <c r="Q59" s="218" t="s">
        <v>173</v>
      </c>
      <c r="R59" s="215" t="str">
        <f t="shared" si="6"/>
        <v>CE02SHSP-SP001-05-NUTNRJ000</v>
      </c>
    </row>
    <row r="60" spans="1:18" s="73" customFormat="1" ht="13.5" customHeight="1" x14ac:dyDescent="0.3">
      <c r="A60" s="243"/>
      <c r="B60" s="211" t="s">
        <v>69</v>
      </c>
      <c r="C60" s="212"/>
      <c r="D60" s="257" t="s">
        <v>76</v>
      </c>
      <c r="E60" s="260" t="s">
        <v>125</v>
      </c>
      <c r="F60" s="212"/>
      <c r="G60" s="212"/>
      <c r="H60" s="213" t="s">
        <v>74</v>
      </c>
      <c r="I60" s="218" t="s">
        <v>218</v>
      </c>
      <c r="J60" s="220" t="str">
        <f t="shared" si="5"/>
        <v>CE02SHSP-SP001</v>
      </c>
      <c r="K60" s="218" t="s">
        <v>91</v>
      </c>
      <c r="L60" s="211" t="s">
        <v>135</v>
      </c>
      <c r="M60" s="220" t="str">
        <f>VLOOKUP(L60,Sensors!A$4:B$54,2,FALSE)</f>
        <v>SPKIR</v>
      </c>
      <c r="N60" s="220" t="s">
        <v>334</v>
      </c>
      <c r="O60" s="221" t="s">
        <v>357</v>
      </c>
      <c r="P60" s="220" t="s">
        <v>816</v>
      </c>
      <c r="Q60" s="218" t="s">
        <v>173</v>
      </c>
      <c r="R60" s="215" t="str">
        <f t="shared" si="6"/>
        <v>CE02SHSP-SP001-06-SPKIRJ000</v>
      </c>
    </row>
    <row r="61" spans="1:18" s="73" customFormat="1" ht="13.5" customHeight="1" x14ac:dyDescent="0.3">
      <c r="A61" s="243"/>
      <c r="B61" s="211" t="s">
        <v>69</v>
      </c>
      <c r="C61" s="212"/>
      <c r="D61" s="257" t="s">
        <v>76</v>
      </c>
      <c r="E61" s="260" t="s">
        <v>125</v>
      </c>
      <c r="F61" s="212"/>
      <c r="G61" s="212"/>
      <c r="H61" s="213" t="s">
        <v>74</v>
      </c>
      <c r="I61" s="218" t="s">
        <v>218</v>
      </c>
      <c r="J61" s="220" t="str">
        <f t="shared" si="5"/>
        <v>CE02SHSP-SP001</v>
      </c>
      <c r="K61" s="218" t="s">
        <v>92</v>
      </c>
      <c r="L61" s="211" t="s">
        <v>164</v>
      </c>
      <c r="M61" s="220" t="str">
        <f>VLOOKUP(L61,Sensors!A$4:B$54,2,FALSE)</f>
        <v>FLORT</v>
      </c>
      <c r="N61" s="220" t="s">
        <v>334</v>
      </c>
      <c r="O61" s="221" t="s">
        <v>357</v>
      </c>
      <c r="P61" s="220" t="s">
        <v>816</v>
      </c>
      <c r="Q61" s="218" t="s">
        <v>173</v>
      </c>
      <c r="R61" s="215" t="str">
        <f t="shared" si="6"/>
        <v>CE02SHSP-SP001-07-FLORTJ000</v>
      </c>
    </row>
    <row r="62" spans="1:18" s="73" customFormat="1" ht="13.5" customHeight="1" x14ac:dyDescent="0.3">
      <c r="A62" s="243"/>
      <c r="B62" s="211" t="s">
        <v>69</v>
      </c>
      <c r="C62" s="212"/>
      <c r="D62" s="257" t="s">
        <v>76</v>
      </c>
      <c r="E62" s="260" t="s">
        <v>125</v>
      </c>
      <c r="F62" s="212"/>
      <c r="G62" s="212"/>
      <c r="H62" s="213" t="s">
        <v>74</v>
      </c>
      <c r="I62" s="218" t="s">
        <v>218</v>
      </c>
      <c r="J62" s="220" t="str">
        <f t="shared" si="5"/>
        <v>CE02SHSP-SP001</v>
      </c>
      <c r="K62" s="218" t="s">
        <v>93</v>
      </c>
      <c r="L62" s="211" t="s">
        <v>102</v>
      </c>
      <c r="M62" s="220" t="str">
        <f>VLOOKUP(L62,Sensors!A$4:B$54,2,FALSE)</f>
        <v>CTDPF</v>
      </c>
      <c r="N62" s="220" t="s">
        <v>334</v>
      </c>
      <c r="O62" s="221" t="s">
        <v>357</v>
      </c>
      <c r="P62" s="220" t="s">
        <v>816</v>
      </c>
      <c r="Q62" s="218" t="s">
        <v>173</v>
      </c>
      <c r="R62" s="215" t="str">
        <f t="shared" si="6"/>
        <v>CE02SHSP-SP001-08-CTDPFJ000</v>
      </c>
    </row>
    <row r="63" spans="1:18" s="73" customFormat="1" ht="13.5" customHeight="1" x14ac:dyDescent="0.3">
      <c r="A63" s="243"/>
      <c r="B63" s="211" t="s">
        <v>69</v>
      </c>
      <c r="C63" s="212"/>
      <c r="D63" s="257" t="s">
        <v>76</v>
      </c>
      <c r="E63" s="260" t="s">
        <v>125</v>
      </c>
      <c r="F63" s="212"/>
      <c r="G63" s="212"/>
      <c r="H63" s="213" t="s">
        <v>74</v>
      </c>
      <c r="I63" s="218" t="s">
        <v>218</v>
      </c>
      <c r="J63" s="220" t="str">
        <f t="shared" si="5"/>
        <v>CE02SHSP-SP001</v>
      </c>
      <c r="K63" s="218" t="s">
        <v>136</v>
      </c>
      <c r="L63" s="211" t="s">
        <v>165</v>
      </c>
      <c r="M63" s="220" t="str">
        <f>VLOOKUP(L63,Sensors!A$4:B$54,2,FALSE)</f>
        <v>PARAD</v>
      </c>
      <c r="N63" s="220" t="s">
        <v>334</v>
      </c>
      <c r="O63" s="221" t="s">
        <v>357</v>
      </c>
      <c r="P63" s="220" t="s">
        <v>816</v>
      </c>
      <c r="Q63" s="218" t="s">
        <v>173</v>
      </c>
      <c r="R63" s="215" t="str">
        <f t="shared" si="6"/>
        <v>CE02SHSP-SP001-09-PARADJ000</v>
      </c>
    </row>
    <row r="64" spans="1:18" s="73" customFormat="1" ht="13.5" customHeight="1" x14ac:dyDescent="0.3">
      <c r="A64" s="268"/>
      <c r="B64" s="249"/>
      <c r="C64" s="250"/>
      <c r="D64" s="249"/>
      <c r="E64" s="251"/>
      <c r="F64" s="250"/>
      <c r="G64" s="250"/>
      <c r="H64" s="252"/>
      <c r="I64" s="258" t="s">
        <v>235</v>
      </c>
      <c r="J64" s="253"/>
      <c r="K64" s="258" t="s">
        <v>35</v>
      </c>
      <c r="L64" s="269" t="s">
        <v>7</v>
      </c>
      <c r="M64" s="254">
        <f>COUNTA(M65:M94)</f>
        <v>29</v>
      </c>
      <c r="N64" s="251"/>
      <c r="O64" s="251"/>
      <c r="P64" s="255"/>
      <c r="Q64" s="251"/>
      <c r="R64" s="256"/>
    </row>
    <row r="65" spans="1:18" s="73" customFormat="1" ht="13.5" customHeight="1" x14ac:dyDescent="0.3">
      <c r="A65" s="243"/>
      <c r="B65" s="211" t="s">
        <v>69</v>
      </c>
      <c r="C65" s="212" t="s">
        <v>449</v>
      </c>
      <c r="D65" s="257" t="s">
        <v>75</v>
      </c>
      <c r="E65" s="218" t="s">
        <v>29</v>
      </c>
      <c r="F65" s="212" t="str">
        <f>CONCATENATE(B65,D65,E65)</f>
        <v>CE01ISSM</v>
      </c>
      <c r="G65" s="212" t="s">
        <v>972</v>
      </c>
      <c r="H65" s="213"/>
      <c r="I65" s="218"/>
      <c r="J65" s="220" t="str">
        <f>F65</f>
        <v>CE01ISSM</v>
      </c>
      <c r="K65" s="218"/>
      <c r="L65" s="211"/>
      <c r="M65" s="220"/>
      <c r="N65" s="220"/>
      <c r="O65" s="220"/>
      <c r="P65" s="218"/>
      <c r="Q65" s="218"/>
      <c r="R65" s="215" t="str">
        <f>F65</f>
        <v>CE01ISSM</v>
      </c>
    </row>
    <row r="66" spans="1:18" s="73" customFormat="1" ht="13.5" customHeight="1" x14ac:dyDescent="0.3">
      <c r="A66" s="219"/>
      <c r="B66" s="211" t="s">
        <v>69</v>
      </c>
      <c r="C66" s="212"/>
      <c r="D66" s="257" t="s">
        <v>75</v>
      </c>
      <c r="E66" s="260" t="s">
        <v>29</v>
      </c>
      <c r="F66" s="212"/>
      <c r="G66" s="212" t="s">
        <v>46</v>
      </c>
      <c r="H66" s="213" t="s">
        <v>45</v>
      </c>
      <c r="I66" s="218" t="s">
        <v>860</v>
      </c>
      <c r="J66" s="220" t="str">
        <f t="shared" ref="J66:J84" si="7">CONCATENATE(B66,D66,E66,"-",H66,I66)</f>
        <v>CE01ISSM-SBC11</v>
      </c>
      <c r="K66" s="218" t="s">
        <v>373</v>
      </c>
      <c r="L66" s="211" t="s">
        <v>890</v>
      </c>
      <c r="M66" s="220" t="s">
        <v>861</v>
      </c>
      <c r="N66" s="220" t="s">
        <v>306</v>
      </c>
      <c r="O66" s="221" t="s">
        <v>357</v>
      </c>
      <c r="P66" s="220" t="s">
        <v>375</v>
      </c>
      <c r="Q66" s="218" t="s">
        <v>154</v>
      </c>
      <c r="R66" s="215" t="str">
        <f>CONCATENATE(B66,D66,E66,"-",H66,I66,"-",K66,"-",M66,N66,O66)</f>
        <v>CE01ISSM-SBC11-00-CPMENG000</v>
      </c>
    </row>
    <row r="67" spans="1:18" s="73" customFormat="1" ht="13.5" customHeight="1" x14ac:dyDescent="0.3">
      <c r="A67" s="219"/>
      <c r="B67" s="211" t="s">
        <v>69</v>
      </c>
      <c r="C67" s="212"/>
      <c r="D67" s="257" t="s">
        <v>75</v>
      </c>
      <c r="E67" s="260" t="s">
        <v>29</v>
      </c>
      <c r="F67" s="212"/>
      <c r="G67" s="212"/>
      <c r="H67" s="213" t="s">
        <v>45</v>
      </c>
      <c r="I67" s="218" t="s">
        <v>376</v>
      </c>
      <c r="J67" s="220" t="str">
        <f t="shared" si="7"/>
        <v>CE01ISSM-SBD17</v>
      </c>
      <c r="K67" s="218" t="s">
        <v>373</v>
      </c>
      <c r="L67" s="211" t="s">
        <v>900</v>
      </c>
      <c r="M67" s="220" t="s">
        <v>862</v>
      </c>
      <c r="N67" s="220" t="s">
        <v>306</v>
      </c>
      <c r="O67" s="221" t="s">
        <v>357</v>
      </c>
      <c r="P67" s="220" t="s">
        <v>375</v>
      </c>
      <c r="Q67" s="218" t="s">
        <v>154</v>
      </c>
      <c r="R67" s="215" t="str">
        <f>CONCATENATE(B67,D67,E67,"-",H67,I67,"-",K67,"-",M67,N67,O67)</f>
        <v>CE01ISSM-SBD17-00-DCLENG000</v>
      </c>
    </row>
    <row r="68" spans="1:18" s="73" customFormat="1" ht="13.5" customHeight="1" x14ac:dyDescent="0.3">
      <c r="A68" s="243"/>
      <c r="B68" s="211" t="s">
        <v>69</v>
      </c>
      <c r="C68" s="212"/>
      <c r="D68" s="257" t="s">
        <v>75</v>
      </c>
      <c r="E68" s="218" t="s">
        <v>29</v>
      </c>
      <c r="F68" s="212"/>
      <c r="G68" s="212"/>
      <c r="H68" s="213" t="s">
        <v>45</v>
      </c>
      <c r="I68" s="218" t="s">
        <v>376</v>
      </c>
      <c r="J68" s="220" t="str">
        <f t="shared" si="7"/>
        <v>CE01ISSM-SBD17</v>
      </c>
      <c r="K68" s="218" t="s">
        <v>75</v>
      </c>
      <c r="L68" s="211" t="s">
        <v>367</v>
      </c>
      <c r="M68" s="220" t="str">
        <f>VLOOKUP(L68,Sensors!A$4:B$54,2,FALSE)</f>
        <v>MOPAK</v>
      </c>
      <c r="N68" s="220">
        <v>0</v>
      </c>
      <c r="O68" s="221" t="s">
        <v>357</v>
      </c>
      <c r="P68" s="220" t="s">
        <v>215</v>
      </c>
      <c r="Q68" s="218" t="s">
        <v>154</v>
      </c>
      <c r="R68" s="215" t="str">
        <f t="shared" ref="R68:R76" si="8">CONCATENATE(B68,D68,E68,"-",H68,I68,"-",K68,"-",M68,N68,O68)</f>
        <v>CE01ISSM-SBD17-01-MOPAK0000</v>
      </c>
    </row>
    <row r="69" spans="1:18" s="73" customFormat="1" ht="13.5" customHeight="1" x14ac:dyDescent="0.3">
      <c r="A69" s="243"/>
      <c r="B69" s="211" t="s">
        <v>69</v>
      </c>
      <c r="C69" s="212"/>
      <c r="D69" s="257" t="s">
        <v>75</v>
      </c>
      <c r="E69" s="218" t="s">
        <v>29</v>
      </c>
      <c r="F69" s="212"/>
      <c r="G69" s="212"/>
      <c r="H69" s="213" t="str">
        <f t="shared" ref="H69:J70" si="9">H68</f>
        <v>SB</v>
      </c>
      <c r="I69" s="213" t="str">
        <f t="shared" si="9"/>
        <v>D17</v>
      </c>
      <c r="J69" s="213" t="str">
        <f t="shared" si="9"/>
        <v>CE01ISSM-SBD17</v>
      </c>
      <c r="K69" s="270" t="s">
        <v>91</v>
      </c>
      <c r="L69" s="211" t="s">
        <v>40</v>
      </c>
      <c r="M69" s="220" t="s">
        <v>251</v>
      </c>
      <c r="N69" s="220" t="s">
        <v>305</v>
      </c>
      <c r="O69" s="221" t="s">
        <v>357</v>
      </c>
      <c r="P69" s="220" t="s">
        <v>260</v>
      </c>
      <c r="Q69" s="218" t="s">
        <v>65</v>
      </c>
      <c r="R69" s="215" t="str">
        <f t="shared" si="8"/>
        <v>CE01ISSM-SBD17-06-CTDBPC000</v>
      </c>
    </row>
    <row r="70" spans="1:18" s="73" customFormat="1" ht="13.5" customHeight="1" x14ac:dyDescent="0.3">
      <c r="A70" s="243"/>
      <c r="B70" s="211" t="s">
        <v>69</v>
      </c>
      <c r="C70" s="212"/>
      <c r="D70" s="257" t="s">
        <v>75</v>
      </c>
      <c r="E70" s="218" t="s">
        <v>29</v>
      </c>
      <c r="F70" s="212"/>
      <c r="G70" s="212"/>
      <c r="H70" s="213" t="str">
        <f t="shared" si="9"/>
        <v>SB</v>
      </c>
      <c r="I70" s="213" t="str">
        <f t="shared" si="9"/>
        <v>D17</v>
      </c>
      <c r="J70" s="213" t="str">
        <f t="shared" si="9"/>
        <v>CE01ISSM-SBD17</v>
      </c>
      <c r="K70" s="270" t="s">
        <v>91</v>
      </c>
      <c r="L70" s="211" t="s">
        <v>164</v>
      </c>
      <c r="M70" s="220" t="s">
        <v>268</v>
      </c>
      <c r="N70" s="220" t="s">
        <v>308</v>
      </c>
      <c r="O70" s="221" t="s">
        <v>357</v>
      </c>
      <c r="P70" s="220" t="s">
        <v>260</v>
      </c>
      <c r="Q70" s="218" t="s">
        <v>65</v>
      </c>
      <c r="R70" s="215" t="str">
        <f>CONCATENATE(B70,D70,E70,"-",H70,I70,"-",K70,"-",M70,N70,O70)</f>
        <v>CE01ISSM-SBD17-06-FLORTD000</v>
      </c>
    </row>
    <row r="71" spans="1:18" s="73" customFormat="1" ht="13.5" customHeight="1" x14ac:dyDescent="0.3">
      <c r="A71" s="243"/>
      <c r="B71" s="211" t="s">
        <v>69</v>
      </c>
      <c r="C71" s="212"/>
      <c r="D71" s="257" t="s">
        <v>75</v>
      </c>
      <c r="E71" s="218" t="s">
        <v>29</v>
      </c>
      <c r="F71" s="212"/>
      <c r="G71" s="212"/>
      <c r="H71" s="213" t="s">
        <v>45</v>
      </c>
      <c r="I71" s="218" t="s">
        <v>376</v>
      </c>
      <c r="J71" s="220" t="str">
        <f t="shared" si="7"/>
        <v>CE01ISSM-SBD17</v>
      </c>
      <c r="K71" s="218" t="s">
        <v>77</v>
      </c>
      <c r="L71" s="211" t="s">
        <v>39</v>
      </c>
      <c r="M71" s="220" t="str">
        <f>VLOOKUP(L71,Sensors!A$4:B$54,2,FALSE)</f>
        <v>VELPT</v>
      </c>
      <c r="N71" s="220" t="s">
        <v>195</v>
      </c>
      <c r="O71" s="221" t="s">
        <v>357</v>
      </c>
      <c r="P71" s="220" t="s">
        <v>260</v>
      </c>
      <c r="Q71" s="218" t="s">
        <v>65</v>
      </c>
      <c r="R71" s="215" t="str">
        <f t="shared" si="8"/>
        <v>CE01ISSM-SBD17-04-VELPTA000</v>
      </c>
    </row>
    <row r="72" spans="1:18" s="73" customFormat="1" ht="13.5" customHeight="1" x14ac:dyDescent="0.3">
      <c r="A72" s="219"/>
      <c r="B72" s="211" t="s">
        <v>69</v>
      </c>
      <c r="C72" s="212"/>
      <c r="D72" s="257" t="s">
        <v>75</v>
      </c>
      <c r="E72" s="260" t="s">
        <v>29</v>
      </c>
      <c r="F72" s="212"/>
      <c r="G72" s="212" t="s">
        <v>317</v>
      </c>
      <c r="H72" s="213" t="s">
        <v>314</v>
      </c>
      <c r="I72" s="218" t="s">
        <v>406</v>
      </c>
      <c r="J72" s="220" t="str">
        <f t="shared" si="7"/>
        <v>CE01ISSM-RID16</v>
      </c>
      <c r="K72" s="218" t="s">
        <v>373</v>
      </c>
      <c r="L72" s="211" t="s">
        <v>875</v>
      </c>
      <c r="M72" s="220" t="s">
        <v>862</v>
      </c>
      <c r="N72" s="220" t="s">
        <v>306</v>
      </c>
      <c r="O72" s="221" t="s">
        <v>357</v>
      </c>
      <c r="P72" s="220" t="s">
        <v>23</v>
      </c>
      <c r="Q72" s="218" t="s">
        <v>907</v>
      </c>
      <c r="R72" s="215" t="str">
        <f t="shared" si="8"/>
        <v>CE01ISSM-RID16-00-DCLENG000</v>
      </c>
    </row>
    <row r="73" spans="1:18" s="73" customFormat="1" ht="13.5" customHeight="1" x14ac:dyDescent="0.3">
      <c r="A73" s="243"/>
      <c r="B73" s="211" t="s">
        <v>69</v>
      </c>
      <c r="C73" s="212"/>
      <c r="D73" s="257" t="s">
        <v>75</v>
      </c>
      <c r="E73" s="218" t="s">
        <v>29</v>
      </c>
      <c r="F73" s="212"/>
      <c r="G73" s="212"/>
      <c r="H73" s="213" t="s">
        <v>314</v>
      </c>
      <c r="I73" s="218" t="s">
        <v>406</v>
      </c>
      <c r="J73" s="220" t="str">
        <f t="shared" si="7"/>
        <v>CE01ISSM-RID16</v>
      </c>
      <c r="K73" s="218" t="s">
        <v>75</v>
      </c>
      <c r="L73" s="211" t="s">
        <v>163</v>
      </c>
      <c r="M73" s="220" t="str">
        <f>VLOOKUP(L73,Sensors!A$4:B$54,2,FALSE)</f>
        <v>OPTAA</v>
      </c>
      <c r="N73" s="220" t="s">
        <v>308</v>
      </c>
      <c r="O73" s="221" t="s">
        <v>357</v>
      </c>
      <c r="P73" s="218" t="s">
        <v>23</v>
      </c>
      <c r="Q73" s="218" t="s">
        <v>907</v>
      </c>
      <c r="R73" s="215" t="str">
        <f t="shared" si="8"/>
        <v>CE01ISSM-RID16-01-OPTAAD000</v>
      </c>
    </row>
    <row r="74" spans="1:18" s="73" customFormat="1" ht="13.5" customHeight="1" x14ac:dyDescent="0.3">
      <c r="A74" s="243"/>
      <c r="B74" s="211" t="s">
        <v>69</v>
      </c>
      <c r="C74" s="212"/>
      <c r="D74" s="257" t="s">
        <v>75</v>
      </c>
      <c r="E74" s="218" t="s">
        <v>29</v>
      </c>
      <c r="F74" s="212"/>
      <c r="G74" s="212"/>
      <c r="H74" s="213" t="s">
        <v>314</v>
      </c>
      <c r="I74" s="218" t="s">
        <v>406</v>
      </c>
      <c r="J74" s="220" t="str">
        <f t="shared" si="7"/>
        <v>CE01ISSM-RID16</v>
      </c>
      <c r="K74" s="218" t="s">
        <v>76</v>
      </c>
      <c r="L74" s="211" t="s">
        <v>164</v>
      </c>
      <c r="M74" s="220" t="str">
        <f>VLOOKUP(L74,Sensors!A$4:B$54,2,FALSE)</f>
        <v>FLORT</v>
      </c>
      <c r="N74" s="220" t="s">
        <v>308</v>
      </c>
      <c r="O74" s="221" t="s">
        <v>357</v>
      </c>
      <c r="P74" s="218" t="s">
        <v>23</v>
      </c>
      <c r="Q74" s="218" t="s">
        <v>907</v>
      </c>
      <c r="R74" s="215" t="str">
        <f t="shared" si="8"/>
        <v>CE01ISSM-RID16-02-FLORTD000</v>
      </c>
    </row>
    <row r="75" spans="1:18" s="73" customFormat="1" ht="13.5" customHeight="1" x14ac:dyDescent="0.3">
      <c r="A75" s="243"/>
      <c r="B75" s="211" t="s">
        <v>69</v>
      </c>
      <c r="C75" s="212"/>
      <c r="D75" s="257" t="s">
        <v>75</v>
      </c>
      <c r="E75" s="218" t="s">
        <v>29</v>
      </c>
      <c r="F75" s="212"/>
      <c r="G75" s="212"/>
      <c r="H75" s="213" t="s">
        <v>314</v>
      </c>
      <c r="I75" s="218" t="s">
        <v>406</v>
      </c>
      <c r="J75" s="220" t="str">
        <f t="shared" si="7"/>
        <v>CE01ISSM-RID16</v>
      </c>
      <c r="K75" s="218" t="s">
        <v>79</v>
      </c>
      <c r="L75" s="211" t="s">
        <v>40</v>
      </c>
      <c r="M75" s="220" t="str">
        <f>VLOOKUP(L75,Sensors!A$4:B$54,2,FALSE)</f>
        <v>CTDBP</v>
      </c>
      <c r="N75" s="220" t="s">
        <v>305</v>
      </c>
      <c r="O75" s="221" t="s">
        <v>357</v>
      </c>
      <c r="P75" s="218" t="s">
        <v>23</v>
      </c>
      <c r="Q75" s="218" t="s">
        <v>907</v>
      </c>
      <c r="R75" s="215" t="str">
        <f t="shared" si="8"/>
        <v>CE01ISSM-RID16-03-CTDBPC000</v>
      </c>
    </row>
    <row r="76" spans="1:18" s="73" customFormat="1" ht="13.5" customHeight="1" x14ac:dyDescent="0.3">
      <c r="A76" s="243"/>
      <c r="B76" s="211" t="s">
        <v>69</v>
      </c>
      <c r="C76" s="212"/>
      <c r="D76" s="257" t="s">
        <v>75</v>
      </c>
      <c r="E76" s="218" t="s">
        <v>29</v>
      </c>
      <c r="F76" s="212"/>
      <c r="G76" s="174"/>
      <c r="H76" s="213" t="s">
        <v>314</v>
      </c>
      <c r="I76" s="218" t="s">
        <v>406</v>
      </c>
      <c r="J76" s="220" t="str">
        <f t="shared" si="7"/>
        <v>CE01ISSM-RID16</v>
      </c>
      <c r="K76" s="218" t="s">
        <v>79</v>
      </c>
      <c r="L76" s="211" t="s">
        <v>101</v>
      </c>
      <c r="M76" s="220" t="str">
        <f>VLOOKUP(L76,Sensors!A$4:B$54,2,FALSE)</f>
        <v>DOSTA</v>
      </c>
      <c r="N76" s="220" t="s">
        <v>308</v>
      </c>
      <c r="O76" s="221" t="s">
        <v>357</v>
      </c>
      <c r="P76" s="218" t="s">
        <v>23</v>
      </c>
      <c r="Q76" s="218" t="s">
        <v>907</v>
      </c>
      <c r="R76" s="215" t="str">
        <f t="shared" si="8"/>
        <v>CE01ISSM-RID16-03-DOSTAD000</v>
      </c>
    </row>
    <row r="77" spans="1:18" s="73" customFormat="1" ht="13.5" customHeight="1" x14ac:dyDescent="0.3">
      <c r="A77" s="243"/>
      <c r="B77" s="211" t="s">
        <v>69</v>
      </c>
      <c r="C77" s="212"/>
      <c r="D77" s="257" t="s">
        <v>75</v>
      </c>
      <c r="E77" s="218" t="s">
        <v>29</v>
      </c>
      <c r="F77" s="212"/>
      <c r="G77" s="212"/>
      <c r="H77" s="213" t="s">
        <v>314</v>
      </c>
      <c r="I77" s="218" t="s">
        <v>406</v>
      </c>
      <c r="J77" s="220" t="str">
        <f t="shared" si="7"/>
        <v>CE01ISSM-RID16</v>
      </c>
      <c r="K77" s="218" t="s">
        <v>77</v>
      </c>
      <c r="L77" s="211" t="s">
        <v>39</v>
      </c>
      <c r="M77" s="220" t="str">
        <f>VLOOKUP(L77,Sensors!A$4:B$54,2,FALSE)</f>
        <v>VELPT</v>
      </c>
      <c r="N77" s="220" t="s">
        <v>195</v>
      </c>
      <c r="O77" s="221" t="s">
        <v>357</v>
      </c>
      <c r="P77" s="218" t="s">
        <v>23</v>
      </c>
      <c r="Q77" s="218" t="s">
        <v>907</v>
      </c>
      <c r="R77" s="215" t="str">
        <f>CONCATENATE(B77,D77,E77,"-",H77,I77,"-",K77,"-",M77,N77,O79)</f>
        <v>CE01ISSM-RID16-04-VELPTA000</v>
      </c>
    </row>
    <row r="78" spans="1:18" s="73" customFormat="1" ht="13.5" customHeight="1" x14ac:dyDescent="0.3">
      <c r="A78" s="243"/>
      <c r="B78" s="211" t="s">
        <v>69</v>
      </c>
      <c r="C78" s="212"/>
      <c r="D78" s="257" t="s">
        <v>75</v>
      </c>
      <c r="E78" s="218" t="s">
        <v>29</v>
      </c>
      <c r="F78" s="212"/>
      <c r="G78" s="211"/>
      <c r="H78" s="213" t="s">
        <v>314</v>
      </c>
      <c r="I78" s="218" t="s">
        <v>406</v>
      </c>
      <c r="J78" s="220" t="str">
        <f t="shared" si="7"/>
        <v>CE01ISSM-RID16</v>
      </c>
      <c r="K78" s="218" t="s">
        <v>78</v>
      </c>
      <c r="L78" s="211" t="s">
        <v>208</v>
      </c>
      <c r="M78" s="220" t="str">
        <f>VLOOKUP(L78,Sensors!A$4:B$54,2,FALSE)</f>
        <v>PCO2W</v>
      </c>
      <c r="N78" s="220" t="s">
        <v>309</v>
      </c>
      <c r="O78" s="221" t="s">
        <v>357</v>
      </c>
      <c r="P78" s="218" t="s">
        <v>23</v>
      </c>
      <c r="Q78" s="218" t="s">
        <v>907</v>
      </c>
      <c r="R78" s="215" t="str">
        <f t="shared" ref="R78:R94" si="10">CONCATENATE(B78,D78,E78,"-",H78,I78,"-",K78,"-",M78,N78,O78)</f>
        <v>CE01ISSM-RID16-05-PCO2WB000</v>
      </c>
    </row>
    <row r="79" spans="1:18" s="73" customFormat="1" ht="13.5" customHeight="1" x14ac:dyDescent="0.3">
      <c r="A79" s="243"/>
      <c r="B79" s="211" t="s">
        <v>69</v>
      </c>
      <c r="C79" s="212"/>
      <c r="D79" s="257" t="s">
        <v>75</v>
      </c>
      <c r="E79" s="218" t="s">
        <v>29</v>
      </c>
      <c r="F79" s="212"/>
      <c r="G79" s="212"/>
      <c r="H79" s="213" t="s">
        <v>314</v>
      </c>
      <c r="I79" s="218" t="s">
        <v>406</v>
      </c>
      <c r="J79" s="220" t="str">
        <f t="shared" si="7"/>
        <v>CE01ISSM-RID16</v>
      </c>
      <c r="K79" s="218" t="s">
        <v>91</v>
      </c>
      <c r="L79" s="211" t="s">
        <v>16</v>
      </c>
      <c r="M79" s="220" t="str">
        <f>VLOOKUP(L79,Sensors!A$4:B$54,2,FALSE)</f>
        <v>PHSEN</v>
      </c>
      <c r="N79" s="220" t="s">
        <v>308</v>
      </c>
      <c r="O79" s="221" t="s">
        <v>357</v>
      </c>
      <c r="P79" s="218" t="s">
        <v>23</v>
      </c>
      <c r="Q79" s="218" t="s">
        <v>907</v>
      </c>
      <c r="R79" s="215" t="str">
        <f t="shared" si="10"/>
        <v>CE01ISSM-RID16-06-PHSEND000</v>
      </c>
    </row>
    <row r="80" spans="1:18" s="73" customFormat="1" ht="13.5" customHeight="1" x14ac:dyDescent="0.3">
      <c r="A80" s="243"/>
      <c r="B80" s="211" t="s">
        <v>69</v>
      </c>
      <c r="C80" s="212"/>
      <c r="D80" s="257" t="s">
        <v>75</v>
      </c>
      <c r="E80" s="218" t="s">
        <v>29</v>
      </c>
      <c r="F80" s="212"/>
      <c r="G80" s="212"/>
      <c r="H80" s="213" t="s">
        <v>314</v>
      </c>
      <c r="I80" s="218" t="s">
        <v>406</v>
      </c>
      <c r="J80" s="220" t="str">
        <f t="shared" si="7"/>
        <v>CE01ISSM-RID16</v>
      </c>
      <c r="K80" s="218" t="s">
        <v>92</v>
      </c>
      <c r="L80" s="211" t="s">
        <v>134</v>
      </c>
      <c r="M80" s="220" t="str">
        <f>VLOOKUP(L80,Sensors!A$4:B$54,2,FALSE)</f>
        <v>NUTNR</v>
      </c>
      <c r="N80" s="220" t="s">
        <v>309</v>
      </c>
      <c r="O80" s="221" t="s">
        <v>357</v>
      </c>
      <c r="P80" s="218" t="s">
        <v>23</v>
      </c>
      <c r="Q80" s="218" t="s">
        <v>907</v>
      </c>
      <c r="R80" s="215" t="str">
        <f t="shared" si="10"/>
        <v>CE01ISSM-RID16-07-NUTNRB000</v>
      </c>
    </row>
    <row r="81" spans="1:18" s="73" customFormat="1" ht="13.5" customHeight="1" x14ac:dyDescent="0.3">
      <c r="A81" s="243"/>
      <c r="B81" s="211" t="s">
        <v>69</v>
      </c>
      <c r="C81" s="212"/>
      <c r="D81" s="257" t="s">
        <v>75</v>
      </c>
      <c r="E81" s="218" t="s">
        <v>29</v>
      </c>
      <c r="F81" s="212"/>
      <c r="G81" s="212"/>
      <c r="H81" s="213" t="s">
        <v>314</v>
      </c>
      <c r="I81" s="218" t="s">
        <v>406</v>
      </c>
      <c r="J81" s="220" t="str">
        <f t="shared" si="7"/>
        <v>CE01ISSM-RID16</v>
      </c>
      <c r="K81" s="218" t="s">
        <v>93</v>
      </c>
      <c r="L81" s="211" t="s">
        <v>135</v>
      </c>
      <c r="M81" s="220" t="str">
        <f>VLOOKUP(L81,Sensors!A$4:B$54,2,FALSE)</f>
        <v>SPKIR</v>
      </c>
      <c r="N81" s="220" t="s">
        <v>309</v>
      </c>
      <c r="O81" s="221" t="s">
        <v>357</v>
      </c>
      <c r="P81" s="218" t="s">
        <v>23</v>
      </c>
      <c r="Q81" s="218" t="s">
        <v>907</v>
      </c>
      <c r="R81" s="215" t="str">
        <f t="shared" si="10"/>
        <v>CE01ISSM-RID16-08-SPKIRB000</v>
      </c>
    </row>
    <row r="82" spans="1:18" s="73" customFormat="1" ht="13.5" customHeight="1" x14ac:dyDescent="0.3">
      <c r="A82" s="219"/>
      <c r="B82" s="211" t="s">
        <v>69</v>
      </c>
      <c r="C82" s="212"/>
      <c r="D82" s="257" t="s">
        <v>75</v>
      </c>
      <c r="E82" s="260" t="s">
        <v>29</v>
      </c>
      <c r="F82" s="212"/>
      <c r="G82" s="212" t="s">
        <v>453</v>
      </c>
      <c r="H82" s="213" t="s">
        <v>61</v>
      </c>
      <c r="I82" s="218" t="s">
        <v>891</v>
      </c>
      <c r="J82" s="220" t="str">
        <f t="shared" si="7"/>
        <v>CE01ISSM-MFC31</v>
      </c>
      <c r="K82" s="218" t="s">
        <v>373</v>
      </c>
      <c r="L82" s="211" t="s">
        <v>894</v>
      </c>
      <c r="M82" s="220" t="s">
        <v>861</v>
      </c>
      <c r="N82" s="220" t="s">
        <v>306</v>
      </c>
      <c r="O82" s="221" t="s">
        <v>357</v>
      </c>
      <c r="P82" s="220" t="s">
        <v>120</v>
      </c>
      <c r="Q82" s="218" t="s">
        <v>236</v>
      </c>
      <c r="R82" s="215" t="str">
        <f t="shared" si="10"/>
        <v>CE01ISSM-MFC31-00-CPMENG000</v>
      </c>
    </row>
    <row r="83" spans="1:18" s="73" customFormat="1" ht="13.5" customHeight="1" x14ac:dyDescent="0.3">
      <c r="A83" s="219"/>
      <c r="B83" s="211" t="s">
        <v>69</v>
      </c>
      <c r="C83" s="212"/>
      <c r="D83" s="257" t="s">
        <v>75</v>
      </c>
      <c r="E83" s="260" t="s">
        <v>29</v>
      </c>
      <c r="F83" s="212"/>
      <c r="G83" s="212"/>
      <c r="H83" s="213" t="s">
        <v>61</v>
      </c>
      <c r="I83" s="218" t="s">
        <v>371</v>
      </c>
      <c r="J83" s="220" t="str">
        <f t="shared" si="7"/>
        <v>CE01ISSM-MFD35</v>
      </c>
      <c r="K83" s="218" t="s">
        <v>373</v>
      </c>
      <c r="L83" s="211" t="s">
        <v>892</v>
      </c>
      <c r="M83" s="220" t="s">
        <v>862</v>
      </c>
      <c r="N83" s="220" t="s">
        <v>306</v>
      </c>
      <c r="O83" s="221" t="s">
        <v>357</v>
      </c>
      <c r="P83" s="220" t="s">
        <v>120</v>
      </c>
      <c r="Q83" s="218" t="s">
        <v>236</v>
      </c>
      <c r="R83" s="215" t="str">
        <f t="shared" si="10"/>
        <v>CE01ISSM-MFD35-00-DCLENG000</v>
      </c>
    </row>
    <row r="84" spans="1:18" s="73" customFormat="1" ht="13.5" customHeight="1" x14ac:dyDescent="0.3">
      <c r="A84" s="219"/>
      <c r="B84" s="211" t="s">
        <v>69</v>
      </c>
      <c r="C84" s="212"/>
      <c r="D84" s="257" t="s">
        <v>75</v>
      </c>
      <c r="E84" s="260" t="s">
        <v>29</v>
      </c>
      <c r="F84" s="212"/>
      <c r="G84" s="212"/>
      <c r="H84" s="213" t="s">
        <v>61</v>
      </c>
      <c r="I84" s="218" t="s">
        <v>372</v>
      </c>
      <c r="J84" s="220" t="str">
        <f t="shared" si="7"/>
        <v>CE01ISSM-MFD37</v>
      </c>
      <c r="K84" s="218" t="s">
        <v>373</v>
      </c>
      <c r="L84" s="211" t="s">
        <v>893</v>
      </c>
      <c r="M84" s="220" t="s">
        <v>862</v>
      </c>
      <c r="N84" s="220" t="s">
        <v>306</v>
      </c>
      <c r="O84" s="221" t="s">
        <v>357</v>
      </c>
      <c r="P84" s="220" t="s">
        <v>120</v>
      </c>
      <c r="Q84" s="218" t="s">
        <v>236</v>
      </c>
      <c r="R84" s="215" t="str">
        <f t="shared" si="10"/>
        <v>CE01ISSM-MFD37-00-DCLENG000</v>
      </c>
    </row>
    <row r="85" spans="1:18" s="73" customFormat="1" ht="13.5" customHeight="1" x14ac:dyDescent="0.3">
      <c r="A85" s="243"/>
      <c r="B85" s="211" t="s">
        <v>69</v>
      </c>
      <c r="C85" s="212"/>
      <c r="D85" s="257" t="s">
        <v>75</v>
      </c>
      <c r="E85" s="218" t="s">
        <v>29</v>
      </c>
      <c r="F85" s="212"/>
      <c r="G85" s="212"/>
      <c r="H85" s="213" t="s">
        <v>61</v>
      </c>
      <c r="I85" s="218" t="s">
        <v>371</v>
      </c>
      <c r="J85" s="220" t="str">
        <f t="shared" ref="J85:J94" si="11">CONCATENATE(B85,D85,E85,"-",H85,I85)</f>
        <v>CE01ISSM-MFD35</v>
      </c>
      <c r="K85" s="218" t="s">
        <v>75</v>
      </c>
      <c r="L85" s="211" t="s">
        <v>43</v>
      </c>
      <c r="M85" s="220" t="str">
        <f>VLOOKUP(L85,Sensors!A$4:B$54,2,FALSE)</f>
        <v>VEL3D</v>
      </c>
      <c r="N85" s="220" t="s">
        <v>308</v>
      </c>
      <c r="O85" s="221" t="s">
        <v>357</v>
      </c>
      <c r="P85" s="220" t="s">
        <v>120</v>
      </c>
      <c r="Q85" s="218" t="s">
        <v>236</v>
      </c>
      <c r="R85" s="215" t="str">
        <f t="shared" si="10"/>
        <v>CE01ISSM-MFD35-01-VEL3DD000</v>
      </c>
    </row>
    <row r="86" spans="1:18" s="73" customFormat="1" ht="13.5" customHeight="1" x14ac:dyDescent="0.3">
      <c r="A86" s="243"/>
      <c r="B86" s="211" t="s">
        <v>69</v>
      </c>
      <c r="C86" s="212"/>
      <c r="D86" s="257" t="s">
        <v>75</v>
      </c>
      <c r="E86" s="218" t="s">
        <v>29</v>
      </c>
      <c r="F86" s="212"/>
      <c r="G86" s="212"/>
      <c r="H86" s="213" t="s">
        <v>61</v>
      </c>
      <c r="I86" s="218" t="s">
        <v>371</v>
      </c>
      <c r="J86" s="220" t="str">
        <f t="shared" si="11"/>
        <v>CE01ISSM-MFD35</v>
      </c>
      <c r="K86" s="218" t="s">
        <v>76</v>
      </c>
      <c r="L86" s="211" t="s">
        <v>10</v>
      </c>
      <c r="M86" s="220" t="str">
        <f>VLOOKUP(L86,Sensors!A$4:B$54,2,FALSE)</f>
        <v>PRESF</v>
      </c>
      <c r="N86" s="220" t="s">
        <v>195</v>
      </c>
      <c r="O86" s="221" t="s">
        <v>357</v>
      </c>
      <c r="P86" s="220" t="s">
        <v>120</v>
      </c>
      <c r="Q86" s="218" t="s">
        <v>236</v>
      </c>
      <c r="R86" s="215" t="str">
        <f t="shared" si="10"/>
        <v>CE01ISSM-MFD35-02-PRESFA000</v>
      </c>
    </row>
    <row r="87" spans="1:18" s="73" customFormat="1" ht="13.5" customHeight="1" x14ac:dyDescent="0.3">
      <c r="A87" s="243"/>
      <c r="B87" s="211" t="s">
        <v>69</v>
      </c>
      <c r="C87" s="212"/>
      <c r="D87" s="257" t="s">
        <v>75</v>
      </c>
      <c r="E87" s="218" t="s">
        <v>29</v>
      </c>
      <c r="F87" s="212"/>
      <c r="G87" s="212"/>
      <c r="H87" s="213" t="s">
        <v>61</v>
      </c>
      <c r="I87" s="218" t="s">
        <v>371</v>
      </c>
      <c r="J87" s="220" t="str">
        <f t="shared" si="11"/>
        <v>CE01ISSM-MFD35</v>
      </c>
      <c r="K87" s="218" t="s">
        <v>77</v>
      </c>
      <c r="L87" s="211" t="s">
        <v>312</v>
      </c>
      <c r="M87" s="220" t="str">
        <f>VLOOKUP(L87,Sensors!A$4:B$54,2,FALSE)</f>
        <v>ADCPT</v>
      </c>
      <c r="N87" s="220" t="s">
        <v>331</v>
      </c>
      <c r="O87" s="221" t="s">
        <v>357</v>
      </c>
      <c r="P87" s="220" t="s">
        <v>120</v>
      </c>
      <c r="Q87" s="218" t="s">
        <v>236</v>
      </c>
      <c r="R87" s="215" t="str">
        <f t="shared" si="10"/>
        <v>CE01ISSM-MFD35-04-ADCPTM000</v>
      </c>
    </row>
    <row r="88" spans="1:18" s="73" customFormat="1" ht="13.5" customHeight="1" x14ac:dyDescent="0.3">
      <c r="A88" s="243"/>
      <c r="B88" s="211" t="s">
        <v>69</v>
      </c>
      <c r="C88" s="212"/>
      <c r="D88" s="257" t="s">
        <v>75</v>
      </c>
      <c r="E88" s="218" t="s">
        <v>29</v>
      </c>
      <c r="F88" s="212"/>
      <c r="G88" s="212"/>
      <c r="H88" s="213" t="s">
        <v>61</v>
      </c>
      <c r="I88" s="218" t="s">
        <v>371</v>
      </c>
      <c r="J88" s="220" t="str">
        <f t="shared" si="11"/>
        <v>CE01ISSM-MFD35</v>
      </c>
      <c r="K88" s="218" t="s">
        <v>78</v>
      </c>
      <c r="L88" s="211" t="s">
        <v>208</v>
      </c>
      <c r="M88" s="220" t="str">
        <f>VLOOKUP(L88,Sensors!A$4:B$54,2,FALSE)</f>
        <v>PCO2W</v>
      </c>
      <c r="N88" s="220" t="s">
        <v>309</v>
      </c>
      <c r="O88" s="221" t="s">
        <v>357</v>
      </c>
      <c r="P88" s="220" t="s">
        <v>120</v>
      </c>
      <c r="Q88" s="218" t="s">
        <v>236</v>
      </c>
      <c r="R88" s="215" t="str">
        <f t="shared" si="10"/>
        <v>CE01ISSM-MFD35-05-PCO2WB000</v>
      </c>
    </row>
    <row r="89" spans="1:18" s="73" customFormat="1" ht="13.5" customHeight="1" x14ac:dyDescent="0.3">
      <c r="A89" s="243"/>
      <c r="B89" s="211" t="s">
        <v>69</v>
      </c>
      <c r="C89" s="212"/>
      <c r="D89" s="257" t="s">
        <v>75</v>
      </c>
      <c r="E89" s="218" t="s">
        <v>29</v>
      </c>
      <c r="F89" s="212"/>
      <c r="G89" s="212"/>
      <c r="H89" s="213" t="s">
        <v>61</v>
      </c>
      <c r="I89" s="218" t="s">
        <v>371</v>
      </c>
      <c r="J89" s="220" t="str">
        <f t="shared" si="11"/>
        <v>CE01ISSM-MFD35</v>
      </c>
      <c r="K89" s="218" t="s">
        <v>91</v>
      </c>
      <c r="L89" s="211" t="s">
        <v>16</v>
      </c>
      <c r="M89" s="220" t="str">
        <f>VLOOKUP(L89,Sensors!A$4:B$54,2,FALSE)</f>
        <v>PHSEN</v>
      </c>
      <c r="N89" s="220" t="s">
        <v>308</v>
      </c>
      <c r="O89" s="221" t="s">
        <v>357</v>
      </c>
      <c r="P89" s="220" t="s">
        <v>120</v>
      </c>
      <c r="Q89" s="218" t="s">
        <v>236</v>
      </c>
      <c r="R89" s="215" t="str">
        <f t="shared" si="10"/>
        <v>CE01ISSM-MFD35-06-PHSEND000</v>
      </c>
    </row>
    <row r="90" spans="1:18" s="73" customFormat="1" ht="13.5" customHeight="1" x14ac:dyDescent="0.3">
      <c r="A90" s="243"/>
      <c r="B90" s="211" t="s">
        <v>69</v>
      </c>
      <c r="C90" s="212"/>
      <c r="D90" s="257" t="s">
        <v>75</v>
      </c>
      <c r="E90" s="218" t="s">
        <v>29</v>
      </c>
      <c r="F90" s="212"/>
      <c r="G90" s="212"/>
      <c r="H90" s="213" t="s">
        <v>61</v>
      </c>
      <c r="I90" s="218" t="s">
        <v>372</v>
      </c>
      <c r="J90" s="220" t="str">
        <f t="shared" si="11"/>
        <v>CE01ISSM-MFD37</v>
      </c>
      <c r="K90" s="218" t="s">
        <v>75</v>
      </c>
      <c r="L90" s="211" t="s">
        <v>163</v>
      </c>
      <c r="M90" s="220" t="str">
        <f>VLOOKUP(L90,Sensors!A$4:B$54,2,FALSE)</f>
        <v>OPTAA</v>
      </c>
      <c r="N90" s="220" t="s">
        <v>308</v>
      </c>
      <c r="O90" s="221" t="s">
        <v>357</v>
      </c>
      <c r="P90" s="220" t="s">
        <v>120</v>
      </c>
      <c r="Q90" s="218" t="s">
        <v>236</v>
      </c>
      <c r="R90" s="215" t="str">
        <f t="shared" si="10"/>
        <v>CE01ISSM-MFD37-01-OPTAAD000</v>
      </c>
    </row>
    <row r="91" spans="1:18" s="73" customFormat="1" ht="13.5" customHeight="1" x14ac:dyDescent="0.3">
      <c r="A91" s="243"/>
      <c r="B91" s="211" t="s">
        <v>69</v>
      </c>
      <c r="C91" s="212"/>
      <c r="D91" s="257" t="s">
        <v>75</v>
      </c>
      <c r="E91" s="218" t="s">
        <v>29</v>
      </c>
      <c r="F91" s="212"/>
      <c r="G91" s="212"/>
      <c r="H91" s="213" t="s">
        <v>61</v>
      </c>
      <c r="I91" s="218" t="s">
        <v>372</v>
      </c>
      <c r="J91" s="220" t="str">
        <f t="shared" si="11"/>
        <v>CE01ISSM-MFD37</v>
      </c>
      <c r="K91" s="218" t="s">
        <v>79</v>
      </c>
      <c r="L91" s="211" t="s">
        <v>40</v>
      </c>
      <c r="M91" s="220" t="str">
        <f>VLOOKUP(L91,Sensors!A$4:B$54,2,FALSE)</f>
        <v>CTDBP</v>
      </c>
      <c r="N91" s="220" t="s">
        <v>305</v>
      </c>
      <c r="O91" s="221" t="s">
        <v>357</v>
      </c>
      <c r="P91" s="220" t="s">
        <v>120</v>
      </c>
      <c r="Q91" s="218" t="s">
        <v>236</v>
      </c>
      <c r="R91" s="215" t="str">
        <f t="shared" si="10"/>
        <v>CE01ISSM-MFD37-03-CTDBPC000</v>
      </c>
    </row>
    <row r="92" spans="1:18" s="73" customFormat="1" ht="13.5" customHeight="1" x14ac:dyDescent="0.3">
      <c r="A92" s="243"/>
      <c r="B92" s="211" t="s">
        <v>69</v>
      </c>
      <c r="C92" s="212"/>
      <c r="D92" s="257" t="s">
        <v>75</v>
      </c>
      <c r="E92" s="218" t="s">
        <v>29</v>
      </c>
      <c r="F92" s="212"/>
      <c r="G92" s="174"/>
      <c r="H92" s="213" t="s">
        <v>61</v>
      </c>
      <c r="I92" s="218" t="s">
        <v>372</v>
      </c>
      <c r="J92" s="220" t="str">
        <f t="shared" si="11"/>
        <v>CE01ISSM-MFD37</v>
      </c>
      <c r="K92" s="218" t="s">
        <v>79</v>
      </c>
      <c r="L92" s="211" t="s">
        <v>101</v>
      </c>
      <c r="M92" s="220" t="str">
        <f>VLOOKUP(L92,Sensors!A$4:B$54,2,FALSE)</f>
        <v>DOSTA</v>
      </c>
      <c r="N92" s="220" t="s">
        <v>308</v>
      </c>
      <c r="O92" s="221" t="s">
        <v>357</v>
      </c>
      <c r="P92" s="220" t="s">
        <v>120</v>
      </c>
      <c r="Q92" s="218" t="s">
        <v>236</v>
      </c>
      <c r="R92" s="215" t="str">
        <f t="shared" si="10"/>
        <v>CE01ISSM-MFD37-03-DOSTAD000</v>
      </c>
    </row>
    <row r="93" spans="1:18" s="73" customFormat="1" ht="13.5" customHeight="1" x14ac:dyDescent="0.3">
      <c r="A93" s="243"/>
      <c r="B93" s="211" t="s">
        <v>69</v>
      </c>
      <c r="C93" s="212"/>
      <c r="D93" s="257" t="s">
        <v>75</v>
      </c>
      <c r="E93" s="218" t="s">
        <v>29</v>
      </c>
      <c r="F93" s="212"/>
      <c r="G93" s="212"/>
      <c r="H93" s="213" t="s">
        <v>61</v>
      </c>
      <c r="I93" s="218" t="s">
        <v>372</v>
      </c>
      <c r="J93" s="220" t="str">
        <f t="shared" si="11"/>
        <v>CE01ISSM-MFD37</v>
      </c>
      <c r="K93" s="218" t="s">
        <v>91</v>
      </c>
      <c r="L93" s="211" t="s">
        <v>114</v>
      </c>
      <c r="M93" s="220" t="str">
        <f>VLOOKUP(L93,Sensors!A$4:B$54,2,FALSE)</f>
        <v>CAMDS</v>
      </c>
      <c r="N93" s="220" t="s">
        <v>195</v>
      </c>
      <c r="O93" s="221" t="s">
        <v>357</v>
      </c>
      <c r="P93" s="220" t="s">
        <v>120</v>
      </c>
      <c r="Q93" s="218" t="s">
        <v>236</v>
      </c>
      <c r="R93" s="215" t="str">
        <f t="shared" si="10"/>
        <v>CE01ISSM-MFD37-06-CAMDSA000</v>
      </c>
    </row>
    <row r="94" spans="1:18" s="73" customFormat="1" ht="13.5" customHeight="1" x14ac:dyDescent="0.3">
      <c r="A94" s="243"/>
      <c r="B94" s="211" t="s">
        <v>69</v>
      </c>
      <c r="C94" s="212"/>
      <c r="D94" s="257" t="s">
        <v>75</v>
      </c>
      <c r="E94" s="218" t="s">
        <v>29</v>
      </c>
      <c r="F94" s="212"/>
      <c r="G94" s="212"/>
      <c r="H94" s="213" t="s">
        <v>61</v>
      </c>
      <c r="I94" s="218" t="s">
        <v>372</v>
      </c>
      <c r="J94" s="220" t="str">
        <f t="shared" si="11"/>
        <v>CE01ISSM-MFD37</v>
      </c>
      <c r="K94" s="218" t="s">
        <v>92</v>
      </c>
      <c r="L94" s="211" t="s">
        <v>280</v>
      </c>
      <c r="M94" s="220" t="str">
        <f>VLOOKUP(L94,Sensors!A$4:B$54,2,FALSE)</f>
        <v>ZPLSC</v>
      </c>
      <c r="N94" s="220" t="s">
        <v>305</v>
      </c>
      <c r="O94" s="221" t="s">
        <v>357</v>
      </c>
      <c r="P94" s="220" t="s">
        <v>120</v>
      </c>
      <c r="Q94" s="218" t="s">
        <v>236</v>
      </c>
      <c r="R94" s="215" t="str">
        <f t="shared" si="10"/>
        <v>CE01ISSM-MFD37-07-ZPLSCC000</v>
      </c>
    </row>
    <row r="95" spans="1:18" s="73" customFormat="1" ht="13.5" customHeight="1" x14ac:dyDescent="0.3">
      <c r="A95" s="268"/>
      <c r="B95" s="249"/>
      <c r="C95" s="250"/>
      <c r="D95" s="249"/>
      <c r="E95" s="251"/>
      <c r="F95" s="250"/>
      <c r="G95" s="250"/>
      <c r="H95" s="252"/>
      <c r="I95" s="251"/>
      <c r="J95" s="253"/>
      <c r="K95" s="251"/>
      <c r="L95" s="269" t="s">
        <v>7</v>
      </c>
      <c r="M95" s="254">
        <f>COUNTA(M97:M105)</f>
        <v>9</v>
      </c>
      <c r="N95" s="251"/>
      <c r="O95" s="251"/>
      <c r="P95" s="255"/>
      <c r="Q95" s="251"/>
      <c r="R95" s="256"/>
    </row>
    <row r="96" spans="1:18" s="73" customFormat="1" ht="13.5" customHeight="1" x14ac:dyDescent="0.3">
      <c r="A96" s="243"/>
      <c r="B96" s="211" t="s">
        <v>69</v>
      </c>
      <c r="C96" s="212" t="s">
        <v>449</v>
      </c>
      <c r="D96" s="257" t="s">
        <v>75</v>
      </c>
      <c r="E96" s="218" t="s">
        <v>897</v>
      </c>
      <c r="F96" s="212" t="str">
        <f>CONCATENATE(B96,D96,E96)</f>
        <v>CE01ISSP</v>
      </c>
      <c r="G96" s="212" t="s">
        <v>908</v>
      </c>
      <c r="H96" s="213"/>
      <c r="I96" s="218"/>
      <c r="J96" s="220" t="str">
        <f>F96</f>
        <v>CE01ISSP</v>
      </c>
      <c r="K96" s="218"/>
      <c r="L96" s="211"/>
      <c r="M96" s="220"/>
      <c r="N96" s="220"/>
      <c r="O96" s="220"/>
      <c r="P96" s="218"/>
      <c r="Q96" s="218"/>
      <c r="R96" s="215" t="str">
        <f>F96</f>
        <v>CE01ISSP</v>
      </c>
    </row>
    <row r="97" spans="1:245" s="73" customFormat="1" ht="13.5" customHeight="1" x14ac:dyDescent="0.3">
      <c r="A97" s="239"/>
      <c r="B97" s="211" t="s">
        <v>69</v>
      </c>
      <c r="C97" s="212"/>
      <c r="D97" s="218" t="s">
        <v>75</v>
      </c>
      <c r="E97" s="218" t="s">
        <v>897</v>
      </c>
      <c r="F97" s="212"/>
      <c r="G97" s="212" t="s">
        <v>909</v>
      </c>
      <c r="H97" s="213" t="s">
        <v>74</v>
      </c>
      <c r="I97" s="218" t="s">
        <v>218</v>
      </c>
      <c r="J97" s="220" t="str">
        <f>CONCATENATE(B97,D97,E97,"-",H97,I97)</f>
        <v>CE01ISSP-SP001</v>
      </c>
      <c r="K97" s="270" t="s">
        <v>373</v>
      </c>
      <c r="L97" s="212" t="s">
        <v>865</v>
      </c>
      <c r="M97" s="220" t="s">
        <v>896</v>
      </c>
      <c r="N97" s="218" t="s">
        <v>306</v>
      </c>
      <c r="O97" s="270" t="s">
        <v>357</v>
      </c>
      <c r="P97" s="220" t="s">
        <v>816</v>
      </c>
      <c r="Q97" s="218" t="s">
        <v>236</v>
      </c>
      <c r="R97" s="215" t="str">
        <f>CONCATENATE(B97,D97,E97,"-",H97,I97,"-",K97,"-",M97,N97,O97)</f>
        <v>CE01ISSP-SP001-00-SPPENG000</v>
      </c>
    </row>
    <row r="98" spans="1:245" s="73" customFormat="1" ht="13.5" customHeight="1" x14ac:dyDescent="0.3">
      <c r="A98" s="243"/>
      <c r="B98" s="211" t="s">
        <v>69</v>
      </c>
      <c r="C98" s="212"/>
      <c r="D98" s="257" t="s">
        <v>75</v>
      </c>
      <c r="E98" s="218" t="s">
        <v>897</v>
      </c>
      <c r="F98" s="212"/>
      <c r="G98" s="212"/>
      <c r="H98" s="213" t="s">
        <v>74</v>
      </c>
      <c r="I98" s="218" t="s">
        <v>218</v>
      </c>
      <c r="J98" s="220" t="str">
        <f t="shared" ref="J98:J105" si="12">CONCATENATE(B98,D98,E98,"-",H98,I98)</f>
        <v>CE01ISSP-SP001</v>
      </c>
      <c r="K98" s="218" t="s">
        <v>76</v>
      </c>
      <c r="L98" s="211" t="s">
        <v>101</v>
      </c>
      <c r="M98" s="220" t="str">
        <f>VLOOKUP(L98,Sensors!A$4:B$54,2,FALSE)</f>
        <v>DOSTA</v>
      </c>
      <c r="N98" s="220" t="s">
        <v>334</v>
      </c>
      <c r="O98" s="221" t="s">
        <v>357</v>
      </c>
      <c r="P98" s="220" t="s">
        <v>816</v>
      </c>
      <c r="Q98" s="218" t="s">
        <v>236</v>
      </c>
      <c r="R98" s="215" t="str">
        <f t="shared" ref="R98:R105" si="13">CONCATENATE(B98,D98,E98,"-",H98,I98,"-",K98,"-",M98,N98,O98)</f>
        <v>CE01ISSP-SP001-02-DOSTAJ000</v>
      </c>
    </row>
    <row r="99" spans="1:245" s="73" customFormat="1" ht="13.5" customHeight="1" x14ac:dyDescent="0.3">
      <c r="A99" s="243"/>
      <c r="B99" s="211" t="s">
        <v>69</v>
      </c>
      <c r="C99" s="212"/>
      <c r="D99" s="257" t="s">
        <v>75</v>
      </c>
      <c r="E99" s="218" t="s">
        <v>897</v>
      </c>
      <c r="F99" s="212"/>
      <c r="G99" s="212"/>
      <c r="H99" s="213" t="s">
        <v>74</v>
      </c>
      <c r="I99" s="218" t="s">
        <v>218</v>
      </c>
      <c r="J99" s="220" t="str">
        <f t="shared" si="12"/>
        <v>CE01ISSP-SP001</v>
      </c>
      <c r="K99" s="218" t="s">
        <v>77</v>
      </c>
      <c r="L99" s="211" t="s">
        <v>163</v>
      </c>
      <c r="M99" s="220" t="str">
        <f>VLOOKUP(L99,Sensors!A$4:B$54,2,FALSE)</f>
        <v>OPTAA</v>
      </c>
      <c r="N99" s="220" t="s">
        <v>334</v>
      </c>
      <c r="O99" s="221" t="s">
        <v>357</v>
      </c>
      <c r="P99" s="220" t="s">
        <v>816</v>
      </c>
      <c r="Q99" s="218" t="s">
        <v>236</v>
      </c>
      <c r="R99" s="215" t="str">
        <f t="shared" si="13"/>
        <v>CE01ISSP-SP001-04-OPTAAJ000</v>
      </c>
    </row>
    <row r="100" spans="1:245" s="73" customFormat="1" ht="13.5" customHeight="1" x14ac:dyDescent="0.3">
      <c r="A100" s="243"/>
      <c r="B100" s="211" t="s">
        <v>69</v>
      </c>
      <c r="C100" s="212"/>
      <c r="D100" s="257" t="s">
        <v>75</v>
      </c>
      <c r="E100" s="218" t="s">
        <v>897</v>
      </c>
      <c r="F100" s="212"/>
      <c r="G100" s="212"/>
      <c r="H100" s="213" t="s">
        <v>74</v>
      </c>
      <c r="I100" s="218" t="s">
        <v>218</v>
      </c>
      <c r="J100" s="220" t="str">
        <f t="shared" si="12"/>
        <v>CE01ISSP-SP001</v>
      </c>
      <c r="K100" s="218" t="s">
        <v>78</v>
      </c>
      <c r="L100" s="212" t="s">
        <v>39</v>
      </c>
      <c r="M100" s="220" t="str">
        <f>VLOOKUP(L100,Sensors!A$4:B$54,2,FALSE)</f>
        <v>VELPT</v>
      </c>
      <c r="N100" s="220" t="s">
        <v>334</v>
      </c>
      <c r="O100" s="221" t="s">
        <v>357</v>
      </c>
      <c r="P100" s="220" t="s">
        <v>816</v>
      </c>
      <c r="Q100" s="218" t="s">
        <v>236</v>
      </c>
      <c r="R100" s="215" t="str">
        <f t="shared" si="13"/>
        <v>CE01ISSP-SP001-05-VELPTJ000</v>
      </c>
    </row>
    <row r="101" spans="1:245" s="73" customFormat="1" ht="13.5" customHeight="1" x14ac:dyDescent="0.3">
      <c r="A101" s="243"/>
      <c r="B101" s="211" t="s">
        <v>69</v>
      </c>
      <c r="C101" s="212"/>
      <c r="D101" s="257" t="s">
        <v>75</v>
      </c>
      <c r="E101" s="218" t="s">
        <v>897</v>
      </c>
      <c r="F101" s="212"/>
      <c r="G101" s="212"/>
      <c r="H101" s="213" t="s">
        <v>74</v>
      </c>
      <c r="I101" s="218" t="s">
        <v>218</v>
      </c>
      <c r="J101" s="220" t="str">
        <f t="shared" si="12"/>
        <v>CE01ISSP-SP001</v>
      </c>
      <c r="K101" s="218" t="s">
        <v>91</v>
      </c>
      <c r="L101" s="211" t="s">
        <v>134</v>
      </c>
      <c r="M101" s="220" t="str">
        <f>VLOOKUP(L101,Sensors!A$4:B$54,2,FALSE)</f>
        <v>NUTNR</v>
      </c>
      <c r="N101" s="220" t="s">
        <v>334</v>
      </c>
      <c r="O101" s="221" t="s">
        <v>357</v>
      </c>
      <c r="P101" s="220" t="s">
        <v>816</v>
      </c>
      <c r="Q101" s="218" t="s">
        <v>236</v>
      </c>
      <c r="R101" s="215" t="str">
        <f t="shared" si="13"/>
        <v>CE01ISSP-SP001-06-NUTNRJ000</v>
      </c>
    </row>
    <row r="102" spans="1:245" s="73" customFormat="1" ht="13.5" customHeight="1" x14ac:dyDescent="0.3">
      <c r="A102" s="243"/>
      <c r="B102" s="211" t="s">
        <v>69</v>
      </c>
      <c r="C102" s="212"/>
      <c r="D102" s="257" t="s">
        <v>75</v>
      </c>
      <c r="E102" s="218" t="s">
        <v>897</v>
      </c>
      <c r="F102" s="212"/>
      <c r="G102" s="212"/>
      <c r="H102" s="213" t="s">
        <v>74</v>
      </c>
      <c r="I102" s="218" t="s">
        <v>218</v>
      </c>
      <c r="J102" s="220" t="str">
        <f t="shared" si="12"/>
        <v>CE01ISSP-SP001</v>
      </c>
      <c r="K102" s="218" t="s">
        <v>92</v>
      </c>
      <c r="L102" s="211" t="s">
        <v>135</v>
      </c>
      <c r="M102" s="220" t="str">
        <f>VLOOKUP(L102,Sensors!A$4:B$54,2,FALSE)</f>
        <v>SPKIR</v>
      </c>
      <c r="N102" s="220" t="s">
        <v>334</v>
      </c>
      <c r="O102" s="221" t="s">
        <v>357</v>
      </c>
      <c r="P102" s="220" t="s">
        <v>816</v>
      </c>
      <c r="Q102" s="218" t="s">
        <v>236</v>
      </c>
      <c r="R102" s="215" t="str">
        <f t="shared" si="13"/>
        <v>CE01ISSP-SP001-07-SPKIRJ000</v>
      </c>
    </row>
    <row r="103" spans="1:245" s="79" customFormat="1" ht="13.5" customHeight="1" x14ac:dyDescent="0.3">
      <c r="A103" s="243"/>
      <c r="B103" s="211" t="s">
        <v>69</v>
      </c>
      <c r="C103" s="212"/>
      <c r="D103" s="257" t="s">
        <v>75</v>
      </c>
      <c r="E103" s="218" t="s">
        <v>897</v>
      </c>
      <c r="F103" s="212"/>
      <c r="G103" s="212"/>
      <c r="H103" s="213" t="s">
        <v>74</v>
      </c>
      <c r="I103" s="218" t="s">
        <v>218</v>
      </c>
      <c r="J103" s="220" t="str">
        <f t="shared" si="12"/>
        <v>CE01ISSP-SP001</v>
      </c>
      <c r="K103" s="218" t="s">
        <v>93</v>
      </c>
      <c r="L103" s="211" t="s">
        <v>164</v>
      </c>
      <c r="M103" s="220" t="str">
        <f>VLOOKUP(L103,Sensors!A$4:B$54,2,FALSE)</f>
        <v>FLORT</v>
      </c>
      <c r="N103" s="220" t="s">
        <v>334</v>
      </c>
      <c r="O103" s="221" t="s">
        <v>357</v>
      </c>
      <c r="P103" s="220" t="s">
        <v>816</v>
      </c>
      <c r="Q103" s="218" t="s">
        <v>236</v>
      </c>
      <c r="R103" s="215" t="str">
        <f t="shared" si="13"/>
        <v>CE01ISSP-SP001-08-FLORTJ000</v>
      </c>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c r="GD103" s="69"/>
      <c r="GE103" s="69"/>
      <c r="GF103" s="69"/>
      <c r="GG103" s="69"/>
      <c r="GH103" s="69"/>
      <c r="GI103" s="69"/>
      <c r="GJ103" s="69"/>
      <c r="GK103" s="69"/>
      <c r="GL103" s="69"/>
      <c r="GM103" s="69"/>
      <c r="GN103" s="69"/>
      <c r="GO103" s="69"/>
      <c r="GP103" s="69"/>
      <c r="GQ103" s="69"/>
      <c r="GR103" s="69"/>
      <c r="GS103" s="69"/>
      <c r="GT103" s="69"/>
      <c r="GU103" s="69"/>
      <c r="GV103" s="69"/>
      <c r="GW103" s="69"/>
      <c r="GX103" s="69"/>
      <c r="GY103" s="69"/>
      <c r="GZ103" s="69"/>
      <c r="HA103" s="69"/>
      <c r="HB103" s="69"/>
      <c r="HC103" s="69"/>
      <c r="HD103" s="69"/>
      <c r="HE103" s="69"/>
      <c r="HF103" s="69"/>
      <c r="HG103" s="69"/>
      <c r="HH103" s="69"/>
      <c r="HI103" s="69"/>
      <c r="HJ103" s="69"/>
      <c r="HK103" s="69"/>
      <c r="HL103" s="69"/>
      <c r="HM103" s="69"/>
      <c r="HN103" s="69"/>
      <c r="HO103" s="69"/>
      <c r="HP103" s="69"/>
      <c r="HQ103" s="69"/>
      <c r="HR103" s="69"/>
      <c r="HS103" s="69"/>
      <c r="HT103" s="69"/>
      <c r="HU103" s="69"/>
      <c r="HV103" s="69"/>
      <c r="HW103" s="69"/>
      <c r="HX103" s="69"/>
      <c r="HY103" s="69"/>
      <c r="HZ103" s="69"/>
      <c r="IA103" s="69"/>
      <c r="IB103" s="69"/>
      <c r="IC103" s="69"/>
      <c r="ID103" s="69"/>
      <c r="IE103" s="69"/>
      <c r="IF103" s="69"/>
      <c r="IG103" s="69"/>
      <c r="IH103" s="69"/>
      <c r="II103" s="69"/>
      <c r="IJ103" s="69"/>
      <c r="IK103" s="69"/>
    </row>
    <row r="104" spans="1:245" s="69" customFormat="1" ht="13.5" customHeight="1" x14ac:dyDescent="0.3">
      <c r="A104" s="243"/>
      <c r="B104" s="211" t="s">
        <v>69</v>
      </c>
      <c r="C104" s="212"/>
      <c r="D104" s="257" t="s">
        <v>75</v>
      </c>
      <c r="E104" s="218" t="s">
        <v>897</v>
      </c>
      <c r="F104" s="212"/>
      <c r="G104" s="212"/>
      <c r="H104" s="213" t="s">
        <v>74</v>
      </c>
      <c r="I104" s="218" t="s">
        <v>218</v>
      </c>
      <c r="J104" s="220" t="str">
        <f t="shared" si="12"/>
        <v>CE01ISSP-SP001</v>
      </c>
      <c r="K104" s="218" t="s">
        <v>136</v>
      </c>
      <c r="L104" s="211" t="s">
        <v>102</v>
      </c>
      <c r="M104" s="220" t="str">
        <f>VLOOKUP(L104,Sensors!A$4:B$54,2,FALSE)</f>
        <v>CTDPF</v>
      </c>
      <c r="N104" s="220" t="s">
        <v>334</v>
      </c>
      <c r="O104" s="221" t="s">
        <v>357</v>
      </c>
      <c r="P104" s="220" t="s">
        <v>816</v>
      </c>
      <c r="Q104" s="218" t="s">
        <v>236</v>
      </c>
      <c r="R104" s="215" t="str">
        <f t="shared" si="13"/>
        <v>CE01ISSP-SP001-09-CTDPFJ000</v>
      </c>
    </row>
    <row r="105" spans="1:245" s="73" customFormat="1" ht="13.5" customHeight="1" x14ac:dyDescent="0.3">
      <c r="A105" s="243"/>
      <c r="B105" s="211" t="s">
        <v>69</v>
      </c>
      <c r="C105" s="212"/>
      <c r="D105" s="257" t="s">
        <v>75</v>
      </c>
      <c r="E105" s="218" t="s">
        <v>897</v>
      </c>
      <c r="F105" s="212"/>
      <c r="G105" s="212"/>
      <c r="H105" s="213" t="s">
        <v>74</v>
      </c>
      <c r="I105" s="218" t="s">
        <v>218</v>
      </c>
      <c r="J105" s="220" t="str">
        <f t="shared" si="12"/>
        <v>CE01ISSP-SP001</v>
      </c>
      <c r="K105" s="218" t="s">
        <v>127</v>
      </c>
      <c r="L105" s="211" t="s">
        <v>165</v>
      </c>
      <c r="M105" s="220" t="str">
        <f>VLOOKUP(L105,Sensors!A$4:B$54,2,FALSE)</f>
        <v>PARAD</v>
      </c>
      <c r="N105" s="220" t="s">
        <v>334</v>
      </c>
      <c r="O105" s="221" t="s">
        <v>357</v>
      </c>
      <c r="P105" s="220" t="s">
        <v>816</v>
      </c>
      <c r="Q105" s="218" t="s">
        <v>236</v>
      </c>
      <c r="R105" s="215" t="str">
        <f t="shared" si="13"/>
        <v>CE01ISSP-SP001-10-PARADJ000</v>
      </c>
    </row>
    <row r="106" spans="1:245" s="73" customFormat="1" ht="13.5" customHeight="1" x14ac:dyDescent="0.3">
      <c r="A106" s="268"/>
      <c r="B106" s="249"/>
      <c r="C106" s="250"/>
      <c r="D106" s="249"/>
      <c r="E106" s="251"/>
      <c r="F106" s="250"/>
      <c r="G106" s="250"/>
      <c r="H106" s="252"/>
      <c r="I106" s="258" t="s">
        <v>235</v>
      </c>
      <c r="J106" s="253"/>
      <c r="K106" s="258" t="s">
        <v>35</v>
      </c>
      <c r="L106" s="269" t="s">
        <v>7</v>
      </c>
      <c r="M106" s="254">
        <f>COUNTA(M108:M142)</f>
        <v>35</v>
      </c>
      <c r="N106" s="251"/>
      <c r="O106" s="251"/>
      <c r="P106" s="255"/>
      <c r="Q106" s="251"/>
      <c r="R106" s="256"/>
    </row>
    <row r="107" spans="1:245" s="73" customFormat="1" ht="13.5" customHeight="1" x14ac:dyDescent="0.3">
      <c r="A107" s="219"/>
      <c r="B107" s="211" t="s">
        <v>69</v>
      </c>
      <c r="C107" s="212" t="s">
        <v>504</v>
      </c>
      <c r="D107" s="257" t="s">
        <v>136</v>
      </c>
      <c r="E107" s="260" t="s">
        <v>30</v>
      </c>
      <c r="F107" s="212" t="str">
        <f>CONCATENATE(B107,D107,E107)</f>
        <v>CE09OSSM</v>
      </c>
      <c r="G107" s="212" t="s">
        <v>973</v>
      </c>
      <c r="H107" s="213"/>
      <c r="I107" s="218"/>
      <c r="J107" s="220" t="str">
        <f>F107</f>
        <v>CE09OSSM</v>
      </c>
      <c r="K107" s="218"/>
      <c r="L107" s="211"/>
      <c r="M107" s="220"/>
      <c r="N107" s="220"/>
      <c r="O107" s="220"/>
      <c r="P107" s="218"/>
      <c r="Q107" s="218"/>
      <c r="R107" s="215" t="str">
        <f>F107</f>
        <v>CE09OSSM</v>
      </c>
    </row>
    <row r="108" spans="1:245" s="73" customFormat="1" ht="13.5" customHeight="1" x14ac:dyDescent="0.3">
      <c r="A108" s="219"/>
      <c r="B108" s="211" t="s">
        <v>69</v>
      </c>
      <c r="C108" s="212"/>
      <c r="D108" s="257" t="s">
        <v>136</v>
      </c>
      <c r="E108" s="260" t="s">
        <v>30</v>
      </c>
      <c r="F108" s="212"/>
      <c r="G108" s="212" t="s">
        <v>46</v>
      </c>
      <c r="H108" s="213" t="s">
        <v>45</v>
      </c>
      <c r="I108" s="218" t="s">
        <v>860</v>
      </c>
      <c r="J108" s="220" t="str">
        <f t="shared" ref="J108:J115" si="14">CONCATENATE(B108,D108,E108,"-",H108,I108)</f>
        <v>CE09OSSM-SBC11</v>
      </c>
      <c r="K108" s="218" t="s">
        <v>373</v>
      </c>
      <c r="L108" s="211" t="s">
        <v>890</v>
      </c>
      <c r="M108" s="220" t="s">
        <v>861</v>
      </c>
      <c r="N108" s="220" t="s">
        <v>306</v>
      </c>
      <c r="O108" s="221" t="s">
        <v>357</v>
      </c>
      <c r="P108" s="220" t="s">
        <v>375</v>
      </c>
      <c r="Q108" s="218" t="s">
        <v>154</v>
      </c>
      <c r="R108" s="215" t="str">
        <f>CONCATENATE(B108,D108,E108,"-",H108,I108,"-",K108,"-",M108,N108,O108)</f>
        <v>CE09OSSM-SBC11-00-CPMENG000</v>
      </c>
    </row>
    <row r="109" spans="1:245" s="73" customFormat="1" ht="13.5" customHeight="1" x14ac:dyDescent="0.3">
      <c r="A109" s="219"/>
      <c r="B109" s="211" t="s">
        <v>69</v>
      </c>
      <c r="C109" s="212"/>
      <c r="D109" s="257" t="s">
        <v>136</v>
      </c>
      <c r="E109" s="260" t="s">
        <v>30</v>
      </c>
      <c r="F109" s="212"/>
      <c r="G109" s="212"/>
      <c r="H109" s="213" t="s">
        <v>45</v>
      </c>
      <c r="I109" s="218" t="s">
        <v>353</v>
      </c>
      <c r="J109" s="220" t="str">
        <f t="shared" si="14"/>
        <v>CE09OSSM-SBD11</v>
      </c>
      <c r="K109" s="218" t="s">
        <v>373</v>
      </c>
      <c r="L109" s="211" t="s">
        <v>873</v>
      </c>
      <c r="M109" s="220" t="s">
        <v>862</v>
      </c>
      <c r="N109" s="220" t="s">
        <v>306</v>
      </c>
      <c r="O109" s="221" t="s">
        <v>357</v>
      </c>
      <c r="P109" s="220" t="s">
        <v>375</v>
      </c>
      <c r="Q109" s="218" t="s">
        <v>154</v>
      </c>
      <c r="R109" s="215" t="str">
        <f>CONCATENATE(B109,D109,E109,"-",H109,I109,"-",K109,"-",M109,N109,O109)</f>
        <v>CE09OSSM-SBD11-00-DCLENG000</v>
      </c>
    </row>
    <row r="110" spans="1:245" s="73" customFormat="1" ht="13.5" customHeight="1" x14ac:dyDescent="0.3">
      <c r="A110" s="219"/>
      <c r="B110" s="211" t="s">
        <v>69</v>
      </c>
      <c r="C110" s="212"/>
      <c r="D110" s="257" t="s">
        <v>136</v>
      </c>
      <c r="E110" s="260" t="s">
        <v>30</v>
      </c>
      <c r="F110" s="212"/>
      <c r="G110" s="212"/>
      <c r="H110" s="213" t="s">
        <v>45</v>
      </c>
      <c r="I110" s="218" t="s">
        <v>354</v>
      </c>
      <c r="J110" s="220" t="str">
        <f t="shared" si="14"/>
        <v>CE09OSSM-SBD12</v>
      </c>
      <c r="K110" s="218" t="s">
        <v>373</v>
      </c>
      <c r="L110" s="211" t="s">
        <v>874</v>
      </c>
      <c r="M110" s="220" t="s">
        <v>862</v>
      </c>
      <c r="N110" s="220" t="s">
        <v>306</v>
      </c>
      <c r="O110" s="221" t="s">
        <v>357</v>
      </c>
      <c r="P110" s="220" t="s">
        <v>375</v>
      </c>
      <c r="Q110" s="218" t="s">
        <v>154</v>
      </c>
      <c r="R110" s="215" t="str">
        <f>CONCATENATE(B110,D110,E110,"-",H110,I110,"-",K110,"-",M110,N110,O110)</f>
        <v>CE09OSSM-SBD12-00-DCLENG000</v>
      </c>
    </row>
    <row r="111" spans="1:245" s="73" customFormat="1" ht="13.5" customHeight="1" x14ac:dyDescent="0.3">
      <c r="A111" s="219"/>
      <c r="B111" s="211" t="s">
        <v>69</v>
      </c>
      <c r="C111" s="212"/>
      <c r="D111" s="257" t="s">
        <v>136</v>
      </c>
      <c r="E111" s="260" t="s">
        <v>30</v>
      </c>
      <c r="F111" s="212"/>
      <c r="G111" s="212"/>
      <c r="H111" s="213" t="s">
        <v>45</v>
      </c>
      <c r="I111" s="218" t="s">
        <v>353</v>
      </c>
      <c r="J111" s="220" t="str">
        <f t="shared" si="14"/>
        <v>CE09OSSM-SBD11</v>
      </c>
      <c r="K111" s="218" t="s">
        <v>75</v>
      </c>
      <c r="L111" s="211" t="s">
        <v>367</v>
      </c>
      <c r="M111" s="220" t="str">
        <f>VLOOKUP(L111,Sensors!A$4:B$54,2,FALSE)</f>
        <v>MOPAK</v>
      </c>
      <c r="N111" s="220">
        <v>0</v>
      </c>
      <c r="O111" s="221" t="s">
        <v>357</v>
      </c>
      <c r="P111" s="220" t="s">
        <v>215</v>
      </c>
      <c r="Q111" s="218" t="s">
        <v>154</v>
      </c>
      <c r="R111" s="215" t="str">
        <f t="shared" ref="R111:R142" si="15">CONCATENATE(B111,D111,E111,"-",H111,I111,"-",K111,"-",M111,N111,O111)</f>
        <v>CE09OSSM-SBD11-01-MOPAK0000</v>
      </c>
    </row>
    <row r="112" spans="1:245" s="73" customFormat="1" ht="13.5" customHeight="1" x14ac:dyDescent="0.3">
      <c r="A112" s="219"/>
      <c r="B112" s="211" t="s">
        <v>69</v>
      </c>
      <c r="C112" s="212"/>
      <c r="D112" s="257" t="s">
        <v>136</v>
      </c>
      <c r="E112" s="260" t="s">
        <v>30</v>
      </c>
      <c r="F112" s="212"/>
      <c r="G112" s="212"/>
      <c r="H112" s="213" t="s">
        <v>45</v>
      </c>
      <c r="I112" s="218" t="s">
        <v>353</v>
      </c>
      <c r="J112" s="220" t="str">
        <f t="shared" si="14"/>
        <v>CE09OSSM-SBD11</v>
      </c>
      <c r="K112" s="270" t="s">
        <v>76</v>
      </c>
      <c r="L112" s="211" t="s">
        <v>812</v>
      </c>
      <c r="M112" s="220" t="s">
        <v>813</v>
      </c>
      <c r="N112" s="220">
        <v>0</v>
      </c>
      <c r="O112" s="221" t="s">
        <v>357</v>
      </c>
      <c r="P112" s="220" t="s">
        <v>375</v>
      </c>
      <c r="Q112" s="218" t="s">
        <v>154</v>
      </c>
      <c r="R112" s="215" t="str">
        <f t="shared" si="15"/>
        <v>CE09OSSM-SBD11-02-HYDGN0000</v>
      </c>
    </row>
    <row r="113" spans="1:18" s="73" customFormat="1" ht="13.5" customHeight="1" x14ac:dyDescent="0.3">
      <c r="A113" s="219"/>
      <c r="B113" s="211" t="s">
        <v>69</v>
      </c>
      <c r="C113" s="212"/>
      <c r="D113" s="257" t="s">
        <v>136</v>
      </c>
      <c r="E113" s="260" t="s">
        <v>30</v>
      </c>
      <c r="F113" s="212"/>
      <c r="G113" s="212"/>
      <c r="H113" s="213" t="s">
        <v>45</v>
      </c>
      <c r="I113" s="218" t="s">
        <v>353</v>
      </c>
      <c r="J113" s="220" t="str">
        <f t="shared" si="14"/>
        <v>CE09OSSM-SBD11</v>
      </c>
      <c r="K113" s="218" t="s">
        <v>91</v>
      </c>
      <c r="L113" s="211" t="s">
        <v>90</v>
      </c>
      <c r="M113" s="220" t="str">
        <f>VLOOKUP(L113,Sensors!A$4:B$54,2,FALSE)</f>
        <v>METBK</v>
      </c>
      <c r="N113" s="220" t="s">
        <v>195</v>
      </c>
      <c r="O113" s="221" t="s">
        <v>357</v>
      </c>
      <c r="P113" s="220" t="s">
        <v>915</v>
      </c>
      <c r="Q113" s="218" t="s">
        <v>914</v>
      </c>
      <c r="R113" s="215" t="str">
        <f t="shared" si="15"/>
        <v>CE09OSSM-SBD11-06-METBKA000</v>
      </c>
    </row>
    <row r="114" spans="1:18" s="73" customFormat="1" ht="13.5" customHeight="1" x14ac:dyDescent="0.3">
      <c r="A114" s="219"/>
      <c r="B114" s="211" t="s">
        <v>69</v>
      </c>
      <c r="C114" s="212"/>
      <c r="D114" s="257" t="s">
        <v>136</v>
      </c>
      <c r="E114" s="260" t="s">
        <v>30</v>
      </c>
      <c r="F114" s="212"/>
      <c r="G114" s="212"/>
      <c r="H114" s="213" t="s">
        <v>45</v>
      </c>
      <c r="I114" s="218" t="s">
        <v>353</v>
      </c>
      <c r="J114" s="220" t="str">
        <f t="shared" si="14"/>
        <v>CE09OSSM-SBD11</v>
      </c>
      <c r="K114" s="218" t="s">
        <v>77</v>
      </c>
      <c r="L114" s="211" t="s">
        <v>39</v>
      </c>
      <c r="M114" s="220" t="str">
        <f>VLOOKUP(L114,Sensors!A$4:B$54,2,FALSE)</f>
        <v>VELPT</v>
      </c>
      <c r="N114" s="220" t="s">
        <v>195</v>
      </c>
      <c r="O114" s="221" t="s">
        <v>357</v>
      </c>
      <c r="P114" s="220" t="s">
        <v>260</v>
      </c>
      <c r="Q114" s="218" t="s">
        <v>65</v>
      </c>
      <c r="R114" s="215" t="str">
        <f t="shared" si="15"/>
        <v>CE09OSSM-SBD11-04-VELPTA000</v>
      </c>
    </row>
    <row r="115" spans="1:18" s="73" customFormat="1" ht="13.5" customHeight="1" x14ac:dyDescent="0.3">
      <c r="A115" s="219"/>
      <c r="B115" s="211" t="s">
        <v>69</v>
      </c>
      <c r="C115" s="212"/>
      <c r="D115" s="257" t="s">
        <v>136</v>
      </c>
      <c r="E115" s="260" t="s">
        <v>30</v>
      </c>
      <c r="F115" s="212"/>
      <c r="G115" s="212"/>
      <c r="H115" s="213" t="s">
        <v>45</v>
      </c>
      <c r="I115" s="218" t="s">
        <v>354</v>
      </c>
      <c r="J115" s="220" t="str">
        <f t="shared" si="14"/>
        <v>CE09OSSM-SBD12</v>
      </c>
      <c r="K115" s="270" t="s">
        <v>79</v>
      </c>
      <c r="L115" s="211" t="s">
        <v>812</v>
      </c>
      <c r="M115" s="220" t="s">
        <v>813</v>
      </c>
      <c r="N115" s="220">
        <v>0</v>
      </c>
      <c r="O115" s="221" t="s">
        <v>357</v>
      </c>
      <c r="P115" s="220" t="s">
        <v>375</v>
      </c>
      <c r="Q115" s="218" t="s">
        <v>154</v>
      </c>
      <c r="R115" s="215" t="str">
        <f>CONCATENATE(B115,D115,E115,"-",H115,I115,"-",K115,"-",M115,N115,O115)</f>
        <v>CE09OSSM-SBD12-03-HYDGN0000</v>
      </c>
    </row>
    <row r="116" spans="1:18" s="73" customFormat="1" ht="13.5" customHeight="1" x14ac:dyDescent="0.3">
      <c r="A116" s="219"/>
      <c r="B116" s="211" t="s">
        <v>69</v>
      </c>
      <c r="C116" s="212"/>
      <c r="D116" s="257" t="s">
        <v>136</v>
      </c>
      <c r="E116" s="260" t="s">
        <v>30</v>
      </c>
      <c r="F116" s="212"/>
      <c r="G116" s="212"/>
      <c r="H116" s="213" t="s">
        <v>45</v>
      </c>
      <c r="I116" s="218" t="s">
        <v>354</v>
      </c>
      <c r="J116" s="220" t="str">
        <f t="shared" ref="J116:J132" si="16">CONCATENATE(B116,D116,E116,"-",H116,I116)</f>
        <v>CE09OSSM-SBD12</v>
      </c>
      <c r="K116" s="218" t="s">
        <v>77</v>
      </c>
      <c r="L116" s="211" t="s">
        <v>88</v>
      </c>
      <c r="M116" s="220" t="str">
        <f>VLOOKUP(L116,Sensors!A$4:B$54,2,FALSE)</f>
        <v>PCO2A</v>
      </c>
      <c r="N116" s="220" t="s">
        <v>195</v>
      </c>
      <c r="O116" s="221" t="s">
        <v>357</v>
      </c>
      <c r="P116" s="220" t="s">
        <v>276</v>
      </c>
      <c r="Q116" s="218" t="s">
        <v>154</v>
      </c>
      <c r="R116" s="215" t="str">
        <f t="shared" si="15"/>
        <v>CE09OSSM-SBD12-04-PCO2AA000</v>
      </c>
    </row>
    <row r="117" spans="1:18" s="73" customFormat="1" ht="13.5" customHeight="1" x14ac:dyDescent="0.3">
      <c r="A117" s="219"/>
      <c r="B117" s="211" t="s">
        <v>69</v>
      </c>
      <c r="C117" s="212"/>
      <c r="D117" s="257" t="s">
        <v>136</v>
      </c>
      <c r="E117" s="260" t="s">
        <v>30</v>
      </c>
      <c r="F117" s="212"/>
      <c r="G117" s="212"/>
      <c r="H117" s="213" t="s">
        <v>45</v>
      </c>
      <c r="I117" s="218" t="s">
        <v>354</v>
      </c>
      <c r="J117" s="220" t="str">
        <f t="shared" si="16"/>
        <v>CE09OSSM-SBD12</v>
      </c>
      <c r="K117" s="218" t="s">
        <v>78</v>
      </c>
      <c r="L117" s="211" t="s">
        <v>89</v>
      </c>
      <c r="M117" s="220" t="str">
        <f>VLOOKUP(L117,Sensors!A$4:B$54,2,FALSE)</f>
        <v>WAVSS</v>
      </c>
      <c r="N117" s="220" t="s">
        <v>195</v>
      </c>
      <c r="O117" s="221" t="s">
        <v>357</v>
      </c>
      <c r="P117" s="220" t="s">
        <v>215</v>
      </c>
      <c r="Q117" s="218" t="s">
        <v>154</v>
      </c>
      <c r="R117" s="215" t="str">
        <f t="shared" si="15"/>
        <v>CE09OSSM-SBD12-05-WAVSSA000</v>
      </c>
    </row>
    <row r="118" spans="1:18" s="73" customFormat="1" ht="13.5" customHeight="1" x14ac:dyDescent="0.3">
      <c r="A118" s="219"/>
      <c r="B118" s="211" t="s">
        <v>69</v>
      </c>
      <c r="C118" s="212"/>
      <c r="D118" s="257" t="s">
        <v>136</v>
      </c>
      <c r="E118" s="260" t="s">
        <v>30</v>
      </c>
      <c r="F118" s="212"/>
      <c r="G118" s="212" t="s">
        <v>317</v>
      </c>
      <c r="H118" s="213" t="s">
        <v>314</v>
      </c>
      <c r="I118" s="218" t="s">
        <v>864</v>
      </c>
      <c r="J118" s="220" t="str">
        <f t="shared" si="16"/>
        <v>CE09OSSM-RIC21</v>
      </c>
      <c r="K118" s="218" t="s">
        <v>373</v>
      </c>
      <c r="L118" s="211" t="s">
        <v>889</v>
      </c>
      <c r="M118" s="220" t="s">
        <v>861</v>
      </c>
      <c r="N118" s="220" t="s">
        <v>306</v>
      </c>
      <c r="O118" s="221" t="s">
        <v>357</v>
      </c>
      <c r="P118" s="220" t="s">
        <v>23</v>
      </c>
      <c r="Q118" s="218" t="s">
        <v>907</v>
      </c>
      <c r="R118" s="215" t="str">
        <f t="shared" si="15"/>
        <v>CE09OSSM-RIC21-00-CPMENG000</v>
      </c>
    </row>
    <row r="119" spans="1:18" s="73" customFormat="1" ht="13.5" customHeight="1" x14ac:dyDescent="0.3">
      <c r="A119" s="219"/>
      <c r="B119" s="211" t="s">
        <v>69</v>
      </c>
      <c r="C119" s="212"/>
      <c r="D119" s="257" t="s">
        <v>136</v>
      </c>
      <c r="E119" s="260" t="s">
        <v>30</v>
      </c>
      <c r="F119" s="212"/>
      <c r="G119" s="212"/>
      <c r="H119" s="213" t="s">
        <v>314</v>
      </c>
      <c r="I119" s="218" t="s">
        <v>355</v>
      </c>
      <c r="J119" s="220" t="str">
        <f t="shared" si="16"/>
        <v>CE09OSSM-RID26</v>
      </c>
      <c r="K119" s="218" t="s">
        <v>373</v>
      </c>
      <c r="L119" s="211" t="s">
        <v>887</v>
      </c>
      <c r="M119" s="220" t="s">
        <v>862</v>
      </c>
      <c r="N119" s="220" t="s">
        <v>306</v>
      </c>
      <c r="O119" s="221" t="s">
        <v>357</v>
      </c>
      <c r="P119" s="220" t="s">
        <v>23</v>
      </c>
      <c r="Q119" s="218" t="s">
        <v>907</v>
      </c>
      <c r="R119" s="215" t="str">
        <f t="shared" si="15"/>
        <v>CE09OSSM-RID26-00-DCLENG000</v>
      </c>
    </row>
    <row r="120" spans="1:18" s="73" customFormat="1" ht="13.5" customHeight="1" x14ac:dyDescent="0.3">
      <c r="A120" s="219"/>
      <c r="B120" s="211" t="s">
        <v>69</v>
      </c>
      <c r="C120" s="212"/>
      <c r="D120" s="257" t="s">
        <v>136</v>
      </c>
      <c r="E120" s="260" t="s">
        <v>30</v>
      </c>
      <c r="F120" s="212"/>
      <c r="G120" s="212"/>
      <c r="H120" s="213" t="s">
        <v>314</v>
      </c>
      <c r="I120" s="218" t="s">
        <v>370</v>
      </c>
      <c r="J120" s="220" t="str">
        <f t="shared" si="16"/>
        <v>CE09OSSM-RID27</v>
      </c>
      <c r="K120" s="218" t="s">
        <v>373</v>
      </c>
      <c r="L120" s="211" t="s">
        <v>888</v>
      </c>
      <c r="M120" s="220" t="s">
        <v>862</v>
      </c>
      <c r="N120" s="220" t="s">
        <v>306</v>
      </c>
      <c r="O120" s="221" t="s">
        <v>357</v>
      </c>
      <c r="P120" s="220" t="s">
        <v>23</v>
      </c>
      <c r="Q120" s="218" t="s">
        <v>907</v>
      </c>
      <c r="R120" s="215" t="str">
        <f t="shared" si="15"/>
        <v>CE09OSSM-RID27-00-DCLENG000</v>
      </c>
    </row>
    <row r="121" spans="1:18" s="73" customFormat="1" ht="13.5" customHeight="1" x14ac:dyDescent="0.3">
      <c r="A121" s="219"/>
      <c r="B121" s="211" t="s">
        <v>69</v>
      </c>
      <c r="C121" s="212"/>
      <c r="D121" s="257" t="s">
        <v>136</v>
      </c>
      <c r="E121" s="260" t="s">
        <v>30</v>
      </c>
      <c r="F121" s="212"/>
      <c r="G121" s="212"/>
      <c r="H121" s="213" t="s">
        <v>314</v>
      </c>
      <c r="I121" s="218" t="s">
        <v>355</v>
      </c>
      <c r="J121" s="220" t="str">
        <f t="shared" si="16"/>
        <v>CE09OSSM-RID26</v>
      </c>
      <c r="K121" s="218" t="s">
        <v>75</v>
      </c>
      <c r="L121" s="211" t="s">
        <v>312</v>
      </c>
      <c r="M121" s="220" t="str">
        <f>VLOOKUP(L121,Sensors!A$4:B$54,2,FALSE)</f>
        <v>ADCPT</v>
      </c>
      <c r="N121" s="220" t="s">
        <v>305</v>
      </c>
      <c r="O121" s="221" t="s">
        <v>357</v>
      </c>
      <c r="P121" s="218" t="s">
        <v>23</v>
      </c>
      <c r="Q121" s="218" t="s">
        <v>907</v>
      </c>
      <c r="R121" s="215" t="str">
        <f t="shared" si="15"/>
        <v>CE09OSSM-RID26-01-ADCPTC000</v>
      </c>
    </row>
    <row r="122" spans="1:18" s="73" customFormat="1" ht="13.5" customHeight="1" x14ac:dyDescent="0.3">
      <c r="A122" s="219"/>
      <c r="B122" s="211" t="s">
        <v>69</v>
      </c>
      <c r="C122" s="212"/>
      <c r="D122" s="257" t="s">
        <v>136</v>
      </c>
      <c r="E122" s="260" t="s">
        <v>30</v>
      </c>
      <c r="F122" s="212"/>
      <c r="G122" s="212"/>
      <c r="H122" s="213" t="s">
        <v>314</v>
      </c>
      <c r="I122" s="218" t="s">
        <v>355</v>
      </c>
      <c r="J122" s="220" t="str">
        <f t="shared" si="16"/>
        <v>CE09OSSM-RID26</v>
      </c>
      <c r="K122" s="218" t="s">
        <v>77</v>
      </c>
      <c r="L122" s="211" t="s">
        <v>39</v>
      </c>
      <c r="M122" s="220" t="str">
        <f>VLOOKUP(L122,Sensors!A$4:B$54,2,FALSE)</f>
        <v>VELPT</v>
      </c>
      <c r="N122" s="220" t="s">
        <v>195</v>
      </c>
      <c r="O122" s="221" t="s">
        <v>357</v>
      </c>
      <c r="P122" s="218" t="s">
        <v>23</v>
      </c>
      <c r="Q122" s="218" t="s">
        <v>907</v>
      </c>
      <c r="R122" s="215" t="str">
        <f t="shared" si="15"/>
        <v>CE09OSSM-RID26-04-VELPTA000</v>
      </c>
    </row>
    <row r="123" spans="1:18" s="73" customFormat="1" ht="13.5" customHeight="1" x14ac:dyDescent="0.3">
      <c r="A123" s="219"/>
      <c r="B123" s="211" t="s">
        <v>69</v>
      </c>
      <c r="C123" s="212"/>
      <c r="D123" s="257" t="s">
        <v>136</v>
      </c>
      <c r="E123" s="260" t="s">
        <v>30</v>
      </c>
      <c r="F123" s="212"/>
      <c r="G123" s="212"/>
      <c r="H123" s="213" t="s">
        <v>314</v>
      </c>
      <c r="I123" s="218" t="s">
        <v>355</v>
      </c>
      <c r="J123" s="220" t="str">
        <f t="shared" si="16"/>
        <v>CE09OSSM-RID26</v>
      </c>
      <c r="K123" s="218" t="s">
        <v>91</v>
      </c>
      <c r="L123" s="211" t="s">
        <v>16</v>
      </c>
      <c r="M123" s="220" t="str">
        <f>VLOOKUP(L123,Sensors!A$4:B$54,2,FALSE)</f>
        <v>PHSEN</v>
      </c>
      <c r="N123" s="220" t="s">
        <v>308</v>
      </c>
      <c r="O123" s="221" t="s">
        <v>357</v>
      </c>
      <c r="P123" s="218" t="s">
        <v>23</v>
      </c>
      <c r="Q123" s="218" t="s">
        <v>907</v>
      </c>
      <c r="R123" s="215" t="str">
        <f t="shared" si="15"/>
        <v>CE09OSSM-RID26-06-PHSEND000</v>
      </c>
    </row>
    <row r="124" spans="1:18" s="73" customFormat="1" ht="13.5" customHeight="1" x14ac:dyDescent="0.3">
      <c r="A124" s="219"/>
      <c r="B124" s="211" t="s">
        <v>69</v>
      </c>
      <c r="C124" s="212"/>
      <c r="D124" s="257" t="s">
        <v>136</v>
      </c>
      <c r="E124" s="260" t="s">
        <v>30</v>
      </c>
      <c r="F124" s="212"/>
      <c r="G124" s="212"/>
      <c r="H124" s="213" t="s">
        <v>314</v>
      </c>
      <c r="I124" s="218" t="s">
        <v>355</v>
      </c>
      <c r="J124" s="220" t="str">
        <f t="shared" si="16"/>
        <v>CE09OSSM-RID26</v>
      </c>
      <c r="K124" s="218" t="s">
        <v>92</v>
      </c>
      <c r="L124" s="211" t="s">
        <v>134</v>
      </c>
      <c r="M124" s="220" t="str">
        <f>VLOOKUP(L124,Sensors!A$4:B$54,2,FALSE)</f>
        <v>NUTNR</v>
      </c>
      <c r="N124" s="220" t="s">
        <v>309</v>
      </c>
      <c r="O124" s="221" t="s">
        <v>357</v>
      </c>
      <c r="P124" s="218" t="s">
        <v>23</v>
      </c>
      <c r="Q124" s="218" t="s">
        <v>907</v>
      </c>
      <c r="R124" s="215" t="str">
        <f>CONCATENATE(B124,D124,E124,"-",H124,I124,"-",K124,"-",M124,N124,O124)</f>
        <v>CE09OSSM-RID26-07-NUTNRB000</v>
      </c>
    </row>
    <row r="125" spans="1:18" s="73" customFormat="1" ht="13.5" customHeight="1" x14ac:dyDescent="0.3">
      <c r="A125" s="219"/>
      <c r="B125" s="211" t="s">
        <v>69</v>
      </c>
      <c r="C125" s="212"/>
      <c r="D125" s="257" t="s">
        <v>136</v>
      </c>
      <c r="E125" s="260" t="s">
        <v>30</v>
      </c>
      <c r="F125" s="212"/>
      <c r="G125" s="212"/>
      <c r="H125" s="213" t="s">
        <v>314</v>
      </c>
      <c r="I125" s="218" t="s">
        <v>355</v>
      </c>
      <c r="J125" s="220" t="str">
        <f t="shared" si="16"/>
        <v>CE09OSSM-RID26</v>
      </c>
      <c r="K125" s="218" t="s">
        <v>93</v>
      </c>
      <c r="L125" s="211" t="s">
        <v>135</v>
      </c>
      <c r="M125" s="220" t="str">
        <f>VLOOKUP(L125,Sensors!A$4:B$54,2,FALSE)</f>
        <v>SPKIR</v>
      </c>
      <c r="N125" s="220" t="s">
        <v>309</v>
      </c>
      <c r="O125" s="221" t="s">
        <v>357</v>
      </c>
      <c r="P125" s="218" t="s">
        <v>23</v>
      </c>
      <c r="Q125" s="218" t="s">
        <v>907</v>
      </c>
      <c r="R125" s="215" t="str">
        <f>CONCATENATE(B125,D125,E125,"-",H125,I125,"-",K125,"-",M125,N125,O125)</f>
        <v>CE09OSSM-RID26-08-SPKIRB000</v>
      </c>
    </row>
    <row r="126" spans="1:18" s="73" customFormat="1" ht="13.5" customHeight="1" x14ac:dyDescent="0.3">
      <c r="A126" s="219"/>
      <c r="B126" s="211" t="s">
        <v>69</v>
      </c>
      <c r="C126" s="212"/>
      <c r="D126" s="257" t="s">
        <v>136</v>
      </c>
      <c r="E126" s="260" t="s">
        <v>30</v>
      </c>
      <c r="F126" s="212"/>
      <c r="G126" s="212"/>
      <c r="H126" s="213" t="s">
        <v>314</v>
      </c>
      <c r="I126" s="218" t="s">
        <v>370</v>
      </c>
      <c r="J126" s="220" t="str">
        <f t="shared" si="16"/>
        <v>CE09OSSM-RID27</v>
      </c>
      <c r="K126" s="218" t="s">
        <v>75</v>
      </c>
      <c r="L126" s="211" t="s">
        <v>163</v>
      </c>
      <c r="M126" s="220" t="str">
        <f>VLOOKUP(L126,Sensors!A$4:B$54,2,FALSE)</f>
        <v>OPTAA</v>
      </c>
      <c r="N126" s="220" t="s">
        <v>308</v>
      </c>
      <c r="O126" s="221" t="s">
        <v>357</v>
      </c>
      <c r="P126" s="218" t="s">
        <v>23</v>
      </c>
      <c r="Q126" s="218" t="s">
        <v>907</v>
      </c>
      <c r="R126" s="215" t="str">
        <f t="shared" si="15"/>
        <v>CE09OSSM-RID27-01-OPTAAD000</v>
      </c>
    </row>
    <row r="127" spans="1:18" s="73" customFormat="1" ht="13.5" customHeight="1" x14ac:dyDescent="0.3">
      <c r="A127" s="219"/>
      <c r="B127" s="211" t="s">
        <v>69</v>
      </c>
      <c r="C127" s="212"/>
      <c r="D127" s="257" t="s">
        <v>136</v>
      </c>
      <c r="E127" s="260" t="s">
        <v>30</v>
      </c>
      <c r="F127" s="212"/>
      <c r="G127" s="212"/>
      <c r="H127" s="213" t="s">
        <v>314</v>
      </c>
      <c r="I127" s="218" t="s">
        <v>370</v>
      </c>
      <c r="J127" s="220" t="str">
        <f t="shared" si="16"/>
        <v>CE09OSSM-RID27</v>
      </c>
      <c r="K127" s="218" t="s">
        <v>76</v>
      </c>
      <c r="L127" s="211" t="s">
        <v>164</v>
      </c>
      <c r="M127" s="220" t="str">
        <f>VLOOKUP(L127,Sensors!A$4:B$54,2,FALSE)</f>
        <v>FLORT</v>
      </c>
      <c r="N127" s="220" t="s">
        <v>308</v>
      </c>
      <c r="O127" s="221" t="s">
        <v>357</v>
      </c>
      <c r="P127" s="218" t="s">
        <v>23</v>
      </c>
      <c r="Q127" s="218" t="s">
        <v>907</v>
      </c>
      <c r="R127" s="215" t="str">
        <f t="shared" si="15"/>
        <v>CE09OSSM-RID27-02-FLORTD000</v>
      </c>
    </row>
    <row r="128" spans="1:18" s="73" customFormat="1" ht="13.5" customHeight="1" x14ac:dyDescent="0.3">
      <c r="A128" s="219"/>
      <c r="B128" s="211" t="s">
        <v>69</v>
      </c>
      <c r="C128" s="212"/>
      <c r="D128" s="257" t="s">
        <v>136</v>
      </c>
      <c r="E128" s="260" t="s">
        <v>30</v>
      </c>
      <c r="F128" s="212"/>
      <c r="G128" s="212"/>
      <c r="H128" s="213" t="s">
        <v>314</v>
      </c>
      <c r="I128" s="218" t="s">
        <v>370</v>
      </c>
      <c r="J128" s="220" t="str">
        <f t="shared" si="16"/>
        <v>CE09OSSM-RID27</v>
      </c>
      <c r="K128" s="218" t="s">
        <v>79</v>
      </c>
      <c r="L128" s="211" t="s">
        <v>40</v>
      </c>
      <c r="M128" s="220" t="str">
        <f>VLOOKUP(L128,Sensors!A$4:B$54,2,FALSE)</f>
        <v>CTDBP</v>
      </c>
      <c r="N128" s="220" t="s">
        <v>305</v>
      </c>
      <c r="O128" s="221" t="s">
        <v>357</v>
      </c>
      <c r="P128" s="218" t="s">
        <v>23</v>
      </c>
      <c r="Q128" s="218" t="s">
        <v>907</v>
      </c>
      <c r="R128" s="215" t="str">
        <f t="shared" si="15"/>
        <v>CE09OSSM-RID27-03-CTDBPC000</v>
      </c>
    </row>
    <row r="129" spans="1:18" s="73" customFormat="1" ht="13.05" customHeight="1" x14ac:dyDescent="0.3">
      <c r="A129" s="219"/>
      <c r="B129" s="211" t="s">
        <v>69</v>
      </c>
      <c r="C129" s="212"/>
      <c r="D129" s="257" t="s">
        <v>136</v>
      </c>
      <c r="E129" s="260" t="s">
        <v>30</v>
      </c>
      <c r="F129" s="212"/>
      <c r="G129" s="174"/>
      <c r="H129" s="213" t="s">
        <v>314</v>
      </c>
      <c r="I129" s="218" t="s">
        <v>370</v>
      </c>
      <c r="J129" s="220" t="str">
        <f t="shared" si="16"/>
        <v>CE09OSSM-RID27</v>
      </c>
      <c r="K129" s="218" t="s">
        <v>77</v>
      </c>
      <c r="L129" s="211" t="s">
        <v>101</v>
      </c>
      <c r="M129" s="220" t="str">
        <f>VLOOKUP(L129,Sensors!A$4:B$54,2,FALSE)</f>
        <v>DOSTA</v>
      </c>
      <c r="N129" s="220" t="s">
        <v>308</v>
      </c>
      <c r="O129" s="221" t="s">
        <v>357</v>
      </c>
      <c r="P129" s="218" t="s">
        <v>23</v>
      </c>
      <c r="Q129" s="218" t="s">
        <v>907</v>
      </c>
      <c r="R129" s="215" t="str">
        <f t="shared" si="15"/>
        <v>CE09OSSM-RID27-04-DOSTAD000</v>
      </c>
    </row>
    <row r="130" spans="1:18" s="73" customFormat="1" ht="13.5" customHeight="1" x14ac:dyDescent="0.3">
      <c r="A130" s="219"/>
      <c r="B130" s="211" t="s">
        <v>69</v>
      </c>
      <c r="C130" s="212"/>
      <c r="D130" s="257" t="s">
        <v>136</v>
      </c>
      <c r="E130" s="260" t="s">
        <v>30</v>
      </c>
      <c r="F130" s="212"/>
      <c r="G130" s="212" t="s">
        <v>453</v>
      </c>
      <c r="H130" s="213" t="s">
        <v>61</v>
      </c>
      <c r="I130" s="218" t="s">
        <v>891</v>
      </c>
      <c r="J130" s="220" t="str">
        <f t="shared" si="16"/>
        <v>CE09OSSM-MFC31</v>
      </c>
      <c r="K130" s="218" t="s">
        <v>373</v>
      </c>
      <c r="L130" s="211" t="s">
        <v>894</v>
      </c>
      <c r="M130" s="220" t="s">
        <v>861</v>
      </c>
      <c r="N130" s="220" t="s">
        <v>306</v>
      </c>
      <c r="O130" s="221" t="s">
        <v>357</v>
      </c>
      <c r="P130" s="220" t="s">
        <v>120</v>
      </c>
      <c r="Q130" s="218" t="s">
        <v>912</v>
      </c>
      <c r="R130" s="215" t="str">
        <f t="shared" si="15"/>
        <v>CE09OSSM-MFC31-00-CPMENG000</v>
      </c>
    </row>
    <row r="131" spans="1:18" s="73" customFormat="1" ht="13.5" customHeight="1" x14ac:dyDescent="0.3">
      <c r="A131" s="219"/>
      <c r="B131" s="211" t="s">
        <v>69</v>
      </c>
      <c r="C131" s="212"/>
      <c r="D131" s="257" t="s">
        <v>136</v>
      </c>
      <c r="E131" s="260" t="s">
        <v>30</v>
      </c>
      <c r="F131" s="212"/>
      <c r="G131" s="212"/>
      <c r="H131" s="213" t="s">
        <v>61</v>
      </c>
      <c r="I131" s="218" t="s">
        <v>371</v>
      </c>
      <c r="J131" s="220" t="str">
        <f t="shared" si="16"/>
        <v>CE09OSSM-MFD35</v>
      </c>
      <c r="K131" s="218" t="s">
        <v>373</v>
      </c>
      <c r="L131" s="211" t="s">
        <v>892</v>
      </c>
      <c r="M131" s="220" t="s">
        <v>862</v>
      </c>
      <c r="N131" s="220" t="s">
        <v>306</v>
      </c>
      <c r="O131" s="221" t="s">
        <v>357</v>
      </c>
      <c r="P131" s="220" t="s">
        <v>120</v>
      </c>
      <c r="Q131" s="218" t="s">
        <v>912</v>
      </c>
      <c r="R131" s="215" t="str">
        <f t="shared" si="15"/>
        <v>CE09OSSM-MFD35-00-DCLENG000</v>
      </c>
    </row>
    <row r="132" spans="1:18" s="73" customFormat="1" ht="13.5" customHeight="1" x14ac:dyDescent="0.3">
      <c r="A132" s="219"/>
      <c r="B132" s="211" t="s">
        <v>69</v>
      </c>
      <c r="C132" s="212"/>
      <c r="D132" s="257" t="s">
        <v>136</v>
      </c>
      <c r="E132" s="260" t="s">
        <v>30</v>
      </c>
      <c r="F132" s="212"/>
      <c r="G132" s="212"/>
      <c r="H132" s="213" t="s">
        <v>61</v>
      </c>
      <c r="I132" s="218" t="s">
        <v>372</v>
      </c>
      <c r="J132" s="220" t="str">
        <f t="shared" si="16"/>
        <v>CE09OSSM-MFD37</v>
      </c>
      <c r="K132" s="218" t="s">
        <v>373</v>
      </c>
      <c r="L132" s="211" t="s">
        <v>893</v>
      </c>
      <c r="M132" s="220" t="s">
        <v>862</v>
      </c>
      <c r="N132" s="220" t="s">
        <v>306</v>
      </c>
      <c r="O132" s="221" t="s">
        <v>357</v>
      </c>
      <c r="P132" s="220" t="s">
        <v>120</v>
      </c>
      <c r="Q132" s="218" t="s">
        <v>912</v>
      </c>
      <c r="R132" s="215" t="str">
        <f t="shared" si="15"/>
        <v>CE09OSSM-MFD37-00-DCLENG000</v>
      </c>
    </row>
    <row r="133" spans="1:18" s="73" customFormat="1" ht="13.5" customHeight="1" x14ac:dyDescent="0.3">
      <c r="A133" s="219"/>
      <c r="B133" s="211" t="s">
        <v>69</v>
      </c>
      <c r="C133" s="212"/>
      <c r="D133" s="257" t="s">
        <v>136</v>
      </c>
      <c r="E133" s="260" t="s">
        <v>30</v>
      </c>
      <c r="F133" s="212"/>
      <c r="G133" s="212"/>
      <c r="H133" s="213" t="s">
        <v>61</v>
      </c>
      <c r="I133" s="218" t="s">
        <v>371</v>
      </c>
      <c r="J133" s="220" t="str">
        <f t="shared" ref="J133:J142" si="17">CONCATENATE(B133,D133,E133,"-",H133,I133)</f>
        <v>CE09OSSM-MFD35</v>
      </c>
      <c r="K133" s="218" t="s">
        <v>75</v>
      </c>
      <c r="L133" s="211" t="s">
        <v>43</v>
      </c>
      <c r="M133" s="220" t="str">
        <f>VLOOKUP(L133,Sensors!A$4:B$54,2,FALSE)</f>
        <v>VEL3D</v>
      </c>
      <c r="N133" s="220" t="s">
        <v>308</v>
      </c>
      <c r="O133" s="221" t="s">
        <v>357</v>
      </c>
      <c r="P133" s="220" t="s">
        <v>120</v>
      </c>
      <c r="Q133" s="218" t="s">
        <v>912</v>
      </c>
      <c r="R133" s="215" t="str">
        <f t="shared" si="15"/>
        <v>CE09OSSM-MFD35-01-VEL3DD000</v>
      </c>
    </row>
    <row r="134" spans="1:18" s="73" customFormat="1" ht="13.5" customHeight="1" x14ac:dyDescent="0.3">
      <c r="A134" s="219"/>
      <c r="B134" s="211" t="s">
        <v>69</v>
      </c>
      <c r="C134" s="212"/>
      <c r="D134" s="257" t="s">
        <v>136</v>
      </c>
      <c r="E134" s="260" t="s">
        <v>30</v>
      </c>
      <c r="F134" s="212"/>
      <c r="G134" s="212"/>
      <c r="H134" s="213" t="s">
        <v>61</v>
      </c>
      <c r="I134" s="218" t="s">
        <v>371</v>
      </c>
      <c r="J134" s="220" t="str">
        <f t="shared" si="17"/>
        <v>CE09OSSM-MFD35</v>
      </c>
      <c r="K134" s="218" t="s">
        <v>76</v>
      </c>
      <c r="L134" s="211" t="s">
        <v>10</v>
      </c>
      <c r="M134" s="220" t="str">
        <f>VLOOKUP(L134,Sensors!A$4:B$54,2,FALSE)</f>
        <v>PRESF</v>
      </c>
      <c r="N134" s="220" t="s">
        <v>305</v>
      </c>
      <c r="O134" s="221" t="s">
        <v>357</v>
      </c>
      <c r="P134" s="220" t="s">
        <v>120</v>
      </c>
      <c r="Q134" s="218" t="s">
        <v>912</v>
      </c>
      <c r="R134" s="215" t="str">
        <f t="shared" si="15"/>
        <v>CE09OSSM-MFD35-02-PRESFC000</v>
      </c>
    </row>
    <row r="135" spans="1:18" s="73" customFormat="1" ht="13.5" customHeight="1" x14ac:dyDescent="0.3">
      <c r="A135" s="219"/>
      <c r="B135" s="211" t="s">
        <v>69</v>
      </c>
      <c r="C135" s="212"/>
      <c r="D135" s="257" t="s">
        <v>136</v>
      </c>
      <c r="E135" s="260" t="s">
        <v>30</v>
      </c>
      <c r="F135" s="212"/>
      <c r="G135" s="212"/>
      <c r="H135" s="213" t="s">
        <v>61</v>
      </c>
      <c r="I135" s="218" t="s">
        <v>371</v>
      </c>
      <c r="J135" s="220" t="str">
        <f t="shared" si="17"/>
        <v>CE09OSSM-MFD35</v>
      </c>
      <c r="K135" s="218" t="s">
        <v>77</v>
      </c>
      <c r="L135" s="211" t="s">
        <v>313</v>
      </c>
      <c r="M135" s="220" t="str">
        <f>VLOOKUP(L135,Sensors!A$4:B$54,2,FALSE)</f>
        <v>ADCPS</v>
      </c>
      <c r="N135" s="213" t="s">
        <v>334</v>
      </c>
      <c r="O135" s="221" t="s">
        <v>357</v>
      </c>
      <c r="P135" s="220" t="s">
        <v>120</v>
      </c>
      <c r="Q135" s="218" t="s">
        <v>912</v>
      </c>
      <c r="R135" s="215" t="str">
        <f t="shared" si="15"/>
        <v>CE09OSSM-MFD35-04-ADCPSJ000</v>
      </c>
    </row>
    <row r="136" spans="1:18" s="73" customFormat="1" ht="13.5" customHeight="1" x14ac:dyDescent="0.3">
      <c r="A136" s="219"/>
      <c r="B136" s="211" t="s">
        <v>69</v>
      </c>
      <c r="C136" s="212"/>
      <c r="D136" s="257" t="s">
        <v>136</v>
      </c>
      <c r="E136" s="260" t="s">
        <v>30</v>
      </c>
      <c r="F136" s="212"/>
      <c r="G136" s="212"/>
      <c r="H136" s="213" t="s">
        <v>61</v>
      </c>
      <c r="I136" s="218" t="s">
        <v>371</v>
      </c>
      <c r="J136" s="220" t="str">
        <f t="shared" si="17"/>
        <v>CE09OSSM-MFD35</v>
      </c>
      <c r="K136" s="218" t="s">
        <v>78</v>
      </c>
      <c r="L136" s="211" t="s">
        <v>208</v>
      </c>
      <c r="M136" s="220" t="str">
        <f>VLOOKUP(L136,Sensors!A$4:B$54,2,FALSE)</f>
        <v>PCO2W</v>
      </c>
      <c r="N136" s="220" t="s">
        <v>309</v>
      </c>
      <c r="O136" s="221" t="s">
        <v>357</v>
      </c>
      <c r="P136" s="220" t="s">
        <v>120</v>
      </c>
      <c r="Q136" s="218" t="s">
        <v>912</v>
      </c>
      <c r="R136" s="215" t="str">
        <f t="shared" si="15"/>
        <v>CE09OSSM-MFD35-05-PCO2WB000</v>
      </c>
    </row>
    <row r="137" spans="1:18" s="73" customFormat="1" ht="13.5" customHeight="1" x14ac:dyDescent="0.3">
      <c r="A137" s="219"/>
      <c r="B137" s="211" t="s">
        <v>69</v>
      </c>
      <c r="C137" s="212"/>
      <c r="D137" s="257" t="s">
        <v>136</v>
      </c>
      <c r="E137" s="260" t="s">
        <v>30</v>
      </c>
      <c r="F137" s="212"/>
      <c r="G137" s="212"/>
      <c r="H137" s="213" t="s">
        <v>61</v>
      </c>
      <c r="I137" s="218" t="s">
        <v>371</v>
      </c>
      <c r="J137" s="220" t="str">
        <f t="shared" si="17"/>
        <v>CE09OSSM-MFD35</v>
      </c>
      <c r="K137" s="218" t="s">
        <v>91</v>
      </c>
      <c r="L137" s="211" t="s">
        <v>16</v>
      </c>
      <c r="M137" s="220" t="str">
        <f>VLOOKUP(L137,Sensors!A$4:B$54,2,FALSE)</f>
        <v>PHSEN</v>
      </c>
      <c r="N137" s="213" t="s">
        <v>308</v>
      </c>
      <c r="O137" s="221" t="s">
        <v>357</v>
      </c>
      <c r="P137" s="220" t="s">
        <v>120</v>
      </c>
      <c r="Q137" s="218" t="s">
        <v>912</v>
      </c>
      <c r="R137" s="215" t="str">
        <f t="shared" si="15"/>
        <v>CE09OSSM-MFD35-06-PHSEND000</v>
      </c>
    </row>
    <row r="138" spans="1:18" s="73" customFormat="1" ht="13.5" customHeight="1" x14ac:dyDescent="0.3">
      <c r="A138" s="219"/>
      <c r="B138" s="211" t="s">
        <v>69</v>
      </c>
      <c r="C138" s="212"/>
      <c r="D138" s="257" t="s">
        <v>136</v>
      </c>
      <c r="E138" s="260" t="s">
        <v>30</v>
      </c>
      <c r="F138" s="212"/>
      <c r="G138" s="212"/>
      <c r="H138" s="213" t="s">
        <v>61</v>
      </c>
      <c r="I138" s="218" t="s">
        <v>372</v>
      </c>
      <c r="J138" s="220" t="str">
        <f t="shared" si="17"/>
        <v>CE09OSSM-MFD37</v>
      </c>
      <c r="K138" s="218" t="s">
        <v>75</v>
      </c>
      <c r="L138" s="211" t="s">
        <v>163</v>
      </c>
      <c r="M138" s="220" t="str">
        <f>VLOOKUP(L138,Sensors!A$4:B$54,2,FALSE)</f>
        <v>OPTAA</v>
      </c>
      <c r="N138" s="220" t="s">
        <v>305</v>
      </c>
      <c r="O138" s="221" t="s">
        <v>357</v>
      </c>
      <c r="P138" s="220" t="s">
        <v>120</v>
      </c>
      <c r="Q138" s="218" t="s">
        <v>912</v>
      </c>
      <c r="R138" s="215" t="str">
        <f t="shared" si="15"/>
        <v>CE09OSSM-MFD37-01-OPTAAC000</v>
      </c>
    </row>
    <row r="139" spans="1:18" s="73" customFormat="1" ht="13.5" customHeight="1" x14ac:dyDescent="0.3">
      <c r="A139" s="219"/>
      <c r="B139" s="211" t="s">
        <v>69</v>
      </c>
      <c r="C139" s="212"/>
      <c r="D139" s="257" t="s">
        <v>136</v>
      </c>
      <c r="E139" s="260" t="s">
        <v>30</v>
      </c>
      <c r="F139" s="212"/>
      <c r="G139" s="212"/>
      <c r="H139" s="213" t="s">
        <v>61</v>
      </c>
      <c r="I139" s="218" t="s">
        <v>372</v>
      </c>
      <c r="J139" s="220" t="str">
        <f t="shared" si="17"/>
        <v>CE09OSSM-MFD37</v>
      </c>
      <c r="K139" s="218" t="s">
        <v>79</v>
      </c>
      <c r="L139" s="211" t="s">
        <v>40</v>
      </c>
      <c r="M139" s="220" t="str">
        <f>VLOOKUP(L139,Sensors!A$4:B$54,2,FALSE)</f>
        <v>CTDBP</v>
      </c>
      <c r="N139" s="220" t="s">
        <v>304</v>
      </c>
      <c r="O139" s="221" t="s">
        <v>357</v>
      </c>
      <c r="P139" s="220" t="s">
        <v>120</v>
      </c>
      <c r="Q139" s="218" t="s">
        <v>912</v>
      </c>
      <c r="R139" s="215" t="str">
        <f t="shared" si="15"/>
        <v>CE09OSSM-MFD37-03-CTDBPE000</v>
      </c>
    </row>
    <row r="140" spans="1:18" s="73" customFormat="1" ht="13.5" customHeight="1" x14ac:dyDescent="0.3">
      <c r="A140" s="219"/>
      <c r="B140" s="211" t="s">
        <v>69</v>
      </c>
      <c r="C140" s="212"/>
      <c r="D140" s="257" t="s">
        <v>136</v>
      </c>
      <c r="E140" s="260" t="s">
        <v>30</v>
      </c>
      <c r="F140" s="212"/>
      <c r="G140" s="174"/>
      <c r="H140" s="213" t="s">
        <v>61</v>
      </c>
      <c r="I140" s="218" t="s">
        <v>372</v>
      </c>
      <c r="J140" s="220" t="str">
        <f t="shared" si="17"/>
        <v>CE09OSSM-MFD37</v>
      </c>
      <c r="K140" s="218" t="s">
        <v>79</v>
      </c>
      <c r="L140" s="211" t="s">
        <v>101</v>
      </c>
      <c r="M140" s="220" t="str">
        <f>VLOOKUP(L140,Sensors!A$4:B$54,2,FALSE)</f>
        <v>DOSTA</v>
      </c>
      <c r="N140" s="220" t="s">
        <v>308</v>
      </c>
      <c r="O140" s="221" t="s">
        <v>357</v>
      </c>
      <c r="P140" s="220" t="s">
        <v>120</v>
      </c>
      <c r="Q140" s="218" t="s">
        <v>912</v>
      </c>
      <c r="R140" s="215" t="str">
        <f t="shared" si="15"/>
        <v>CE09OSSM-MFD37-03-DOSTAD000</v>
      </c>
    </row>
    <row r="141" spans="1:18" s="73" customFormat="1" ht="13.5" customHeight="1" x14ac:dyDescent="0.3">
      <c r="A141" s="219"/>
      <c r="B141" s="211" t="s">
        <v>69</v>
      </c>
      <c r="C141" s="212"/>
      <c r="D141" s="257" t="s">
        <v>136</v>
      </c>
      <c r="E141" s="260" t="s">
        <v>30</v>
      </c>
      <c r="F141" s="212"/>
      <c r="G141" s="174"/>
      <c r="H141" s="213" t="s">
        <v>61</v>
      </c>
      <c r="I141" s="218" t="s">
        <v>372</v>
      </c>
      <c r="J141" s="220" t="s">
        <v>400</v>
      </c>
      <c r="K141" s="218" t="s">
        <v>92</v>
      </c>
      <c r="L141" s="211" t="s">
        <v>280</v>
      </c>
      <c r="M141" s="220" t="s">
        <v>282</v>
      </c>
      <c r="N141" s="220" t="s">
        <v>305</v>
      </c>
      <c r="O141" s="221" t="s">
        <v>357</v>
      </c>
      <c r="P141" s="220" t="s">
        <v>120</v>
      </c>
      <c r="Q141" s="218" t="s">
        <v>912</v>
      </c>
      <c r="R141" s="215" t="str">
        <f t="shared" si="15"/>
        <v>CE09OSSM-MFD37-07-ZPLSCC000</v>
      </c>
    </row>
    <row r="142" spans="1:18" s="73" customFormat="1" ht="13.5" customHeight="1" x14ac:dyDescent="0.3">
      <c r="A142" s="219"/>
      <c r="B142" s="211" t="s">
        <v>69</v>
      </c>
      <c r="C142" s="212"/>
      <c r="D142" s="257" t="s">
        <v>136</v>
      </c>
      <c r="E142" s="260" t="s">
        <v>30</v>
      </c>
      <c r="F142" s="212"/>
      <c r="G142" s="212"/>
      <c r="H142" s="213" t="s">
        <v>61</v>
      </c>
      <c r="I142" s="218" t="s">
        <v>372</v>
      </c>
      <c r="J142" s="220" t="str">
        <f t="shared" si="17"/>
        <v>CE09OSSM-MFD37</v>
      </c>
      <c r="K142" s="218" t="s">
        <v>91</v>
      </c>
      <c r="L142" s="211" t="s">
        <v>114</v>
      </c>
      <c r="M142" s="220" t="str">
        <f>VLOOKUP(L142,Sensors!A$4:B$54,2,FALSE)</f>
        <v>CAMDS</v>
      </c>
      <c r="N142" s="220" t="s">
        <v>195</v>
      </c>
      <c r="O142" s="221" t="s">
        <v>357</v>
      </c>
      <c r="P142" s="220" t="s">
        <v>120</v>
      </c>
      <c r="Q142" s="218" t="s">
        <v>912</v>
      </c>
      <c r="R142" s="215" t="str">
        <f t="shared" si="15"/>
        <v>CE09OSSM-MFD37-06-CAMDSA000</v>
      </c>
    </row>
    <row r="143" spans="1:18" s="73" customFormat="1" ht="13.5" customHeight="1" x14ac:dyDescent="0.3">
      <c r="A143" s="268"/>
      <c r="B143" s="249"/>
      <c r="C143" s="250"/>
      <c r="D143" s="249"/>
      <c r="E143" s="251"/>
      <c r="F143" s="250"/>
      <c r="G143" s="250"/>
      <c r="H143" s="252"/>
      <c r="I143" s="251"/>
      <c r="J143" s="253"/>
      <c r="K143" s="251"/>
      <c r="L143" s="269" t="s">
        <v>7</v>
      </c>
      <c r="M143" s="254">
        <f>COUNTA(M145:M152)</f>
        <v>8</v>
      </c>
      <c r="N143" s="251"/>
      <c r="O143" s="251"/>
      <c r="P143" s="255"/>
      <c r="Q143" s="251"/>
      <c r="R143" s="256"/>
    </row>
    <row r="144" spans="1:18" s="73" customFormat="1" ht="13.5" customHeight="1" x14ac:dyDescent="0.3">
      <c r="A144" s="219"/>
      <c r="B144" s="211" t="s">
        <v>69</v>
      </c>
      <c r="C144" s="212" t="s">
        <v>504</v>
      </c>
      <c r="D144" s="257" t="s">
        <v>136</v>
      </c>
      <c r="E144" s="260" t="s">
        <v>36</v>
      </c>
      <c r="F144" s="212" t="str">
        <f>CONCATENATE(B144,D144,E144)</f>
        <v>CE09OSPM</v>
      </c>
      <c r="G144" s="212" t="s">
        <v>505</v>
      </c>
      <c r="H144" s="213"/>
      <c r="I144" s="218"/>
      <c r="J144" s="220" t="str">
        <f>F144</f>
        <v>CE09OSPM</v>
      </c>
      <c r="K144" s="218"/>
      <c r="L144" s="211"/>
      <c r="M144" s="220"/>
      <c r="N144" s="220"/>
      <c r="O144" s="220"/>
      <c r="P144" s="218"/>
      <c r="Q144" s="218"/>
      <c r="R144" s="215" t="str">
        <f>F144</f>
        <v>CE09OSPM</v>
      </c>
    </row>
    <row r="145" spans="1:21" s="73" customFormat="1" ht="13.5" customHeight="1" x14ac:dyDescent="0.3">
      <c r="A145" s="239"/>
      <c r="B145" s="211" t="s">
        <v>69</v>
      </c>
      <c r="C145" s="211"/>
      <c r="D145" s="257" t="s">
        <v>136</v>
      </c>
      <c r="E145" s="260" t="s">
        <v>36</v>
      </c>
      <c r="F145" s="212"/>
      <c r="G145" s="212" t="s">
        <v>46</v>
      </c>
      <c r="H145" s="213" t="s">
        <v>45</v>
      </c>
      <c r="I145" s="218" t="s">
        <v>377</v>
      </c>
      <c r="J145" s="220" t="str">
        <f t="shared" ref="J145:J152" si="18">CONCATENATE(B145,D145,E145,"-",H145,I145)</f>
        <v>CE09OSPM-SBS01</v>
      </c>
      <c r="K145" s="270" t="s">
        <v>373</v>
      </c>
      <c r="L145" s="212" t="s">
        <v>898</v>
      </c>
      <c r="M145" s="220" t="s">
        <v>899</v>
      </c>
      <c r="N145" s="218" t="s">
        <v>306</v>
      </c>
      <c r="O145" s="221" t="s">
        <v>357</v>
      </c>
      <c r="P145" s="218" t="s">
        <v>375</v>
      </c>
      <c r="Q145" s="218" t="s">
        <v>154</v>
      </c>
      <c r="R145" s="215" t="str">
        <f t="shared" ref="R145:R152" si="19">CONCATENATE(B145,D145,E145,"-",H145,I145,"-",K145,"-",M145,N145,O145)</f>
        <v>CE09OSPM-SBS01-00-STCENG000</v>
      </c>
    </row>
    <row r="146" spans="1:21" s="73" customFormat="1" ht="13.5" customHeight="1" x14ac:dyDescent="0.3">
      <c r="A146" s="239"/>
      <c r="B146" s="211" t="s">
        <v>69</v>
      </c>
      <c r="C146" s="211"/>
      <c r="D146" s="257" t="s">
        <v>136</v>
      </c>
      <c r="E146" s="260" t="s">
        <v>36</v>
      </c>
      <c r="F146" s="212"/>
      <c r="G146" s="212"/>
      <c r="H146" s="213" t="s">
        <v>45</v>
      </c>
      <c r="I146" s="218" t="s">
        <v>377</v>
      </c>
      <c r="J146" s="220" t="str">
        <f>CONCATENATE(B146,D146,E146,"-",H146,I146)</f>
        <v>CE09OSPM-SBS01</v>
      </c>
      <c r="K146" s="270" t="s">
        <v>75</v>
      </c>
      <c r="L146" s="212" t="s">
        <v>367</v>
      </c>
      <c r="M146" s="220" t="str">
        <f>VLOOKUP(L146,[2]Sensors!A$4:B$54,2,FALSE)</f>
        <v>MOPAK</v>
      </c>
      <c r="N146" s="218" t="s">
        <v>154</v>
      </c>
      <c r="O146" s="221" t="s">
        <v>357</v>
      </c>
      <c r="P146" s="218" t="s">
        <v>375</v>
      </c>
      <c r="Q146" s="218" t="s">
        <v>154</v>
      </c>
      <c r="R146" s="215" t="str">
        <f>CONCATENATE(B146,D146,E146,"-",H146,I146,"-",K146,"-",M146,N146,O146)</f>
        <v>CE09OSPM-SBS01-01-MOPAK0000</v>
      </c>
      <c r="U146" s="73" t="s">
        <v>3042</v>
      </c>
    </row>
    <row r="147" spans="1:21" s="73" customFormat="1" ht="13.5" customHeight="1" x14ac:dyDescent="0.3">
      <c r="A147" s="239"/>
      <c r="B147" s="211" t="s">
        <v>69</v>
      </c>
      <c r="C147" s="211"/>
      <c r="D147" s="257" t="s">
        <v>136</v>
      </c>
      <c r="E147" s="260" t="s">
        <v>36</v>
      </c>
      <c r="F147" s="212"/>
      <c r="G147" s="211" t="s">
        <v>115</v>
      </c>
      <c r="H147" s="213" t="s">
        <v>96</v>
      </c>
      <c r="I147" s="218" t="s">
        <v>364</v>
      </c>
      <c r="J147" s="220" t="str">
        <f t="shared" si="18"/>
        <v>CE09OSPM-WFP01</v>
      </c>
      <c r="K147" s="270" t="s">
        <v>373</v>
      </c>
      <c r="L147" s="212" t="s">
        <v>865</v>
      </c>
      <c r="M147" s="220" t="s">
        <v>869</v>
      </c>
      <c r="N147" s="218" t="s">
        <v>306</v>
      </c>
      <c r="O147" s="221" t="s">
        <v>357</v>
      </c>
      <c r="P147" s="218" t="s">
        <v>5</v>
      </c>
      <c r="Q147" s="218" t="s">
        <v>912</v>
      </c>
      <c r="R147" s="215" t="str">
        <f t="shared" si="19"/>
        <v>CE09OSPM-WFP01-00-WFPENG000</v>
      </c>
    </row>
    <row r="148" spans="1:21" s="73" customFormat="1" ht="13.5" customHeight="1" x14ac:dyDescent="0.3">
      <c r="A148" s="219"/>
      <c r="B148" s="211" t="s">
        <v>69</v>
      </c>
      <c r="C148" s="212"/>
      <c r="D148" s="257" t="s">
        <v>136</v>
      </c>
      <c r="E148" s="260" t="s">
        <v>36</v>
      </c>
      <c r="F148" s="212"/>
      <c r="G148" s="212"/>
      <c r="H148" s="213" t="s">
        <v>96</v>
      </c>
      <c r="I148" s="218" t="s">
        <v>364</v>
      </c>
      <c r="J148" s="220" t="str">
        <f t="shared" si="18"/>
        <v>CE09OSPM-WFP01</v>
      </c>
      <c r="K148" s="218" t="s">
        <v>75</v>
      </c>
      <c r="L148" s="211" t="s">
        <v>43</v>
      </c>
      <c r="M148" s="220" t="str">
        <f>VLOOKUP(L148,Sensors!A$4:B$54,2,FALSE)</f>
        <v>VEL3D</v>
      </c>
      <c r="N148" s="220" t="s">
        <v>345</v>
      </c>
      <c r="O148" s="221" t="s">
        <v>357</v>
      </c>
      <c r="P148" s="220" t="s">
        <v>5</v>
      </c>
      <c r="Q148" s="218" t="s">
        <v>912</v>
      </c>
      <c r="R148" s="215" t="str">
        <f t="shared" si="19"/>
        <v>CE09OSPM-WFP01-01-VEL3DK000</v>
      </c>
    </row>
    <row r="149" spans="1:21" s="73" customFormat="1" ht="13.5" customHeight="1" x14ac:dyDescent="0.3">
      <c r="A149" s="219"/>
      <c r="B149" s="211" t="s">
        <v>69</v>
      </c>
      <c r="C149" s="212"/>
      <c r="D149" s="257" t="s">
        <v>136</v>
      </c>
      <c r="E149" s="260" t="s">
        <v>36</v>
      </c>
      <c r="F149" s="212"/>
      <c r="G149" s="212"/>
      <c r="H149" s="213" t="s">
        <v>96</v>
      </c>
      <c r="I149" s="218" t="s">
        <v>364</v>
      </c>
      <c r="J149" s="220" t="str">
        <f t="shared" si="18"/>
        <v>CE09OSPM-WFP01</v>
      </c>
      <c r="K149" s="218" t="s">
        <v>76</v>
      </c>
      <c r="L149" s="211" t="s">
        <v>38</v>
      </c>
      <c r="M149" s="220" t="str">
        <f>VLOOKUP(L149,Sensors!A$4:B$54,2,FALSE)</f>
        <v>DOFST</v>
      </c>
      <c r="N149" s="220" t="s">
        <v>345</v>
      </c>
      <c r="O149" s="221" t="s">
        <v>357</v>
      </c>
      <c r="P149" s="220" t="s">
        <v>5</v>
      </c>
      <c r="Q149" s="218" t="s">
        <v>912</v>
      </c>
      <c r="R149" s="215" t="str">
        <f t="shared" si="19"/>
        <v>CE09OSPM-WFP01-02-DOFSTK000</v>
      </c>
    </row>
    <row r="150" spans="1:21" s="73" customFormat="1" ht="13.5" customHeight="1" x14ac:dyDescent="0.3">
      <c r="A150" s="219"/>
      <c r="B150" s="211" t="s">
        <v>69</v>
      </c>
      <c r="C150" s="212"/>
      <c r="D150" s="257" t="s">
        <v>136</v>
      </c>
      <c r="E150" s="260" t="s">
        <v>36</v>
      </c>
      <c r="F150" s="212"/>
      <c r="G150" s="212"/>
      <c r="H150" s="213" t="s">
        <v>96</v>
      </c>
      <c r="I150" s="218" t="s">
        <v>364</v>
      </c>
      <c r="J150" s="220" t="str">
        <f t="shared" si="18"/>
        <v>CE09OSPM-WFP01</v>
      </c>
      <c r="K150" s="218" t="s">
        <v>79</v>
      </c>
      <c r="L150" s="211" t="s">
        <v>102</v>
      </c>
      <c r="M150" s="220" t="str">
        <f>VLOOKUP(L150,Sensors!A$4:B$54,2,FALSE)</f>
        <v>CTDPF</v>
      </c>
      <c r="N150" s="220" t="s">
        <v>345</v>
      </c>
      <c r="O150" s="221" t="s">
        <v>357</v>
      </c>
      <c r="P150" s="220" t="s">
        <v>5</v>
      </c>
      <c r="Q150" s="218" t="s">
        <v>912</v>
      </c>
      <c r="R150" s="215" t="str">
        <f t="shared" si="19"/>
        <v>CE09OSPM-WFP01-03-CTDPFK000</v>
      </c>
    </row>
    <row r="151" spans="1:21" s="73" customFormat="1" ht="13.5" customHeight="1" x14ac:dyDescent="0.3">
      <c r="A151" s="219"/>
      <c r="B151" s="211" t="s">
        <v>69</v>
      </c>
      <c r="C151" s="212"/>
      <c r="D151" s="257" t="s">
        <v>136</v>
      </c>
      <c r="E151" s="260" t="s">
        <v>36</v>
      </c>
      <c r="F151" s="212"/>
      <c r="G151" s="212"/>
      <c r="H151" s="213" t="s">
        <v>96</v>
      </c>
      <c r="I151" s="218" t="s">
        <v>364</v>
      </c>
      <c r="J151" s="220" t="str">
        <f t="shared" si="18"/>
        <v>CE09OSPM-WFP01</v>
      </c>
      <c r="K151" s="218" t="s">
        <v>77</v>
      </c>
      <c r="L151" s="211" t="s">
        <v>164</v>
      </c>
      <c r="M151" s="220" t="str">
        <f>VLOOKUP(L151,Sensors!A$4:B$54,2,FALSE)</f>
        <v>FLORT</v>
      </c>
      <c r="N151" s="220" t="s">
        <v>345</v>
      </c>
      <c r="O151" s="221" t="s">
        <v>357</v>
      </c>
      <c r="P151" s="220" t="s">
        <v>5</v>
      </c>
      <c r="Q151" s="218" t="s">
        <v>912</v>
      </c>
      <c r="R151" s="215" t="str">
        <f t="shared" si="19"/>
        <v>CE09OSPM-WFP01-04-FLORTK000</v>
      </c>
    </row>
    <row r="152" spans="1:21" s="73" customFormat="1" ht="13.5" customHeight="1" x14ac:dyDescent="0.3">
      <c r="A152" s="219"/>
      <c r="B152" s="211" t="s">
        <v>69</v>
      </c>
      <c r="C152" s="212"/>
      <c r="D152" s="257" t="s">
        <v>136</v>
      </c>
      <c r="E152" s="260" t="s">
        <v>36</v>
      </c>
      <c r="F152" s="212"/>
      <c r="G152" s="212"/>
      <c r="H152" s="213" t="s">
        <v>96</v>
      </c>
      <c r="I152" s="218" t="s">
        <v>364</v>
      </c>
      <c r="J152" s="220" t="str">
        <f t="shared" si="18"/>
        <v>CE09OSPM-WFP01</v>
      </c>
      <c r="K152" s="218" t="s">
        <v>78</v>
      </c>
      <c r="L152" s="211" t="s">
        <v>165</v>
      </c>
      <c r="M152" s="220" t="str">
        <f>VLOOKUP(L152,Sensors!A$4:B$54,2,FALSE)</f>
        <v>PARAD</v>
      </c>
      <c r="N152" s="220" t="s">
        <v>345</v>
      </c>
      <c r="O152" s="221" t="s">
        <v>357</v>
      </c>
      <c r="P152" s="220" t="s">
        <v>5</v>
      </c>
      <c r="Q152" s="218" t="s">
        <v>912</v>
      </c>
      <c r="R152" s="215" t="str">
        <f t="shared" si="19"/>
        <v>CE09OSPM-WFP01-05-PARADK000</v>
      </c>
    </row>
    <row r="153" spans="1:21" s="73" customFormat="1" ht="13.5" customHeight="1" x14ac:dyDescent="0.3">
      <c r="A153" s="268"/>
      <c r="B153" s="249"/>
      <c r="C153" s="250"/>
      <c r="D153" s="249"/>
      <c r="E153" s="251"/>
      <c r="F153" s="250"/>
      <c r="G153" s="250"/>
      <c r="H153" s="252"/>
      <c r="I153" s="258" t="s">
        <v>235</v>
      </c>
      <c r="J153" s="253"/>
      <c r="K153" s="258" t="s">
        <v>35</v>
      </c>
      <c r="L153" s="269" t="s">
        <v>7</v>
      </c>
      <c r="M153" s="254">
        <f>COUNTA(M155:M189)</f>
        <v>35</v>
      </c>
      <c r="N153" s="251"/>
      <c r="O153" s="251"/>
      <c r="P153" s="255"/>
      <c r="Q153" s="251"/>
      <c r="R153" s="256"/>
    </row>
    <row r="154" spans="1:21" s="73" customFormat="1" ht="13.5" customHeight="1" x14ac:dyDescent="0.3">
      <c r="A154" s="219"/>
      <c r="B154" s="211" t="s">
        <v>69</v>
      </c>
      <c r="C154" s="212" t="s">
        <v>494</v>
      </c>
      <c r="D154" s="257" t="s">
        <v>92</v>
      </c>
      <c r="E154" s="260" t="s">
        <v>32</v>
      </c>
      <c r="F154" s="212" t="str">
        <f>CONCATENATE(B154,D154,E154)</f>
        <v>CE07SHSM</v>
      </c>
      <c r="G154" s="212" t="s">
        <v>973</v>
      </c>
      <c r="H154" s="213"/>
      <c r="I154" s="218"/>
      <c r="J154" s="220" t="str">
        <f>F154</f>
        <v>CE07SHSM</v>
      </c>
      <c r="K154" s="218"/>
      <c r="L154" s="211"/>
      <c r="M154" s="220"/>
      <c r="N154" s="220"/>
      <c r="O154" s="220"/>
      <c r="P154" s="218"/>
      <c r="Q154" s="218"/>
      <c r="R154" s="215" t="str">
        <f>F154</f>
        <v>CE07SHSM</v>
      </c>
    </row>
    <row r="155" spans="1:21" s="73" customFormat="1" ht="13.5" customHeight="1" x14ac:dyDescent="0.3">
      <c r="A155" s="219"/>
      <c r="B155" s="211" t="s">
        <v>69</v>
      </c>
      <c r="C155" s="212"/>
      <c r="D155" s="257" t="s">
        <v>92</v>
      </c>
      <c r="E155" s="260" t="s">
        <v>32</v>
      </c>
      <c r="F155" s="212"/>
      <c r="G155" s="212" t="s">
        <v>46</v>
      </c>
      <c r="H155" s="213" t="s">
        <v>45</v>
      </c>
      <c r="I155" s="218" t="s">
        <v>860</v>
      </c>
      <c r="J155" s="220" t="str">
        <f>CONCATENATE(B155,D155,E155,"-",H155,I155)</f>
        <v>CE07SHSM-SBC11</v>
      </c>
      <c r="K155" s="218" t="s">
        <v>373</v>
      </c>
      <c r="L155" s="211" t="s">
        <v>890</v>
      </c>
      <c r="M155" s="220" t="s">
        <v>861</v>
      </c>
      <c r="N155" s="220" t="s">
        <v>306</v>
      </c>
      <c r="O155" s="221" t="s">
        <v>357</v>
      </c>
      <c r="P155" s="220" t="s">
        <v>375</v>
      </c>
      <c r="Q155" s="218" t="s">
        <v>154</v>
      </c>
      <c r="R155" s="215" t="str">
        <f>CONCATENATE(B155,D155,E155,"-",H155,I155,"-",K155,"-",M155,N155,O155)</f>
        <v>CE07SHSM-SBC11-00-CPMENG000</v>
      </c>
    </row>
    <row r="156" spans="1:21" s="73" customFormat="1" ht="13.5" customHeight="1" x14ac:dyDescent="0.3">
      <c r="A156" s="219"/>
      <c r="B156" s="211" t="s">
        <v>69</v>
      </c>
      <c r="C156" s="212"/>
      <c r="D156" s="257" t="s">
        <v>92</v>
      </c>
      <c r="E156" s="260" t="s">
        <v>32</v>
      </c>
      <c r="F156" s="212"/>
      <c r="G156" s="212"/>
      <c r="H156" s="213" t="s">
        <v>45</v>
      </c>
      <c r="I156" s="218" t="s">
        <v>353</v>
      </c>
      <c r="J156" s="220" t="str">
        <f>CONCATENATE(B156,D156,E156,"-",H156,I156)</f>
        <v>CE07SHSM-SBD11</v>
      </c>
      <c r="K156" s="218" t="s">
        <v>373</v>
      </c>
      <c r="L156" s="211" t="s">
        <v>873</v>
      </c>
      <c r="M156" s="220" t="s">
        <v>862</v>
      </c>
      <c r="N156" s="220" t="s">
        <v>306</v>
      </c>
      <c r="O156" s="221" t="s">
        <v>357</v>
      </c>
      <c r="P156" s="220" t="s">
        <v>375</v>
      </c>
      <c r="Q156" s="218" t="s">
        <v>154</v>
      </c>
      <c r="R156" s="215" t="str">
        <f>CONCATENATE(B156,D156,E156,"-",H156,I156,"-",K156,"-",M156,N156,O156)</f>
        <v>CE07SHSM-SBD11-00-DCLENG000</v>
      </c>
    </row>
    <row r="157" spans="1:21" s="73" customFormat="1" ht="13.5" customHeight="1" x14ac:dyDescent="0.3">
      <c r="A157" s="219"/>
      <c r="B157" s="211" t="s">
        <v>69</v>
      </c>
      <c r="C157" s="212"/>
      <c r="D157" s="257" t="s">
        <v>92</v>
      </c>
      <c r="E157" s="260" t="s">
        <v>32</v>
      </c>
      <c r="F157" s="212"/>
      <c r="G157" s="212"/>
      <c r="H157" s="213" t="s">
        <v>45</v>
      </c>
      <c r="I157" s="218" t="s">
        <v>354</v>
      </c>
      <c r="J157" s="220" t="str">
        <f>CONCATENATE(B157,D157,E157,"-",H157,I157)</f>
        <v>CE07SHSM-SBD12</v>
      </c>
      <c r="K157" s="218" t="s">
        <v>373</v>
      </c>
      <c r="L157" s="211" t="s">
        <v>874</v>
      </c>
      <c r="M157" s="220" t="s">
        <v>862</v>
      </c>
      <c r="N157" s="220" t="s">
        <v>306</v>
      </c>
      <c r="O157" s="221" t="s">
        <v>357</v>
      </c>
      <c r="P157" s="220" t="s">
        <v>375</v>
      </c>
      <c r="Q157" s="218" t="s">
        <v>154</v>
      </c>
      <c r="R157" s="215" t="str">
        <f>CONCATENATE(B157,D157,E157,"-",H157,I157,"-",K157,"-",M157,N157,O157)</f>
        <v>CE07SHSM-SBD12-00-DCLENG000</v>
      </c>
    </row>
    <row r="158" spans="1:21" s="73" customFormat="1" ht="13.5" customHeight="1" x14ac:dyDescent="0.3">
      <c r="A158" s="219"/>
      <c r="B158" s="211" t="s">
        <v>69</v>
      </c>
      <c r="C158" s="212"/>
      <c r="D158" s="257" t="s">
        <v>92</v>
      </c>
      <c r="E158" s="260" t="s">
        <v>32</v>
      </c>
      <c r="F158" s="212"/>
      <c r="G158" s="212"/>
      <c r="H158" s="213" t="s">
        <v>45</v>
      </c>
      <c r="I158" s="218" t="s">
        <v>353</v>
      </c>
      <c r="J158" s="220" t="str">
        <f t="shared" ref="J158:J175" si="20">CONCATENATE(B158,D158,E158,"-",H158,I158)</f>
        <v>CE07SHSM-SBD11</v>
      </c>
      <c r="K158" s="218" t="s">
        <v>75</v>
      </c>
      <c r="L158" s="211" t="s">
        <v>367</v>
      </c>
      <c r="M158" s="220" t="str">
        <f>VLOOKUP(L158,Sensors!A$4:B$54,2,FALSE)</f>
        <v>MOPAK</v>
      </c>
      <c r="N158" s="220">
        <v>0</v>
      </c>
      <c r="O158" s="221" t="s">
        <v>357</v>
      </c>
      <c r="P158" s="220" t="s">
        <v>215</v>
      </c>
      <c r="Q158" s="218" t="s">
        <v>154</v>
      </c>
      <c r="R158" s="215" t="str">
        <f>CONCATENATE(B158,D158,E158,"-",H158,I158,"-",K158,"-",M158,N158,O158)</f>
        <v>CE07SHSM-SBD11-01-MOPAK0000</v>
      </c>
    </row>
    <row r="159" spans="1:21" s="73" customFormat="1" ht="13.5" customHeight="1" x14ac:dyDescent="0.3">
      <c r="A159" s="219"/>
      <c r="B159" s="211" t="s">
        <v>69</v>
      </c>
      <c r="C159" s="212"/>
      <c r="D159" s="257" t="s">
        <v>92</v>
      </c>
      <c r="E159" s="260" t="s">
        <v>32</v>
      </c>
      <c r="F159" s="212"/>
      <c r="G159" s="212"/>
      <c r="H159" s="213" t="s">
        <v>45</v>
      </c>
      <c r="I159" s="218" t="s">
        <v>353</v>
      </c>
      <c r="J159" s="220" t="str">
        <f t="shared" si="20"/>
        <v>CE07SHSM-SBD11</v>
      </c>
      <c r="K159" s="270" t="s">
        <v>76</v>
      </c>
      <c r="L159" s="211" t="s">
        <v>812</v>
      </c>
      <c r="M159" s="220" t="s">
        <v>813</v>
      </c>
      <c r="N159" s="220">
        <v>0</v>
      </c>
      <c r="O159" s="221" t="s">
        <v>357</v>
      </c>
      <c r="P159" s="220" t="s">
        <v>375</v>
      </c>
      <c r="Q159" s="218" t="s">
        <v>154</v>
      </c>
      <c r="R159" s="215" t="str">
        <f>CONCATENATE(B159,D159,E159,"-",H159,I159,"-",K159,"-",M159,N159,O159)</f>
        <v>CE07SHSM-SBD11-02-HYDGN0000</v>
      </c>
    </row>
    <row r="160" spans="1:21" s="73" customFormat="1" ht="13.5" customHeight="1" x14ac:dyDescent="0.3">
      <c r="A160" s="219"/>
      <c r="B160" s="211" t="s">
        <v>69</v>
      </c>
      <c r="C160" s="212"/>
      <c r="D160" s="257" t="s">
        <v>92</v>
      </c>
      <c r="E160" s="260" t="s">
        <v>32</v>
      </c>
      <c r="F160" s="212"/>
      <c r="G160" s="212"/>
      <c r="H160" s="213" t="s">
        <v>45</v>
      </c>
      <c r="I160" s="218" t="s">
        <v>353</v>
      </c>
      <c r="J160" s="220" t="str">
        <f t="shared" si="20"/>
        <v>CE07SHSM-SBD11</v>
      </c>
      <c r="K160" s="218" t="s">
        <v>91</v>
      </c>
      <c r="L160" s="211" t="s">
        <v>90</v>
      </c>
      <c r="M160" s="220" t="str">
        <f>VLOOKUP(L160,Sensors!A$4:B$54,2,FALSE)</f>
        <v>METBK</v>
      </c>
      <c r="N160" s="220" t="s">
        <v>195</v>
      </c>
      <c r="O160" s="221" t="s">
        <v>357</v>
      </c>
      <c r="P160" s="220" t="s">
        <v>915</v>
      </c>
      <c r="Q160" s="218" t="s">
        <v>914</v>
      </c>
      <c r="R160" s="215" t="str">
        <f t="shared" ref="R160:R182" si="21">CONCATENATE(B160,D160,E160,"-",H160,I160,"-",K160,"-",M160,N160,O160)</f>
        <v>CE07SHSM-SBD11-06-METBKA000</v>
      </c>
    </row>
    <row r="161" spans="1:18" s="73" customFormat="1" ht="13.5" customHeight="1" x14ac:dyDescent="0.3">
      <c r="A161" s="219"/>
      <c r="B161" s="211" t="s">
        <v>69</v>
      </c>
      <c r="C161" s="212"/>
      <c r="D161" s="257" t="s">
        <v>92</v>
      </c>
      <c r="E161" s="260" t="s">
        <v>32</v>
      </c>
      <c r="F161" s="212"/>
      <c r="G161" s="212"/>
      <c r="H161" s="213" t="s">
        <v>45</v>
      </c>
      <c r="I161" s="218" t="s">
        <v>354</v>
      </c>
      <c r="J161" s="220" t="str">
        <f t="shared" si="20"/>
        <v>CE07SHSM-SBD12</v>
      </c>
      <c r="K161" s="218" t="s">
        <v>77</v>
      </c>
      <c r="L161" s="211" t="s">
        <v>88</v>
      </c>
      <c r="M161" s="220" t="str">
        <f>VLOOKUP(L161,Sensors!A$4:B$54,2,FALSE)</f>
        <v>PCO2A</v>
      </c>
      <c r="N161" s="220" t="s">
        <v>195</v>
      </c>
      <c r="O161" s="221" t="s">
        <v>357</v>
      </c>
      <c r="P161" s="220" t="s">
        <v>276</v>
      </c>
      <c r="Q161" s="218" t="s">
        <v>154</v>
      </c>
      <c r="R161" s="215" t="str">
        <f t="shared" si="21"/>
        <v>CE07SHSM-SBD12-04-PCO2AA000</v>
      </c>
    </row>
    <row r="162" spans="1:18" s="73" customFormat="1" ht="13.5" customHeight="1" x14ac:dyDescent="0.3">
      <c r="A162" s="219"/>
      <c r="B162" s="211" t="s">
        <v>69</v>
      </c>
      <c r="C162" s="212"/>
      <c r="D162" s="257" t="s">
        <v>92</v>
      </c>
      <c r="E162" s="260" t="s">
        <v>32</v>
      </c>
      <c r="F162" s="212"/>
      <c r="G162" s="212"/>
      <c r="H162" s="213" t="s">
        <v>45</v>
      </c>
      <c r="I162" s="218" t="s">
        <v>354</v>
      </c>
      <c r="J162" s="220" t="str">
        <f t="shared" si="20"/>
        <v>CE07SHSM-SBD12</v>
      </c>
      <c r="K162" s="270" t="s">
        <v>79</v>
      </c>
      <c r="L162" s="211" t="s">
        <v>812</v>
      </c>
      <c r="M162" s="220" t="s">
        <v>813</v>
      </c>
      <c r="N162" s="220">
        <v>0</v>
      </c>
      <c r="O162" s="221" t="s">
        <v>357</v>
      </c>
      <c r="P162" s="220" t="s">
        <v>375</v>
      </c>
      <c r="Q162" s="218" t="s">
        <v>154</v>
      </c>
      <c r="R162" s="215" t="str">
        <f t="shared" si="21"/>
        <v>CE07SHSM-SBD12-03-HYDGN0000</v>
      </c>
    </row>
    <row r="163" spans="1:18" s="73" customFormat="1" ht="13.5" customHeight="1" x14ac:dyDescent="0.3">
      <c r="A163" s="219"/>
      <c r="B163" s="211" t="s">
        <v>69</v>
      </c>
      <c r="C163" s="212"/>
      <c r="D163" s="257" t="s">
        <v>92</v>
      </c>
      <c r="E163" s="260" t="s">
        <v>32</v>
      </c>
      <c r="F163" s="212"/>
      <c r="G163" s="212"/>
      <c r="H163" s="213" t="s">
        <v>45</v>
      </c>
      <c r="I163" s="218" t="s">
        <v>353</v>
      </c>
      <c r="J163" s="220" t="str">
        <f t="shared" si="20"/>
        <v>CE07SHSM-SBD11</v>
      </c>
      <c r="K163" s="218" t="s">
        <v>77</v>
      </c>
      <c r="L163" s="211" t="s">
        <v>39</v>
      </c>
      <c r="M163" s="220" t="str">
        <f>VLOOKUP(L163,Sensors!A$4:B$54,2,FALSE)</f>
        <v>VELPT</v>
      </c>
      <c r="N163" s="220" t="s">
        <v>195</v>
      </c>
      <c r="O163" s="221" t="s">
        <v>357</v>
      </c>
      <c r="P163" s="220" t="s">
        <v>260</v>
      </c>
      <c r="Q163" s="218" t="s">
        <v>65</v>
      </c>
      <c r="R163" s="215" t="str">
        <f t="shared" si="21"/>
        <v>CE07SHSM-SBD11-04-VELPTA000</v>
      </c>
    </row>
    <row r="164" spans="1:18" s="73" customFormat="1" ht="13.5" customHeight="1" x14ac:dyDescent="0.3">
      <c r="A164" s="219"/>
      <c r="B164" s="211" t="s">
        <v>69</v>
      </c>
      <c r="C164" s="212"/>
      <c r="D164" s="257" t="s">
        <v>92</v>
      </c>
      <c r="E164" s="260" t="s">
        <v>32</v>
      </c>
      <c r="F164" s="212"/>
      <c r="G164" s="212"/>
      <c r="H164" s="213" t="s">
        <v>45</v>
      </c>
      <c r="I164" s="218" t="s">
        <v>354</v>
      </c>
      <c r="J164" s="220" t="str">
        <f t="shared" si="20"/>
        <v>CE07SHSM-SBD12</v>
      </c>
      <c r="K164" s="218" t="s">
        <v>78</v>
      </c>
      <c r="L164" s="211" t="s">
        <v>89</v>
      </c>
      <c r="M164" s="220" t="str">
        <f>VLOOKUP(L164,Sensors!A$4:B$54,2,FALSE)</f>
        <v>WAVSS</v>
      </c>
      <c r="N164" s="220" t="s">
        <v>195</v>
      </c>
      <c r="O164" s="221" t="s">
        <v>357</v>
      </c>
      <c r="P164" s="220" t="s">
        <v>215</v>
      </c>
      <c r="Q164" s="218" t="s">
        <v>154</v>
      </c>
      <c r="R164" s="215" t="str">
        <f t="shared" si="21"/>
        <v>CE07SHSM-SBD12-05-WAVSSA000</v>
      </c>
    </row>
    <row r="165" spans="1:18" s="73" customFormat="1" ht="13.5" customHeight="1" x14ac:dyDescent="0.3">
      <c r="A165" s="219"/>
      <c r="B165" s="211" t="s">
        <v>69</v>
      </c>
      <c r="C165" s="212"/>
      <c r="D165" s="257" t="s">
        <v>92</v>
      </c>
      <c r="E165" s="260" t="s">
        <v>32</v>
      </c>
      <c r="F165" s="212"/>
      <c r="G165" s="212" t="s">
        <v>317</v>
      </c>
      <c r="H165" s="213" t="s">
        <v>314</v>
      </c>
      <c r="I165" s="218" t="s">
        <v>864</v>
      </c>
      <c r="J165" s="220" t="str">
        <f>CONCATENATE(B165,D165,E165,"-",H165,I165)</f>
        <v>CE07SHSM-RIC21</v>
      </c>
      <c r="K165" s="218" t="s">
        <v>373</v>
      </c>
      <c r="L165" s="211" t="s">
        <v>889</v>
      </c>
      <c r="M165" s="220" t="s">
        <v>861</v>
      </c>
      <c r="N165" s="220" t="s">
        <v>306</v>
      </c>
      <c r="O165" s="221" t="s">
        <v>357</v>
      </c>
      <c r="P165" s="220" t="s">
        <v>23</v>
      </c>
      <c r="Q165" s="218" t="s">
        <v>907</v>
      </c>
      <c r="R165" s="215" t="str">
        <f t="shared" si="21"/>
        <v>CE07SHSM-RIC21-00-CPMENG000</v>
      </c>
    </row>
    <row r="166" spans="1:18" s="73" customFormat="1" ht="13.5" customHeight="1" x14ac:dyDescent="0.3">
      <c r="A166" s="219"/>
      <c r="B166" s="211" t="s">
        <v>69</v>
      </c>
      <c r="C166" s="212"/>
      <c r="D166" s="257" t="s">
        <v>92</v>
      </c>
      <c r="E166" s="260" t="s">
        <v>32</v>
      </c>
      <c r="F166" s="212"/>
      <c r="G166" s="212"/>
      <c r="H166" s="213" t="s">
        <v>314</v>
      </c>
      <c r="I166" s="218" t="s">
        <v>355</v>
      </c>
      <c r="J166" s="220" t="str">
        <f>CONCATENATE(B166,D166,E166,"-",H166,I166)</f>
        <v>CE07SHSM-RID26</v>
      </c>
      <c r="K166" s="218" t="s">
        <v>373</v>
      </c>
      <c r="L166" s="211" t="s">
        <v>887</v>
      </c>
      <c r="M166" s="220" t="s">
        <v>862</v>
      </c>
      <c r="N166" s="220" t="s">
        <v>306</v>
      </c>
      <c r="O166" s="221" t="s">
        <v>357</v>
      </c>
      <c r="P166" s="220" t="s">
        <v>23</v>
      </c>
      <c r="Q166" s="218" t="s">
        <v>907</v>
      </c>
      <c r="R166" s="215" t="str">
        <f t="shared" si="21"/>
        <v>CE07SHSM-RID26-00-DCLENG000</v>
      </c>
    </row>
    <row r="167" spans="1:18" s="73" customFormat="1" ht="13.5" customHeight="1" x14ac:dyDescent="0.3">
      <c r="A167" s="219"/>
      <c r="B167" s="211" t="s">
        <v>69</v>
      </c>
      <c r="C167" s="212"/>
      <c r="D167" s="257" t="s">
        <v>92</v>
      </c>
      <c r="E167" s="260" t="s">
        <v>32</v>
      </c>
      <c r="F167" s="212"/>
      <c r="G167" s="212"/>
      <c r="H167" s="213" t="s">
        <v>314</v>
      </c>
      <c r="I167" s="218" t="s">
        <v>370</v>
      </c>
      <c r="J167" s="220" t="str">
        <f>CONCATENATE(B167,D167,E167,"-",H167,I167)</f>
        <v>CE07SHSM-RID27</v>
      </c>
      <c r="K167" s="218" t="s">
        <v>373</v>
      </c>
      <c r="L167" s="211" t="s">
        <v>888</v>
      </c>
      <c r="M167" s="220" t="s">
        <v>862</v>
      </c>
      <c r="N167" s="220" t="s">
        <v>306</v>
      </c>
      <c r="O167" s="221" t="s">
        <v>357</v>
      </c>
      <c r="P167" s="220" t="s">
        <v>23</v>
      </c>
      <c r="Q167" s="218" t="s">
        <v>907</v>
      </c>
      <c r="R167" s="215" t="str">
        <f t="shared" si="21"/>
        <v>CE07SHSM-RID27-00-DCLENG000</v>
      </c>
    </row>
    <row r="168" spans="1:18" s="73" customFormat="1" ht="13.5" customHeight="1" x14ac:dyDescent="0.3">
      <c r="A168" s="219"/>
      <c r="B168" s="211" t="s">
        <v>69</v>
      </c>
      <c r="C168" s="212"/>
      <c r="D168" s="257" t="s">
        <v>92</v>
      </c>
      <c r="E168" s="260" t="s">
        <v>32</v>
      </c>
      <c r="F168" s="212"/>
      <c r="G168" s="212"/>
      <c r="H168" s="213" t="s">
        <v>314</v>
      </c>
      <c r="I168" s="218" t="s">
        <v>355</v>
      </c>
      <c r="J168" s="220" t="str">
        <f>CONCATENATE(B168,D168,E168,"-",H168,I168)</f>
        <v>CE07SHSM-RID26</v>
      </c>
      <c r="K168" s="218" t="s">
        <v>75</v>
      </c>
      <c r="L168" s="211" t="s">
        <v>312</v>
      </c>
      <c r="M168" s="220" t="str">
        <f>VLOOKUP(L168,Sensors!A$4:B$54,2,FALSE)</f>
        <v>ADCPT</v>
      </c>
      <c r="N168" s="220" t="s">
        <v>195</v>
      </c>
      <c r="O168" s="221" t="s">
        <v>357</v>
      </c>
      <c r="P168" s="218" t="s">
        <v>23</v>
      </c>
      <c r="Q168" s="218" t="s">
        <v>907</v>
      </c>
      <c r="R168" s="215" t="str">
        <f>CONCATENATE(B168,D168,E168,"-",H168,I168,"-",K168,"-",M168,N168,O168)</f>
        <v>CE07SHSM-RID26-01-ADCPTA000</v>
      </c>
    </row>
    <row r="169" spans="1:18" s="73" customFormat="1" ht="13.5" customHeight="1" x14ac:dyDescent="0.3">
      <c r="A169" s="219"/>
      <c r="B169" s="211" t="s">
        <v>69</v>
      </c>
      <c r="C169" s="212"/>
      <c r="D169" s="257" t="s">
        <v>92</v>
      </c>
      <c r="E169" s="260" t="s">
        <v>32</v>
      </c>
      <c r="F169" s="212"/>
      <c r="G169" s="212"/>
      <c r="H169" s="213" t="s">
        <v>314</v>
      </c>
      <c r="I169" s="218" t="s">
        <v>355</v>
      </c>
      <c r="J169" s="220" t="str">
        <f t="shared" si="20"/>
        <v>CE07SHSM-RID26</v>
      </c>
      <c r="K169" s="218" t="s">
        <v>77</v>
      </c>
      <c r="L169" s="211" t="s">
        <v>39</v>
      </c>
      <c r="M169" s="220" t="str">
        <f>VLOOKUP(L169,Sensors!A$4:B$54,2,FALSE)</f>
        <v>VELPT</v>
      </c>
      <c r="N169" s="220" t="s">
        <v>195</v>
      </c>
      <c r="O169" s="221" t="s">
        <v>357</v>
      </c>
      <c r="P169" s="218" t="s">
        <v>23</v>
      </c>
      <c r="Q169" s="218" t="s">
        <v>907</v>
      </c>
      <c r="R169" s="215" t="str">
        <f t="shared" si="21"/>
        <v>CE07SHSM-RID26-04-VELPTA000</v>
      </c>
    </row>
    <row r="170" spans="1:18" s="73" customFormat="1" ht="13.5" customHeight="1" x14ac:dyDescent="0.3">
      <c r="A170" s="219"/>
      <c r="B170" s="211" t="s">
        <v>69</v>
      </c>
      <c r="C170" s="212"/>
      <c r="D170" s="257" t="s">
        <v>92</v>
      </c>
      <c r="E170" s="260" t="s">
        <v>32</v>
      </c>
      <c r="F170" s="212"/>
      <c r="G170" s="212"/>
      <c r="H170" s="213" t="s">
        <v>314</v>
      </c>
      <c r="I170" s="218" t="s">
        <v>355</v>
      </c>
      <c r="J170" s="220" t="str">
        <f>CONCATENATE(B170,D170,E170,"-",H170,I170)</f>
        <v>CE07SHSM-RID26</v>
      </c>
      <c r="K170" s="218" t="s">
        <v>91</v>
      </c>
      <c r="L170" s="211" t="s">
        <v>16</v>
      </c>
      <c r="M170" s="220" t="str">
        <f>VLOOKUP(L170,Sensors!A$4:B$54,2,FALSE)</f>
        <v>PHSEN</v>
      </c>
      <c r="N170" s="220" t="s">
        <v>308</v>
      </c>
      <c r="O170" s="221" t="s">
        <v>357</v>
      </c>
      <c r="P170" s="218" t="s">
        <v>23</v>
      </c>
      <c r="Q170" s="218" t="s">
        <v>907</v>
      </c>
      <c r="R170" s="215" t="str">
        <f>CONCATENATE(B170,D170,E170,"-",H170,I170,"-",K170,"-",M170,N170,O170)</f>
        <v>CE07SHSM-RID26-06-PHSEND000</v>
      </c>
    </row>
    <row r="171" spans="1:18" s="73" customFormat="1" ht="13.5" customHeight="1" x14ac:dyDescent="0.3">
      <c r="A171" s="219"/>
      <c r="B171" s="211" t="s">
        <v>69</v>
      </c>
      <c r="C171" s="212"/>
      <c r="D171" s="257" t="s">
        <v>92</v>
      </c>
      <c r="E171" s="260" t="s">
        <v>32</v>
      </c>
      <c r="F171" s="212"/>
      <c r="G171" s="212"/>
      <c r="H171" s="213" t="s">
        <v>314</v>
      </c>
      <c r="I171" s="218" t="s">
        <v>355</v>
      </c>
      <c r="J171" s="220" t="str">
        <f>CONCATENATE(B171,D171,E171,"-",H171,I171)</f>
        <v>CE07SHSM-RID26</v>
      </c>
      <c r="K171" s="218" t="s">
        <v>92</v>
      </c>
      <c r="L171" s="211" t="s">
        <v>134</v>
      </c>
      <c r="M171" s="220" t="str">
        <f>VLOOKUP(L171,Sensors!A$4:B$54,2,FALSE)</f>
        <v>NUTNR</v>
      </c>
      <c r="N171" s="220" t="s">
        <v>309</v>
      </c>
      <c r="O171" s="221" t="s">
        <v>357</v>
      </c>
      <c r="P171" s="218" t="s">
        <v>23</v>
      </c>
      <c r="Q171" s="218" t="s">
        <v>907</v>
      </c>
      <c r="R171" s="215" t="str">
        <f>CONCATENATE(B171,D171,E171,"-",H171,I171,"-",K171,"-",M171,N171,O171)</f>
        <v>CE07SHSM-RID26-07-NUTNRB000</v>
      </c>
    </row>
    <row r="172" spans="1:18" s="73" customFormat="1" ht="13.5" customHeight="1" x14ac:dyDescent="0.3">
      <c r="A172" s="219"/>
      <c r="B172" s="211" t="s">
        <v>69</v>
      </c>
      <c r="C172" s="212"/>
      <c r="D172" s="257" t="s">
        <v>92</v>
      </c>
      <c r="E172" s="260" t="s">
        <v>32</v>
      </c>
      <c r="F172" s="212"/>
      <c r="G172" s="212"/>
      <c r="H172" s="213" t="s">
        <v>314</v>
      </c>
      <c r="I172" s="218" t="s">
        <v>355</v>
      </c>
      <c r="J172" s="220" t="str">
        <f>CONCATENATE(B172,D172,E172,"-",H172,I172)</f>
        <v>CE07SHSM-RID26</v>
      </c>
      <c r="K172" s="218" t="s">
        <v>93</v>
      </c>
      <c r="L172" s="211" t="s">
        <v>135</v>
      </c>
      <c r="M172" s="220" t="str">
        <f>VLOOKUP(L172,Sensors!A$4:B$54,2,FALSE)</f>
        <v>SPKIR</v>
      </c>
      <c r="N172" s="220" t="s">
        <v>309</v>
      </c>
      <c r="O172" s="221" t="s">
        <v>357</v>
      </c>
      <c r="P172" s="218" t="s">
        <v>23</v>
      </c>
      <c r="Q172" s="218" t="s">
        <v>907</v>
      </c>
      <c r="R172" s="215" t="str">
        <f>CONCATENATE(B172,D172,E172,"-",H172,I172,"-",K172,"-",M172,N172,O172)</f>
        <v>CE07SHSM-RID26-08-SPKIRB000</v>
      </c>
    </row>
    <row r="173" spans="1:18" s="73" customFormat="1" ht="13.5" customHeight="1" x14ac:dyDescent="0.3">
      <c r="A173" s="219"/>
      <c r="B173" s="211" t="s">
        <v>69</v>
      </c>
      <c r="C173" s="212"/>
      <c r="D173" s="257" t="s">
        <v>92</v>
      </c>
      <c r="E173" s="260" t="s">
        <v>32</v>
      </c>
      <c r="F173" s="212"/>
      <c r="G173" s="212"/>
      <c r="H173" s="213" t="s">
        <v>314</v>
      </c>
      <c r="I173" s="218" t="s">
        <v>370</v>
      </c>
      <c r="J173" s="220" t="str">
        <f>CONCATENATE(B173,D173,E173,"-",H173,I173)</f>
        <v>CE07SHSM-RID27</v>
      </c>
      <c r="K173" s="218" t="s">
        <v>75</v>
      </c>
      <c r="L173" s="211" t="s">
        <v>163</v>
      </c>
      <c r="M173" s="220" t="str">
        <f>VLOOKUP(L173,Sensors!A$4:B$54,2,FALSE)</f>
        <v>OPTAA</v>
      </c>
      <c r="N173" s="220" t="s">
        <v>308</v>
      </c>
      <c r="O173" s="221" t="s">
        <v>357</v>
      </c>
      <c r="P173" s="218" t="s">
        <v>23</v>
      </c>
      <c r="Q173" s="218" t="s">
        <v>907</v>
      </c>
      <c r="R173" s="215" t="str">
        <f>CONCATENATE(B173,D173,E173,"-",H173,I173,"-",K173,"-",M173,N173,O173)</f>
        <v>CE07SHSM-RID27-01-OPTAAD000</v>
      </c>
    </row>
    <row r="174" spans="1:18" s="73" customFormat="1" ht="13.5" customHeight="1" x14ac:dyDescent="0.3">
      <c r="A174" s="219"/>
      <c r="B174" s="211" t="s">
        <v>69</v>
      </c>
      <c r="C174" s="212"/>
      <c r="D174" s="257" t="s">
        <v>92</v>
      </c>
      <c r="E174" s="260" t="s">
        <v>32</v>
      </c>
      <c r="F174" s="212"/>
      <c r="G174" s="212"/>
      <c r="H174" s="213" t="s">
        <v>314</v>
      </c>
      <c r="I174" s="218" t="s">
        <v>370</v>
      </c>
      <c r="J174" s="220" t="str">
        <f>CONCATENATE(B174,D174,E174,"-",H174,I174)</f>
        <v>CE07SHSM-RID27</v>
      </c>
      <c r="K174" s="218" t="s">
        <v>76</v>
      </c>
      <c r="L174" s="211" t="s">
        <v>164</v>
      </c>
      <c r="M174" s="220" t="str">
        <f>VLOOKUP(L174,Sensors!A$4:B$54,2,FALSE)</f>
        <v>FLORT</v>
      </c>
      <c r="N174" s="220" t="s">
        <v>308</v>
      </c>
      <c r="O174" s="221" t="s">
        <v>357</v>
      </c>
      <c r="P174" s="218" t="s">
        <v>23</v>
      </c>
      <c r="Q174" s="218" t="s">
        <v>907</v>
      </c>
      <c r="R174" s="215" t="str">
        <f>CONCATENATE(B174,D174,E174,"-",H174,I174,"-",K174,"-",M174,N174,O174)</f>
        <v>CE07SHSM-RID27-02-FLORTD000</v>
      </c>
    </row>
    <row r="175" spans="1:18" s="73" customFormat="1" ht="13.5" customHeight="1" x14ac:dyDescent="0.3">
      <c r="A175" s="219"/>
      <c r="B175" s="211" t="s">
        <v>69</v>
      </c>
      <c r="C175" s="212"/>
      <c r="D175" s="257" t="s">
        <v>92</v>
      </c>
      <c r="E175" s="260" t="s">
        <v>32</v>
      </c>
      <c r="F175" s="212"/>
      <c r="G175" s="212"/>
      <c r="H175" s="213" t="s">
        <v>314</v>
      </c>
      <c r="I175" s="218" t="s">
        <v>370</v>
      </c>
      <c r="J175" s="220" t="str">
        <f t="shared" si="20"/>
        <v>CE07SHSM-RID27</v>
      </c>
      <c r="K175" s="218" t="s">
        <v>79</v>
      </c>
      <c r="L175" s="211" t="s">
        <v>40</v>
      </c>
      <c r="M175" s="220" t="str">
        <f>VLOOKUP(L175,Sensors!A$4:B$54,2,FALSE)</f>
        <v>CTDBP</v>
      </c>
      <c r="N175" s="220" t="s">
        <v>305</v>
      </c>
      <c r="O175" s="221" t="s">
        <v>357</v>
      </c>
      <c r="P175" s="218" t="s">
        <v>23</v>
      </c>
      <c r="Q175" s="218" t="s">
        <v>907</v>
      </c>
      <c r="R175" s="215" t="str">
        <f t="shared" si="21"/>
        <v>CE07SHSM-RID27-03-CTDBPC000</v>
      </c>
    </row>
    <row r="176" spans="1:18" s="73" customFormat="1" ht="13.5" customHeight="1" x14ac:dyDescent="0.3">
      <c r="A176" s="219"/>
      <c r="B176" s="211" t="s">
        <v>69</v>
      </c>
      <c r="C176" s="212"/>
      <c r="D176" s="257" t="s">
        <v>92</v>
      </c>
      <c r="E176" s="260" t="s">
        <v>32</v>
      </c>
      <c r="F176" s="212"/>
      <c r="G176" s="174"/>
      <c r="H176" s="213" t="s">
        <v>314</v>
      </c>
      <c r="I176" s="218" t="s">
        <v>370</v>
      </c>
      <c r="J176" s="220" t="str">
        <f>CONCATENATE(B176,D176,E176,"-",H176,I176)</f>
        <v>CE07SHSM-RID27</v>
      </c>
      <c r="K176" s="218" t="s">
        <v>77</v>
      </c>
      <c r="L176" s="211" t="s">
        <v>101</v>
      </c>
      <c r="M176" s="220" t="str">
        <f>VLOOKUP(L176,Sensors!A$4:B$54,2,FALSE)</f>
        <v>DOSTA</v>
      </c>
      <c r="N176" s="220" t="s">
        <v>308</v>
      </c>
      <c r="O176" s="221" t="s">
        <v>357</v>
      </c>
      <c r="P176" s="218" t="s">
        <v>23</v>
      </c>
      <c r="Q176" s="218" t="s">
        <v>907</v>
      </c>
      <c r="R176" s="215" t="str">
        <f>CONCATENATE(B176,D176,E176,"-",H176,I176,"-",K176,"-",M176,N176,O176)</f>
        <v>CE07SHSM-RID27-04-DOSTAD000</v>
      </c>
    </row>
    <row r="177" spans="1:18" s="73" customFormat="1" ht="13.5" customHeight="1" x14ac:dyDescent="0.3">
      <c r="A177" s="219"/>
      <c r="B177" s="211" t="s">
        <v>69</v>
      </c>
      <c r="C177" s="212"/>
      <c r="D177" s="257" t="s">
        <v>92</v>
      </c>
      <c r="E177" s="260" t="s">
        <v>32</v>
      </c>
      <c r="F177" s="212"/>
      <c r="G177" s="212" t="s">
        <v>453</v>
      </c>
      <c r="H177" s="213" t="s">
        <v>61</v>
      </c>
      <c r="I177" s="218" t="s">
        <v>891</v>
      </c>
      <c r="J177" s="220" t="str">
        <f>CONCATENATE(B177,D177,E177,"-",H177,I177)</f>
        <v>CE07SHSM-MFC31</v>
      </c>
      <c r="K177" s="218" t="s">
        <v>373</v>
      </c>
      <c r="L177" s="211" t="s">
        <v>894</v>
      </c>
      <c r="M177" s="220" t="s">
        <v>861</v>
      </c>
      <c r="N177" s="220" t="s">
        <v>306</v>
      </c>
      <c r="O177" s="221" t="s">
        <v>357</v>
      </c>
      <c r="P177" s="220" t="s">
        <v>120</v>
      </c>
      <c r="Q177" s="218" t="s">
        <v>911</v>
      </c>
      <c r="R177" s="215" t="str">
        <f>CONCATENATE(B177,D177,E177,"-",H177,I177,"-",K177,"-",M177,N177,O177)</f>
        <v>CE07SHSM-MFC31-00-CPMENG000</v>
      </c>
    </row>
    <row r="178" spans="1:18" s="73" customFormat="1" ht="13.5" customHeight="1" x14ac:dyDescent="0.3">
      <c r="A178" s="219"/>
      <c r="B178" s="211" t="s">
        <v>69</v>
      </c>
      <c r="C178" s="212"/>
      <c r="D178" s="257" t="s">
        <v>92</v>
      </c>
      <c r="E178" s="260" t="s">
        <v>32</v>
      </c>
      <c r="F178" s="212"/>
      <c r="G178" s="212"/>
      <c r="H178" s="213" t="s">
        <v>61</v>
      </c>
      <c r="I178" s="218" t="s">
        <v>371</v>
      </c>
      <c r="J178" s="220" t="str">
        <f>CONCATENATE(B178,D178,E178,"-",H178,I178)</f>
        <v>CE07SHSM-MFD35</v>
      </c>
      <c r="K178" s="218" t="s">
        <v>373</v>
      </c>
      <c r="L178" s="211" t="s">
        <v>892</v>
      </c>
      <c r="M178" s="220" t="s">
        <v>862</v>
      </c>
      <c r="N178" s="220" t="s">
        <v>306</v>
      </c>
      <c r="O178" s="221" t="s">
        <v>357</v>
      </c>
      <c r="P178" s="220" t="s">
        <v>120</v>
      </c>
      <c r="Q178" s="218" t="s">
        <v>911</v>
      </c>
      <c r="R178" s="215" t="str">
        <f>CONCATENATE(B178,D178,E178,"-",H178,I178,"-",K178,"-",M178,N178,O178)</f>
        <v>CE07SHSM-MFD35-00-DCLENG000</v>
      </c>
    </row>
    <row r="179" spans="1:18" s="73" customFormat="1" ht="13.5" customHeight="1" x14ac:dyDescent="0.3">
      <c r="A179" s="219"/>
      <c r="B179" s="211" t="s">
        <v>69</v>
      </c>
      <c r="C179" s="212"/>
      <c r="D179" s="257" t="s">
        <v>92</v>
      </c>
      <c r="E179" s="260" t="s">
        <v>32</v>
      </c>
      <c r="F179" s="212"/>
      <c r="G179" s="212"/>
      <c r="H179" s="213" t="s">
        <v>61</v>
      </c>
      <c r="I179" s="218" t="s">
        <v>372</v>
      </c>
      <c r="J179" s="220" t="str">
        <f>CONCATENATE(B179,D179,E179,"-",H179,I179)</f>
        <v>CE07SHSM-MFD37</v>
      </c>
      <c r="K179" s="218" t="s">
        <v>373</v>
      </c>
      <c r="L179" s="211" t="s">
        <v>893</v>
      </c>
      <c r="M179" s="220" t="s">
        <v>862</v>
      </c>
      <c r="N179" s="220" t="s">
        <v>306</v>
      </c>
      <c r="O179" s="221" t="s">
        <v>357</v>
      </c>
      <c r="P179" s="220" t="s">
        <v>120</v>
      </c>
      <c r="Q179" s="218" t="s">
        <v>911</v>
      </c>
      <c r="R179" s="215" t="str">
        <f>CONCATENATE(B179,D179,E179,"-",H179,I179,"-",K179,"-",M179,N179,O179)</f>
        <v>CE07SHSM-MFD37-00-DCLENG000</v>
      </c>
    </row>
    <row r="180" spans="1:18" s="73" customFormat="1" ht="13.5" customHeight="1" x14ac:dyDescent="0.3">
      <c r="A180" s="243"/>
      <c r="B180" s="211" t="s">
        <v>69</v>
      </c>
      <c r="C180" s="212"/>
      <c r="D180" s="257" t="s">
        <v>92</v>
      </c>
      <c r="E180" s="260" t="s">
        <v>32</v>
      </c>
      <c r="F180" s="212"/>
      <c r="G180" s="212"/>
      <c r="H180" s="213" t="s">
        <v>61</v>
      </c>
      <c r="I180" s="218" t="s">
        <v>371</v>
      </c>
      <c r="J180" s="220" t="str">
        <f t="shared" ref="J180:J189" si="22">CONCATENATE(B180,D180,E180,"-",H180,I180)</f>
        <v>CE07SHSM-MFD35</v>
      </c>
      <c r="K180" s="218" t="s">
        <v>75</v>
      </c>
      <c r="L180" s="211" t="s">
        <v>43</v>
      </c>
      <c r="M180" s="220" t="str">
        <f>VLOOKUP(L180,Sensors!A$4:B$54,2,FALSE)</f>
        <v>VEL3D</v>
      </c>
      <c r="N180" s="220" t="s">
        <v>308</v>
      </c>
      <c r="O180" s="221" t="s">
        <v>357</v>
      </c>
      <c r="P180" s="213" t="s">
        <v>120</v>
      </c>
      <c r="Q180" s="218" t="s">
        <v>911</v>
      </c>
      <c r="R180" s="215" t="str">
        <f>CONCATENATE(B180,D180,E180,"-",H180,I180,"-",K180,"-",M180,N180,O180)</f>
        <v>CE07SHSM-MFD35-01-VEL3DD000</v>
      </c>
    </row>
    <row r="181" spans="1:18" s="73" customFormat="1" ht="13.5" customHeight="1" x14ac:dyDescent="0.3">
      <c r="A181" s="243"/>
      <c r="B181" s="211" t="s">
        <v>69</v>
      </c>
      <c r="C181" s="212"/>
      <c r="D181" s="257" t="s">
        <v>92</v>
      </c>
      <c r="E181" s="260" t="s">
        <v>32</v>
      </c>
      <c r="F181" s="212"/>
      <c r="G181" s="212"/>
      <c r="H181" s="213" t="s">
        <v>61</v>
      </c>
      <c r="I181" s="218" t="s">
        <v>371</v>
      </c>
      <c r="J181" s="220" t="str">
        <f t="shared" si="22"/>
        <v>CE07SHSM-MFD35</v>
      </c>
      <c r="K181" s="218" t="s">
        <v>76</v>
      </c>
      <c r="L181" s="211" t="s">
        <v>10</v>
      </c>
      <c r="M181" s="220" t="str">
        <f>VLOOKUP(L181,Sensors!A$4:B$54,2,FALSE)</f>
        <v>PRESF</v>
      </c>
      <c r="N181" s="220" t="s">
        <v>309</v>
      </c>
      <c r="O181" s="221" t="s">
        <v>357</v>
      </c>
      <c r="P181" s="213" t="s">
        <v>120</v>
      </c>
      <c r="Q181" s="218" t="s">
        <v>911</v>
      </c>
      <c r="R181" s="215" t="str">
        <f t="shared" si="21"/>
        <v>CE07SHSM-MFD35-02-PRESFB000</v>
      </c>
    </row>
    <row r="182" spans="1:18" s="73" customFormat="1" ht="13.5" customHeight="1" x14ac:dyDescent="0.3">
      <c r="A182" s="243"/>
      <c r="B182" s="211" t="s">
        <v>69</v>
      </c>
      <c r="C182" s="212"/>
      <c r="D182" s="257" t="s">
        <v>92</v>
      </c>
      <c r="E182" s="260" t="s">
        <v>32</v>
      </c>
      <c r="F182" s="212"/>
      <c r="G182" s="212"/>
      <c r="H182" s="213" t="s">
        <v>61</v>
      </c>
      <c r="I182" s="218" t="s">
        <v>371</v>
      </c>
      <c r="J182" s="220" t="str">
        <f t="shared" si="22"/>
        <v>CE07SHSM-MFD35</v>
      </c>
      <c r="K182" s="218" t="s">
        <v>77</v>
      </c>
      <c r="L182" s="211" t="s">
        <v>312</v>
      </c>
      <c r="M182" s="220" t="str">
        <f>VLOOKUP(L182,Sensors!A$4:B$54,2,FALSE)</f>
        <v>ADCPT</v>
      </c>
      <c r="N182" s="220" t="s">
        <v>305</v>
      </c>
      <c r="O182" s="221" t="s">
        <v>357</v>
      </c>
      <c r="P182" s="213" t="s">
        <v>120</v>
      </c>
      <c r="Q182" s="218" t="s">
        <v>911</v>
      </c>
      <c r="R182" s="215" t="str">
        <f t="shared" si="21"/>
        <v>CE07SHSM-MFD35-04-ADCPTC000</v>
      </c>
    </row>
    <row r="183" spans="1:18" s="73" customFormat="1" ht="13.5" customHeight="1" x14ac:dyDescent="0.3">
      <c r="A183" s="243"/>
      <c r="B183" s="211" t="s">
        <v>69</v>
      </c>
      <c r="C183" s="212"/>
      <c r="D183" s="257" t="s">
        <v>92</v>
      </c>
      <c r="E183" s="260" t="s">
        <v>32</v>
      </c>
      <c r="F183" s="212"/>
      <c r="G183" s="212"/>
      <c r="H183" s="213" t="s">
        <v>61</v>
      </c>
      <c r="I183" s="218" t="s">
        <v>371</v>
      </c>
      <c r="J183" s="220" t="str">
        <f t="shared" si="22"/>
        <v>CE07SHSM-MFD35</v>
      </c>
      <c r="K183" s="218" t="s">
        <v>78</v>
      </c>
      <c r="L183" s="211" t="s">
        <v>208</v>
      </c>
      <c r="M183" s="220" t="str">
        <f>VLOOKUP(L183,Sensors!A$4:B$54,2,FALSE)</f>
        <v>PCO2W</v>
      </c>
      <c r="N183" s="220" t="s">
        <v>309</v>
      </c>
      <c r="O183" s="221" t="s">
        <v>357</v>
      </c>
      <c r="P183" s="213" t="s">
        <v>120</v>
      </c>
      <c r="Q183" s="218" t="s">
        <v>911</v>
      </c>
      <c r="R183" s="215" t="str">
        <f t="shared" ref="R183:R189" si="23">CONCATENATE(B183,D183,E183,"-",H183,I183,"-",K183,"-",M183,N183,O183)</f>
        <v>CE07SHSM-MFD35-05-PCO2WB000</v>
      </c>
    </row>
    <row r="184" spans="1:18" s="73" customFormat="1" ht="13.5" customHeight="1" x14ac:dyDescent="0.3">
      <c r="A184" s="243"/>
      <c r="B184" s="211" t="s">
        <v>69</v>
      </c>
      <c r="C184" s="212"/>
      <c r="D184" s="257" t="s">
        <v>92</v>
      </c>
      <c r="E184" s="260" t="s">
        <v>32</v>
      </c>
      <c r="F184" s="212"/>
      <c r="G184" s="212"/>
      <c r="H184" s="213" t="s">
        <v>61</v>
      </c>
      <c r="I184" s="218" t="s">
        <v>371</v>
      </c>
      <c r="J184" s="220" t="str">
        <f t="shared" si="22"/>
        <v>CE07SHSM-MFD35</v>
      </c>
      <c r="K184" s="218" t="s">
        <v>91</v>
      </c>
      <c r="L184" s="211" t="s">
        <v>16</v>
      </c>
      <c r="M184" s="220" t="str">
        <f>VLOOKUP(L184,Sensors!A$4:B$54,2,FALSE)</f>
        <v>PHSEN</v>
      </c>
      <c r="N184" s="220" t="s">
        <v>308</v>
      </c>
      <c r="O184" s="221" t="s">
        <v>357</v>
      </c>
      <c r="P184" s="213" t="s">
        <v>120</v>
      </c>
      <c r="Q184" s="218" t="s">
        <v>911</v>
      </c>
      <c r="R184" s="215" t="str">
        <f t="shared" si="23"/>
        <v>CE07SHSM-MFD35-06-PHSEND000</v>
      </c>
    </row>
    <row r="185" spans="1:18" s="73" customFormat="1" ht="13.5" customHeight="1" x14ac:dyDescent="0.3">
      <c r="A185" s="243"/>
      <c r="B185" s="211" t="s">
        <v>69</v>
      </c>
      <c r="C185" s="212"/>
      <c r="D185" s="257" t="s">
        <v>92</v>
      </c>
      <c r="E185" s="260" t="s">
        <v>32</v>
      </c>
      <c r="F185" s="212"/>
      <c r="G185" s="212"/>
      <c r="H185" s="213" t="s">
        <v>61</v>
      </c>
      <c r="I185" s="218" t="s">
        <v>372</v>
      </c>
      <c r="J185" s="220" t="str">
        <f t="shared" si="22"/>
        <v>CE07SHSM-MFD37</v>
      </c>
      <c r="K185" s="218" t="s">
        <v>75</v>
      </c>
      <c r="L185" s="211" t="s">
        <v>163</v>
      </c>
      <c r="M185" s="220" t="str">
        <f>VLOOKUP(L185,Sensors!A$4:B$54,2,FALSE)</f>
        <v>OPTAA</v>
      </c>
      <c r="N185" s="220" t="s">
        <v>308</v>
      </c>
      <c r="O185" s="221" t="s">
        <v>357</v>
      </c>
      <c r="P185" s="213" t="s">
        <v>120</v>
      </c>
      <c r="Q185" s="218" t="s">
        <v>911</v>
      </c>
      <c r="R185" s="215" t="str">
        <f t="shared" si="23"/>
        <v>CE07SHSM-MFD37-01-OPTAAD000</v>
      </c>
    </row>
    <row r="186" spans="1:18" s="73" customFormat="1" ht="13.5" customHeight="1" x14ac:dyDescent="0.3">
      <c r="A186" s="243"/>
      <c r="B186" s="211" t="s">
        <v>69</v>
      </c>
      <c r="C186" s="212"/>
      <c r="D186" s="257" t="s">
        <v>92</v>
      </c>
      <c r="E186" s="260" t="s">
        <v>32</v>
      </c>
      <c r="F186" s="212"/>
      <c r="G186" s="212"/>
      <c r="H186" s="213" t="s">
        <v>61</v>
      </c>
      <c r="I186" s="218" t="s">
        <v>372</v>
      </c>
      <c r="J186" s="220" t="str">
        <f t="shared" si="22"/>
        <v>CE07SHSM-MFD37</v>
      </c>
      <c r="K186" s="218" t="s">
        <v>79</v>
      </c>
      <c r="L186" s="211" t="s">
        <v>40</v>
      </c>
      <c r="M186" s="220" t="str">
        <f>VLOOKUP(L186,Sensors!A$4:B$54,2,FALSE)</f>
        <v>CTDBP</v>
      </c>
      <c r="N186" s="220" t="s">
        <v>305</v>
      </c>
      <c r="O186" s="221" t="s">
        <v>357</v>
      </c>
      <c r="P186" s="213" t="s">
        <v>120</v>
      </c>
      <c r="Q186" s="218" t="s">
        <v>911</v>
      </c>
      <c r="R186" s="215" t="str">
        <f t="shared" si="23"/>
        <v>CE07SHSM-MFD37-03-CTDBPC000</v>
      </c>
    </row>
    <row r="187" spans="1:18" s="73" customFormat="1" ht="13.5" customHeight="1" x14ac:dyDescent="0.3">
      <c r="A187" s="243"/>
      <c r="B187" s="211" t="s">
        <v>69</v>
      </c>
      <c r="C187" s="212"/>
      <c r="D187" s="257" t="s">
        <v>92</v>
      </c>
      <c r="E187" s="260" t="s">
        <v>32</v>
      </c>
      <c r="F187" s="212"/>
      <c r="G187" s="247"/>
      <c r="H187" s="213" t="s">
        <v>61</v>
      </c>
      <c r="I187" s="218" t="s">
        <v>372</v>
      </c>
      <c r="J187" s="220" t="str">
        <f t="shared" si="22"/>
        <v>CE07SHSM-MFD37</v>
      </c>
      <c r="K187" s="218" t="s">
        <v>79</v>
      </c>
      <c r="L187" s="211" t="s">
        <v>101</v>
      </c>
      <c r="M187" s="220" t="str">
        <f>VLOOKUP(L187,Sensors!A$4:B$54,2,FALSE)</f>
        <v>DOSTA</v>
      </c>
      <c r="N187" s="220" t="s">
        <v>308</v>
      </c>
      <c r="O187" s="221" t="s">
        <v>357</v>
      </c>
      <c r="P187" s="213" t="s">
        <v>120</v>
      </c>
      <c r="Q187" s="218" t="s">
        <v>911</v>
      </c>
      <c r="R187" s="215" t="str">
        <f t="shared" si="23"/>
        <v>CE07SHSM-MFD37-03-DOSTAD000</v>
      </c>
    </row>
    <row r="188" spans="1:18" s="73" customFormat="1" ht="13.5" customHeight="1" x14ac:dyDescent="0.3">
      <c r="A188" s="243"/>
      <c r="B188" s="211" t="s">
        <v>69</v>
      </c>
      <c r="C188" s="212"/>
      <c r="D188" s="257" t="s">
        <v>92</v>
      </c>
      <c r="E188" s="260" t="s">
        <v>32</v>
      </c>
      <c r="F188" s="212"/>
      <c r="G188" s="212"/>
      <c r="H188" s="213" t="s">
        <v>61</v>
      </c>
      <c r="I188" s="218" t="s">
        <v>372</v>
      </c>
      <c r="J188" s="220" t="str">
        <f t="shared" si="22"/>
        <v>CE07SHSM-MFD37</v>
      </c>
      <c r="K188" s="218" t="s">
        <v>91</v>
      </c>
      <c r="L188" s="211" t="s">
        <v>114</v>
      </c>
      <c r="M188" s="220" t="str">
        <f>VLOOKUP(L188,Sensors!A$4:B$54,2,FALSE)</f>
        <v>CAMDS</v>
      </c>
      <c r="N188" s="220" t="s">
        <v>195</v>
      </c>
      <c r="O188" s="221" t="s">
        <v>357</v>
      </c>
      <c r="P188" s="213" t="s">
        <v>120</v>
      </c>
      <c r="Q188" s="218" t="s">
        <v>911</v>
      </c>
      <c r="R188" s="215" t="str">
        <f t="shared" si="23"/>
        <v>CE07SHSM-MFD37-06-CAMDSA000</v>
      </c>
    </row>
    <row r="189" spans="1:18" s="73" customFormat="1" ht="13.5" customHeight="1" x14ac:dyDescent="0.3">
      <c r="A189" s="243"/>
      <c r="B189" s="211" t="s">
        <v>69</v>
      </c>
      <c r="C189" s="212"/>
      <c r="D189" s="257" t="s">
        <v>92</v>
      </c>
      <c r="E189" s="260" t="s">
        <v>32</v>
      </c>
      <c r="F189" s="212"/>
      <c r="G189" s="212"/>
      <c r="H189" s="213" t="s">
        <v>61</v>
      </c>
      <c r="I189" s="218" t="s">
        <v>372</v>
      </c>
      <c r="J189" s="220" t="str">
        <f t="shared" si="22"/>
        <v>CE07SHSM-MFD37</v>
      </c>
      <c r="K189" s="218" t="s">
        <v>92</v>
      </c>
      <c r="L189" s="211" t="s">
        <v>280</v>
      </c>
      <c r="M189" s="220" t="str">
        <f>VLOOKUP(L189,Sensors!A$4:B$54,2,FALSE)</f>
        <v>ZPLSC</v>
      </c>
      <c r="N189" s="220" t="s">
        <v>305</v>
      </c>
      <c r="O189" s="221" t="s">
        <v>357</v>
      </c>
      <c r="P189" s="213" t="s">
        <v>120</v>
      </c>
      <c r="Q189" s="218" t="s">
        <v>911</v>
      </c>
      <c r="R189" s="215" t="str">
        <f t="shared" si="23"/>
        <v>CE07SHSM-MFD37-07-ZPLSCC000</v>
      </c>
    </row>
    <row r="190" spans="1:18" s="73" customFormat="1" ht="13.5" customHeight="1" x14ac:dyDescent="0.3">
      <c r="A190" s="268"/>
      <c r="B190" s="249"/>
      <c r="C190" s="250"/>
      <c r="D190" s="249"/>
      <c r="E190" s="251"/>
      <c r="F190" s="250"/>
      <c r="G190" s="250"/>
      <c r="H190" s="252"/>
      <c r="I190" s="251"/>
      <c r="J190" s="253"/>
      <c r="K190" s="251"/>
      <c r="L190" s="269" t="s">
        <v>7</v>
      </c>
      <c r="M190" s="254">
        <f>COUNTA(M192:M200)</f>
        <v>9</v>
      </c>
      <c r="N190" s="251"/>
      <c r="O190" s="251"/>
      <c r="P190" s="255"/>
      <c r="Q190" s="251"/>
      <c r="R190" s="256"/>
    </row>
    <row r="191" spans="1:18" s="73" customFormat="1" ht="13.5" customHeight="1" x14ac:dyDescent="0.3">
      <c r="A191" s="219"/>
      <c r="B191" s="211" t="s">
        <v>69</v>
      </c>
      <c r="C191" s="212" t="s">
        <v>494</v>
      </c>
      <c r="D191" s="257" t="s">
        <v>92</v>
      </c>
      <c r="E191" s="260" t="s">
        <v>125</v>
      </c>
      <c r="F191" s="212" t="str">
        <f>CONCATENATE(B191,D191,E191)</f>
        <v>CE07SHSP</v>
      </c>
      <c r="G191" s="212" t="s">
        <v>908</v>
      </c>
      <c r="H191" s="213"/>
      <c r="I191" s="218"/>
      <c r="J191" s="220" t="str">
        <f>F191</f>
        <v>CE07SHSP</v>
      </c>
      <c r="K191" s="218"/>
      <c r="L191" s="211"/>
      <c r="M191" s="220"/>
      <c r="N191" s="220"/>
      <c r="O191" s="220"/>
      <c r="P191" s="218"/>
      <c r="Q191" s="218"/>
      <c r="R191" s="215" t="str">
        <f>F191</f>
        <v>CE07SHSP</v>
      </c>
    </row>
    <row r="192" spans="1:18" s="73" customFormat="1" ht="13.5" customHeight="1" x14ac:dyDescent="0.3">
      <c r="A192" s="239"/>
      <c r="B192" s="211" t="s">
        <v>69</v>
      </c>
      <c r="C192" s="212"/>
      <c r="D192" s="218" t="s">
        <v>92</v>
      </c>
      <c r="E192" s="218" t="s">
        <v>125</v>
      </c>
      <c r="F192" s="212"/>
      <c r="G192" s="212" t="s">
        <v>909</v>
      </c>
      <c r="H192" s="213" t="s">
        <v>74</v>
      </c>
      <c r="I192" s="218" t="s">
        <v>218</v>
      </c>
      <c r="J192" s="220" t="str">
        <f>CONCATENATE(B192,D192,E192,"-",H192,I192)</f>
        <v>CE07SHSP-SP001</v>
      </c>
      <c r="K192" s="270" t="s">
        <v>373</v>
      </c>
      <c r="L192" s="212" t="s">
        <v>865</v>
      </c>
      <c r="M192" s="220" t="s">
        <v>896</v>
      </c>
      <c r="N192" s="218" t="s">
        <v>306</v>
      </c>
      <c r="O192" s="270" t="s">
        <v>357</v>
      </c>
      <c r="P192" s="220" t="s">
        <v>816</v>
      </c>
      <c r="Q192" s="218" t="s">
        <v>911</v>
      </c>
      <c r="R192" s="215" t="str">
        <f>CONCATENATE(B192,D192,E192,"-",H192,I192,"-",K192,"-",M192,N192,O192)</f>
        <v>CE07SHSP-SP001-00-SPPENG000</v>
      </c>
    </row>
    <row r="193" spans="1:18" s="73" customFormat="1" ht="13.5" customHeight="1" x14ac:dyDescent="0.3">
      <c r="A193" s="219"/>
      <c r="B193" s="211" t="s">
        <v>69</v>
      </c>
      <c r="C193" s="212"/>
      <c r="D193" s="257" t="s">
        <v>92</v>
      </c>
      <c r="E193" s="260" t="s">
        <v>125</v>
      </c>
      <c r="F193" s="212"/>
      <c r="G193" s="212"/>
      <c r="H193" s="213" t="s">
        <v>74</v>
      </c>
      <c r="I193" s="218" t="s">
        <v>218</v>
      </c>
      <c r="J193" s="220" t="str">
        <f t="shared" ref="J193:J200" si="24">CONCATENATE(B193,D193,E193,"-",H193,I193)</f>
        <v>CE07SHSP-SP001</v>
      </c>
      <c r="K193" s="218" t="s">
        <v>75</v>
      </c>
      <c r="L193" s="211" t="s">
        <v>101</v>
      </c>
      <c r="M193" s="220" t="str">
        <f>VLOOKUP(L193,Sensors!A$4:B$54,2,FALSE)</f>
        <v>DOSTA</v>
      </c>
      <c r="N193" s="220" t="s">
        <v>334</v>
      </c>
      <c r="O193" s="221" t="s">
        <v>357</v>
      </c>
      <c r="P193" s="220" t="s">
        <v>816</v>
      </c>
      <c r="Q193" s="218" t="s">
        <v>911</v>
      </c>
      <c r="R193" s="215" t="str">
        <f t="shared" ref="R193:R200" si="25">CONCATENATE(B193,D193,E193,"-",H193,I193,"-",K193,"-",M193,N193,O193)</f>
        <v>CE07SHSP-SP001-01-DOSTAJ000</v>
      </c>
    </row>
    <row r="194" spans="1:18" s="73" customFormat="1" ht="13.5" customHeight="1" x14ac:dyDescent="0.3">
      <c r="A194" s="219"/>
      <c r="B194" s="211" t="s">
        <v>69</v>
      </c>
      <c r="C194" s="212"/>
      <c r="D194" s="257" t="s">
        <v>92</v>
      </c>
      <c r="E194" s="260" t="s">
        <v>125</v>
      </c>
      <c r="F194" s="212"/>
      <c r="G194" s="212"/>
      <c r="H194" s="213" t="s">
        <v>74</v>
      </c>
      <c r="I194" s="218" t="s">
        <v>218</v>
      </c>
      <c r="J194" s="220" t="str">
        <f t="shared" si="24"/>
        <v>CE07SHSP-SP001</v>
      </c>
      <c r="K194" s="218" t="s">
        <v>76</v>
      </c>
      <c r="L194" s="212" t="s">
        <v>39</v>
      </c>
      <c r="M194" s="220" t="str">
        <f>VLOOKUP(L194,Sensors!A$4:B$54,2,FALSE)</f>
        <v>VELPT</v>
      </c>
      <c r="N194" s="220" t="s">
        <v>334</v>
      </c>
      <c r="O194" s="221" t="s">
        <v>357</v>
      </c>
      <c r="P194" s="220" t="s">
        <v>816</v>
      </c>
      <c r="Q194" s="218" t="s">
        <v>911</v>
      </c>
      <c r="R194" s="215" t="str">
        <f t="shared" si="25"/>
        <v>CE07SHSP-SP001-02-VELPTJ000</v>
      </c>
    </row>
    <row r="195" spans="1:18" s="73" customFormat="1" ht="13.5" customHeight="1" x14ac:dyDescent="0.3">
      <c r="A195" s="243"/>
      <c r="B195" s="211" t="s">
        <v>69</v>
      </c>
      <c r="C195" s="212"/>
      <c r="D195" s="257" t="s">
        <v>92</v>
      </c>
      <c r="E195" s="260" t="s">
        <v>125</v>
      </c>
      <c r="F195" s="212"/>
      <c r="G195" s="212"/>
      <c r="H195" s="213" t="s">
        <v>74</v>
      </c>
      <c r="I195" s="218" t="s">
        <v>218</v>
      </c>
      <c r="J195" s="220" t="str">
        <f t="shared" si="24"/>
        <v>CE07SHSP-SP001</v>
      </c>
      <c r="K195" s="218" t="s">
        <v>77</v>
      </c>
      <c r="L195" s="211" t="s">
        <v>163</v>
      </c>
      <c r="M195" s="220" t="str">
        <f>VLOOKUP(L195,Sensors!A$4:B$54,2,FALSE)</f>
        <v>OPTAA</v>
      </c>
      <c r="N195" s="220" t="s">
        <v>334</v>
      </c>
      <c r="O195" s="221" t="s">
        <v>357</v>
      </c>
      <c r="P195" s="220" t="s">
        <v>816</v>
      </c>
      <c r="Q195" s="218" t="s">
        <v>911</v>
      </c>
      <c r="R195" s="215" t="str">
        <f t="shared" si="25"/>
        <v>CE07SHSP-SP001-04-OPTAAJ000</v>
      </c>
    </row>
    <row r="196" spans="1:18" s="73" customFormat="1" ht="13.5" customHeight="1" x14ac:dyDescent="0.3">
      <c r="A196" s="243"/>
      <c r="B196" s="211" t="s">
        <v>69</v>
      </c>
      <c r="C196" s="212"/>
      <c r="D196" s="257" t="s">
        <v>92</v>
      </c>
      <c r="E196" s="260" t="s">
        <v>125</v>
      </c>
      <c r="F196" s="212"/>
      <c r="G196" s="212"/>
      <c r="H196" s="213" t="s">
        <v>74</v>
      </c>
      <c r="I196" s="218" t="s">
        <v>218</v>
      </c>
      <c r="J196" s="220" t="str">
        <f t="shared" si="24"/>
        <v>CE07SHSP-SP001</v>
      </c>
      <c r="K196" s="218" t="s">
        <v>78</v>
      </c>
      <c r="L196" s="211" t="s">
        <v>134</v>
      </c>
      <c r="M196" s="220" t="str">
        <f>VLOOKUP(L196,Sensors!A$4:B$54,2,FALSE)</f>
        <v>NUTNR</v>
      </c>
      <c r="N196" s="220" t="s">
        <v>334</v>
      </c>
      <c r="O196" s="221" t="s">
        <v>357</v>
      </c>
      <c r="P196" s="220" t="s">
        <v>816</v>
      </c>
      <c r="Q196" s="218" t="s">
        <v>911</v>
      </c>
      <c r="R196" s="215" t="str">
        <f t="shared" si="25"/>
        <v>CE07SHSP-SP001-05-NUTNRJ000</v>
      </c>
    </row>
    <row r="197" spans="1:18" s="73" customFormat="1" ht="13.5" customHeight="1" x14ac:dyDescent="0.3">
      <c r="A197" s="243"/>
      <c r="B197" s="211" t="s">
        <v>69</v>
      </c>
      <c r="C197" s="212"/>
      <c r="D197" s="257" t="s">
        <v>92</v>
      </c>
      <c r="E197" s="260" t="s">
        <v>125</v>
      </c>
      <c r="F197" s="212"/>
      <c r="G197" s="212"/>
      <c r="H197" s="213" t="s">
        <v>74</v>
      </c>
      <c r="I197" s="218" t="s">
        <v>218</v>
      </c>
      <c r="J197" s="220" t="str">
        <f t="shared" si="24"/>
        <v>CE07SHSP-SP001</v>
      </c>
      <c r="K197" s="218" t="s">
        <v>91</v>
      </c>
      <c r="L197" s="211" t="s">
        <v>135</v>
      </c>
      <c r="M197" s="220" t="str">
        <f>VLOOKUP(L197,Sensors!A$4:B$54,2,FALSE)</f>
        <v>SPKIR</v>
      </c>
      <c r="N197" s="220" t="s">
        <v>334</v>
      </c>
      <c r="O197" s="221" t="s">
        <v>357</v>
      </c>
      <c r="P197" s="220" t="s">
        <v>816</v>
      </c>
      <c r="Q197" s="218" t="s">
        <v>911</v>
      </c>
      <c r="R197" s="215" t="str">
        <f t="shared" si="25"/>
        <v>CE07SHSP-SP001-06-SPKIRJ000</v>
      </c>
    </row>
    <row r="198" spans="1:18" s="73" customFormat="1" ht="13.5" customHeight="1" x14ac:dyDescent="0.3">
      <c r="A198" s="243"/>
      <c r="B198" s="211" t="s">
        <v>69</v>
      </c>
      <c r="C198" s="212"/>
      <c r="D198" s="257" t="s">
        <v>92</v>
      </c>
      <c r="E198" s="260" t="s">
        <v>125</v>
      </c>
      <c r="F198" s="212"/>
      <c r="G198" s="212"/>
      <c r="H198" s="213" t="s">
        <v>74</v>
      </c>
      <c r="I198" s="218" t="s">
        <v>218</v>
      </c>
      <c r="J198" s="220" t="str">
        <f t="shared" si="24"/>
        <v>CE07SHSP-SP001</v>
      </c>
      <c r="K198" s="218" t="s">
        <v>92</v>
      </c>
      <c r="L198" s="211" t="s">
        <v>164</v>
      </c>
      <c r="M198" s="220" t="str">
        <f>VLOOKUP(L198,Sensors!A$4:B$54,2,FALSE)</f>
        <v>FLORT</v>
      </c>
      <c r="N198" s="220" t="s">
        <v>334</v>
      </c>
      <c r="O198" s="221" t="s">
        <v>357</v>
      </c>
      <c r="P198" s="220" t="s">
        <v>816</v>
      </c>
      <c r="Q198" s="218" t="s">
        <v>911</v>
      </c>
      <c r="R198" s="215" t="str">
        <f t="shared" si="25"/>
        <v>CE07SHSP-SP001-07-FLORTJ000</v>
      </c>
    </row>
    <row r="199" spans="1:18" s="73" customFormat="1" ht="13.5" customHeight="1" x14ac:dyDescent="0.3">
      <c r="A199" s="243"/>
      <c r="B199" s="211" t="s">
        <v>69</v>
      </c>
      <c r="C199" s="212"/>
      <c r="D199" s="257" t="s">
        <v>92</v>
      </c>
      <c r="E199" s="260" t="s">
        <v>125</v>
      </c>
      <c r="F199" s="212"/>
      <c r="G199" s="212"/>
      <c r="H199" s="213" t="s">
        <v>74</v>
      </c>
      <c r="I199" s="218" t="s">
        <v>218</v>
      </c>
      <c r="J199" s="220" t="str">
        <f t="shared" si="24"/>
        <v>CE07SHSP-SP001</v>
      </c>
      <c r="K199" s="218" t="s">
        <v>93</v>
      </c>
      <c r="L199" s="211" t="s">
        <v>102</v>
      </c>
      <c r="M199" s="220" t="str">
        <f>VLOOKUP(L199,Sensors!A$4:B$54,2,FALSE)</f>
        <v>CTDPF</v>
      </c>
      <c r="N199" s="220" t="s">
        <v>334</v>
      </c>
      <c r="O199" s="221" t="s">
        <v>357</v>
      </c>
      <c r="P199" s="220" t="s">
        <v>816</v>
      </c>
      <c r="Q199" s="218" t="s">
        <v>911</v>
      </c>
      <c r="R199" s="215" t="str">
        <f t="shared" si="25"/>
        <v>CE07SHSP-SP001-08-CTDPFJ000</v>
      </c>
    </row>
    <row r="200" spans="1:18" s="73" customFormat="1" ht="13.5" customHeight="1" x14ac:dyDescent="0.3">
      <c r="A200" s="243"/>
      <c r="B200" s="211" t="s">
        <v>69</v>
      </c>
      <c r="C200" s="212"/>
      <c r="D200" s="257" t="s">
        <v>92</v>
      </c>
      <c r="E200" s="260" t="s">
        <v>125</v>
      </c>
      <c r="F200" s="212"/>
      <c r="G200" s="212"/>
      <c r="H200" s="213" t="s">
        <v>74</v>
      </c>
      <c r="I200" s="218" t="s">
        <v>218</v>
      </c>
      <c r="J200" s="220" t="str">
        <f t="shared" si="24"/>
        <v>CE07SHSP-SP001</v>
      </c>
      <c r="K200" s="218" t="s">
        <v>136</v>
      </c>
      <c r="L200" s="211" t="s">
        <v>165</v>
      </c>
      <c r="M200" s="220" t="str">
        <f>VLOOKUP(L200,Sensors!A$4:B$54,2,FALSE)</f>
        <v>PARAD</v>
      </c>
      <c r="N200" s="220" t="s">
        <v>334</v>
      </c>
      <c r="O200" s="221" t="s">
        <v>357</v>
      </c>
      <c r="P200" s="220" t="s">
        <v>816</v>
      </c>
      <c r="Q200" s="218" t="s">
        <v>911</v>
      </c>
      <c r="R200" s="215" t="str">
        <f t="shared" si="25"/>
        <v>CE07SHSP-SP001-09-PARADJ000</v>
      </c>
    </row>
    <row r="201" spans="1:18" s="73" customFormat="1" ht="13.5" customHeight="1" x14ac:dyDescent="0.3">
      <c r="A201" s="268"/>
      <c r="B201" s="249"/>
      <c r="C201" s="250"/>
      <c r="D201" s="249"/>
      <c r="E201" s="251"/>
      <c r="F201" s="250"/>
      <c r="G201" s="250"/>
      <c r="H201" s="252"/>
      <c r="I201" s="251"/>
      <c r="J201" s="253"/>
      <c r="K201" s="251"/>
      <c r="L201" s="269" t="s">
        <v>7</v>
      </c>
      <c r="M201" s="254">
        <f>COUNTA(M203:M231)</f>
        <v>29</v>
      </c>
      <c r="N201" s="251"/>
      <c r="O201" s="251"/>
      <c r="P201" s="255"/>
      <c r="Q201" s="251"/>
      <c r="R201" s="256"/>
    </row>
    <row r="202" spans="1:18" s="73" customFormat="1" ht="13.5" customHeight="1" x14ac:dyDescent="0.3">
      <c r="A202" s="243"/>
      <c r="B202" s="211" t="s">
        <v>69</v>
      </c>
      <c r="C202" s="212" t="s">
        <v>486</v>
      </c>
      <c r="D202" s="257" t="s">
        <v>91</v>
      </c>
      <c r="E202" s="218" t="s">
        <v>29</v>
      </c>
      <c r="F202" s="212" t="str">
        <f>CONCATENATE(B202,D202,E202)</f>
        <v>CE06ISSM</v>
      </c>
      <c r="G202" s="212" t="s">
        <v>972</v>
      </c>
      <c r="H202" s="213"/>
      <c r="I202" s="218"/>
      <c r="J202" s="220" t="str">
        <f>F202</f>
        <v>CE06ISSM</v>
      </c>
      <c r="K202" s="218"/>
      <c r="L202" s="211"/>
      <c r="M202" s="220"/>
      <c r="N202" s="220"/>
      <c r="O202" s="220"/>
      <c r="P202" s="218"/>
      <c r="Q202" s="218"/>
      <c r="R202" s="215" t="str">
        <f>F202</f>
        <v>CE06ISSM</v>
      </c>
    </row>
    <row r="203" spans="1:18" s="73" customFormat="1" ht="13.5" customHeight="1" x14ac:dyDescent="0.3">
      <c r="A203" s="219"/>
      <c r="B203" s="211" t="s">
        <v>69</v>
      </c>
      <c r="C203" s="212"/>
      <c r="D203" s="257" t="s">
        <v>91</v>
      </c>
      <c r="E203" s="260" t="s">
        <v>29</v>
      </c>
      <c r="F203" s="212"/>
      <c r="G203" s="212" t="s">
        <v>46</v>
      </c>
      <c r="H203" s="213" t="s">
        <v>45</v>
      </c>
      <c r="I203" s="218" t="s">
        <v>860</v>
      </c>
      <c r="J203" s="220" t="str">
        <f t="shared" ref="J203:J216" si="26">CONCATENATE(B203,D203,E203,"-",H203,I203)</f>
        <v>CE06ISSM-SBC11</v>
      </c>
      <c r="K203" s="218" t="s">
        <v>373</v>
      </c>
      <c r="L203" s="211" t="s">
        <v>890</v>
      </c>
      <c r="M203" s="220" t="s">
        <v>861</v>
      </c>
      <c r="N203" s="220" t="s">
        <v>306</v>
      </c>
      <c r="O203" s="221" t="s">
        <v>357</v>
      </c>
      <c r="P203" s="220" t="s">
        <v>375</v>
      </c>
      <c r="Q203" s="218" t="s">
        <v>154</v>
      </c>
      <c r="R203" s="215" t="str">
        <f t="shared" ref="R203:R231" si="27">CONCATENATE(B203,D203,E203,"-",H203,I203,"-",K203,"-",M203,N203,O203)</f>
        <v>CE06ISSM-SBC11-00-CPMENG000</v>
      </c>
    </row>
    <row r="204" spans="1:18" s="73" customFormat="1" ht="13.5" customHeight="1" x14ac:dyDescent="0.3">
      <c r="A204" s="219"/>
      <c r="B204" s="211" t="s">
        <v>69</v>
      </c>
      <c r="C204" s="212"/>
      <c r="D204" s="257" t="s">
        <v>91</v>
      </c>
      <c r="E204" s="260" t="s">
        <v>29</v>
      </c>
      <c r="F204" s="212"/>
      <c r="G204" s="212"/>
      <c r="H204" s="213" t="s">
        <v>45</v>
      </c>
      <c r="I204" s="218" t="s">
        <v>376</v>
      </c>
      <c r="J204" s="220" t="str">
        <f t="shared" si="26"/>
        <v>CE06ISSM-SBD17</v>
      </c>
      <c r="K204" s="218" t="s">
        <v>373</v>
      </c>
      <c r="L204" s="211" t="s">
        <v>900</v>
      </c>
      <c r="M204" s="220" t="s">
        <v>862</v>
      </c>
      <c r="N204" s="220" t="s">
        <v>306</v>
      </c>
      <c r="O204" s="221" t="s">
        <v>357</v>
      </c>
      <c r="P204" s="220" t="s">
        <v>375</v>
      </c>
      <c r="Q204" s="218" t="s">
        <v>154</v>
      </c>
      <c r="R204" s="215" t="str">
        <f t="shared" si="27"/>
        <v>CE06ISSM-SBD17-00-DCLENG000</v>
      </c>
    </row>
    <row r="205" spans="1:18" s="73" customFormat="1" ht="13.5" customHeight="1" x14ac:dyDescent="0.3">
      <c r="A205" s="243"/>
      <c r="B205" s="211" t="s">
        <v>69</v>
      </c>
      <c r="C205" s="212"/>
      <c r="D205" s="257" t="s">
        <v>91</v>
      </c>
      <c r="E205" s="218" t="s">
        <v>29</v>
      </c>
      <c r="F205" s="212"/>
      <c r="G205" s="212"/>
      <c r="H205" s="213" t="s">
        <v>45</v>
      </c>
      <c r="I205" s="218" t="s">
        <v>376</v>
      </c>
      <c r="J205" s="220" t="str">
        <f t="shared" si="26"/>
        <v>CE06ISSM-SBD17</v>
      </c>
      <c r="K205" s="218" t="s">
        <v>75</v>
      </c>
      <c r="L205" s="211" t="s">
        <v>367</v>
      </c>
      <c r="M205" s="220" t="str">
        <f>VLOOKUP(L205,Sensors!A$4:B$54,2,FALSE)</f>
        <v>MOPAK</v>
      </c>
      <c r="N205" s="220">
        <v>0</v>
      </c>
      <c r="O205" s="221" t="s">
        <v>357</v>
      </c>
      <c r="P205" s="220" t="s">
        <v>215</v>
      </c>
      <c r="Q205" s="218" t="s">
        <v>154</v>
      </c>
      <c r="R205" s="215" t="str">
        <f t="shared" si="27"/>
        <v>CE06ISSM-SBD17-01-MOPAK0000</v>
      </c>
    </row>
    <row r="206" spans="1:18" s="73" customFormat="1" ht="13.5" customHeight="1" x14ac:dyDescent="0.3">
      <c r="A206" s="243"/>
      <c r="B206" s="211" t="s">
        <v>69</v>
      </c>
      <c r="C206" s="212"/>
      <c r="D206" s="257" t="s">
        <v>91</v>
      </c>
      <c r="E206" s="218" t="s">
        <v>29</v>
      </c>
      <c r="F206" s="212"/>
      <c r="G206" s="212"/>
      <c r="H206" s="213" t="str">
        <f t="shared" ref="H206:J207" si="28">H205</f>
        <v>SB</v>
      </c>
      <c r="I206" s="213" t="str">
        <f t="shared" si="28"/>
        <v>D17</v>
      </c>
      <c r="J206" s="213" t="str">
        <f t="shared" si="28"/>
        <v>CE06ISSM-SBD17</v>
      </c>
      <c r="K206" s="270" t="s">
        <v>91</v>
      </c>
      <c r="L206" s="211" t="s">
        <v>40</v>
      </c>
      <c r="M206" s="220" t="s">
        <v>251</v>
      </c>
      <c r="N206" s="220" t="s">
        <v>305</v>
      </c>
      <c r="O206" s="221" t="s">
        <v>357</v>
      </c>
      <c r="P206" s="220" t="s">
        <v>260</v>
      </c>
      <c r="Q206" s="218" t="s">
        <v>65</v>
      </c>
      <c r="R206" s="215" t="str">
        <f t="shared" si="27"/>
        <v>CE06ISSM-SBD17-06-CTDBPC000</v>
      </c>
    </row>
    <row r="207" spans="1:18" s="73" customFormat="1" ht="13.5" customHeight="1" x14ac:dyDescent="0.3">
      <c r="A207" s="243"/>
      <c r="B207" s="211" t="s">
        <v>69</v>
      </c>
      <c r="C207" s="212"/>
      <c r="D207" s="257" t="s">
        <v>91</v>
      </c>
      <c r="E207" s="218" t="s">
        <v>29</v>
      </c>
      <c r="F207" s="212"/>
      <c r="G207" s="212"/>
      <c r="H207" s="213" t="str">
        <f t="shared" si="28"/>
        <v>SB</v>
      </c>
      <c r="I207" s="213" t="str">
        <f t="shared" si="28"/>
        <v>D17</v>
      </c>
      <c r="J207" s="213" t="str">
        <f t="shared" si="28"/>
        <v>CE06ISSM-SBD17</v>
      </c>
      <c r="K207" s="270" t="s">
        <v>91</v>
      </c>
      <c r="L207" s="211" t="s">
        <v>164</v>
      </c>
      <c r="M207" s="220" t="s">
        <v>268</v>
      </c>
      <c r="N207" s="220" t="s">
        <v>308</v>
      </c>
      <c r="O207" s="221" t="s">
        <v>357</v>
      </c>
      <c r="P207" s="220" t="s">
        <v>260</v>
      </c>
      <c r="Q207" s="218" t="s">
        <v>65</v>
      </c>
      <c r="R207" s="215" t="str">
        <f t="shared" si="27"/>
        <v>CE06ISSM-SBD17-06-FLORTD000</v>
      </c>
    </row>
    <row r="208" spans="1:18" s="73" customFormat="1" ht="13.5" customHeight="1" x14ac:dyDescent="0.3">
      <c r="A208" s="243"/>
      <c r="B208" s="211" t="s">
        <v>69</v>
      </c>
      <c r="C208" s="212"/>
      <c r="D208" s="257" t="s">
        <v>91</v>
      </c>
      <c r="E208" s="218" t="s">
        <v>29</v>
      </c>
      <c r="F208" s="212"/>
      <c r="G208" s="212"/>
      <c r="H208" s="213" t="s">
        <v>45</v>
      </c>
      <c r="I208" s="218" t="s">
        <v>376</v>
      </c>
      <c r="J208" s="220" t="str">
        <f t="shared" si="26"/>
        <v>CE06ISSM-SBD17</v>
      </c>
      <c r="K208" s="218" t="s">
        <v>77</v>
      </c>
      <c r="L208" s="211" t="s">
        <v>39</v>
      </c>
      <c r="M208" s="220" t="str">
        <f>VLOOKUP(L208,Sensors!A$4:B$54,2,FALSE)</f>
        <v>VELPT</v>
      </c>
      <c r="N208" s="220" t="s">
        <v>195</v>
      </c>
      <c r="O208" s="221" t="s">
        <v>357</v>
      </c>
      <c r="P208" s="220" t="s">
        <v>260</v>
      </c>
      <c r="Q208" s="218" t="s">
        <v>65</v>
      </c>
      <c r="R208" s="215" t="str">
        <f t="shared" si="27"/>
        <v>CE06ISSM-SBD17-04-VELPTA000</v>
      </c>
    </row>
    <row r="209" spans="1:18" s="73" customFormat="1" ht="13.5" customHeight="1" x14ac:dyDescent="0.3">
      <c r="A209" s="219"/>
      <c r="B209" s="211" t="s">
        <v>69</v>
      </c>
      <c r="C209" s="212"/>
      <c r="D209" s="257" t="s">
        <v>91</v>
      </c>
      <c r="E209" s="260" t="s">
        <v>29</v>
      </c>
      <c r="F209" s="212"/>
      <c r="G209" s="212" t="s">
        <v>317</v>
      </c>
      <c r="H209" s="213" t="s">
        <v>314</v>
      </c>
      <c r="I209" s="218" t="s">
        <v>406</v>
      </c>
      <c r="J209" s="220" t="str">
        <f t="shared" si="26"/>
        <v>CE06ISSM-RID16</v>
      </c>
      <c r="K209" s="218" t="s">
        <v>373</v>
      </c>
      <c r="L209" s="211" t="s">
        <v>875</v>
      </c>
      <c r="M209" s="220" t="s">
        <v>862</v>
      </c>
      <c r="N209" s="220" t="s">
        <v>306</v>
      </c>
      <c r="O209" s="221" t="s">
        <v>357</v>
      </c>
      <c r="P209" s="220" t="s">
        <v>23</v>
      </c>
      <c r="Q209" s="218" t="s">
        <v>907</v>
      </c>
      <c r="R209" s="215" t="str">
        <f t="shared" si="27"/>
        <v>CE06ISSM-RID16-00-DCLENG000</v>
      </c>
    </row>
    <row r="210" spans="1:18" s="73" customFormat="1" ht="13.5" customHeight="1" x14ac:dyDescent="0.3">
      <c r="A210" s="243"/>
      <c r="B210" s="211" t="s">
        <v>69</v>
      </c>
      <c r="C210" s="212"/>
      <c r="D210" s="257" t="s">
        <v>91</v>
      </c>
      <c r="E210" s="218" t="s">
        <v>29</v>
      </c>
      <c r="F210" s="212"/>
      <c r="G210" s="212"/>
      <c r="H210" s="213" t="s">
        <v>314</v>
      </c>
      <c r="I210" s="218" t="s">
        <v>406</v>
      </c>
      <c r="J210" s="220" t="str">
        <f t="shared" si="26"/>
        <v>CE06ISSM-RID16</v>
      </c>
      <c r="K210" s="218" t="s">
        <v>75</v>
      </c>
      <c r="L210" s="211" t="s">
        <v>163</v>
      </c>
      <c r="M210" s="220" t="str">
        <f>VLOOKUP(L210,Sensors!A$4:B$54,2,FALSE)</f>
        <v>OPTAA</v>
      </c>
      <c r="N210" s="220" t="s">
        <v>308</v>
      </c>
      <c r="O210" s="221" t="s">
        <v>357</v>
      </c>
      <c r="P210" s="218" t="s">
        <v>23</v>
      </c>
      <c r="Q210" s="218" t="s">
        <v>907</v>
      </c>
      <c r="R210" s="215" t="str">
        <f t="shared" si="27"/>
        <v>CE06ISSM-RID16-01-OPTAAD000</v>
      </c>
    </row>
    <row r="211" spans="1:18" s="73" customFormat="1" ht="13.5" customHeight="1" x14ac:dyDescent="0.3">
      <c r="A211" s="243"/>
      <c r="B211" s="211" t="s">
        <v>69</v>
      </c>
      <c r="C211" s="212"/>
      <c r="D211" s="257" t="s">
        <v>91</v>
      </c>
      <c r="E211" s="218" t="s">
        <v>29</v>
      </c>
      <c r="F211" s="212"/>
      <c r="G211" s="212"/>
      <c r="H211" s="213" t="s">
        <v>314</v>
      </c>
      <c r="I211" s="218" t="s">
        <v>406</v>
      </c>
      <c r="J211" s="220" t="str">
        <f t="shared" si="26"/>
        <v>CE06ISSM-RID16</v>
      </c>
      <c r="K211" s="218" t="s">
        <v>76</v>
      </c>
      <c r="L211" s="211" t="s">
        <v>164</v>
      </c>
      <c r="M211" s="220" t="str">
        <f>VLOOKUP(L211,Sensors!A$4:B$54,2,FALSE)</f>
        <v>FLORT</v>
      </c>
      <c r="N211" s="220" t="s">
        <v>308</v>
      </c>
      <c r="O211" s="221" t="s">
        <v>357</v>
      </c>
      <c r="P211" s="218" t="s">
        <v>23</v>
      </c>
      <c r="Q211" s="218" t="s">
        <v>907</v>
      </c>
      <c r="R211" s="215" t="str">
        <f t="shared" si="27"/>
        <v>CE06ISSM-RID16-02-FLORTD000</v>
      </c>
    </row>
    <row r="212" spans="1:18" s="73" customFormat="1" ht="13.5" customHeight="1" x14ac:dyDescent="0.3">
      <c r="A212" s="243"/>
      <c r="B212" s="211" t="s">
        <v>69</v>
      </c>
      <c r="C212" s="212"/>
      <c r="D212" s="257" t="s">
        <v>91</v>
      </c>
      <c r="E212" s="218" t="s">
        <v>29</v>
      </c>
      <c r="F212" s="212"/>
      <c r="G212" s="212"/>
      <c r="H212" s="213" t="s">
        <v>314</v>
      </c>
      <c r="I212" s="218" t="s">
        <v>406</v>
      </c>
      <c r="J212" s="220" t="str">
        <f t="shared" si="26"/>
        <v>CE06ISSM-RID16</v>
      </c>
      <c r="K212" s="218" t="s">
        <v>79</v>
      </c>
      <c r="L212" s="211" t="s">
        <v>40</v>
      </c>
      <c r="M212" s="220" t="str">
        <f>VLOOKUP(L212,Sensors!A$4:B$54,2,FALSE)</f>
        <v>CTDBP</v>
      </c>
      <c r="N212" s="220" t="s">
        <v>305</v>
      </c>
      <c r="O212" s="221" t="s">
        <v>357</v>
      </c>
      <c r="P212" s="218" t="s">
        <v>23</v>
      </c>
      <c r="Q212" s="218" t="s">
        <v>907</v>
      </c>
      <c r="R212" s="215" t="str">
        <f t="shared" si="27"/>
        <v>CE06ISSM-RID16-03-CTDBPC000</v>
      </c>
    </row>
    <row r="213" spans="1:18" s="73" customFormat="1" ht="13.5" customHeight="1" x14ac:dyDescent="0.3">
      <c r="A213" s="243"/>
      <c r="B213" s="211" t="s">
        <v>69</v>
      </c>
      <c r="C213" s="212"/>
      <c r="D213" s="257" t="s">
        <v>91</v>
      </c>
      <c r="E213" s="218" t="s">
        <v>29</v>
      </c>
      <c r="F213" s="212"/>
      <c r="G213" s="174"/>
      <c r="H213" s="213" t="s">
        <v>314</v>
      </c>
      <c r="I213" s="218" t="s">
        <v>406</v>
      </c>
      <c r="J213" s="220" t="str">
        <f t="shared" si="26"/>
        <v>CE06ISSM-RID16</v>
      </c>
      <c r="K213" s="218" t="s">
        <v>79</v>
      </c>
      <c r="L213" s="211" t="s">
        <v>101</v>
      </c>
      <c r="M213" s="220" t="str">
        <f>VLOOKUP(L213,Sensors!A$4:B$54,2,FALSE)</f>
        <v>DOSTA</v>
      </c>
      <c r="N213" s="220" t="s">
        <v>308</v>
      </c>
      <c r="O213" s="221" t="s">
        <v>357</v>
      </c>
      <c r="P213" s="218" t="s">
        <v>23</v>
      </c>
      <c r="Q213" s="218" t="s">
        <v>907</v>
      </c>
      <c r="R213" s="215" t="str">
        <f t="shared" si="27"/>
        <v>CE06ISSM-RID16-03-DOSTAD000</v>
      </c>
    </row>
    <row r="214" spans="1:18" s="73" customFormat="1" ht="13.5" customHeight="1" x14ac:dyDescent="0.3">
      <c r="A214" s="243"/>
      <c r="B214" s="211" t="s">
        <v>69</v>
      </c>
      <c r="C214" s="212"/>
      <c r="D214" s="257" t="s">
        <v>91</v>
      </c>
      <c r="E214" s="218" t="s">
        <v>29</v>
      </c>
      <c r="F214" s="212"/>
      <c r="G214" s="211"/>
      <c r="H214" s="213" t="s">
        <v>314</v>
      </c>
      <c r="I214" s="218" t="s">
        <v>406</v>
      </c>
      <c r="J214" s="220" t="str">
        <f t="shared" si="26"/>
        <v>CE06ISSM-RID16</v>
      </c>
      <c r="K214" s="218" t="s">
        <v>77</v>
      </c>
      <c r="L214" s="211" t="s">
        <v>39</v>
      </c>
      <c r="M214" s="220" t="str">
        <f>VLOOKUP(L214,Sensors!A$4:B$54,2,FALSE)</f>
        <v>VELPT</v>
      </c>
      <c r="N214" s="220" t="s">
        <v>195</v>
      </c>
      <c r="O214" s="221" t="s">
        <v>357</v>
      </c>
      <c r="P214" s="218" t="s">
        <v>23</v>
      </c>
      <c r="Q214" s="218" t="s">
        <v>907</v>
      </c>
      <c r="R214" s="215" t="str">
        <f t="shared" si="27"/>
        <v>CE06ISSM-RID16-04-VELPTA000</v>
      </c>
    </row>
    <row r="215" spans="1:18" s="73" customFormat="1" ht="13.5" customHeight="1" x14ac:dyDescent="0.3">
      <c r="A215" s="243"/>
      <c r="B215" s="211" t="s">
        <v>69</v>
      </c>
      <c r="C215" s="212"/>
      <c r="D215" s="257" t="s">
        <v>91</v>
      </c>
      <c r="E215" s="218" t="s">
        <v>29</v>
      </c>
      <c r="F215" s="212"/>
      <c r="G215" s="212"/>
      <c r="H215" s="213" t="s">
        <v>314</v>
      </c>
      <c r="I215" s="218" t="s">
        <v>406</v>
      </c>
      <c r="J215" s="220" t="str">
        <f t="shared" si="26"/>
        <v>CE06ISSM-RID16</v>
      </c>
      <c r="K215" s="218" t="s">
        <v>78</v>
      </c>
      <c r="L215" s="211" t="s">
        <v>208</v>
      </c>
      <c r="M215" s="220" t="str">
        <f>VLOOKUP(L215,Sensors!A$4:B$54,2,FALSE)</f>
        <v>PCO2W</v>
      </c>
      <c r="N215" s="220" t="s">
        <v>309</v>
      </c>
      <c r="O215" s="221" t="s">
        <v>357</v>
      </c>
      <c r="P215" s="218" t="s">
        <v>23</v>
      </c>
      <c r="Q215" s="218" t="s">
        <v>907</v>
      </c>
      <c r="R215" s="215" t="str">
        <f t="shared" si="27"/>
        <v>CE06ISSM-RID16-05-PCO2WB000</v>
      </c>
    </row>
    <row r="216" spans="1:18" s="73" customFormat="1" ht="13.5" customHeight="1" x14ac:dyDescent="0.3">
      <c r="A216" s="243"/>
      <c r="B216" s="211" t="s">
        <v>69</v>
      </c>
      <c r="C216" s="212"/>
      <c r="D216" s="257" t="s">
        <v>91</v>
      </c>
      <c r="E216" s="218" t="s">
        <v>29</v>
      </c>
      <c r="F216" s="212"/>
      <c r="G216" s="212"/>
      <c r="H216" s="213" t="s">
        <v>314</v>
      </c>
      <c r="I216" s="218" t="s">
        <v>406</v>
      </c>
      <c r="J216" s="220" t="str">
        <f t="shared" si="26"/>
        <v>CE06ISSM-RID16</v>
      </c>
      <c r="K216" s="218" t="s">
        <v>91</v>
      </c>
      <c r="L216" s="211" t="s">
        <v>16</v>
      </c>
      <c r="M216" s="220" t="str">
        <f>VLOOKUP(L216,Sensors!A$4:B$54,2,FALSE)</f>
        <v>PHSEN</v>
      </c>
      <c r="N216" s="220" t="s">
        <v>308</v>
      </c>
      <c r="O216" s="221" t="s">
        <v>357</v>
      </c>
      <c r="P216" s="218" t="s">
        <v>23</v>
      </c>
      <c r="Q216" s="218" t="s">
        <v>907</v>
      </c>
      <c r="R216" s="215" t="str">
        <f t="shared" si="27"/>
        <v>CE06ISSM-RID16-06-PHSEND000</v>
      </c>
    </row>
    <row r="217" spans="1:18" s="73" customFormat="1" ht="13.5" customHeight="1" x14ac:dyDescent="0.3">
      <c r="A217" s="243"/>
      <c r="B217" s="211" t="s">
        <v>69</v>
      </c>
      <c r="C217" s="212"/>
      <c r="D217" s="257" t="s">
        <v>91</v>
      </c>
      <c r="E217" s="218" t="s">
        <v>29</v>
      </c>
      <c r="F217" s="212"/>
      <c r="G217" s="212"/>
      <c r="H217" s="213" t="s">
        <v>314</v>
      </c>
      <c r="I217" s="218" t="s">
        <v>406</v>
      </c>
      <c r="J217" s="220" t="str">
        <f t="shared" ref="J217:J231" si="29">CONCATENATE(B217,D217,E217,"-",H217,I217)</f>
        <v>CE06ISSM-RID16</v>
      </c>
      <c r="K217" s="218" t="s">
        <v>92</v>
      </c>
      <c r="L217" s="211" t="s">
        <v>134</v>
      </c>
      <c r="M217" s="220" t="str">
        <f>VLOOKUP(L217,Sensors!A$4:B$54,2,FALSE)</f>
        <v>NUTNR</v>
      </c>
      <c r="N217" s="220" t="s">
        <v>309</v>
      </c>
      <c r="O217" s="221" t="s">
        <v>357</v>
      </c>
      <c r="P217" s="218" t="s">
        <v>23</v>
      </c>
      <c r="Q217" s="218" t="s">
        <v>907</v>
      </c>
      <c r="R217" s="215" t="str">
        <f t="shared" si="27"/>
        <v>CE06ISSM-RID16-07-NUTNRB000</v>
      </c>
    </row>
    <row r="218" spans="1:18" s="73" customFormat="1" ht="13.5" customHeight="1" x14ac:dyDescent="0.3">
      <c r="A218" s="243"/>
      <c r="B218" s="211" t="s">
        <v>69</v>
      </c>
      <c r="C218" s="212"/>
      <c r="D218" s="257" t="s">
        <v>91</v>
      </c>
      <c r="E218" s="218" t="s">
        <v>29</v>
      </c>
      <c r="F218" s="212"/>
      <c r="G218" s="212"/>
      <c r="H218" s="213" t="s">
        <v>314</v>
      </c>
      <c r="I218" s="218" t="s">
        <v>406</v>
      </c>
      <c r="J218" s="220" t="str">
        <f t="shared" si="29"/>
        <v>CE06ISSM-RID16</v>
      </c>
      <c r="K218" s="218" t="s">
        <v>93</v>
      </c>
      <c r="L218" s="211" t="s">
        <v>135</v>
      </c>
      <c r="M218" s="220" t="str">
        <f>VLOOKUP(L218,Sensors!A$4:B$54,2,FALSE)</f>
        <v>SPKIR</v>
      </c>
      <c r="N218" s="220" t="s">
        <v>309</v>
      </c>
      <c r="O218" s="221" t="s">
        <v>357</v>
      </c>
      <c r="P218" s="218" t="s">
        <v>23</v>
      </c>
      <c r="Q218" s="218" t="s">
        <v>907</v>
      </c>
      <c r="R218" s="215" t="str">
        <f t="shared" si="27"/>
        <v>CE06ISSM-RID16-08-SPKIRB000</v>
      </c>
    </row>
    <row r="219" spans="1:18" s="73" customFormat="1" ht="13.5" customHeight="1" x14ac:dyDescent="0.3">
      <c r="A219" s="219"/>
      <c r="B219" s="211" t="s">
        <v>69</v>
      </c>
      <c r="C219" s="212"/>
      <c r="D219" s="257" t="s">
        <v>91</v>
      </c>
      <c r="E219" s="260" t="s">
        <v>29</v>
      </c>
      <c r="F219" s="212"/>
      <c r="G219" s="212" t="s">
        <v>453</v>
      </c>
      <c r="H219" s="213" t="s">
        <v>61</v>
      </c>
      <c r="I219" s="218" t="s">
        <v>891</v>
      </c>
      <c r="J219" s="220" t="str">
        <f>CONCATENATE(B219,D219,E219,"-",H219,I219)</f>
        <v>CE06ISSM-MFC31</v>
      </c>
      <c r="K219" s="218" t="s">
        <v>373</v>
      </c>
      <c r="L219" s="211" t="s">
        <v>894</v>
      </c>
      <c r="M219" s="220" t="s">
        <v>861</v>
      </c>
      <c r="N219" s="220" t="s">
        <v>306</v>
      </c>
      <c r="O219" s="221" t="s">
        <v>357</v>
      </c>
      <c r="P219" s="220" t="s">
        <v>120</v>
      </c>
      <c r="Q219" s="218" t="s">
        <v>913</v>
      </c>
      <c r="R219" s="215" t="str">
        <f t="shared" si="27"/>
        <v>CE06ISSM-MFC31-00-CPMENG000</v>
      </c>
    </row>
    <row r="220" spans="1:18" s="73" customFormat="1" ht="13.5" customHeight="1" x14ac:dyDescent="0.3">
      <c r="A220" s="219"/>
      <c r="B220" s="211" t="s">
        <v>69</v>
      </c>
      <c r="C220" s="212"/>
      <c r="D220" s="257" t="s">
        <v>91</v>
      </c>
      <c r="E220" s="260" t="s">
        <v>29</v>
      </c>
      <c r="F220" s="212"/>
      <c r="G220" s="212"/>
      <c r="H220" s="213" t="s">
        <v>61</v>
      </c>
      <c r="I220" s="218" t="s">
        <v>371</v>
      </c>
      <c r="J220" s="220" t="str">
        <f>CONCATENATE(B220,D220,E220,"-",H220,I220)</f>
        <v>CE06ISSM-MFD35</v>
      </c>
      <c r="K220" s="218" t="s">
        <v>373</v>
      </c>
      <c r="L220" s="211" t="s">
        <v>892</v>
      </c>
      <c r="M220" s="220" t="s">
        <v>862</v>
      </c>
      <c r="N220" s="220" t="s">
        <v>306</v>
      </c>
      <c r="O220" s="221" t="s">
        <v>357</v>
      </c>
      <c r="P220" s="220" t="s">
        <v>120</v>
      </c>
      <c r="Q220" s="218" t="s">
        <v>913</v>
      </c>
      <c r="R220" s="215" t="str">
        <f t="shared" si="27"/>
        <v>CE06ISSM-MFD35-00-DCLENG000</v>
      </c>
    </row>
    <row r="221" spans="1:18" s="73" customFormat="1" ht="13.5" customHeight="1" x14ac:dyDescent="0.3">
      <c r="A221" s="219"/>
      <c r="B221" s="211" t="s">
        <v>69</v>
      </c>
      <c r="C221" s="212"/>
      <c r="D221" s="257" t="s">
        <v>91</v>
      </c>
      <c r="E221" s="260" t="s">
        <v>29</v>
      </c>
      <c r="F221" s="212"/>
      <c r="G221" s="212"/>
      <c r="H221" s="213" t="s">
        <v>61</v>
      </c>
      <c r="I221" s="218" t="s">
        <v>372</v>
      </c>
      <c r="J221" s="220" t="str">
        <f>CONCATENATE(B221,D221,E221,"-",H221,I221)</f>
        <v>CE06ISSM-MFD37</v>
      </c>
      <c r="K221" s="218" t="s">
        <v>373</v>
      </c>
      <c r="L221" s="211" t="s">
        <v>893</v>
      </c>
      <c r="M221" s="220" t="s">
        <v>862</v>
      </c>
      <c r="N221" s="220" t="s">
        <v>306</v>
      </c>
      <c r="O221" s="221" t="s">
        <v>357</v>
      </c>
      <c r="P221" s="220" t="s">
        <v>120</v>
      </c>
      <c r="Q221" s="218" t="s">
        <v>913</v>
      </c>
      <c r="R221" s="215" t="str">
        <f t="shared" si="27"/>
        <v>CE06ISSM-MFD37-00-DCLENG000</v>
      </c>
    </row>
    <row r="222" spans="1:18" s="73" customFormat="1" ht="13.5" customHeight="1" x14ac:dyDescent="0.3">
      <c r="A222" s="243"/>
      <c r="B222" s="211" t="s">
        <v>69</v>
      </c>
      <c r="C222" s="212"/>
      <c r="D222" s="257" t="s">
        <v>91</v>
      </c>
      <c r="E222" s="218" t="s">
        <v>29</v>
      </c>
      <c r="F222" s="212"/>
      <c r="G222" s="212"/>
      <c r="H222" s="213" t="s">
        <v>61</v>
      </c>
      <c r="I222" s="218" t="s">
        <v>371</v>
      </c>
      <c r="J222" s="220" t="str">
        <f t="shared" si="29"/>
        <v>CE06ISSM-MFD35</v>
      </c>
      <c r="K222" s="218" t="s">
        <v>75</v>
      </c>
      <c r="L222" s="211" t="s">
        <v>43</v>
      </c>
      <c r="M222" s="220" t="str">
        <f>VLOOKUP(L222,Sensors!A$4:B$54,2,FALSE)</f>
        <v>VEL3D</v>
      </c>
      <c r="N222" s="220" t="s">
        <v>308</v>
      </c>
      <c r="O222" s="221" t="s">
        <v>357</v>
      </c>
      <c r="P222" s="220" t="s">
        <v>120</v>
      </c>
      <c r="Q222" s="218" t="s">
        <v>913</v>
      </c>
      <c r="R222" s="215" t="str">
        <f t="shared" si="27"/>
        <v>CE06ISSM-MFD35-01-VEL3DD000</v>
      </c>
    </row>
    <row r="223" spans="1:18" s="73" customFormat="1" ht="13.5" customHeight="1" x14ac:dyDescent="0.3">
      <c r="A223" s="243"/>
      <c r="B223" s="211" t="s">
        <v>69</v>
      </c>
      <c r="C223" s="212"/>
      <c r="D223" s="257" t="s">
        <v>91</v>
      </c>
      <c r="E223" s="218" t="s">
        <v>29</v>
      </c>
      <c r="F223" s="212"/>
      <c r="G223" s="212"/>
      <c r="H223" s="213" t="s">
        <v>61</v>
      </c>
      <c r="I223" s="218" t="s">
        <v>371</v>
      </c>
      <c r="J223" s="220" t="str">
        <f t="shared" si="29"/>
        <v>CE06ISSM-MFD35</v>
      </c>
      <c r="K223" s="218" t="s">
        <v>76</v>
      </c>
      <c r="L223" s="211" t="s">
        <v>10</v>
      </c>
      <c r="M223" s="220" t="str">
        <f>VLOOKUP(L223,Sensors!A$4:B$54,2,FALSE)</f>
        <v>PRESF</v>
      </c>
      <c r="N223" s="220" t="s">
        <v>195</v>
      </c>
      <c r="O223" s="221" t="s">
        <v>357</v>
      </c>
      <c r="P223" s="220" t="s">
        <v>120</v>
      </c>
      <c r="Q223" s="218" t="s">
        <v>913</v>
      </c>
      <c r="R223" s="215" t="str">
        <f t="shared" si="27"/>
        <v>CE06ISSM-MFD35-02-PRESFA000</v>
      </c>
    </row>
    <row r="224" spans="1:18" s="73" customFormat="1" ht="13.5" customHeight="1" x14ac:dyDescent="0.3">
      <c r="A224" s="243"/>
      <c r="B224" s="211" t="s">
        <v>69</v>
      </c>
      <c r="C224" s="212"/>
      <c r="D224" s="257" t="s">
        <v>91</v>
      </c>
      <c r="E224" s="218" t="s">
        <v>29</v>
      </c>
      <c r="F224" s="212"/>
      <c r="G224" s="212"/>
      <c r="H224" s="213" t="s">
        <v>61</v>
      </c>
      <c r="I224" s="218" t="s">
        <v>371</v>
      </c>
      <c r="J224" s="220" t="str">
        <f t="shared" si="29"/>
        <v>CE06ISSM-MFD35</v>
      </c>
      <c r="K224" s="218" t="s">
        <v>77</v>
      </c>
      <c r="L224" s="211" t="s">
        <v>312</v>
      </c>
      <c r="M224" s="220" t="str">
        <f>VLOOKUP(L224,Sensors!A$4:B$54,2,FALSE)</f>
        <v>ADCPT</v>
      </c>
      <c r="N224" s="220" t="s">
        <v>331</v>
      </c>
      <c r="O224" s="221" t="s">
        <v>357</v>
      </c>
      <c r="P224" s="220" t="s">
        <v>120</v>
      </c>
      <c r="Q224" s="218" t="s">
        <v>913</v>
      </c>
      <c r="R224" s="215" t="str">
        <f t="shared" si="27"/>
        <v>CE06ISSM-MFD35-04-ADCPTM000</v>
      </c>
    </row>
    <row r="225" spans="1:18" s="73" customFormat="1" ht="13.5" customHeight="1" x14ac:dyDescent="0.3">
      <c r="A225" s="243"/>
      <c r="B225" s="211" t="s">
        <v>69</v>
      </c>
      <c r="C225" s="212"/>
      <c r="D225" s="257" t="s">
        <v>91</v>
      </c>
      <c r="E225" s="218" t="s">
        <v>29</v>
      </c>
      <c r="F225" s="212"/>
      <c r="G225" s="212"/>
      <c r="H225" s="213" t="s">
        <v>61</v>
      </c>
      <c r="I225" s="218" t="s">
        <v>371</v>
      </c>
      <c r="J225" s="220" t="str">
        <f t="shared" si="29"/>
        <v>CE06ISSM-MFD35</v>
      </c>
      <c r="K225" s="218" t="s">
        <v>78</v>
      </c>
      <c r="L225" s="211" t="s">
        <v>208</v>
      </c>
      <c r="M225" s="220" t="str">
        <f>VLOOKUP(L225,Sensors!A$4:B$54,2,FALSE)</f>
        <v>PCO2W</v>
      </c>
      <c r="N225" s="220" t="s">
        <v>309</v>
      </c>
      <c r="O225" s="221" t="s">
        <v>357</v>
      </c>
      <c r="P225" s="220" t="s">
        <v>120</v>
      </c>
      <c r="Q225" s="218" t="s">
        <v>913</v>
      </c>
      <c r="R225" s="215" t="str">
        <f t="shared" si="27"/>
        <v>CE06ISSM-MFD35-05-PCO2WB000</v>
      </c>
    </row>
    <row r="226" spans="1:18" s="73" customFormat="1" ht="13.5" customHeight="1" x14ac:dyDescent="0.3">
      <c r="A226" s="243"/>
      <c r="B226" s="211" t="s">
        <v>69</v>
      </c>
      <c r="C226" s="212"/>
      <c r="D226" s="257" t="s">
        <v>91</v>
      </c>
      <c r="E226" s="218" t="s">
        <v>29</v>
      </c>
      <c r="F226" s="212"/>
      <c r="G226" s="212"/>
      <c r="H226" s="213" t="s">
        <v>61</v>
      </c>
      <c r="I226" s="218" t="s">
        <v>371</v>
      </c>
      <c r="J226" s="220" t="str">
        <f t="shared" si="29"/>
        <v>CE06ISSM-MFD35</v>
      </c>
      <c r="K226" s="218" t="s">
        <v>91</v>
      </c>
      <c r="L226" s="211" t="s">
        <v>16</v>
      </c>
      <c r="M226" s="220" t="str">
        <f>VLOOKUP(L226,Sensors!A$4:B$54,2,FALSE)</f>
        <v>PHSEN</v>
      </c>
      <c r="N226" s="220" t="s">
        <v>308</v>
      </c>
      <c r="O226" s="221" t="s">
        <v>357</v>
      </c>
      <c r="P226" s="220" t="s">
        <v>120</v>
      </c>
      <c r="Q226" s="218" t="s">
        <v>913</v>
      </c>
      <c r="R226" s="215" t="str">
        <f t="shared" si="27"/>
        <v>CE06ISSM-MFD35-06-PHSEND000</v>
      </c>
    </row>
    <row r="227" spans="1:18" s="73" customFormat="1" ht="13.5" customHeight="1" x14ac:dyDescent="0.3">
      <c r="A227" s="243"/>
      <c r="B227" s="211" t="s">
        <v>69</v>
      </c>
      <c r="C227" s="212"/>
      <c r="D227" s="257" t="s">
        <v>91</v>
      </c>
      <c r="E227" s="218" t="s">
        <v>29</v>
      </c>
      <c r="F227" s="212"/>
      <c r="G227" s="212"/>
      <c r="H227" s="213" t="s">
        <v>61</v>
      </c>
      <c r="I227" s="218" t="s">
        <v>372</v>
      </c>
      <c r="J227" s="220" t="str">
        <f t="shared" si="29"/>
        <v>CE06ISSM-MFD37</v>
      </c>
      <c r="K227" s="218" t="s">
        <v>75</v>
      </c>
      <c r="L227" s="211" t="s">
        <v>163</v>
      </c>
      <c r="M227" s="220" t="str">
        <f>VLOOKUP(L227,Sensors!A$4:B$54,2,FALSE)</f>
        <v>OPTAA</v>
      </c>
      <c r="N227" s="220" t="s">
        <v>308</v>
      </c>
      <c r="O227" s="221" t="s">
        <v>357</v>
      </c>
      <c r="P227" s="220" t="s">
        <v>120</v>
      </c>
      <c r="Q227" s="218" t="s">
        <v>913</v>
      </c>
      <c r="R227" s="215" t="str">
        <f t="shared" si="27"/>
        <v>CE06ISSM-MFD37-01-OPTAAD000</v>
      </c>
    </row>
    <row r="228" spans="1:18" s="73" customFormat="1" ht="13.5" customHeight="1" x14ac:dyDescent="0.3">
      <c r="A228" s="243"/>
      <c r="B228" s="211" t="s">
        <v>69</v>
      </c>
      <c r="C228" s="212"/>
      <c r="D228" s="257" t="s">
        <v>91</v>
      </c>
      <c r="E228" s="218" t="s">
        <v>29</v>
      </c>
      <c r="F228" s="212"/>
      <c r="G228" s="212"/>
      <c r="H228" s="213" t="s">
        <v>61</v>
      </c>
      <c r="I228" s="218" t="s">
        <v>372</v>
      </c>
      <c r="J228" s="220" t="str">
        <f t="shared" si="29"/>
        <v>CE06ISSM-MFD37</v>
      </c>
      <c r="K228" s="218" t="s">
        <v>79</v>
      </c>
      <c r="L228" s="211" t="s">
        <v>40</v>
      </c>
      <c r="M228" s="220" t="str">
        <f>VLOOKUP(L228,Sensors!A$4:B$54,2,FALSE)</f>
        <v>CTDBP</v>
      </c>
      <c r="N228" s="220" t="s">
        <v>305</v>
      </c>
      <c r="O228" s="221" t="s">
        <v>357</v>
      </c>
      <c r="P228" s="220" t="s">
        <v>120</v>
      </c>
      <c r="Q228" s="218" t="s">
        <v>913</v>
      </c>
      <c r="R228" s="215" t="str">
        <f t="shared" si="27"/>
        <v>CE06ISSM-MFD37-03-CTDBPC000</v>
      </c>
    </row>
    <row r="229" spans="1:18" s="73" customFormat="1" ht="13.5" customHeight="1" x14ac:dyDescent="0.3">
      <c r="A229" s="243"/>
      <c r="B229" s="211" t="s">
        <v>69</v>
      </c>
      <c r="C229" s="212"/>
      <c r="D229" s="257" t="s">
        <v>91</v>
      </c>
      <c r="E229" s="218" t="s">
        <v>29</v>
      </c>
      <c r="F229" s="212"/>
      <c r="G229" s="174"/>
      <c r="H229" s="213" t="s">
        <v>61</v>
      </c>
      <c r="I229" s="218" t="s">
        <v>372</v>
      </c>
      <c r="J229" s="220" t="str">
        <f t="shared" si="29"/>
        <v>CE06ISSM-MFD37</v>
      </c>
      <c r="K229" s="218" t="s">
        <v>79</v>
      </c>
      <c r="L229" s="211" t="s">
        <v>101</v>
      </c>
      <c r="M229" s="220" t="str">
        <f>VLOOKUP(L229,Sensors!A$4:B$54,2,FALSE)</f>
        <v>DOSTA</v>
      </c>
      <c r="N229" s="220" t="s">
        <v>308</v>
      </c>
      <c r="O229" s="221" t="s">
        <v>357</v>
      </c>
      <c r="P229" s="220" t="s">
        <v>120</v>
      </c>
      <c r="Q229" s="218" t="s">
        <v>913</v>
      </c>
      <c r="R229" s="215" t="str">
        <f t="shared" si="27"/>
        <v>CE06ISSM-MFD37-03-DOSTAD000</v>
      </c>
    </row>
    <row r="230" spans="1:18" s="73" customFormat="1" ht="13.5" customHeight="1" x14ac:dyDescent="0.3">
      <c r="A230" s="243"/>
      <c r="B230" s="211" t="s">
        <v>69</v>
      </c>
      <c r="C230" s="212"/>
      <c r="D230" s="257" t="s">
        <v>91</v>
      </c>
      <c r="E230" s="218" t="s">
        <v>29</v>
      </c>
      <c r="F230" s="212"/>
      <c r="G230" s="212"/>
      <c r="H230" s="213" t="s">
        <v>61</v>
      </c>
      <c r="I230" s="218" t="s">
        <v>372</v>
      </c>
      <c r="J230" s="220" t="str">
        <f t="shared" si="29"/>
        <v>CE06ISSM-MFD37</v>
      </c>
      <c r="K230" s="218" t="s">
        <v>91</v>
      </c>
      <c r="L230" s="211" t="s">
        <v>114</v>
      </c>
      <c r="M230" s="220" t="str">
        <f>VLOOKUP(L230,Sensors!A$4:B$54,2,FALSE)</f>
        <v>CAMDS</v>
      </c>
      <c r="N230" s="220" t="s">
        <v>195</v>
      </c>
      <c r="O230" s="221" t="s">
        <v>357</v>
      </c>
      <c r="P230" s="220" t="s">
        <v>120</v>
      </c>
      <c r="Q230" s="218" t="s">
        <v>913</v>
      </c>
      <c r="R230" s="215" t="str">
        <f t="shared" si="27"/>
        <v>CE06ISSM-MFD37-06-CAMDSA000</v>
      </c>
    </row>
    <row r="231" spans="1:18" s="73" customFormat="1" ht="13.5" customHeight="1" x14ac:dyDescent="0.3">
      <c r="A231" s="243"/>
      <c r="B231" s="211" t="s">
        <v>69</v>
      </c>
      <c r="C231" s="212"/>
      <c r="D231" s="257" t="s">
        <v>91</v>
      </c>
      <c r="E231" s="218" t="s">
        <v>29</v>
      </c>
      <c r="F231" s="212"/>
      <c r="G231" s="212"/>
      <c r="H231" s="213" t="s">
        <v>61</v>
      </c>
      <c r="I231" s="218" t="s">
        <v>372</v>
      </c>
      <c r="J231" s="220" t="str">
        <f t="shared" si="29"/>
        <v>CE06ISSM-MFD37</v>
      </c>
      <c r="K231" s="218" t="s">
        <v>92</v>
      </c>
      <c r="L231" s="211" t="s">
        <v>280</v>
      </c>
      <c r="M231" s="220" t="str">
        <f>VLOOKUP(L231,Sensors!A$4:B$54,2,FALSE)</f>
        <v>ZPLSC</v>
      </c>
      <c r="N231" s="220" t="s">
        <v>305</v>
      </c>
      <c r="O231" s="221" t="s">
        <v>357</v>
      </c>
      <c r="P231" s="220" t="s">
        <v>120</v>
      </c>
      <c r="Q231" s="218" t="s">
        <v>913</v>
      </c>
      <c r="R231" s="215" t="str">
        <f t="shared" si="27"/>
        <v>CE06ISSM-MFD37-07-ZPLSCC000</v>
      </c>
    </row>
    <row r="232" spans="1:18" s="73" customFormat="1" ht="13.5" customHeight="1" x14ac:dyDescent="0.3">
      <c r="A232" s="268"/>
      <c r="B232" s="249"/>
      <c r="C232" s="250"/>
      <c r="D232" s="249"/>
      <c r="E232" s="251"/>
      <c r="F232" s="250"/>
      <c r="G232" s="250"/>
      <c r="H232" s="252"/>
      <c r="I232" s="251"/>
      <c r="J232" s="253"/>
      <c r="K232" s="251"/>
      <c r="L232" s="269" t="s">
        <v>7</v>
      </c>
      <c r="M232" s="254">
        <f>COUNTA(M234:M242)</f>
        <v>9</v>
      </c>
      <c r="N232" s="251"/>
      <c r="O232" s="251"/>
      <c r="P232" s="255"/>
      <c r="Q232" s="251"/>
      <c r="R232" s="256"/>
    </row>
    <row r="233" spans="1:18" s="73" customFormat="1" ht="13.5" customHeight="1" x14ac:dyDescent="0.3">
      <c r="A233" s="243"/>
      <c r="B233" s="211" t="s">
        <v>69</v>
      </c>
      <c r="C233" s="212" t="s">
        <v>486</v>
      </c>
      <c r="D233" s="257" t="s">
        <v>91</v>
      </c>
      <c r="E233" s="218" t="s">
        <v>897</v>
      </c>
      <c r="F233" s="212" t="str">
        <f>CONCATENATE(B233,D233,E233)</f>
        <v>CE06ISSP</v>
      </c>
      <c r="G233" s="212" t="s">
        <v>908</v>
      </c>
      <c r="H233" s="213"/>
      <c r="I233" s="218"/>
      <c r="J233" s="220" t="str">
        <f>F233</f>
        <v>CE06ISSP</v>
      </c>
      <c r="K233" s="218"/>
      <c r="L233" s="211"/>
      <c r="M233" s="220"/>
      <c r="N233" s="220"/>
      <c r="O233" s="220"/>
      <c r="P233" s="218"/>
      <c r="Q233" s="218"/>
      <c r="R233" s="215" t="str">
        <f>F233</f>
        <v>CE06ISSP</v>
      </c>
    </row>
    <row r="234" spans="1:18" s="73" customFormat="1" ht="13.5" customHeight="1" x14ac:dyDescent="0.3">
      <c r="A234" s="239"/>
      <c r="B234" s="211" t="s">
        <v>69</v>
      </c>
      <c r="C234" s="212"/>
      <c r="D234" s="218" t="s">
        <v>91</v>
      </c>
      <c r="E234" s="218" t="s">
        <v>897</v>
      </c>
      <c r="F234" s="212"/>
      <c r="G234" s="212" t="s">
        <v>909</v>
      </c>
      <c r="H234" s="213" t="s">
        <v>74</v>
      </c>
      <c r="I234" s="218" t="s">
        <v>218</v>
      </c>
      <c r="J234" s="220" t="str">
        <f>CONCATENATE(B234,D234,E234,"-",H234,I234)</f>
        <v>CE06ISSP-SP001</v>
      </c>
      <c r="K234" s="270" t="s">
        <v>373</v>
      </c>
      <c r="L234" s="212" t="s">
        <v>865</v>
      </c>
      <c r="M234" s="220" t="s">
        <v>896</v>
      </c>
      <c r="N234" s="218" t="s">
        <v>306</v>
      </c>
      <c r="O234" s="270" t="s">
        <v>357</v>
      </c>
      <c r="P234" s="220" t="s">
        <v>816</v>
      </c>
      <c r="Q234" s="218" t="s">
        <v>913</v>
      </c>
      <c r="R234" s="215" t="str">
        <f>CONCATENATE(B234,D234,E234,"-",H234,I234,"-",K234,"-",M234,N234,O234)</f>
        <v>CE06ISSP-SP001-00-SPPENG000</v>
      </c>
    </row>
    <row r="235" spans="1:18" s="73" customFormat="1" ht="13.5" customHeight="1" x14ac:dyDescent="0.3">
      <c r="A235" s="243"/>
      <c r="B235" s="211" t="s">
        <v>69</v>
      </c>
      <c r="C235" s="212"/>
      <c r="D235" s="257" t="s">
        <v>91</v>
      </c>
      <c r="E235" s="218" t="s">
        <v>897</v>
      </c>
      <c r="F235" s="212"/>
      <c r="G235" s="212"/>
      <c r="H235" s="213" t="s">
        <v>74</v>
      </c>
      <c r="I235" s="218" t="s">
        <v>218</v>
      </c>
      <c r="J235" s="220" t="str">
        <f t="shared" ref="J235:J242" si="30">CONCATENATE(B235,D235,E235,"-",H235,I235)</f>
        <v>CE06ISSP-SP001</v>
      </c>
      <c r="K235" s="218" t="s">
        <v>76</v>
      </c>
      <c r="L235" s="211" t="s">
        <v>101</v>
      </c>
      <c r="M235" s="220" t="str">
        <f>VLOOKUP(L235,Sensors!A$4:B$54,2,FALSE)</f>
        <v>DOSTA</v>
      </c>
      <c r="N235" s="213" t="s">
        <v>334</v>
      </c>
      <c r="O235" s="221" t="s">
        <v>357</v>
      </c>
      <c r="P235" s="220" t="s">
        <v>816</v>
      </c>
      <c r="Q235" s="218" t="s">
        <v>913</v>
      </c>
      <c r="R235" s="215" t="str">
        <f t="shared" ref="R235:R242" si="31">CONCATENATE(B235,D235,E235,"-",H235,I235,"-",K235,"-",M235,N235,O235)</f>
        <v>CE06ISSP-SP001-02-DOSTAJ000</v>
      </c>
    </row>
    <row r="236" spans="1:18" s="73" customFormat="1" ht="13.5" customHeight="1" x14ac:dyDescent="0.3">
      <c r="A236" s="243"/>
      <c r="B236" s="211" t="s">
        <v>69</v>
      </c>
      <c r="C236" s="212"/>
      <c r="D236" s="257" t="s">
        <v>91</v>
      </c>
      <c r="E236" s="218" t="s">
        <v>897</v>
      </c>
      <c r="F236" s="212"/>
      <c r="G236" s="212"/>
      <c r="H236" s="213" t="s">
        <v>74</v>
      </c>
      <c r="I236" s="218" t="s">
        <v>218</v>
      </c>
      <c r="J236" s="220" t="str">
        <f t="shared" si="30"/>
        <v>CE06ISSP-SP001</v>
      </c>
      <c r="K236" s="218" t="s">
        <v>77</v>
      </c>
      <c r="L236" s="211" t="s">
        <v>163</v>
      </c>
      <c r="M236" s="220" t="str">
        <f>VLOOKUP(L236,Sensors!A$4:B$54,2,FALSE)</f>
        <v>OPTAA</v>
      </c>
      <c r="N236" s="213" t="s">
        <v>334</v>
      </c>
      <c r="O236" s="221" t="s">
        <v>357</v>
      </c>
      <c r="P236" s="220" t="s">
        <v>816</v>
      </c>
      <c r="Q236" s="218" t="s">
        <v>913</v>
      </c>
      <c r="R236" s="215" t="str">
        <f t="shared" si="31"/>
        <v>CE06ISSP-SP001-04-OPTAAJ000</v>
      </c>
    </row>
    <row r="237" spans="1:18" s="73" customFormat="1" ht="13.5" customHeight="1" x14ac:dyDescent="0.3">
      <c r="A237" s="243"/>
      <c r="B237" s="211" t="s">
        <v>69</v>
      </c>
      <c r="C237" s="212"/>
      <c r="D237" s="257" t="s">
        <v>91</v>
      </c>
      <c r="E237" s="218" t="s">
        <v>897</v>
      </c>
      <c r="F237" s="212"/>
      <c r="G237" s="212"/>
      <c r="H237" s="213" t="s">
        <v>74</v>
      </c>
      <c r="I237" s="218" t="s">
        <v>218</v>
      </c>
      <c r="J237" s="220" t="str">
        <f t="shared" si="30"/>
        <v>CE06ISSP-SP001</v>
      </c>
      <c r="K237" s="218" t="s">
        <v>78</v>
      </c>
      <c r="L237" s="212" t="s">
        <v>39</v>
      </c>
      <c r="M237" s="220" t="str">
        <f>VLOOKUP(L237,Sensors!A$4:B$54,2,FALSE)</f>
        <v>VELPT</v>
      </c>
      <c r="N237" s="213" t="s">
        <v>334</v>
      </c>
      <c r="O237" s="221" t="s">
        <v>357</v>
      </c>
      <c r="P237" s="220" t="s">
        <v>816</v>
      </c>
      <c r="Q237" s="218" t="s">
        <v>913</v>
      </c>
      <c r="R237" s="215" t="str">
        <f t="shared" si="31"/>
        <v>CE06ISSP-SP001-05-VELPTJ000</v>
      </c>
    </row>
    <row r="238" spans="1:18" s="73" customFormat="1" ht="13.5" customHeight="1" x14ac:dyDescent="0.3">
      <c r="A238" s="243"/>
      <c r="B238" s="211" t="s">
        <v>69</v>
      </c>
      <c r="C238" s="212"/>
      <c r="D238" s="257" t="s">
        <v>91</v>
      </c>
      <c r="E238" s="218" t="s">
        <v>897</v>
      </c>
      <c r="F238" s="212"/>
      <c r="G238" s="212"/>
      <c r="H238" s="213" t="s">
        <v>74</v>
      </c>
      <c r="I238" s="218" t="s">
        <v>218</v>
      </c>
      <c r="J238" s="220" t="str">
        <f t="shared" si="30"/>
        <v>CE06ISSP-SP001</v>
      </c>
      <c r="K238" s="218" t="s">
        <v>91</v>
      </c>
      <c r="L238" s="211" t="s">
        <v>134</v>
      </c>
      <c r="M238" s="220" t="str">
        <f>VLOOKUP(L238,Sensors!A$4:B$54,2,FALSE)</f>
        <v>NUTNR</v>
      </c>
      <c r="N238" s="213" t="s">
        <v>334</v>
      </c>
      <c r="O238" s="221" t="s">
        <v>357</v>
      </c>
      <c r="P238" s="220" t="s">
        <v>816</v>
      </c>
      <c r="Q238" s="218" t="s">
        <v>913</v>
      </c>
      <c r="R238" s="215" t="str">
        <f t="shared" si="31"/>
        <v>CE06ISSP-SP001-06-NUTNRJ000</v>
      </c>
    </row>
    <row r="239" spans="1:18" s="73" customFormat="1" ht="13.5" customHeight="1" x14ac:dyDescent="0.3">
      <c r="A239" s="243"/>
      <c r="B239" s="211" t="s">
        <v>69</v>
      </c>
      <c r="C239" s="212"/>
      <c r="D239" s="257" t="s">
        <v>91</v>
      </c>
      <c r="E239" s="218" t="s">
        <v>897</v>
      </c>
      <c r="F239" s="212"/>
      <c r="G239" s="212"/>
      <c r="H239" s="213" t="s">
        <v>74</v>
      </c>
      <c r="I239" s="218" t="s">
        <v>218</v>
      </c>
      <c r="J239" s="220" t="str">
        <f t="shared" si="30"/>
        <v>CE06ISSP-SP001</v>
      </c>
      <c r="K239" s="218" t="s">
        <v>92</v>
      </c>
      <c r="L239" s="211" t="s">
        <v>135</v>
      </c>
      <c r="M239" s="220" t="str">
        <f>VLOOKUP(L239,Sensors!A$4:B$54,2,FALSE)</f>
        <v>SPKIR</v>
      </c>
      <c r="N239" s="213" t="s">
        <v>334</v>
      </c>
      <c r="O239" s="221" t="s">
        <v>357</v>
      </c>
      <c r="P239" s="220" t="s">
        <v>816</v>
      </c>
      <c r="Q239" s="218" t="s">
        <v>913</v>
      </c>
      <c r="R239" s="215" t="str">
        <f t="shared" si="31"/>
        <v>CE06ISSP-SP001-07-SPKIRJ000</v>
      </c>
    </row>
    <row r="240" spans="1:18" s="73" customFormat="1" ht="13.5" customHeight="1" x14ac:dyDescent="0.3">
      <c r="A240" s="243"/>
      <c r="B240" s="211" t="s">
        <v>69</v>
      </c>
      <c r="C240" s="212"/>
      <c r="D240" s="257" t="s">
        <v>91</v>
      </c>
      <c r="E240" s="218" t="s">
        <v>897</v>
      </c>
      <c r="F240" s="212"/>
      <c r="G240" s="212"/>
      <c r="H240" s="213" t="s">
        <v>74</v>
      </c>
      <c r="I240" s="218" t="s">
        <v>218</v>
      </c>
      <c r="J240" s="220" t="str">
        <f t="shared" si="30"/>
        <v>CE06ISSP-SP001</v>
      </c>
      <c r="K240" s="218" t="s">
        <v>93</v>
      </c>
      <c r="L240" s="211" t="s">
        <v>164</v>
      </c>
      <c r="M240" s="220" t="str">
        <f>VLOOKUP(L240,Sensors!A$4:B$54,2,FALSE)</f>
        <v>FLORT</v>
      </c>
      <c r="N240" s="213" t="s">
        <v>334</v>
      </c>
      <c r="O240" s="221" t="s">
        <v>357</v>
      </c>
      <c r="P240" s="220" t="s">
        <v>816</v>
      </c>
      <c r="Q240" s="218" t="s">
        <v>913</v>
      </c>
      <c r="R240" s="215" t="str">
        <f t="shared" si="31"/>
        <v>CE06ISSP-SP001-08-FLORTJ000</v>
      </c>
    </row>
    <row r="241" spans="1:18" s="73" customFormat="1" ht="13.5" customHeight="1" x14ac:dyDescent="0.3">
      <c r="A241" s="243"/>
      <c r="B241" s="211" t="s">
        <v>69</v>
      </c>
      <c r="C241" s="212"/>
      <c r="D241" s="257" t="s">
        <v>91</v>
      </c>
      <c r="E241" s="218" t="s">
        <v>897</v>
      </c>
      <c r="F241" s="212"/>
      <c r="G241" s="212"/>
      <c r="H241" s="213" t="s">
        <v>74</v>
      </c>
      <c r="I241" s="218" t="s">
        <v>218</v>
      </c>
      <c r="J241" s="220" t="str">
        <f t="shared" si="30"/>
        <v>CE06ISSP-SP001</v>
      </c>
      <c r="K241" s="218" t="s">
        <v>136</v>
      </c>
      <c r="L241" s="211" t="s">
        <v>102</v>
      </c>
      <c r="M241" s="220" t="str">
        <f>VLOOKUP(L241,Sensors!A$4:B$54,2,FALSE)</f>
        <v>CTDPF</v>
      </c>
      <c r="N241" s="213" t="s">
        <v>334</v>
      </c>
      <c r="O241" s="221" t="s">
        <v>357</v>
      </c>
      <c r="P241" s="220" t="s">
        <v>816</v>
      </c>
      <c r="Q241" s="218" t="s">
        <v>913</v>
      </c>
      <c r="R241" s="215" t="str">
        <f t="shared" si="31"/>
        <v>CE06ISSP-SP001-09-CTDPFJ000</v>
      </c>
    </row>
    <row r="242" spans="1:18" s="73" customFormat="1" ht="13.5" customHeight="1" x14ac:dyDescent="0.3">
      <c r="A242" s="243"/>
      <c r="B242" s="211" t="s">
        <v>69</v>
      </c>
      <c r="C242" s="212"/>
      <c r="D242" s="257" t="s">
        <v>91</v>
      </c>
      <c r="E242" s="218" t="s">
        <v>897</v>
      </c>
      <c r="F242" s="212"/>
      <c r="G242" s="212"/>
      <c r="H242" s="213" t="s">
        <v>74</v>
      </c>
      <c r="I242" s="218" t="s">
        <v>218</v>
      </c>
      <c r="J242" s="220" t="str">
        <f t="shared" si="30"/>
        <v>CE06ISSP-SP001</v>
      </c>
      <c r="K242" s="218" t="s">
        <v>127</v>
      </c>
      <c r="L242" s="211" t="s">
        <v>165</v>
      </c>
      <c r="M242" s="220" t="str">
        <f>VLOOKUP(L242,Sensors!A$4:B$54,2,FALSE)</f>
        <v>PARAD</v>
      </c>
      <c r="N242" s="213" t="s">
        <v>334</v>
      </c>
      <c r="O242" s="221" t="s">
        <v>357</v>
      </c>
      <c r="P242" s="220" t="s">
        <v>816</v>
      </c>
      <c r="Q242" s="218" t="s">
        <v>913</v>
      </c>
      <c r="R242" s="215" t="str">
        <f t="shared" si="31"/>
        <v>CE06ISSP-SP001-10-PARADJ000</v>
      </c>
    </row>
    <row r="243" spans="1:18" s="73" customFormat="1" ht="13.5" customHeight="1" x14ac:dyDescent="0.3">
      <c r="A243" s="268"/>
      <c r="B243" s="249"/>
      <c r="C243" s="250"/>
      <c r="D243" s="249"/>
      <c r="E243" s="251"/>
      <c r="F243" s="250"/>
      <c r="G243" s="250"/>
      <c r="H243" s="252"/>
      <c r="I243" s="251"/>
      <c r="J243" s="253"/>
      <c r="K243" s="251"/>
      <c r="L243" s="269" t="s">
        <v>7</v>
      </c>
      <c r="M243" s="254">
        <f>COUNTA(M244:M249)*6</f>
        <v>36</v>
      </c>
      <c r="N243" s="251"/>
      <c r="O243" s="251"/>
      <c r="P243" s="255"/>
      <c r="Q243" s="251"/>
      <c r="R243" s="256"/>
    </row>
    <row r="244" spans="1:18" s="73" customFormat="1" ht="13.5" customHeight="1" x14ac:dyDescent="0.3">
      <c r="A244" s="243"/>
      <c r="B244" s="211" t="s">
        <v>69</v>
      </c>
      <c r="C244" s="212" t="s">
        <v>974</v>
      </c>
      <c r="D244" s="257" t="s">
        <v>78</v>
      </c>
      <c r="E244" s="260" t="s">
        <v>27</v>
      </c>
      <c r="F244" s="212" t="str">
        <f>CONCATENATE(B244,D244,E244)</f>
        <v>CE05MOAS</v>
      </c>
      <c r="G244" s="212" t="s">
        <v>945</v>
      </c>
      <c r="H244" s="213" t="s">
        <v>255</v>
      </c>
      <c r="I244" s="218" t="s">
        <v>944</v>
      </c>
      <c r="J244" s="220" t="str">
        <f t="shared" ref="J244:J249" si="32">CONCATENATE(B244,D244,E244,"-",H244,I244)</f>
        <v>CE05MOAS-GLnnn</v>
      </c>
      <c r="K244" s="218" t="s">
        <v>75</v>
      </c>
      <c r="L244" s="211" t="s">
        <v>165</v>
      </c>
      <c r="M244" s="220" t="str">
        <f>VLOOKUP(L244,Sensors!A$4:B$54,2,FALSE)</f>
        <v>PARAD</v>
      </c>
      <c r="N244" s="220" t="s">
        <v>331</v>
      </c>
      <c r="O244" s="221" t="s">
        <v>357</v>
      </c>
      <c r="P244" s="220" t="s">
        <v>121</v>
      </c>
      <c r="Q244" s="218" t="s">
        <v>152</v>
      </c>
      <c r="R244" s="215" t="str">
        <f t="shared" ref="R244:R249" si="33">CONCATENATE(B244,D244,E244,"-",H244,I244,"-",K244,"-",M244,N244,O244)</f>
        <v>CE05MOAS-GLnnn-01-PARADM000</v>
      </c>
    </row>
    <row r="245" spans="1:18" s="73" customFormat="1" ht="13.5" customHeight="1" x14ac:dyDescent="0.3">
      <c r="A245" s="243"/>
      <c r="B245" s="211" t="s">
        <v>69</v>
      </c>
      <c r="C245" s="212"/>
      <c r="D245" s="218" t="s">
        <v>78</v>
      </c>
      <c r="E245" s="218" t="s">
        <v>27</v>
      </c>
      <c r="F245" s="212"/>
      <c r="G245" s="212"/>
      <c r="H245" s="213" t="s">
        <v>255</v>
      </c>
      <c r="I245" s="218" t="s">
        <v>944</v>
      </c>
      <c r="J245" s="220" t="str">
        <f t="shared" si="32"/>
        <v>CE05MOAS-GLnnn</v>
      </c>
      <c r="K245" s="218" t="s">
        <v>76</v>
      </c>
      <c r="L245" s="212" t="s">
        <v>164</v>
      </c>
      <c r="M245" s="220" t="str">
        <f>VLOOKUP(L245,Sensors!A$4:B$54,2,FALSE)</f>
        <v>FLORT</v>
      </c>
      <c r="N245" s="220" t="s">
        <v>331</v>
      </c>
      <c r="O245" s="221" t="s">
        <v>357</v>
      </c>
      <c r="P245" s="220" t="s">
        <v>121</v>
      </c>
      <c r="Q245" s="218" t="s">
        <v>152</v>
      </c>
      <c r="R245" s="215" t="str">
        <f t="shared" si="33"/>
        <v>CE05MOAS-GLnnn-02-FLORTM000</v>
      </c>
    </row>
    <row r="246" spans="1:18" s="73" customFormat="1" ht="13.5" customHeight="1" x14ac:dyDescent="0.3">
      <c r="A246" s="243"/>
      <c r="B246" s="211" t="s">
        <v>69</v>
      </c>
      <c r="C246" s="212"/>
      <c r="D246" s="218" t="s">
        <v>78</v>
      </c>
      <c r="E246" s="218" t="s">
        <v>27</v>
      </c>
      <c r="F246" s="212"/>
      <c r="G246" s="212"/>
      <c r="H246" s="213" t="s">
        <v>255</v>
      </c>
      <c r="I246" s="218" t="s">
        <v>944</v>
      </c>
      <c r="J246" s="220" t="str">
        <f t="shared" si="32"/>
        <v>CE05MOAS-GLnnn</v>
      </c>
      <c r="K246" s="218" t="s">
        <v>79</v>
      </c>
      <c r="L246" s="212" t="s">
        <v>3</v>
      </c>
      <c r="M246" s="220" t="str">
        <f>VLOOKUP(L246,Sensors!A$4:B$54,2,FALSE)</f>
        <v>ADCPA</v>
      </c>
      <c r="N246" s="220" t="s">
        <v>331</v>
      </c>
      <c r="O246" s="221" t="s">
        <v>357</v>
      </c>
      <c r="P246" s="220" t="s">
        <v>121</v>
      </c>
      <c r="Q246" s="218" t="s">
        <v>152</v>
      </c>
      <c r="R246" s="215" t="str">
        <f t="shared" si="33"/>
        <v>CE05MOAS-GLnnn-03-ADCPAM000</v>
      </c>
    </row>
    <row r="247" spans="1:18" s="73" customFormat="1" ht="13.5" customHeight="1" x14ac:dyDescent="0.3">
      <c r="A247" s="243"/>
      <c r="B247" s="211" t="s">
        <v>69</v>
      </c>
      <c r="C247" s="212"/>
      <c r="D247" s="218" t="s">
        <v>78</v>
      </c>
      <c r="E247" s="218" t="s">
        <v>27</v>
      </c>
      <c r="F247" s="212"/>
      <c r="G247" s="212"/>
      <c r="H247" s="213" t="s">
        <v>255</v>
      </c>
      <c r="I247" s="218" t="s">
        <v>944</v>
      </c>
      <c r="J247" s="220" t="str">
        <f t="shared" si="32"/>
        <v>CE05MOAS-GLnnn</v>
      </c>
      <c r="K247" s="218" t="s">
        <v>77</v>
      </c>
      <c r="L247" s="212" t="s">
        <v>101</v>
      </c>
      <c r="M247" s="220" t="str">
        <f>VLOOKUP(L247,Sensors!A$4:B$54,2,FALSE)</f>
        <v>DOSTA</v>
      </c>
      <c r="N247" s="220" t="s">
        <v>331</v>
      </c>
      <c r="O247" s="221" t="s">
        <v>357</v>
      </c>
      <c r="P247" s="220" t="s">
        <v>121</v>
      </c>
      <c r="Q247" s="218" t="s">
        <v>152</v>
      </c>
      <c r="R247" s="215" t="str">
        <f t="shared" si="33"/>
        <v>CE05MOAS-GLnnn-04-DOSTAM000</v>
      </c>
    </row>
    <row r="248" spans="1:18" s="73" customFormat="1" ht="13.5" customHeight="1" x14ac:dyDescent="0.3">
      <c r="A248" s="243"/>
      <c r="B248" s="211" t="s">
        <v>69</v>
      </c>
      <c r="C248" s="212"/>
      <c r="D248" s="218" t="s">
        <v>78</v>
      </c>
      <c r="E248" s="218" t="s">
        <v>27</v>
      </c>
      <c r="F248" s="212"/>
      <c r="G248" s="212"/>
      <c r="H248" s="213" t="s">
        <v>255</v>
      </c>
      <c r="I248" s="218" t="s">
        <v>944</v>
      </c>
      <c r="J248" s="220" t="str">
        <f t="shared" si="32"/>
        <v>CE05MOAS-GLnnn</v>
      </c>
      <c r="K248" s="218" t="s">
        <v>78</v>
      </c>
      <c r="L248" s="212" t="s">
        <v>34</v>
      </c>
      <c r="M248" s="220" t="str">
        <f>VLOOKUP(L248,Sensors!A$4:B$54,2,FALSE)</f>
        <v>CTDGV</v>
      </c>
      <c r="N248" s="220" t="s">
        <v>331</v>
      </c>
      <c r="O248" s="221" t="s">
        <v>357</v>
      </c>
      <c r="P248" s="220" t="s">
        <v>121</v>
      </c>
      <c r="Q248" s="218" t="s">
        <v>152</v>
      </c>
      <c r="R248" s="215" t="str">
        <f t="shared" si="33"/>
        <v>CE05MOAS-GLnnn-05-CTDGVM000</v>
      </c>
    </row>
    <row r="249" spans="1:18" s="73" customFormat="1" ht="13.5" customHeight="1" x14ac:dyDescent="0.3">
      <c r="A249" s="243"/>
      <c r="B249" s="211" t="s">
        <v>69</v>
      </c>
      <c r="C249" s="212"/>
      <c r="D249" s="218" t="s">
        <v>78</v>
      </c>
      <c r="E249" s="218" t="s">
        <v>27</v>
      </c>
      <c r="F249" s="212"/>
      <c r="G249" s="212"/>
      <c r="H249" s="213" t="s">
        <v>255</v>
      </c>
      <c r="I249" s="218" t="s">
        <v>944</v>
      </c>
      <c r="J249" s="220" t="str">
        <f t="shared" si="32"/>
        <v>CE05MOAS-GLnnn</v>
      </c>
      <c r="K249" s="270" t="s">
        <v>373</v>
      </c>
      <c r="L249" s="211" t="s">
        <v>865</v>
      </c>
      <c r="M249" s="220" t="s">
        <v>872</v>
      </c>
      <c r="N249" s="220">
        <v>0</v>
      </c>
      <c r="O249" s="221" t="s">
        <v>357</v>
      </c>
      <c r="P249" s="220" t="s">
        <v>121</v>
      </c>
      <c r="Q249" s="218" t="s">
        <v>152</v>
      </c>
      <c r="R249" s="215" t="str">
        <f t="shared" si="33"/>
        <v>CE05MOAS-GLnnn-00-ENG000000</v>
      </c>
    </row>
    <row r="250" spans="1:18" s="73" customFormat="1" x14ac:dyDescent="0.3">
      <c r="A250" s="238"/>
      <c r="B250" s="238"/>
      <c r="C250" s="238"/>
      <c r="D250" s="238"/>
      <c r="E250" s="233"/>
      <c r="F250" s="238"/>
      <c r="G250" s="238"/>
      <c r="H250" s="233"/>
      <c r="I250" s="233"/>
      <c r="J250" s="232"/>
      <c r="K250" s="233"/>
      <c r="L250" s="238"/>
      <c r="M250" s="232"/>
      <c r="N250" s="238"/>
      <c r="O250" s="238"/>
      <c r="P250" s="238"/>
      <c r="Q250" s="233"/>
      <c r="R250" s="232"/>
    </row>
    <row r="251" spans="1:18" s="73" customFormat="1" x14ac:dyDescent="0.3">
      <c r="A251" s="238"/>
      <c r="B251" s="238"/>
      <c r="C251" s="238"/>
      <c r="D251" s="238"/>
      <c r="E251" s="233"/>
      <c r="F251" s="238"/>
      <c r="G251" s="272" t="s">
        <v>947</v>
      </c>
      <c r="H251" s="233"/>
      <c r="I251" s="233"/>
      <c r="J251" s="232"/>
      <c r="K251" s="233"/>
      <c r="L251" s="238"/>
      <c r="M251" s="233"/>
      <c r="N251" s="238"/>
      <c r="O251" s="238"/>
      <c r="P251" s="238"/>
      <c r="Q251" s="233"/>
      <c r="R251" s="266"/>
    </row>
    <row r="252" spans="1:18" s="73" customFormat="1" x14ac:dyDescent="0.3">
      <c r="A252" s="238"/>
      <c r="B252" s="238"/>
      <c r="C252" s="238"/>
      <c r="D252" s="238"/>
      <c r="E252" s="233"/>
      <c r="F252" s="238"/>
      <c r="G252" s="272" t="s">
        <v>946</v>
      </c>
      <c r="H252" s="233"/>
      <c r="I252" s="233"/>
      <c r="J252" s="232"/>
      <c r="K252" s="233"/>
      <c r="L252" s="238"/>
      <c r="M252" s="233"/>
      <c r="N252" s="238"/>
      <c r="O252" s="238"/>
      <c r="P252" s="238"/>
      <c r="Q252" s="233"/>
      <c r="R252" s="266"/>
    </row>
    <row r="253" spans="1:18" s="73" customFormat="1" x14ac:dyDescent="0.3">
      <c r="A253" s="238"/>
      <c r="B253" s="238"/>
      <c r="C253" s="238"/>
      <c r="D253" s="238"/>
      <c r="E253" s="233"/>
      <c r="F253" s="238"/>
      <c r="G253" s="272" t="s">
        <v>959</v>
      </c>
      <c r="H253" s="233"/>
      <c r="I253" s="233"/>
      <c r="J253" s="232"/>
      <c r="K253" s="233"/>
      <c r="L253" s="238"/>
      <c r="M253" s="233"/>
      <c r="N253" s="238"/>
      <c r="O253" s="238"/>
      <c r="P253" s="238"/>
      <c r="Q253" s="233"/>
      <c r="R253" s="266"/>
    </row>
    <row r="254" spans="1:18" s="73" customFormat="1" x14ac:dyDescent="0.3">
      <c r="A254" s="238"/>
      <c r="B254" s="238"/>
      <c r="C254" s="238"/>
      <c r="D254" s="238"/>
      <c r="E254" s="233"/>
      <c r="F254" s="238"/>
      <c r="G254" s="272" t="s">
        <v>960</v>
      </c>
      <c r="H254" s="233"/>
      <c r="I254" s="233"/>
      <c r="J254" s="232"/>
      <c r="K254" s="233"/>
      <c r="L254" s="238"/>
      <c r="M254" s="233"/>
      <c r="N254" s="238"/>
      <c r="O254" s="238"/>
      <c r="P254" s="238"/>
      <c r="Q254" s="233"/>
      <c r="R254" s="266"/>
    </row>
    <row r="255" spans="1:18" s="73" customFormat="1" x14ac:dyDescent="0.3">
      <c r="A255" s="238"/>
      <c r="B255" s="238"/>
      <c r="C255" s="238"/>
      <c r="D255" s="238"/>
      <c r="E255" s="233"/>
      <c r="F255" s="238"/>
      <c r="G255" s="238"/>
      <c r="H255" s="233"/>
      <c r="I255" s="233"/>
      <c r="J255" s="232"/>
      <c r="K255" s="233"/>
      <c r="L255" s="238"/>
      <c r="M255" s="233"/>
      <c r="N255" s="238"/>
      <c r="O255" s="238"/>
      <c r="P255" s="238"/>
      <c r="Q255" s="233"/>
      <c r="R255" s="266"/>
    </row>
    <row r="256" spans="1:18" s="73" customFormat="1" x14ac:dyDescent="0.3">
      <c r="A256" s="238"/>
      <c r="B256" s="238"/>
      <c r="C256" s="238"/>
      <c r="D256" s="238"/>
      <c r="E256" s="233"/>
      <c r="F256" s="238"/>
      <c r="G256" s="238"/>
      <c r="H256" s="233"/>
      <c r="I256" s="233"/>
      <c r="J256" s="232"/>
      <c r="K256" s="233"/>
      <c r="L256" s="238"/>
      <c r="M256" s="233"/>
      <c r="N256" s="238"/>
      <c r="O256" s="238"/>
      <c r="P256" s="238"/>
      <c r="Q256" s="233"/>
      <c r="R256" s="266"/>
    </row>
    <row r="257" spans="1:18" s="73" customFormat="1" x14ac:dyDescent="0.3">
      <c r="A257" s="238"/>
      <c r="B257" s="238"/>
      <c r="C257" s="238"/>
      <c r="D257" s="238"/>
      <c r="E257" s="233"/>
      <c r="F257" s="238"/>
      <c r="G257" s="238"/>
      <c r="H257" s="233"/>
      <c r="I257" s="233"/>
      <c r="J257" s="232"/>
      <c r="K257" s="233"/>
      <c r="L257" s="238"/>
      <c r="M257" s="233"/>
      <c r="N257" s="238"/>
      <c r="O257" s="238"/>
      <c r="P257" s="238"/>
      <c r="Q257" s="233"/>
      <c r="R257" s="266"/>
    </row>
    <row r="258" spans="1:18" s="73" customFormat="1" x14ac:dyDescent="0.3">
      <c r="A258" s="238"/>
      <c r="B258" s="238"/>
      <c r="C258" s="238"/>
      <c r="D258" s="238"/>
      <c r="E258" s="233"/>
      <c r="F258" s="238"/>
      <c r="G258" s="238"/>
      <c r="H258" s="233"/>
      <c r="I258" s="233"/>
      <c r="J258" s="232"/>
      <c r="K258" s="233"/>
      <c r="L258" s="238"/>
      <c r="M258" s="233"/>
      <c r="N258" s="238"/>
      <c r="O258" s="238"/>
      <c r="P258" s="238"/>
      <c r="Q258" s="233"/>
      <c r="R258" s="266"/>
    </row>
    <row r="259" spans="1:18" s="73" customFormat="1" x14ac:dyDescent="0.3">
      <c r="A259" s="238"/>
      <c r="B259" s="238"/>
      <c r="C259" s="238"/>
      <c r="D259" s="238"/>
      <c r="E259" s="233"/>
      <c r="F259" s="238"/>
      <c r="G259" s="238"/>
      <c r="H259" s="233"/>
      <c r="I259" s="233"/>
      <c r="J259" s="232"/>
      <c r="K259" s="233"/>
      <c r="L259" s="238"/>
      <c r="M259" s="233"/>
      <c r="N259" s="238"/>
      <c r="O259" s="238"/>
      <c r="P259" s="238"/>
      <c r="Q259" s="233"/>
      <c r="R259" s="266"/>
    </row>
    <row r="260" spans="1:18" s="73" customFormat="1" x14ac:dyDescent="0.3">
      <c r="A260" s="238"/>
      <c r="B260" s="238"/>
      <c r="C260" s="238"/>
      <c r="D260" s="238"/>
      <c r="E260" s="233"/>
      <c r="F260" s="238"/>
      <c r="G260" s="238"/>
      <c r="H260" s="233"/>
      <c r="I260" s="233"/>
      <c r="J260" s="232"/>
      <c r="K260" s="233"/>
      <c r="L260" s="238"/>
      <c r="M260" s="233"/>
      <c r="N260" s="238"/>
      <c r="O260" s="238"/>
      <c r="P260" s="238"/>
      <c r="Q260" s="233"/>
      <c r="R260" s="266"/>
    </row>
    <row r="261" spans="1:18" s="73" customFormat="1" x14ac:dyDescent="0.3">
      <c r="A261" s="238"/>
      <c r="B261" s="238"/>
      <c r="C261" s="238"/>
      <c r="D261" s="238"/>
      <c r="E261" s="233"/>
      <c r="F261" s="238"/>
      <c r="G261" s="238"/>
      <c r="H261" s="233"/>
      <c r="I261" s="233"/>
      <c r="J261" s="232"/>
      <c r="K261" s="233"/>
      <c r="L261" s="238"/>
      <c r="M261" s="233"/>
      <c r="N261" s="238"/>
      <c r="O261" s="238"/>
      <c r="P261" s="238"/>
      <c r="Q261" s="233"/>
      <c r="R261" s="266"/>
    </row>
    <row r="262" spans="1:18" s="73" customFormat="1" x14ac:dyDescent="0.3">
      <c r="A262" s="238"/>
      <c r="B262" s="238"/>
      <c r="C262" s="238"/>
      <c r="D262" s="238"/>
      <c r="E262" s="233"/>
      <c r="F262" s="238"/>
      <c r="G262" s="238"/>
      <c r="H262" s="233"/>
      <c r="I262" s="233"/>
      <c r="J262" s="232"/>
      <c r="K262" s="233"/>
      <c r="L262" s="238"/>
      <c r="M262" s="233"/>
      <c r="N262" s="238"/>
      <c r="O262" s="238"/>
      <c r="P262" s="238"/>
      <c r="Q262" s="233"/>
      <c r="R262" s="266"/>
    </row>
    <row r="263" spans="1:18" s="73" customFormat="1" x14ac:dyDescent="0.3">
      <c r="A263" s="238"/>
      <c r="B263" s="238"/>
      <c r="C263" s="238"/>
      <c r="D263" s="238"/>
      <c r="E263" s="233"/>
      <c r="F263" s="238"/>
      <c r="G263" s="238"/>
      <c r="H263" s="233"/>
      <c r="I263" s="233"/>
      <c r="J263" s="232"/>
      <c r="K263" s="233"/>
      <c r="L263" s="238"/>
      <c r="M263" s="233"/>
      <c r="N263" s="238"/>
      <c r="O263" s="238"/>
      <c r="P263" s="238"/>
      <c r="Q263" s="233"/>
      <c r="R263" s="266"/>
    </row>
    <row r="264" spans="1:18" s="73" customFormat="1" x14ac:dyDescent="0.3">
      <c r="A264" s="238"/>
      <c r="B264" s="238"/>
      <c r="C264" s="238"/>
      <c r="D264" s="238"/>
      <c r="E264" s="233"/>
      <c r="F264" s="238"/>
      <c r="G264" s="238"/>
      <c r="H264" s="233"/>
      <c r="I264" s="233"/>
      <c r="J264" s="232"/>
      <c r="K264" s="233"/>
      <c r="L264" s="238"/>
      <c r="M264" s="233"/>
      <c r="N264" s="238"/>
      <c r="O264" s="238"/>
      <c r="P264" s="238"/>
      <c r="Q264" s="233"/>
      <c r="R264" s="266"/>
    </row>
    <row r="265" spans="1:18" s="73" customFormat="1" x14ac:dyDescent="0.3">
      <c r="A265" s="238"/>
      <c r="B265" s="238"/>
      <c r="C265" s="238"/>
      <c r="D265" s="238"/>
      <c r="E265" s="233"/>
      <c r="F265" s="238"/>
      <c r="G265" s="238"/>
      <c r="H265" s="233"/>
      <c r="I265" s="233"/>
      <c r="J265" s="232"/>
      <c r="K265" s="233"/>
      <c r="L265" s="238"/>
      <c r="M265" s="233"/>
      <c r="N265" s="238"/>
      <c r="O265" s="238"/>
      <c r="P265" s="238"/>
      <c r="Q265" s="233"/>
      <c r="R265" s="266"/>
    </row>
    <row r="266" spans="1:18" s="73" customFormat="1" x14ac:dyDescent="0.3">
      <c r="A266" s="238"/>
      <c r="B266" s="238"/>
      <c r="C266" s="238"/>
      <c r="D266" s="238"/>
      <c r="E266" s="233"/>
      <c r="F266" s="238"/>
      <c r="G266" s="238"/>
      <c r="H266" s="233"/>
      <c r="I266" s="233"/>
      <c r="J266" s="232"/>
      <c r="K266" s="233"/>
      <c r="L266" s="238"/>
      <c r="M266" s="233"/>
      <c r="N266" s="238"/>
      <c r="O266" s="238"/>
      <c r="P266" s="238"/>
      <c r="Q266" s="233"/>
      <c r="R266" s="266"/>
    </row>
    <row r="267" spans="1:18" s="73" customFormat="1" x14ac:dyDescent="0.3">
      <c r="A267" s="238"/>
      <c r="B267" s="238"/>
      <c r="C267" s="238"/>
      <c r="D267" s="238"/>
      <c r="E267" s="233"/>
      <c r="F267" s="238"/>
      <c r="G267" s="238"/>
      <c r="H267" s="233"/>
      <c r="I267" s="233"/>
      <c r="J267" s="232"/>
      <c r="K267" s="233"/>
      <c r="L267" s="238"/>
      <c r="M267" s="233"/>
      <c r="N267" s="238"/>
      <c r="O267" s="238"/>
      <c r="P267" s="238"/>
      <c r="Q267" s="233"/>
      <c r="R267" s="266"/>
    </row>
    <row r="268" spans="1:18" s="73" customFormat="1" x14ac:dyDescent="0.3">
      <c r="A268" s="238"/>
      <c r="B268" s="238"/>
      <c r="C268" s="238"/>
      <c r="D268" s="238"/>
      <c r="E268" s="233"/>
      <c r="F268" s="238"/>
      <c r="G268" s="238"/>
      <c r="H268" s="233"/>
      <c r="I268" s="233"/>
      <c r="J268" s="232"/>
      <c r="K268" s="233"/>
      <c r="L268" s="238"/>
      <c r="M268" s="233"/>
      <c r="N268" s="238"/>
      <c r="O268" s="238"/>
      <c r="P268" s="238"/>
      <c r="Q268" s="233"/>
      <c r="R268" s="266"/>
    </row>
    <row r="269" spans="1:18" s="73" customFormat="1" x14ac:dyDescent="0.3">
      <c r="A269" s="238"/>
      <c r="B269" s="238"/>
      <c r="C269" s="238"/>
      <c r="D269" s="238"/>
      <c r="E269" s="233"/>
      <c r="F269" s="238"/>
      <c r="G269" s="238"/>
      <c r="H269" s="233"/>
      <c r="I269" s="233"/>
      <c r="J269" s="232"/>
      <c r="K269" s="233"/>
      <c r="L269" s="238"/>
      <c r="M269" s="233"/>
      <c r="N269" s="238"/>
      <c r="O269" s="238"/>
      <c r="P269" s="238"/>
      <c r="Q269" s="233"/>
      <c r="R269" s="266"/>
    </row>
    <row r="270" spans="1:18" s="73" customFormat="1" x14ac:dyDescent="0.3">
      <c r="A270" s="238"/>
      <c r="B270" s="238"/>
      <c r="C270" s="238"/>
      <c r="D270" s="238"/>
      <c r="E270" s="233"/>
      <c r="F270" s="238"/>
      <c r="G270" s="238"/>
      <c r="H270" s="233"/>
      <c r="I270" s="233"/>
      <c r="J270" s="232"/>
      <c r="K270" s="233"/>
      <c r="L270" s="238"/>
      <c r="M270" s="233"/>
      <c r="N270" s="238"/>
      <c r="O270" s="238"/>
      <c r="P270" s="238"/>
      <c r="Q270" s="233"/>
      <c r="R270" s="266"/>
    </row>
  </sheetData>
  <phoneticPr fontId="2" type="noConversion"/>
  <printOptions horizontalCentered="1"/>
  <pageMargins left="0.5" right="0.5" top="1" bottom="1" header="0.5" footer="0.5"/>
  <pageSetup scale="45" fitToHeight="3" orientation="landscape" verticalDpi="1200"/>
  <headerFooter alignWithMargins="0">
    <oddHeader>&amp;L&amp;K000000&amp;A&amp;C&amp;K000000&amp;F</oddHeader>
    <oddFooter>Page &amp;P of &amp;N</oddFooter>
  </headerFooter>
  <ignoredErrors>
    <ignoredError sqref="O71 K49:K52 O49:O52 O222:O231 O73:O74 K73:K81 K210:K218 O44:O45 K44:K45 K33 O33 K35:K36 O35:O36 K222:K228 K85:K91 O85:O94 K38:K40 O38:O40 K71 O77:O81 K208 O208 O210:O218 O46 K46 K68 O68 O205 K20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zoomScale="70" zoomScaleNormal="70" workbookViewId="0"/>
  </sheetViews>
  <sheetFormatPr defaultColWidth="8.6640625" defaultRowHeight="13.8" x14ac:dyDescent="0.3"/>
  <cols>
    <col min="1" max="1" width="18" style="236" customWidth="1"/>
    <col min="2" max="2" width="4" style="236" bestFit="1" customWidth="1"/>
    <col min="3" max="3" width="32.77734375" style="236" customWidth="1"/>
    <col min="4" max="4" width="3.44140625" style="236" bestFit="1" customWidth="1"/>
    <col min="5" max="5" width="5.44140625" style="237" bestFit="1" customWidth="1"/>
    <col min="6" max="6" width="9.109375" style="238" bestFit="1" customWidth="1"/>
    <col min="7" max="7" width="36.44140625" style="236" customWidth="1"/>
    <col min="8" max="8" width="3.44140625" style="237" bestFit="1" customWidth="1"/>
    <col min="9" max="9" width="6" style="237" bestFit="1" customWidth="1"/>
    <col min="10" max="10" width="14.77734375" style="232" bestFit="1" customWidth="1"/>
    <col min="11" max="11" width="4.33203125" style="237" bestFit="1" customWidth="1"/>
    <col min="12" max="12" width="26" style="236" bestFit="1" customWidth="1"/>
    <col min="13" max="13" width="6.77734375" style="237" bestFit="1" customWidth="1"/>
    <col min="14" max="14" width="3.44140625" style="236" bestFit="1" customWidth="1"/>
    <col min="15" max="15" width="6" style="236" bestFit="1" customWidth="1"/>
    <col min="16" max="16" width="29.77734375" style="236" bestFit="1" customWidth="1"/>
    <col min="17" max="17" width="4" style="237" bestFit="1" customWidth="1"/>
    <col min="18" max="18" width="29.77734375" style="267" bestFit="1" customWidth="1"/>
    <col min="19" max="19" width="17.6640625" style="75" customWidth="1"/>
    <col min="20" max="16384" width="8.6640625" style="75"/>
  </cols>
  <sheetData>
    <row r="1" spans="1:19" s="77" customFormat="1" ht="90.75" customHeight="1" x14ac:dyDescent="0.25">
      <c r="A1" s="193" t="s">
        <v>250</v>
      </c>
      <c r="B1" s="194" t="s">
        <v>50</v>
      </c>
      <c r="C1" s="195" t="s">
        <v>133</v>
      </c>
      <c r="D1" s="196" t="s">
        <v>203</v>
      </c>
      <c r="E1" s="197" t="s">
        <v>18</v>
      </c>
      <c r="F1" s="195" t="s">
        <v>111</v>
      </c>
      <c r="G1" s="195" t="s">
        <v>51</v>
      </c>
      <c r="H1" s="195" t="s">
        <v>68</v>
      </c>
      <c r="I1" s="197" t="s">
        <v>52</v>
      </c>
      <c r="J1" s="195" t="s">
        <v>2916</v>
      </c>
      <c r="K1" s="195" t="s">
        <v>35</v>
      </c>
      <c r="L1" s="197" t="s">
        <v>187</v>
      </c>
      <c r="M1" s="197" t="s">
        <v>188</v>
      </c>
      <c r="N1" s="197" t="s">
        <v>189</v>
      </c>
      <c r="O1" s="197" t="s">
        <v>256</v>
      </c>
      <c r="P1" s="197" t="s">
        <v>8</v>
      </c>
      <c r="Q1" s="197" t="s">
        <v>64</v>
      </c>
      <c r="R1" s="199" t="s">
        <v>200</v>
      </c>
      <c r="S1" s="78"/>
    </row>
    <row r="2" spans="1:19" ht="13.5" customHeight="1" x14ac:dyDescent="0.3">
      <c r="A2" s="222"/>
      <c r="B2" s="223" t="s">
        <v>198</v>
      </c>
      <c r="C2" s="224"/>
      <c r="D2" s="223" t="s">
        <v>196</v>
      </c>
      <c r="E2" s="226" t="s">
        <v>199</v>
      </c>
      <c r="F2" s="212" t="str">
        <f>CONCATENATE(B2,D2,E2)</f>
        <v>AA##AAAA</v>
      </c>
      <c r="G2" s="224"/>
      <c r="H2" s="225" t="s">
        <v>198</v>
      </c>
      <c r="I2" s="226" t="s">
        <v>197</v>
      </c>
      <c r="J2" s="220"/>
      <c r="K2" s="226" t="s">
        <v>196</v>
      </c>
      <c r="L2" s="223"/>
      <c r="M2" s="218" t="s">
        <v>194</v>
      </c>
      <c r="N2" s="218" t="s">
        <v>195</v>
      </c>
      <c r="O2" s="218"/>
      <c r="P2" s="218"/>
      <c r="Q2" s="226"/>
      <c r="R2" s="227" t="str">
        <f>CONCATENATE(B2,D2,E2,"-",H2,I2,"-",K2,"-",M2,N2)</f>
        <v>AA##AAAA-AACCC-##-CCCCCA</v>
      </c>
    </row>
    <row r="3" spans="1:19" ht="13.5" customHeight="1" x14ac:dyDescent="0.3">
      <c r="A3" s="222"/>
      <c r="B3" s="223"/>
      <c r="C3" s="224"/>
      <c r="D3" s="223"/>
      <c r="E3" s="226"/>
      <c r="F3" s="212"/>
      <c r="G3" s="224"/>
      <c r="H3" s="225"/>
      <c r="I3" s="226"/>
      <c r="J3" s="220"/>
      <c r="K3" s="226"/>
      <c r="L3" s="248" t="s">
        <v>278</v>
      </c>
      <c r="M3" s="359">
        <f>M4+M17+M36+M45</f>
        <v>40</v>
      </c>
      <c r="N3" s="218"/>
      <c r="O3" s="218"/>
      <c r="P3" s="218"/>
      <c r="Q3" s="226"/>
      <c r="R3" s="227"/>
    </row>
    <row r="4" spans="1:19" s="73" customFormat="1" ht="13.5" customHeight="1" x14ac:dyDescent="0.3">
      <c r="A4" s="268"/>
      <c r="B4" s="249"/>
      <c r="C4" s="250"/>
      <c r="D4" s="249"/>
      <c r="E4" s="251"/>
      <c r="F4" s="250"/>
      <c r="G4" s="250"/>
      <c r="H4" s="252"/>
      <c r="I4" s="251"/>
      <c r="J4" s="253"/>
      <c r="K4" s="251"/>
      <c r="L4" s="269"/>
      <c r="M4" s="254">
        <f>COUNTA(M7)+COUNTA(M9:M16)</f>
        <v>9</v>
      </c>
      <c r="N4" s="251"/>
      <c r="O4" s="251"/>
      <c r="P4" s="255"/>
      <c r="Q4" s="251"/>
      <c r="R4" s="256"/>
    </row>
    <row r="5" spans="1:19" s="73" customFormat="1" ht="13.5" customHeight="1" x14ac:dyDescent="0.3">
      <c r="A5" s="219" t="s">
        <v>2917</v>
      </c>
      <c r="B5" s="211" t="s">
        <v>69</v>
      </c>
      <c r="C5" s="212" t="s">
        <v>468</v>
      </c>
      <c r="D5" s="257" t="s">
        <v>77</v>
      </c>
      <c r="E5" s="260" t="s">
        <v>31</v>
      </c>
      <c r="F5" s="212" t="str">
        <f t="shared" ref="F5:F44" si="0">CONCATENATE(B5,D5,E5)</f>
        <v>CE04OSBP</v>
      </c>
      <c r="G5" s="261" t="s">
        <v>2918</v>
      </c>
      <c r="H5" s="213" t="s">
        <v>439</v>
      </c>
      <c r="I5" s="218" t="s">
        <v>258</v>
      </c>
      <c r="J5" s="220" t="str">
        <f>CONCATENATE(B5,D5,E5,"-",H5,I5)</f>
        <v>CE04OSBP-PN01C</v>
      </c>
      <c r="K5" s="218"/>
      <c r="L5" s="211"/>
      <c r="M5" s="220"/>
      <c r="N5" s="220"/>
      <c r="O5" s="220"/>
      <c r="P5" s="220"/>
      <c r="Q5" s="218" t="s">
        <v>2919</v>
      </c>
      <c r="R5" s="215" t="str">
        <f>CONCATENATE(B5,D5,E5,"-",H5,I5,)</f>
        <v>CE04OSBP-PN01C</v>
      </c>
    </row>
    <row r="6" spans="1:19" s="73" customFormat="1" ht="13.5" customHeight="1" x14ac:dyDescent="0.3">
      <c r="A6" s="219"/>
      <c r="B6" s="211" t="s">
        <v>69</v>
      </c>
      <c r="C6" s="212"/>
      <c r="D6" s="257" t="s">
        <v>77</v>
      </c>
      <c r="E6" s="260" t="s">
        <v>31</v>
      </c>
      <c r="F6" s="212" t="str">
        <f t="shared" si="0"/>
        <v>CE04OSBP</v>
      </c>
      <c r="G6" s="261" t="s">
        <v>2920</v>
      </c>
      <c r="H6" s="213" t="s">
        <v>390</v>
      </c>
      <c r="I6" s="218" t="s">
        <v>258</v>
      </c>
      <c r="J6" s="220" t="str">
        <f>CONCATENATE(B6,D6,E6,"-",H6,I6)</f>
        <v>CE04OSBP-LV01C</v>
      </c>
      <c r="K6" s="218"/>
      <c r="L6" s="211"/>
      <c r="M6" s="220"/>
      <c r="N6" s="220"/>
      <c r="O6" s="220"/>
      <c r="P6" s="220"/>
      <c r="Q6" s="218" t="s">
        <v>150</v>
      </c>
      <c r="R6" s="215" t="str">
        <f>CONCATENATE(B6,D6,E6,"-",H6,I6,)</f>
        <v>CE04OSBP-LV01C</v>
      </c>
    </row>
    <row r="7" spans="1:19" s="73" customFormat="1" ht="13.5" customHeight="1" x14ac:dyDescent="0.3">
      <c r="A7" s="219"/>
      <c r="B7" s="211" t="s">
        <v>69</v>
      </c>
      <c r="C7" s="212"/>
      <c r="D7" s="257" t="s">
        <v>77</v>
      </c>
      <c r="E7" s="260" t="s">
        <v>31</v>
      </c>
      <c r="F7" s="212" t="str">
        <f t="shared" si="0"/>
        <v>CE04OSBP</v>
      </c>
      <c r="G7" s="247"/>
      <c r="H7" s="213" t="s">
        <v>390</v>
      </c>
      <c r="I7" s="218" t="s">
        <v>258</v>
      </c>
      <c r="J7" s="220" t="str">
        <f>CONCATENATE(B7,D7,E7,"-",H7,I7)</f>
        <v>CE04OSBP-LV01C</v>
      </c>
      <c r="K7" s="218" t="s">
        <v>91</v>
      </c>
      <c r="L7" s="211" t="s">
        <v>114</v>
      </c>
      <c r="M7" s="220" t="str">
        <f>VLOOKUP(L7,[3]Sensors!A$4:B$54,2,FALSE)</f>
        <v>CAMDS</v>
      </c>
      <c r="N7" s="220" t="s">
        <v>309</v>
      </c>
      <c r="O7" s="220">
        <v>106</v>
      </c>
      <c r="P7" s="220" t="s">
        <v>965</v>
      </c>
      <c r="Q7" s="218" t="s">
        <v>150</v>
      </c>
      <c r="R7" s="215" t="str">
        <f>CONCATENATE(B7,D7,E7,"-",H7,I7,"-",K7,"-",M7,N7,O7)</f>
        <v>CE04OSBP-LV01C-06-CAMDSB106</v>
      </c>
    </row>
    <row r="8" spans="1:19" s="73" customFormat="1" ht="13.5" customHeight="1" x14ac:dyDescent="0.3">
      <c r="A8" s="219"/>
      <c r="B8" s="211" t="s">
        <v>69</v>
      </c>
      <c r="C8" s="212" t="s">
        <v>2921</v>
      </c>
      <c r="D8" s="257" t="s">
        <v>77</v>
      </c>
      <c r="E8" s="260" t="s">
        <v>31</v>
      </c>
      <c r="F8" s="212" t="str">
        <f t="shared" si="0"/>
        <v>CE04OSBP</v>
      </c>
      <c r="G8" s="261" t="s">
        <v>2922</v>
      </c>
      <c r="H8" s="213" t="s">
        <v>257</v>
      </c>
      <c r="I8" s="218" t="s">
        <v>258</v>
      </c>
      <c r="J8" s="220" t="str">
        <f>CONCATENATE(B8,D8,E8,"-",H8,I8)</f>
        <v>CE04OSBP-LJ01C</v>
      </c>
      <c r="K8" s="218"/>
      <c r="L8" s="211"/>
      <c r="M8" s="220"/>
      <c r="N8" s="220"/>
      <c r="O8" s="220"/>
      <c r="P8" s="220"/>
      <c r="Q8" s="218" t="s">
        <v>910</v>
      </c>
      <c r="R8" s="215" t="str">
        <f>CONCATENATE(B8,D8,E8,"-",H8,I8,)</f>
        <v>CE04OSBP-LJ01C</v>
      </c>
    </row>
    <row r="9" spans="1:19" s="73" customFormat="1" ht="13.5" customHeight="1" x14ac:dyDescent="0.3">
      <c r="A9" s="219"/>
      <c r="B9" s="211" t="s">
        <v>69</v>
      </c>
      <c r="C9" s="212"/>
      <c r="D9" s="257" t="s">
        <v>77</v>
      </c>
      <c r="E9" s="260" t="s">
        <v>31</v>
      </c>
      <c r="F9" s="212" t="str">
        <f t="shared" si="0"/>
        <v>CE04OSBP</v>
      </c>
      <c r="G9" s="212"/>
      <c r="H9" s="213" t="s">
        <v>257</v>
      </c>
      <c r="I9" s="218" t="s">
        <v>258</v>
      </c>
      <c r="J9" s="220" t="str">
        <f t="shared" ref="J9:J14" si="1">CONCATENATE(B9,D9,E9,"-",H9,I9)</f>
        <v>CE04OSBP-LJ01C</v>
      </c>
      <c r="K9" s="218" t="s">
        <v>78</v>
      </c>
      <c r="L9" s="211" t="s">
        <v>313</v>
      </c>
      <c r="M9" s="220" t="str">
        <f>VLOOKUP(L9,[3]Sensors!A$4:B$54,2,FALSE)</f>
        <v>ADCPS</v>
      </c>
      <c r="N9" s="220" t="s">
        <v>332</v>
      </c>
      <c r="O9" s="220">
        <v>103</v>
      </c>
      <c r="P9" s="220" t="s">
        <v>259</v>
      </c>
      <c r="Q9" s="218" t="s">
        <v>910</v>
      </c>
      <c r="R9" s="215" t="str">
        <f t="shared" ref="R9:R14" si="2">CONCATENATE(B9,D9,E9,"-",H9,I9,"-",K9,"-",M9,N9,O9)</f>
        <v>CE04OSBP-LJ01C-05-ADCPSI103</v>
      </c>
    </row>
    <row r="10" spans="1:19" s="73" customFormat="1" ht="13.5" customHeight="1" x14ac:dyDescent="0.3">
      <c r="A10" s="219"/>
      <c r="B10" s="211" t="s">
        <v>69</v>
      </c>
      <c r="C10" s="212"/>
      <c r="D10" s="257" t="s">
        <v>77</v>
      </c>
      <c r="E10" s="260" t="s">
        <v>31</v>
      </c>
      <c r="F10" s="212" t="str">
        <f t="shared" si="0"/>
        <v>CE04OSBP</v>
      </c>
      <c r="G10" s="212"/>
      <c r="H10" s="213" t="s">
        <v>257</v>
      </c>
      <c r="I10" s="218" t="s">
        <v>258</v>
      </c>
      <c r="J10" s="220" t="str">
        <f t="shared" si="1"/>
        <v>CE04OSBP-LJ01C</v>
      </c>
      <c r="K10" s="218" t="s">
        <v>91</v>
      </c>
      <c r="L10" s="211" t="s">
        <v>40</v>
      </c>
      <c r="M10" s="220" t="str">
        <f>VLOOKUP(L10,[3]Sensors!A$4:B$54,2,FALSE)</f>
        <v>CTDBP</v>
      </c>
      <c r="N10" s="220" t="s">
        <v>327</v>
      </c>
      <c r="O10" s="220">
        <v>108</v>
      </c>
      <c r="P10" s="220" t="s">
        <v>259</v>
      </c>
      <c r="Q10" s="218" t="s">
        <v>910</v>
      </c>
      <c r="R10" s="215" t="str">
        <f t="shared" si="2"/>
        <v>CE04OSBP-LJ01C-06-CTDBPO108</v>
      </c>
    </row>
    <row r="11" spans="1:19" s="73" customFormat="1" ht="13.5" customHeight="1" x14ac:dyDescent="0.3">
      <c r="A11" s="219"/>
      <c r="B11" s="211" t="s">
        <v>69</v>
      </c>
      <c r="C11" s="212"/>
      <c r="D11" s="257" t="s">
        <v>77</v>
      </c>
      <c r="E11" s="260" t="s">
        <v>31</v>
      </c>
      <c r="F11" s="212" t="str">
        <f t="shared" si="0"/>
        <v>CE04OSBP</v>
      </c>
      <c r="G11" s="212"/>
      <c r="H11" s="213" t="s">
        <v>257</v>
      </c>
      <c r="I11" s="218" t="s">
        <v>258</v>
      </c>
      <c r="J11" s="220" t="str">
        <f t="shared" si="1"/>
        <v>CE04OSBP-LJ01C</v>
      </c>
      <c r="K11" s="218" t="s">
        <v>91</v>
      </c>
      <c r="L11" s="211" t="s">
        <v>101</v>
      </c>
      <c r="M11" s="220" t="str">
        <f>VLOOKUP(L11,[3]Sensors!A$4:B$54,2,FALSE)</f>
        <v>DOSTA</v>
      </c>
      <c r="N11" s="220" t="s">
        <v>308</v>
      </c>
      <c r="O11" s="220">
        <v>108</v>
      </c>
      <c r="P11" s="220" t="s">
        <v>259</v>
      </c>
      <c r="Q11" s="218" t="s">
        <v>910</v>
      </c>
      <c r="R11" s="215" t="str">
        <f t="shared" si="2"/>
        <v>CE04OSBP-LJ01C-06-DOSTAD108</v>
      </c>
    </row>
    <row r="12" spans="1:19" s="73" customFormat="1" ht="13.5" customHeight="1" x14ac:dyDescent="0.3">
      <c r="A12" s="219"/>
      <c r="B12" s="211" t="s">
        <v>69</v>
      </c>
      <c r="C12" s="212"/>
      <c r="D12" s="257" t="s">
        <v>77</v>
      </c>
      <c r="E12" s="260" t="s">
        <v>31</v>
      </c>
      <c r="F12" s="212" t="str">
        <f t="shared" si="0"/>
        <v>CE04OSBP</v>
      </c>
      <c r="G12" s="212"/>
      <c r="H12" s="213" t="s">
        <v>257</v>
      </c>
      <c r="I12" s="218" t="s">
        <v>258</v>
      </c>
      <c r="J12" s="220" t="str">
        <f>CONCATENATE(B12,D12,E12,"-",H12,I12)</f>
        <v>CE04OSBP-LJ01C</v>
      </c>
      <c r="K12" s="218" t="s">
        <v>92</v>
      </c>
      <c r="L12" s="211" t="s">
        <v>43</v>
      </c>
      <c r="M12" s="220" t="str">
        <f>VLOOKUP(L12,[3]Sensors!A$4:B$54,2,FALSE)</f>
        <v>VEL3D</v>
      </c>
      <c r="N12" s="220" t="s">
        <v>305</v>
      </c>
      <c r="O12" s="220">
        <v>107</v>
      </c>
      <c r="P12" s="220" t="s">
        <v>259</v>
      </c>
      <c r="Q12" s="218" t="s">
        <v>910</v>
      </c>
      <c r="R12" s="215" t="str">
        <f>CONCATENATE(B12,D12,E12,"-",H12,I12,"-",K12,"-",M12,N12,O12)</f>
        <v>CE04OSBP-LJ01C-07-VEL3DC107</v>
      </c>
    </row>
    <row r="13" spans="1:19" s="73" customFormat="1" ht="13.5" customHeight="1" x14ac:dyDescent="0.3">
      <c r="A13" s="219"/>
      <c r="B13" s="211" t="s">
        <v>69</v>
      </c>
      <c r="C13" s="212"/>
      <c r="D13" s="257" t="s">
        <v>77</v>
      </c>
      <c r="E13" s="260" t="s">
        <v>31</v>
      </c>
      <c r="F13" s="212" t="str">
        <f t="shared" si="0"/>
        <v>CE04OSBP</v>
      </c>
      <c r="G13" s="212"/>
      <c r="H13" s="213" t="s">
        <v>257</v>
      </c>
      <c r="I13" s="218" t="s">
        <v>258</v>
      </c>
      <c r="J13" s="220" t="str">
        <f t="shared" si="1"/>
        <v>CE04OSBP-LJ01C</v>
      </c>
      <c r="K13" s="218" t="s">
        <v>93</v>
      </c>
      <c r="L13" s="211" t="s">
        <v>163</v>
      </c>
      <c r="M13" s="220" t="str">
        <f>VLOOKUP(L13,[3]Sensors!A$4:B$54,2,FALSE)</f>
        <v>OPTAA</v>
      </c>
      <c r="N13" s="220" t="s">
        <v>305</v>
      </c>
      <c r="O13" s="220">
        <v>104</v>
      </c>
      <c r="P13" s="220" t="s">
        <v>259</v>
      </c>
      <c r="Q13" s="218" t="s">
        <v>910</v>
      </c>
      <c r="R13" s="215" t="str">
        <f t="shared" si="2"/>
        <v>CE04OSBP-LJ01C-08-OPTAAC104</v>
      </c>
    </row>
    <row r="14" spans="1:19" s="73" customFormat="1" ht="13.5" customHeight="1" x14ac:dyDescent="0.3">
      <c r="A14" s="219"/>
      <c r="B14" s="211" t="s">
        <v>69</v>
      </c>
      <c r="C14" s="212"/>
      <c r="D14" s="257" t="s">
        <v>77</v>
      </c>
      <c r="E14" s="260" t="s">
        <v>31</v>
      </c>
      <c r="F14" s="212" t="str">
        <f t="shared" si="0"/>
        <v>CE04OSBP</v>
      </c>
      <c r="G14" s="212"/>
      <c r="H14" s="213" t="s">
        <v>257</v>
      </c>
      <c r="I14" s="218" t="s">
        <v>258</v>
      </c>
      <c r="J14" s="220" t="str">
        <f t="shared" si="1"/>
        <v>CE04OSBP-LJ01C</v>
      </c>
      <c r="K14" s="218" t="s">
        <v>136</v>
      </c>
      <c r="L14" s="211" t="s">
        <v>208</v>
      </c>
      <c r="M14" s="220" t="str">
        <f>VLOOKUP(L14,[3]Sensors!A$4:B$54,2,FALSE)</f>
        <v>PCO2W</v>
      </c>
      <c r="N14" s="220" t="s">
        <v>309</v>
      </c>
      <c r="O14" s="220">
        <v>104</v>
      </c>
      <c r="P14" s="220" t="s">
        <v>259</v>
      </c>
      <c r="Q14" s="218" t="s">
        <v>910</v>
      </c>
      <c r="R14" s="215" t="str">
        <f t="shared" si="2"/>
        <v>CE04OSBP-LJ01C-09-PCO2WB104</v>
      </c>
    </row>
    <row r="15" spans="1:19" s="73" customFormat="1" ht="13.5" customHeight="1" x14ac:dyDescent="0.3">
      <c r="A15" s="219"/>
      <c r="B15" s="211" t="s">
        <v>69</v>
      </c>
      <c r="C15" s="212"/>
      <c r="D15" s="257" t="s">
        <v>77</v>
      </c>
      <c r="E15" s="260" t="s">
        <v>31</v>
      </c>
      <c r="F15" s="212" t="str">
        <f t="shared" si="0"/>
        <v>CE04OSBP</v>
      </c>
      <c r="G15" s="212"/>
      <c r="H15" s="213" t="s">
        <v>257</v>
      </c>
      <c r="I15" s="218" t="s">
        <v>258</v>
      </c>
      <c r="J15" s="220" t="str">
        <f>CONCATENATE(B15,D15,E15,"-",H15,I15)</f>
        <v>CE04OSBP-LJ01C</v>
      </c>
      <c r="K15" s="218" t="s">
        <v>127</v>
      </c>
      <c r="L15" s="211" t="s">
        <v>16</v>
      </c>
      <c r="M15" s="220" t="str">
        <f>VLOOKUP(L15,[3]Sensors!A$4:B$54,2,FALSE)</f>
        <v>PHSEN</v>
      </c>
      <c r="N15" s="220" t="s">
        <v>308</v>
      </c>
      <c r="O15" s="220">
        <v>107</v>
      </c>
      <c r="P15" s="220" t="s">
        <v>259</v>
      </c>
      <c r="Q15" s="218" t="s">
        <v>910</v>
      </c>
      <c r="R15" s="215" t="str">
        <f>CONCATENATE(B15,D15,E15,"-",H15,I15,"-",K15,"-",M15,N15,O15)</f>
        <v>CE04OSBP-LJ01C-10-PHSEND107</v>
      </c>
    </row>
    <row r="16" spans="1:19" s="73" customFormat="1" ht="13.5" customHeight="1" x14ac:dyDescent="0.3">
      <c r="A16" s="219"/>
      <c r="B16" s="211" t="s">
        <v>69</v>
      </c>
      <c r="C16" s="212"/>
      <c r="D16" s="257" t="s">
        <v>77</v>
      </c>
      <c r="E16" s="260" t="s">
        <v>31</v>
      </c>
      <c r="F16" s="212" t="str">
        <f t="shared" si="0"/>
        <v>CE04OSBP</v>
      </c>
      <c r="G16" s="212"/>
      <c r="H16" s="213" t="s">
        <v>257</v>
      </c>
      <c r="I16" s="218" t="s">
        <v>258</v>
      </c>
      <c r="J16" s="220" t="str">
        <f>CONCATENATE(B16,D16,E16,"-",H16,I16)</f>
        <v>CE04OSBP-LJ01C</v>
      </c>
      <c r="K16" s="218" t="s">
        <v>128</v>
      </c>
      <c r="L16" s="211" t="s">
        <v>113</v>
      </c>
      <c r="M16" s="220" t="str">
        <f>VLOOKUP(L16,[3]Sensors!A$4:B$54,2,FALSE)</f>
        <v>HYDBB</v>
      </c>
      <c r="N16" s="220" t="s">
        <v>195</v>
      </c>
      <c r="O16" s="220">
        <v>105</v>
      </c>
      <c r="P16" s="220" t="s">
        <v>259</v>
      </c>
      <c r="Q16" s="218" t="s">
        <v>910</v>
      </c>
      <c r="R16" s="215" t="str">
        <f>CONCATENATE(B16,D16,E16,"-",H16,I16,"-",K16,"-",M16,N16,O16)</f>
        <v>CE04OSBP-LJ01C-11-HYDBBA105</v>
      </c>
    </row>
    <row r="17" spans="1:18" s="73" customFormat="1" ht="13.5" customHeight="1" x14ac:dyDescent="0.3">
      <c r="A17" s="268"/>
      <c r="B17" s="249"/>
      <c r="C17" s="250"/>
      <c r="D17" s="249"/>
      <c r="E17" s="251"/>
      <c r="F17" s="250"/>
      <c r="G17" s="250"/>
      <c r="H17" s="252"/>
      <c r="I17" s="251"/>
      <c r="J17" s="253"/>
      <c r="K17" s="251"/>
      <c r="L17" s="269"/>
      <c r="M17" s="254">
        <f>COUNTA(M19:M23)+COUNTA(M26:M35)</f>
        <v>15</v>
      </c>
      <c r="N17" s="251"/>
      <c r="O17" s="251"/>
      <c r="P17" s="255"/>
      <c r="Q17" s="251"/>
      <c r="R17" s="256"/>
    </row>
    <row r="18" spans="1:18" s="73" customFormat="1" ht="13.5" customHeight="1" x14ac:dyDescent="0.3">
      <c r="A18" s="219" t="s">
        <v>2917</v>
      </c>
      <c r="B18" s="211" t="s">
        <v>69</v>
      </c>
      <c r="C18" s="212" t="s">
        <v>2923</v>
      </c>
      <c r="D18" s="257" t="s">
        <v>77</v>
      </c>
      <c r="E18" s="218" t="s">
        <v>418</v>
      </c>
      <c r="F18" s="212" t="str">
        <f t="shared" si="0"/>
        <v>CE04OSPS</v>
      </c>
      <c r="G18" s="212" t="s">
        <v>434</v>
      </c>
      <c r="H18" s="213" t="s">
        <v>320</v>
      </c>
      <c r="I18" s="218" t="s">
        <v>21</v>
      </c>
      <c r="J18" s="220" t="str">
        <f t="shared" ref="J18:J35" si="3">CONCATENATE(B18,D18,E18,"-",H18,I18)</f>
        <v>CE04OSPS-PC01B</v>
      </c>
      <c r="K18" s="218"/>
      <c r="L18" s="211"/>
      <c r="M18" s="218"/>
      <c r="N18" s="220"/>
      <c r="O18" s="220"/>
      <c r="P18" s="220"/>
      <c r="Q18" s="218" t="s">
        <v>239</v>
      </c>
      <c r="R18" s="215" t="str">
        <f>CONCATENATE(B18,D18,E18,"-",H18,I18,)</f>
        <v>CE04OSPS-PC01B</v>
      </c>
    </row>
    <row r="19" spans="1:18" s="73" customFormat="1" ht="13.5" customHeight="1" x14ac:dyDescent="0.3">
      <c r="A19" s="219"/>
      <c r="B19" s="211" t="s">
        <v>69</v>
      </c>
      <c r="C19" s="212"/>
      <c r="D19" s="257" t="s">
        <v>77</v>
      </c>
      <c r="E19" s="218" t="s">
        <v>418</v>
      </c>
      <c r="F19" s="212" t="str">
        <f t="shared" si="0"/>
        <v>CE04OSPS</v>
      </c>
      <c r="G19" s="247"/>
      <c r="H19" s="213" t="s">
        <v>320</v>
      </c>
      <c r="I19" s="218" t="s">
        <v>21</v>
      </c>
      <c r="J19" s="220" t="str">
        <f t="shared" si="3"/>
        <v>CE04OSPS-PC01B</v>
      </c>
      <c r="K19" s="218" t="s">
        <v>389</v>
      </c>
      <c r="L19" s="211" t="s">
        <v>208</v>
      </c>
      <c r="M19" s="220" t="str">
        <f>VLOOKUP(L19,[3]Sensors!A$4:B$54,2,FALSE)</f>
        <v>PCO2W</v>
      </c>
      <c r="N19" s="220" t="s">
        <v>195</v>
      </c>
      <c r="O19" s="220">
        <v>105</v>
      </c>
      <c r="P19" s="220" t="s">
        <v>122</v>
      </c>
      <c r="Q19" s="218" t="s">
        <v>239</v>
      </c>
      <c r="R19" s="215" t="str">
        <f>CONCATENATE(B19,D19,E19,"-",H19,I19,"-",K19,"-",M19,N19,O19)</f>
        <v>CE04OSPS-PC01B-4C-PCO2WA105</v>
      </c>
    </row>
    <row r="20" spans="1:18" s="73" customFormat="1" ht="13.5" customHeight="1" x14ac:dyDescent="0.3">
      <c r="A20" s="219"/>
      <c r="B20" s="211" t="s">
        <v>69</v>
      </c>
      <c r="C20" s="212"/>
      <c r="D20" s="257" t="s">
        <v>77</v>
      </c>
      <c r="E20" s="218" t="s">
        <v>418</v>
      </c>
      <c r="F20" s="212" t="str">
        <f t="shared" si="0"/>
        <v>CE04OSPS</v>
      </c>
      <c r="G20" s="212"/>
      <c r="H20" s="213" t="s">
        <v>320</v>
      </c>
      <c r="I20" s="218" t="s">
        <v>21</v>
      </c>
      <c r="J20" s="220" t="str">
        <f t="shared" si="3"/>
        <v>CE04OSPS-PC01B</v>
      </c>
      <c r="K20" s="218" t="s">
        <v>380</v>
      </c>
      <c r="L20" s="211" t="s">
        <v>16</v>
      </c>
      <c r="M20" s="220" t="str">
        <f>VLOOKUP(L20,[3]Sensors!A$4:B$54,2,FALSE)</f>
        <v>PHSEN</v>
      </c>
      <c r="N20" s="213" t="s">
        <v>195</v>
      </c>
      <c r="O20" s="220">
        <v>106</v>
      </c>
      <c r="P20" s="220" t="s">
        <v>123</v>
      </c>
      <c r="Q20" s="218" t="s">
        <v>239</v>
      </c>
      <c r="R20" s="215" t="str">
        <f t="shared" ref="R20:R35" si="4">CONCATENATE(B20,D20,E20,"-",H20,I20,"-",K20,"-",M20,N20,O20)</f>
        <v>CE04OSPS-PC01B-4B-PHSENA106</v>
      </c>
    </row>
    <row r="21" spans="1:18" s="73" customFormat="1" ht="13.5" customHeight="1" x14ac:dyDescent="0.3">
      <c r="A21" s="219"/>
      <c r="B21" s="211" t="s">
        <v>69</v>
      </c>
      <c r="C21" s="212"/>
      <c r="D21" s="257" t="s">
        <v>77</v>
      </c>
      <c r="E21" s="218" t="s">
        <v>418</v>
      </c>
      <c r="F21" s="212" t="str">
        <f t="shared" si="0"/>
        <v>CE04OSPS</v>
      </c>
      <c r="G21" s="212"/>
      <c r="H21" s="213" t="s">
        <v>320</v>
      </c>
      <c r="I21" s="218" t="s">
        <v>21</v>
      </c>
      <c r="J21" s="220" t="str">
        <f t="shared" si="3"/>
        <v>CE04OSPS-PC01B</v>
      </c>
      <c r="K21" s="218" t="s">
        <v>78</v>
      </c>
      <c r="L21" s="211" t="s">
        <v>280</v>
      </c>
      <c r="M21" s="220" t="str">
        <f>VLOOKUP(L21,[3]Sensors!A$4:B$54,2,FALSE)</f>
        <v>ZPLSC</v>
      </c>
      <c r="N21" s="220" t="s">
        <v>309</v>
      </c>
      <c r="O21" s="220">
        <v>102</v>
      </c>
      <c r="P21" s="220" t="s">
        <v>122</v>
      </c>
      <c r="Q21" s="218" t="s">
        <v>239</v>
      </c>
      <c r="R21" s="215" t="str">
        <f t="shared" si="4"/>
        <v>CE04OSPS-PC01B-05-ZPLSCB102</v>
      </c>
    </row>
    <row r="22" spans="1:18" s="73" customFormat="1" ht="13.5" customHeight="1" x14ac:dyDescent="0.3">
      <c r="A22" s="219"/>
      <c r="B22" s="211" t="s">
        <v>69</v>
      </c>
      <c r="C22" s="212"/>
      <c r="D22" s="257" t="s">
        <v>77</v>
      </c>
      <c r="E22" s="218" t="s">
        <v>418</v>
      </c>
      <c r="F22" s="212" t="str">
        <f t="shared" si="0"/>
        <v>CE04OSPS</v>
      </c>
      <c r="G22" s="212"/>
      <c r="H22" s="213" t="s">
        <v>320</v>
      </c>
      <c r="I22" s="218" t="s">
        <v>21</v>
      </c>
      <c r="J22" s="220" t="str">
        <f t="shared" si="3"/>
        <v>CE04OSPS-PC01B</v>
      </c>
      <c r="K22" s="218" t="s">
        <v>379</v>
      </c>
      <c r="L22" s="211" t="s">
        <v>102</v>
      </c>
      <c r="M22" s="220" t="str">
        <f>VLOOKUP(L22,[3]Sensors!A$4:B$54,2,FALSE)</f>
        <v>CTDPF</v>
      </c>
      <c r="N22" s="220" t="s">
        <v>195</v>
      </c>
      <c r="O22" s="220">
        <v>109</v>
      </c>
      <c r="P22" s="220" t="s">
        <v>122</v>
      </c>
      <c r="Q22" s="218" t="s">
        <v>239</v>
      </c>
      <c r="R22" s="215" t="str">
        <f t="shared" si="4"/>
        <v>CE04OSPS-PC01B-4A-CTDPFA109</v>
      </c>
    </row>
    <row r="23" spans="1:18" s="73" customFormat="1" ht="13.5" customHeight="1" x14ac:dyDescent="0.3">
      <c r="A23" s="219"/>
      <c r="B23" s="211" t="s">
        <v>69</v>
      </c>
      <c r="C23" s="212"/>
      <c r="D23" s="257" t="s">
        <v>77</v>
      </c>
      <c r="E23" s="218" t="s">
        <v>418</v>
      </c>
      <c r="F23" s="212" t="str">
        <f t="shared" si="0"/>
        <v>CE04OSPS</v>
      </c>
      <c r="G23" s="212"/>
      <c r="H23" s="213" t="s">
        <v>320</v>
      </c>
      <c r="I23" s="218" t="s">
        <v>21</v>
      </c>
      <c r="J23" s="220" t="str">
        <f t="shared" si="3"/>
        <v>CE04OSPS-PC01B</v>
      </c>
      <c r="K23" s="218" t="s">
        <v>379</v>
      </c>
      <c r="L23" s="211" t="s">
        <v>101</v>
      </c>
      <c r="M23" s="220" t="str">
        <f>VLOOKUP(L23,[3]Sensors!A$4:B$54,2,FALSE)</f>
        <v>DOSTA</v>
      </c>
      <c r="N23" s="220" t="s">
        <v>308</v>
      </c>
      <c r="O23" s="220">
        <v>109</v>
      </c>
      <c r="P23" s="220" t="s">
        <v>122</v>
      </c>
      <c r="Q23" s="218" t="s">
        <v>239</v>
      </c>
      <c r="R23" s="215" t="str">
        <f t="shared" si="4"/>
        <v>CE04OSPS-PC01B-4A-DOSTAD109</v>
      </c>
    </row>
    <row r="24" spans="1:18" s="73" customFormat="1" ht="13.5" customHeight="1" x14ac:dyDescent="0.3">
      <c r="A24" s="219"/>
      <c r="B24" s="211" t="s">
        <v>69</v>
      </c>
      <c r="C24" s="212"/>
      <c r="D24" s="257" t="s">
        <v>77</v>
      </c>
      <c r="E24" s="218" t="s">
        <v>418</v>
      </c>
      <c r="F24" s="212" t="str">
        <f t="shared" si="0"/>
        <v>CE04OSPS</v>
      </c>
      <c r="G24" s="212" t="s">
        <v>435</v>
      </c>
      <c r="H24" s="213" t="s">
        <v>436</v>
      </c>
      <c r="I24" s="218" t="s">
        <v>21</v>
      </c>
      <c r="J24" s="220" t="str">
        <f t="shared" si="3"/>
        <v>CE04OSPS-SC01B</v>
      </c>
      <c r="K24" s="218"/>
      <c r="L24" s="211"/>
      <c r="M24" s="220"/>
      <c r="N24" s="220"/>
      <c r="O24" s="220"/>
      <c r="P24" s="220"/>
      <c r="Q24" s="218" t="s">
        <v>239</v>
      </c>
      <c r="R24" s="215" t="str">
        <f>CONCATENATE(B24,D24,E24,"-",H24,I24,)</f>
        <v>CE04OSPS-SC01B</v>
      </c>
    </row>
    <row r="25" spans="1:18" s="73" customFormat="1" ht="13.5" customHeight="1" x14ac:dyDescent="0.3">
      <c r="A25" s="219"/>
      <c r="B25" s="211" t="s">
        <v>69</v>
      </c>
      <c r="C25" s="212"/>
      <c r="D25" s="257" t="s">
        <v>77</v>
      </c>
      <c r="E25" s="218" t="s">
        <v>418</v>
      </c>
      <c r="F25" s="212" t="str">
        <f t="shared" si="0"/>
        <v>CE04OSPS</v>
      </c>
      <c r="G25" s="212" t="s">
        <v>2924</v>
      </c>
      <c r="H25" s="213" t="s">
        <v>340</v>
      </c>
      <c r="I25" s="218" t="s">
        <v>21</v>
      </c>
      <c r="J25" s="220" t="str">
        <f t="shared" si="3"/>
        <v>CE04OSPS-SF01B</v>
      </c>
      <c r="K25" s="218"/>
      <c r="L25" s="211"/>
      <c r="M25" s="220"/>
      <c r="N25" s="220"/>
      <c r="O25" s="220"/>
      <c r="P25" s="220"/>
      <c r="Q25" s="218" t="s">
        <v>239</v>
      </c>
      <c r="R25" s="215" t="str">
        <f>CONCATENATE(B25,D25,E25,"-",H25,I25,)</f>
        <v>CE04OSPS-SF01B</v>
      </c>
    </row>
    <row r="26" spans="1:18" s="73" customFormat="1" ht="13.5" customHeight="1" x14ac:dyDescent="0.3">
      <c r="A26" s="219"/>
      <c r="B26" s="211" t="s">
        <v>69</v>
      </c>
      <c r="C26" s="212"/>
      <c r="D26" s="257" t="s">
        <v>77</v>
      </c>
      <c r="E26" s="218" t="s">
        <v>418</v>
      </c>
      <c r="F26" s="212" t="str">
        <f t="shared" si="0"/>
        <v>CE04OSPS</v>
      </c>
      <c r="G26" s="247"/>
      <c r="H26" s="213" t="s">
        <v>340</v>
      </c>
      <c r="I26" s="218" t="s">
        <v>21</v>
      </c>
      <c r="J26" s="220" t="str">
        <f t="shared" si="3"/>
        <v>CE04OSPS-SF01B</v>
      </c>
      <c r="K26" s="218" t="s">
        <v>381</v>
      </c>
      <c r="L26" s="211" t="s">
        <v>38</v>
      </c>
      <c r="M26" s="220" t="str">
        <f>VLOOKUP(L26,[3]Sensors!A$4:B$54,2,FALSE)</f>
        <v>DOFST</v>
      </c>
      <c r="N26" s="220" t="s">
        <v>195</v>
      </c>
      <c r="O26" s="220">
        <v>107</v>
      </c>
      <c r="P26" s="220" t="s">
        <v>124</v>
      </c>
      <c r="Q26" s="218" t="s">
        <v>239</v>
      </c>
      <c r="R26" s="215" t="str">
        <f t="shared" si="4"/>
        <v>CE04OSPS-SF01B-2A-DOFSTA107</v>
      </c>
    </row>
    <row r="27" spans="1:18" s="73" customFormat="1" ht="13.5" customHeight="1" x14ac:dyDescent="0.3">
      <c r="A27" s="219"/>
      <c r="B27" s="211" t="s">
        <v>69</v>
      </c>
      <c r="C27" s="212"/>
      <c r="D27" s="257" t="s">
        <v>77</v>
      </c>
      <c r="E27" s="218" t="s">
        <v>418</v>
      </c>
      <c r="F27" s="212" t="str">
        <f t="shared" si="0"/>
        <v>CE04OSPS</v>
      </c>
      <c r="G27" s="211"/>
      <c r="H27" s="213" t="s">
        <v>340</v>
      </c>
      <c r="I27" s="218" t="s">
        <v>21</v>
      </c>
      <c r="J27" s="220" t="str">
        <f t="shared" si="3"/>
        <v>CE04OSPS-SF01B</v>
      </c>
      <c r="K27" s="218" t="s">
        <v>382</v>
      </c>
      <c r="L27" s="211" t="s">
        <v>163</v>
      </c>
      <c r="M27" s="220" t="str">
        <f>VLOOKUP(L27,[3]Sensors!A$4:B$54,2,FALSE)</f>
        <v>OPTAA</v>
      </c>
      <c r="N27" s="220" t="s">
        <v>308</v>
      </c>
      <c r="O27" s="220">
        <v>105</v>
      </c>
      <c r="P27" s="220" t="s">
        <v>124</v>
      </c>
      <c r="Q27" s="218" t="s">
        <v>239</v>
      </c>
      <c r="R27" s="215" t="str">
        <f t="shared" si="4"/>
        <v>CE04OSPS-SF01B-3B-OPTAAD105</v>
      </c>
    </row>
    <row r="28" spans="1:18" s="73" customFormat="1" ht="13.5" customHeight="1" x14ac:dyDescent="0.3">
      <c r="A28" s="219"/>
      <c r="B28" s="211" t="s">
        <v>69</v>
      </c>
      <c r="C28" s="212"/>
      <c r="D28" s="257" t="s">
        <v>77</v>
      </c>
      <c r="E28" s="218" t="s">
        <v>418</v>
      </c>
      <c r="F28" s="212" t="str">
        <f t="shared" si="0"/>
        <v>CE04OSPS</v>
      </c>
      <c r="G28" s="212"/>
      <c r="H28" s="213" t="s">
        <v>340</v>
      </c>
      <c r="I28" s="218" t="s">
        <v>21</v>
      </c>
      <c r="J28" s="220" t="str">
        <f t="shared" si="3"/>
        <v>CE04OSPS-SF01B</v>
      </c>
      <c r="K28" s="218" t="s">
        <v>380</v>
      </c>
      <c r="L28" s="211" t="s">
        <v>39</v>
      </c>
      <c r="M28" s="220" t="str">
        <f>VLOOKUP(L28,[3]Sensors!A$4:B$54,2,FALSE)</f>
        <v>VELPT</v>
      </c>
      <c r="N28" s="220" t="s">
        <v>308</v>
      </c>
      <c r="O28" s="220">
        <v>106</v>
      </c>
      <c r="P28" s="220" t="s">
        <v>124</v>
      </c>
      <c r="Q28" s="218" t="s">
        <v>239</v>
      </c>
      <c r="R28" s="215" t="str">
        <f t="shared" si="4"/>
        <v>CE04OSPS-SF01B-4B-VELPTD106</v>
      </c>
    </row>
    <row r="29" spans="1:18" s="73" customFormat="1" ht="13.5" customHeight="1" x14ac:dyDescent="0.3">
      <c r="A29" s="219"/>
      <c r="B29" s="211" t="s">
        <v>69</v>
      </c>
      <c r="C29" s="212"/>
      <c r="D29" s="257" t="s">
        <v>77</v>
      </c>
      <c r="E29" s="218" t="s">
        <v>418</v>
      </c>
      <c r="F29" s="212" t="str">
        <f t="shared" si="0"/>
        <v>CE04OSPS</v>
      </c>
      <c r="G29" s="212"/>
      <c r="H29" s="213" t="s">
        <v>340</v>
      </c>
      <c r="I29" s="218" t="s">
        <v>21</v>
      </c>
      <c r="J29" s="220" t="str">
        <f t="shared" si="3"/>
        <v>CE04OSPS-SF01B</v>
      </c>
      <c r="K29" s="218" t="s">
        <v>379</v>
      </c>
      <c r="L29" s="211" t="s">
        <v>134</v>
      </c>
      <c r="M29" s="220" t="str">
        <f>VLOOKUP(L29,[3]Sensors!A$4:B$54,2,FALSE)</f>
        <v>NUTNR</v>
      </c>
      <c r="N29" s="220" t="s">
        <v>195</v>
      </c>
      <c r="O29" s="220">
        <v>102</v>
      </c>
      <c r="P29" s="220" t="s">
        <v>124</v>
      </c>
      <c r="Q29" s="218" t="s">
        <v>239</v>
      </c>
      <c r="R29" s="215" t="str">
        <f t="shared" si="4"/>
        <v>CE04OSPS-SF01B-4A-NUTNRA102</v>
      </c>
    </row>
    <row r="30" spans="1:18" s="73" customFormat="1" ht="13.5" customHeight="1" x14ac:dyDescent="0.3">
      <c r="A30" s="219"/>
      <c r="B30" s="211" t="s">
        <v>69</v>
      </c>
      <c r="C30" s="212"/>
      <c r="D30" s="257" t="s">
        <v>77</v>
      </c>
      <c r="E30" s="218" t="s">
        <v>418</v>
      </c>
      <c r="F30" s="212" t="str">
        <f t="shared" si="0"/>
        <v>CE04OSPS</v>
      </c>
      <c r="G30" s="212"/>
      <c r="H30" s="213" t="s">
        <v>340</v>
      </c>
      <c r="I30" s="218" t="s">
        <v>21</v>
      </c>
      <c r="J30" s="220" t="str">
        <f t="shared" si="3"/>
        <v>CE04OSPS-SF01B</v>
      </c>
      <c r="K30" s="218" t="s">
        <v>383</v>
      </c>
      <c r="L30" s="211" t="s">
        <v>135</v>
      </c>
      <c r="M30" s="220" t="str">
        <f>VLOOKUP(L30,[3]Sensors!A$4:B$54,2,FALSE)</f>
        <v>SPKIR</v>
      </c>
      <c r="N30" s="220" t="s">
        <v>195</v>
      </c>
      <c r="O30" s="220">
        <v>102</v>
      </c>
      <c r="P30" s="220" t="s">
        <v>124</v>
      </c>
      <c r="Q30" s="218" t="s">
        <v>239</v>
      </c>
      <c r="R30" s="215" t="str">
        <f t="shared" si="4"/>
        <v>CE04OSPS-SF01B-3D-SPKIRA102</v>
      </c>
    </row>
    <row r="31" spans="1:18" s="73" customFormat="1" ht="13.5" customHeight="1" x14ac:dyDescent="0.3">
      <c r="A31" s="219"/>
      <c r="B31" s="211" t="s">
        <v>69</v>
      </c>
      <c r="C31" s="212"/>
      <c r="D31" s="257" t="s">
        <v>77</v>
      </c>
      <c r="E31" s="218" t="s">
        <v>418</v>
      </c>
      <c r="F31" s="212" t="str">
        <f t="shared" si="0"/>
        <v>CE04OSPS</v>
      </c>
      <c r="G31" s="212"/>
      <c r="H31" s="213" t="s">
        <v>340</v>
      </c>
      <c r="I31" s="218" t="s">
        <v>21</v>
      </c>
      <c r="J31" s="220" t="str">
        <f t="shared" si="3"/>
        <v>CE04OSPS-SF01B</v>
      </c>
      <c r="K31" s="218" t="s">
        <v>384</v>
      </c>
      <c r="L31" s="211" t="s">
        <v>164</v>
      </c>
      <c r="M31" s="220" t="str">
        <f>VLOOKUP(L31,[3]Sensors!A$4:B$54,2,FALSE)</f>
        <v>FLORT</v>
      </c>
      <c r="N31" s="220" t="s">
        <v>308</v>
      </c>
      <c r="O31" s="220">
        <v>104</v>
      </c>
      <c r="P31" s="220" t="s">
        <v>124</v>
      </c>
      <c r="Q31" s="218" t="s">
        <v>239</v>
      </c>
      <c r="R31" s="215" t="str">
        <f t="shared" si="4"/>
        <v>CE04OSPS-SF01B-3A-FLORTD104</v>
      </c>
    </row>
    <row r="32" spans="1:18" s="73" customFormat="1" ht="13.5" customHeight="1" x14ac:dyDescent="0.3">
      <c r="A32" s="219"/>
      <c r="B32" s="211" t="s">
        <v>69</v>
      </c>
      <c r="C32" s="212"/>
      <c r="D32" s="257" t="s">
        <v>77</v>
      </c>
      <c r="E32" s="218" t="s">
        <v>418</v>
      </c>
      <c r="F32" s="212" t="str">
        <f t="shared" si="0"/>
        <v>CE04OSPS</v>
      </c>
      <c r="G32" s="212"/>
      <c r="H32" s="213" t="s">
        <v>340</v>
      </c>
      <c r="I32" s="218" t="s">
        <v>21</v>
      </c>
      <c r="J32" s="220" t="str">
        <f t="shared" si="3"/>
        <v>CE04OSPS-SF01B</v>
      </c>
      <c r="K32" s="218" t="s">
        <v>381</v>
      </c>
      <c r="L32" s="211" t="s">
        <v>102</v>
      </c>
      <c r="M32" s="220" t="str">
        <f>VLOOKUP(L32,[3]Sensors!A$4:B$54,2,FALSE)</f>
        <v>CTDPF</v>
      </c>
      <c r="N32" s="220" t="s">
        <v>195</v>
      </c>
      <c r="O32" s="220">
        <v>107</v>
      </c>
      <c r="P32" s="220" t="s">
        <v>124</v>
      </c>
      <c r="Q32" s="218" t="s">
        <v>239</v>
      </c>
      <c r="R32" s="215" t="str">
        <f t="shared" si="4"/>
        <v>CE04OSPS-SF01B-2A-CTDPFA107</v>
      </c>
    </row>
    <row r="33" spans="1:19" s="73" customFormat="1" ht="13.5" customHeight="1" x14ac:dyDescent="0.3">
      <c r="A33" s="219"/>
      <c r="B33" s="211" t="s">
        <v>69</v>
      </c>
      <c r="C33" s="212"/>
      <c r="D33" s="257" t="s">
        <v>77</v>
      </c>
      <c r="E33" s="218" t="s">
        <v>418</v>
      </c>
      <c r="F33" s="212" t="str">
        <f t="shared" si="0"/>
        <v>CE04OSPS</v>
      </c>
      <c r="G33" s="212"/>
      <c r="H33" s="213" t="s">
        <v>340</v>
      </c>
      <c r="I33" s="218" t="s">
        <v>21</v>
      </c>
      <c r="J33" s="220" t="str">
        <f>CONCATENATE(B33,D33,E33,"-",H33,I33)</f>
        <v>CE04OSPS-SF01B</v>
      </c>
      <c r="K33" s="218" t="s">
        <v>385</v>
      </c>
      <c r="L33" s="211" t="s">
        <v>208</v>
      </c>
      <c r="M33" s="220" t="str">
        <f>VLOOKUP(L33,[3]Sensors!A$4:B$54,2,FALSE)</f>
        <v>PCO2W</v>
      </c>
      <c r="N33" s="220" t="s">
        <v>195</v>
      </c>
      <c r="O33" s="220">
        <v>102</v>
      </c>
      <c r="P33" s="220" t="s">
        <v>124</v>
      </c>
      <c r="Q33" s="218" t="s">
        <v>239</v>
      </c>
      <c r="R33" s="215" t="str">
        <f t="shared" si="4"/>
        <v>CE04OSPS-SF01B-4F-PCO2WA102</v>
      </c>
    </row>
    <row r="34" spans="1:19" s="73" customFormat="1" ht="13.5" customHeight="1" x14ac:dyDescent="0.3">
      <c r="A34" s="219"/>
      <c r="B34" s="211" t="s">
        <v>69</v>
      </c>
      <c r="C34" s="212"/>
      <c r="D34" s="257" t="s">
        <v>77</v>
      </c>
      <c r="E34" s="218" t="s">
        <v>418</v>
      </c>
      <c r="F34" s="212" t="str">
        <f t="shared" si="0"/>
        <v>CE04OSPS</v>
      </c>
      <c r="G34" s="212"/>
      <c r="H34" s="213" t="s">
        <v>340</v>
      </c>
      <c r="I34" s="218" t="s">
        <v>21</v>
      </c>
      <c r="J34" s="220" t="str">
        <f t="shared" si="3"/>
        <v>CE04OSPS-SF01B</v>
      </c>
      <c r="K34" s="218" t="s">
        <v>386</v>
      </c>
      <c r="L34" s="211" t="s">
        <v>165</v>
      </c>
      <c r="M34" s="220" t="str">
        <f>VLOOKUP(L34,[3]Sensors!A$4:B$54,2,FALSE)</f>
        <v>PARAD</v>
      </c>
      <c r="N34" s="220" t="s">
        <v>195</v>
      </c>
      <c r="O34" s="220">
        <v>102</v>
      </c>
      <c r="P34" s="220" t="s">
        <v>124</v>
      </c>
      <c r="Q34" s="218" t="s">
        <v>239</v>
      </c>
      <c r="R34" s="215" t="str">
        <f t="shared" si="4"/>
        <v>CE04OSPS-SF01B-3C-PARADA102</v>
      </c>
    </row>
    <row r="35" spans="1:19" s="73" customFormat="1" ht="13.5" customHeight="1" x14ac:dyDescent="0.3">
      <c r="A35" s="219"/>
      <c r="B35" s="211" t="s">
        <v>69</v>
      </c>
      <c r="C35" s="212"/>
      <c r="D35" s="257" t="s">
        <v>77</v>
      </c>
      <c r="E35" s="218" t="s">
        <v>418</v>
      </c>
      <c r="F35" s="212" t="str">
        <f t="shared" si="0"/>
        <v>CE04OSPS</v>
      </c>
      <c r="G35" s="212"/>
      <c r="H35" s="213" t="s">
        <v>340</v>
      </c>
      <c r="I35" s="218" t="s">
        <v>21</v>
      </c>
      <c r="J35" s="220" t="str">
        <f t="shared" si="3"/>
        <v>CE04OSPS-SF01B</v>
      </c>
      <c r="K35" s="218" t="s">
        <v>395</v>
      </c>
      <c r="L35" s="211" t="s">
        <v>16</v>
      </c>
      <c r="M35" s="220" t="str">
        <f>VLOOKUP(L35,[3]Sensors!A$4:B$54,2,FALSE)</f>
        <v>PHSEN</v>
      </c>
      <c r="N35" s="220" t="s">
        <v>195</v>
      </c>
      <c r="O35" s="220">
        <v>108</v>
      </c>
      <c r="P35" s="220" t="s">
        <v>124</v>
      </c>
      <c r="Q35" s="218" t="s">
        <v>239</v>
      </c>
      <c r="R35" s="215" t="str">
        <f t="shared" si="4"/>
        <v>CE04OSPS-SF01B-2B-PHSENA108</v>
      </c>
    </row>
    <row r="36" spans="1:19" s="73" customFormat="1" ht="13.5" customHeight="1" x14ac:dyDescent="0.3">
      <c r="A36" s="268"/>
      <c r="B36" s="249"/>
      <c r="C36" s="250"/>
      <c r="D36" s="249"/>
      <c r="E36" s="251"/>
      <c r="F36" s="250"/>
      <c r="G36" s="250"/>
      <c r="H36" s="252"/>
      <c r="I36" s="251"/>
      <c r="J36" s="253"/>
      <c r="K36" s="251"/>
      <c r="L36" s="269"/>
      <c r="M36" s="254">
        <f>COUNTA(M39:M44)</f>
        <v>6</v>
      </c>
      <c r="N36" s="251"/>
      <c r="O36" s="251"/>
      <c r="P36" s="255"/>
      <c r="Q36" s="251"/>
      <c r="R36" s="256"/>
    </row>
    <row r="37" spans="1:19" s="73" customFormat="1" ht="13.5" customHeight="1" x14ac:dyDescent="0.3">
      <c r="A37" s="219" t="s">
        <v>2917</v>
      </c>
      <c r="B37" s="211" t="s">
        <v>69</v>
      </c>
      <c r="C37" s="212" t="s">
        <v>254</v>
      </c>
      <c r="D37" s="218" t="s">
        <v>77</v>
      </c>
      <c r="E37" s="218" t="s">
        <v>417</v>
      </c>
      <c r="F37" s="212" t="str">
        <f t="shared" si="0"/>
        <v>CE04OSPD</v>
      </c>
      <c r="G37" s="212" t="s">
        <v>2925</v>
      </c>
      <c r="H37" s="213" t="s">
        <v>437</v>
      </c>
      <c r="I37" s="218" t="s">
        <v>21</v>
      </c>
      <c r="J37" s="220" t="str">
        <f t="shared" ref="J37:J44" si="5">CONCATENATE(B37,D37,E37,"-",H37,I37)</f>
        <v>CE04OSPD-PD01B</v>
      </c>
      <c r="K37" s="214"/>
      <c r="L37" s="216"/>
      <c r="M37" s="217"/>
      <c r="N37" s="218"/>
      <c r="O37" s="218"/>
      <c r="P37" s="259"/>
      <c r="Q37" s="218" t="s">
        <v>150</v>
      </c>
      <c r="R37" s="215" t="str">
        <f>CONCATENATE(B37,D37,E37,"-",H37,I37,)</f>
        <v>CE04OSPD-PD01B</v>
      </c>
    </row>
    <row r="38" spans="1:19" s="73" customFormat="1" ht="13.5" customHeight="1" x14ac:dyDescent="0.3">
      <c r="A38" s="239"/>
      <c r="B38" s="211" t="s">
        <v>69</v>
      </c>
      <c r="C38" s="212"/>
      <c r="D38" s="218" t="s">
        <v>77</v>
      </c>
      <c r="E38" s="218" t="s">
        <v>417</v>
      </c>
      <c r="F38" s="212" t="str">
        <f t="shared" si="0"/>
        <v>CE04OSPD</v>
      </c>
      <c r="G38" s="212" t="s">
        <v>438</v>
      </c>
      <c r="H38" s="213" t="s">
        <v>299</v>
      </c>
      <c r="I38" s="218" t="s">
        <v>21</v>
      </c>
      <c r="J38" s="220" t="str">
        <f t="shared" si="5"/>
        <v>CE04OSPD-DP01B</v>
      </c>
      <c r="K38" s="214"/>
      <c r="L38" s="216"/>
      <c r="M38" s="217"/>
      <c r="N38" s="218"/>
      <c r="O38" s="218"/>
      <c r="P38" s="259"/>
      <c r="Q38" s="218" t="s">
        <v>150</v>
      </c>
      <c r="R38" s="215" t="str">
        <f>CONCATENATE(B38,D38,E38,"-",H38,I38,)</f>
        <v>CE04OSPD-DP01B</v>
      </c>
    </row>
    <row r="39" spans="1:19" s="73" customFormat="1" ht="13.5" customHeight="1" x14ac:dyDescent="0.3">
      <c r="A39" s="219"/>
      <c r="B39" s="211" t="s">
        <v>69</v>
      </c>
      <c r="C39" s="212"/>
      <c r="D39" s="257" t="s">
        <v>77</v>
      </c>
      <c r="E39" s="218" t="s">
        <v>417</v>
      </c>
      <c r="F39" s="212" t="str">
        <f t="shared" si="0"/>
        <v>CE04OSPD</v>
      </c>
      <c r="G39" s="212"/>
      <c r="H39" s="213" t="s">
        <v>299</v>
      </c>
      <c r="I39" s="218" t="s">
        <v>21</v>
      </c>
      <c r="J39" s="220" t="str">
        <f>CONCATENATE(B39,D39,E39,"-",H39,I39)</f>
        <v>CE04OSPD-DP01B</v>
      </c>
      <c r="K39" s="218" t="s">
        <v>373</v>
      </c>
      <c r="L39" s="211" t="s">
        <v>865</v>
      </c>
      <c r="M39" s="220" t="s">
        <v>872</v>
      </c>
      <c r="N39" s="220">
        <v>0</v>
      </c>
      <c r="O39" s="221" t="s">
        <v>357</v>
      </c>
      <c r="P39" s="220" t="s">
        <v>279</v>
      </c>
      <c r="Q39" s="218" t="s">
        <v>150</v>
      </c>
      <c r="R39" s="215" t="str">
        <f t="shared" ref="R39:R44" si="6">CONCATENATE(B39,D39,E39,"-",H39,I39,"-",K39,"-",M39,N39,O39)</f>
        <v>CE04OSPD-DP01B-00-ENG000000</v>
      </c>
    </row>
    <row r="40" spans="1:19" s="73" customFormat="1" ht="13.5" customHeight="1" x14ac:dyDescent="0.3">
      <c r="A40" s="219"/>
      <c r="B40" s="211" t="s">
        <v>69</v>
      </c>
      <c r="C40" s="212"/>
      <c r="D40" s="257" t="s">
        <v>77</v>
      </c>
      <c r="E40" s="218" t="s">
        <v>417</v>
      </c>
      <c r="F40" s="212" t="str">
        <f t="shared" si="0"/>
        <v>CE04OSPD</v>
      </c>
      <c r="G40" s="212"/>
      <c r="H40" s="213" t="s">
        <v>299</v>
      </c>
      <c r="I40" s="218" t="s">
        <v>21</v>
      </c>
      <c r="J40" s="220" t="str">
        <f t="shared" si="5"/>
        <v>CE04OSPD-DP01B</v>
      </c>
      <c r="K40" s="218" t="s">
        <v>91</v>
      </c>
      <c r="L40" s="211" t="s">
        <v>101</v>
      </c>
      <c r="M40" s="220" t="str">
        <f>VLOOKUP(L40,[4]Sensors!A$4:B$53,2,FALSE)</f>
        <v>DOSTA</v>
      </c>
      <c r="N40" s="220" t="s">
        <v>308</v>
      </c>
      <c r="O40" s="220">
        <v>105</v>
      </c>
      <c r="P40" s="220" t="s">
        <v>279</v>
      </c>
      <c r="Q40" s="218" t="s">
        <v>150</v>
      </c>
      <c r="R40" s="215" t="str">
        <f t="shared" si="6"/>
        <v>CE04OSPD-DP01B-06-DOSTAD105</v>
      </c>
    </row>
    <row r="41" spans="1:19" s="73" customFormat="1" ht="13.5" customHeight="1" x14ac:dyDescent="0.3">
      <c r="A41" s="219"/>
      <c r="B41" s="211" t="s">
        <v>69</v>
      </c>
      <c r="C41" s="212"/>
      <c r="D41" s="257" t="s">
        <v>77</v>
      </c>
      <c r="E41" s="218" t="s">
        <v>417</v>
      </c>
      <c r="F41" s="212" t="str">
        <f t="shared" si="0"/>
        <v>CE04OSPD</v>
      </c>
      <c r="G41" s="212"/>
      <c r="H41" s="213" t="s">
        <v>299</v>
      </c>
      <c r="I41" s="218" t="s">
        <v>21</v>
      </c>
      <c r="J41" s="220" t="str">
        <f t="shared" si="5"/>
        <v>CE04OSPD-DP01B</v>
      </c>
      <c r="K41" s="218" t="s">
        <v>76</v>
      </c>
      <c r="L41" s="211" t="s">
        <v>43</v>
      </c>
      <c r="M41" s="220" t="str">
        <f>VLOOKUP(L41,[4]Sensors!A$4:B$53,2,FALSE)</f>
        <v>VEL3D</v>
      </c>
      <c r="N41" s="220" t="s">
        <v>195</v>
      </c>
      <c r="O41" s="220">
        <v>105</v>
      </c>
      <c r="P41" s="220" t="s">
        <v>279</v>
      </c>
      <c r="Q41" s="218" t="s">
        <v>150</v>
      </c>
      <c r="R41" s="215" t="str">
        <f t="shared" si="6"/>
        <v>CE04OSPD-DP01B-02-VEL3DA105</v>
      </c>
    </row>
    <row r="42" spans="1:19" s="73" customFormat="1" ht="13.5" customHeight="1" x14ac:dyDescent="0.3">
      <c r="A42" s="239"/>
      <c r="B42" s="211" t="s">
        <v>69</v>
      </c>
      <c r="C42" s="212"/>
      <c r="D42" s="257" t="s">
        <v>77</v>
      </c>
      <c r="E42" s="218" t="s">
        <v>417</v>
      </c>
      <c r="F42" s="212" t="str">
        <f t="shared" si="0"/>
        <v>CE04OSPD</v>
      </c>
      <c r="G42" s="212"/>
      <c r="H42" s="213" t="s">
        <v>299</v>
      </c>
      <c r="I42" s="218" t="s">
        <v>21</v>
      </c>
      <c r="J42" s="220" t="str">
        <f>CONCATENATE(B42,D42,E42,"-",H42,I42)</f>
        <v>CE04OSPD-DP01B</v>
      </c>
      <c r="K42" s="218" t="s">
        <v>77</v>
      </c>
      <c r="L42" s="212" t="s">
        <v>440</v>
      </c>
      <c r="M42" s="220" t="s">
        <v>441</v>
      </c>
      <c r="N42" s="220" t="s">
        <v>195</v>
      </c>
      <c r="O42" s="220">
        <v>103</v>
      </c>
      <c r="P42" s="220" t="s">
        <v>279</v>
      </c>
      <c r="Q42" s="218" t="s">
        <v>150</v>
      </c>
      <c r="R42" s="215" t="str">
        <f t="shared" si="6"/>
        <v>CE04OSPD-DP01B-04-FLNTUA103</v>
      </c>
    </row>
    <row r="43" spans="1:19" s="73" customFormat="1" ht="13.5" customHeight="1" x14ac:dyDescent="0.3">
      <c r="A43" s="239"/>
      <c r="B43" s="211" t="s">
        <v>69</v>
      </c>
      <c r="C43" s="212"/>
      <c r="D43" s="257" t="s">
        <v>77</v>
      </c>
      <c r="E43" s="218" t="s">
        <v>417</v>
      </c>
      <c r="F43" s="212" t="str">
        <f t="shared" si="0"/>
        <v>CE04OSPD</v>
      </c>
      <c r="G43" s="212"/>
      <c r="H43" s="213" t="s">
        <v>299</v>
      </c>
      <c r="I43" s="218" t="s">
        <v>21</v>
      </c>
      <c r="J43" s="220" t="str">
        <f>CONCATENATE(B43,D43,E43,"-",H43,I43)</f>
        <v>CE04OSPD-DP01B</v>
      </c>
      <c r="K43" s="218" t="s">
        <v>77</v>
      </c>
      <c r="L43" s="212" t="s">
        <v>440</v>
      </c>
      <c r="M43" s="220" t="s">
        <v>442</v>
      </c>
      <c r="N43" s="220" t="s">
        <v>195</v>
      </c>
      <c r="O43" s="220">
        <v>103</v>
      </c>
      <c r="P43" s="220" t="s">
        <v>279</v>
      </c>
      <c r="Q43" s="218" t="s">
        <v>150</v>
      </c>
      <c r="R43" s="215" t="str">
        <f t="shared" si="6"/>
        <v>CE04OSPD-DP01B-04-FLCDRA103</v>
      </c>
    </row>
    <row r="44" spans="1:19" s="73" customFormat="1" ht="13.5" customHeight="1" x14ac:dyDescent="0.3">
      <c r="A44" s="219"/>
      <c r="B44" s="211" t="s">
        <v>69</v>
      </c>
      <c r="C44" s="212"/>
      <c r="D44" s="257" t="s">
        <v>77</v>
      </c>
      <c r="E44" s="218" t="s">
        <v>417</v>
      </c>
      <c r="F44" s="212" t="str">
        <f t="shared" si="0"/>
        <v>CE04OSPD</v>
      </c>
      <c r="G44" s="212"/>
      <c r="H44" s="213" t="s">
        <v>299</v>
      </c>
      <c r="I44" s="218" t="s">
        <v>21</v>
      </c>
      <c r="J44" s="220" t="str">
        <f t="shared" si="5"/>
        <v>CE04OSPD-DP01B</v>
      </c>
      <c r="K44" s="218" t="s">
        <v>75</v>
      </c>
      <c r="L44" s="211" t="s">
        <v>102</v>
      </c>
      <c r="M44" s="220" t="str">
        <f>VLOOKUP(L44,[4]Sensors!A$4:B$53,2,FALSE)</f>
        <v>CTDPF</v>
      </c>
      <c r="N44" s="220" t="s">
        <v>333</v>
      </c>
      <c r="O44" s="220">
        <v>105</v>
      </c>
      <c r="P44" s="220" t="s">
        <v>279</v>
      </c>
      <c r="Q44" s="218" t="s">
        <v>150</v>
      </c>
      <c r="R44" s="215" t="str">
        <f t="shared" si="6"/>
        <v>CE04OSPD-DP01B-01-CTDPFL105</v>
      </c>
    </row>
    <row r="45" spans="1:19" s="73" customFormat="1" ht="13.5" customHeight="1" x14ac:dyDescent="0.3">
      <c r="A45" s="268"/>
      <c r="B45" s="249"/>
      <c r="C45" s="250"/>
      <c r="D45" s="249"/>
      <c r="E45" s="251"/>
      <c r="F45" s="250"/>
      <c r="G45" s="250"/>
      <c r="H45" s="252"/>
      <c r="I45" s="258"/>
      <c r="J45" s="253"/>
      <c r="K45" s="258"/>
      <c r="L45" s="269"/>
      <c r="M45" s="254">
        <f>COUNTA(M48:M49)+COUNTA(M51:M58)</f>
        <v>10</v>
      </c>
      <c r="N45" s="251"/>
      <c r="O45" s="251"/>
      <c r="P45" s="255"/>
      <c r="Q45" s="251"/>
      <c r="R45" s="256"/>
    </row>
    <row r="46" spans="1:19" s="73" customFormat="1" ht="13.5" customHeight="1" x14ac:dyDescent="0.3">
      <c r="A46" s="219" t="s">
        <v>2917</v>
      </c>
      <c r="B46" s="211" t="s">
        <v>69</v>
      </c>
      <c r="C46" s="212" t="s">
        <v>458</v>
      </c>
      <c r="D46" s="257" t="s">
        <v>76</v>
      </c>
      <c r="E46" s="260" t="s">
        <v>33</v>
      </c>
      <c r="F46" s="212" t="str">
        <f t="shared" ref="F46:F58" si="7">CONCATENATE(B46,D46,E46)</f>
        <v>CE02SHBP</v>
      </c>
      <c r="G46" s="212" t="s">
        <v>2926</v>
      </c>
      <c r="H46" s="213" t="s">
        <v>439</v>
      </c>
      <c r="I46" s="218" t="s">
        <v>223</v>
      </c>
      <c r="J46" s="220" t="str">
        <f>CONCATENATE(B46,D46,E46,"-",H46,I46)</f>
        <v>CE02SHBP-PN01D</v>
      </c>
      <c r="K46" s="218"/>
      <c r="L46" s="211"/>
      <c r="M46" s="220"/>
      <c r="N46" s="220"/>
      <c r="O46" s="220"/>
      <c r="P46" s="220"/>
      <c r="Q46" s="218" t="s">
        <v>2927</v>
      </c>
      <c r="R46" s="215" t="str">
        <f>CONCATENATE(B46,D46,E46,"-",H46,I46,)</f>
        <v>CE02SHBP-PN01D</v>
      </c>
      <c r="S46" s="369" t="s">
        <v>2931</v>
      </c>
    </row>
    <row r="47" spans="1:19" s="73" customFormat="1" ht="13.5" customHeight="1" x14ac:dyDescent="0.3">
      <c r="A47" s="243"/>
      <c r="B47" s="211" t="s">
        <v>69</v>
      </c>
      <c r="C47" s="212"/>
      <c r="D47" s="257" t="s">
        <v>76</v>
      </c>
      <c r="E47" s="260" t="s">
        <v>33</v>
      </c>
      <c r="F47" s="212" t="str">
        <f t="shared" si="7"/>
        <v>CE02SHBP</v>
      </c>
      <c r="G47" s="212" t="s">
        <v>2928</v>
      </c>
      <c r="H47" s="213" t="s">
        <v>207</v>
      </c>
      <c r="I47" s="218" t="s">
        <v>258</v>
      </c>
      <c r="J47" s="220" t="str">
        <f>CONCATENATE(B47,D47,E47,"-",H47,I47)</f>
        <v>CE02SHBP-MJ01C</v>
      </c>
      <c r="K47" s="218"/>
      <c r="L47" s="211"/>
      <c r="M47" s="220"/>
      <c r="N47" s="220"/>
      <c r="O47" s="220"/>
      <c r="P47" s="220"/>
      <c r="Q47" s="218" t="s">
        <v>173</v>
      </c>
      <c r="R47" s="215" t="str">
        <f>CONCATENATE(B47,D47,E47,"-",H47,I47,)</f>
        <v>CE02SHBP-MJ01C</v>
      </c>
    </row>
    <row r="48" spans="1:19" s="73" customFormat="1" ht="13.5" customHeight="1" x14ac:dyDescent="0.3">
      <c r="A48" s="243"/>
      <c r="B48" s="211" t="s">
        <v>69</v>
      </c>
      <c r="C48" s="212"/>
      <c r="D48" s="257" t="s">
        <v>76</v>
      </c>
      <c r="E48" s="260" t="s">
        <v>33</v>
      </c>
      <c r="F48" s="212" t="str">
        <f t="shared" si="7"/>
        <v>CE02SHBP</v>
      </c>
      <c r="G48" s="247"/>
      <c r="H48" s="213" t="s">
        <v>207</v>
      </c>
      <c r="I48" s="218" t="s">
        <v>258</v>
      </c>
      <c r="J48" s="220" t="str">
        <f>CONCATENATE(B48,D48,E48,"-",H48,I48)</f>
        <v>CE02SHBP-MJ01C</v>
      </c>
      <c r="K48" s="218" t="s">
        <v>92</v>
      </c>
      <c r="L48" s="211" t="s">
        <v>280</v>
      </c>
      <c r="M48" s="220" t="str">
        <f>VLOOKUP(L48,[3]Sensors!A$4:B$54,2,FALSE)</f>
        <v>ZPLSC</v>
      </c>
      <c r="N48" s="220" t="s">
        <v>309</v>
      </c>
      <c r="O48" s="220">
        <v>101</v>
      </c>
      <c r="P48" s="220" t="s">
        <v>965</v>
      </c>
      <c r="Q48" s="218" t="s">
        <v>173</v>
      </c>
      <c r="R48" s="215" t="str">
        <f t="shared" ref="R48:R57" si="8">CONCATENATE(B48,D48,E48,"-",H48,I48,"-",K48,"-",M48,N48,O48)</f>
        <v>CE02SHBP-MJ01C-07-ZPLSCB101</v>
      </c>
    </row>
    <row r="49" spans="1:18" s="73" customFormat="1" ht="13.5" customHeight="1" x14ac:dyDescent="0.3">
      <c r="A49" s="243"/>
      <c r="B49" s="211" t="s">
        <v>69</v>
      </c>
      <c r="C49" s="212"/>
      <c r="D49" s="257" t="s">
        <v>76</v>
      </c>
      <c r="E49" s="260" t="s">
        <v>33</v>
      </c>
      <c r="F49" s="212" t="str">
        <f t="shared" si="7"/>
        <v>CE02SHBP</v>
      </c>
      <c r="G49" s="212"/>
      <c r="H49" s="213" t="s">
        <v>207</v>
      </c>
      <c r="I49" s="218" t="s">
        <v>258</v>
      </c>
      <c r="J49" s="220" t="str">
        <f>CONCATENATE(B49,D49,E49,"-",H49,I49)</f>
        <v>CE02SHBP-MJ01C</v>
      </c>
      <c r="K49" s="218" t="s">
        <v>93</v>
      </c>
      <c r="L49" s="211" t="s">
        <v>114</v>
      </c>
      <c r="M49" s="220" t="str">
        <f>VLOOKUP(L49,[3]Sensors!A$4:B$54,2,FALSE)</f>
        <v>CAMDS</v>
      </c>
      <c r="N49" s="220" t="s">
        <v>309</v>
      </c>
      <c r="O49" s="220">
        <v>107</v>
      </c>
      <c r="P49" s="220" t="s">
        <v>965</v>
      </c>
      <c r="Q49" s="218" t="s">
        <v>173</v>
      </c>
      <c r="R49" s="215" t="str">
        <f>CONCATENATE(B49,D49,E49,"-",H49,I49,"-",K49,"-",M49,N49,O49)</f>
        <v>CE02SHBP-MJ01C-08-CAMDSB107</v>
      </c>
    </row>
    <row r="50" spans="1:18" s="73" customFormat="1" ht="13.5" customHeight="1" x14ac:dyDescent="0.3">
      <c r="A50" s="243"/>
      <c r="B50" s="211" t="s">
        <v>69</v>
      </c>
      <c r="C50" s="212" t="s">
        <v>2929</v>
      </c>
      <c r="D50" s="257" t="s">
        <v>76</v>
      </c>
      <c r="E50" s="260" t="s">
        <v>33</v>
      </c>
      <c r="F50" s="212" t="str">
        <f t="shared" si="7"/>
        <v>CE02SHBP</v>
      </c>
      <c r="G50" s="212" t="s">
        <v>2930</v>
      </c>
      <c r="H50" s="213" t="s">
        <v>257</v>
      </c>
      <c r="I50" s="218" t="s">
        <v>223</v>
      </c>
      <c r="J50" s="220" t="str">
        <f>CONCATENATE(B50,D50,E50,"-",H50,I50)</f>
        <v>CE02SHBP-LJ01D</v>
      </c>
      <c r="K50" s="218"/>
      <c r="L50" s="211"/>
      <c r="M50" s="220"/>
      <c r="N50" s="220"/>
      <c r="O50" s="220"/>
      <c r="P50" s="220"/>
      <c r="Q50" s="218" t="s">
        <v>173</v>
      </c>
      <c r="R50" s="215" t="str">
        <f>CONCATENATE(B50,D50,E50,"-",H50,I50,)</f>
        <v>CE02SHBP-LJ01D</v>
      </c>
    </row>
    <row r="51" spans="1:18" s="73" customFormat="1" ht="13.5" customHeight="1" x14ac:dyDescent="0.3">
      <c r="A51" s="243"/>
      <c r="B51" s="211" t="s">
        <v>69</v>
      </c>
      <c r="C51" s="212"/>
      <c r="D51" s="257" t="s">
        <v>76</v>
      </c>
      <c r="E51" s="260" t="s">
        <v>33</v>
      </c>
      <c r="F51" s="212" t="str">
        <f t="shared" si="7"/>
        <v>CE02SHBP</v>
      </c>
      <c r="G51" s="212"/>
      <c r="H51" s="213" t="s">
        <v>257</v>
      </c>
      <c r="I51" s="218" t="s">
        <v>223</v>
      </c>
      <c r="J51" s="220" t="str">
        <f t="shared" ref="J51:J57" si="9">CONCATENATE(B51,D51,E51,"-",H51,I51)</f>
        <v>CE02SHBP-LJ01D</v>
      </c>
      <c r="K51" s="218" t="s">
        <v>78</v>
      </c>
      <c r="L51" s="211" t="s">
        <v>312</v>
      </c>
      <c r="M51" s="220" t="str">
        <f>VLOOKUP(L51,[3]Sensors!A$4:B$54,2,FALSE)</f>
        <v>ADCPT</v>
      </c>
      <c r="N51" s="220" t="s">
        <v>309</v>
      </c>
      <c r="O51" s="220">
        <v>104</v>
      </c>
      <c r="P51" s="220" t="s">
        <v>259</v>
      </c>
      <c r="Q51" s="218" t="s">
        <v>173</v>
      </c>
      <c r="R51" s="215" t="str">
        <f t="shared" si="8"/>
        <v>CE02SHBP-LJ01D-05-ADCPTB104</v>
      </c>
    </row>
    <row r="52" spans="1:18" s="73" customFormat="1" ht="13.5" customHeight="1" x14ac:dyDescent="0.3">
      <c r="A52" s="243"/>
      <c r="B52" s="211" t="s">
        <v>69</v>
      </c>
      <c r="C52" s="212"/>
      <c r="D52" s="257" t="s">
        <v>76</v>
      </c>
      <c r="E52" s="260" t="s">
        <v>33</v>
      </c>
      <c r="F52" s="212" t="str">
        <f t="shared" si="7"/>
        <v>CE02SHBP</v>
      </c>
      <c r="G52" s="212"/>
      <c r="H52" s="213" t="s">
        <v>257</v>
      </c>
      <c r="I52" s="218" t="s">
        <v>223</v>
      </c>
      <c r="J52" s="220" t="str">
        <f t="shared" si="9"/>
        <v>CE02SHBP-LJ01D</v>
      </c>
      <c r="K52" s="218" t="s">
        <v>91</v>
      </c>
      <c r="L52" s="211" t="s">
        <v>40</v>
      </c>
      <c r="M52" s="220" t="str">
        <f>VLOOKUP(L52,[3]Sensors!A$4:B$54,2,FALSE)</f>
        <v>CTDBP</v>
      </c>
      <c r="N52" s="220" t="s">
        <v>328</v>
      </c>
      <c r="O52" s="220">
        <v>106</v>
      </c>
      <c r="P52" s="220" t="s">
        <v>259</v>
      </c>
      <c r="Q52" s="218" t="s">
        <v>173</v>
      </c>
      <c r="R52" s="215" t="str">
        <f t="shared" si="8"/>
        <v>CE02SHBP-LJ01D-06-CTDBPN106</v>
      </c>
    </row>
    <row r="53" spans="1:18" s="73" customFormat="1" ht="13.5" customHeight="1" x14ac:dyDescent="0.3">
      <c r="A53" s="243"/>
      <c r="B53" s="211" t="s">
        <v>69</v>
      </c>
      <c r="C53" s="212"/>
      <c r="D53" s="257" t="s">
        <v>76</v>
      </c>
      <c r="E53" s="260" t="s">
        <v>33</v>
      </c>
      <c r="F53" s="212" t="str">
        <f t="shared" si="7"/>
        <v>CE02SHBP</v>
      </c>
      <c r="G53" s="212"/>
      <c r="H53" s="213" t="s">
        <v>257</v>
      </c>
      <c r="I53" s="218" t="s">
        <v>223</v>
      </c>
      <c r="J53" s="220" t="str">
        <f t="shared" si="9"/>
        <v>CE02SHBP-LJ01D</v>
      </c>
      <c r="K53" s="218" t="s">
        <v>91</v>
      </c>
      <c r="L53" s="211" t="s">
        <v>101</v>
      </c>
      <c r="M53" s="220" t="str">
        <f>VLOOKUP(L53,[3]Sensors!A$4:B$54,2,FALSE)</f>
        <v>DOSTA</v>
      </c>
      <c r="N53" s="220" t="s">
        <v>308</v>
      </c>
      <c r="O53" s="220">
        <v>106</v>
      </c>
      <c r="P53" s="220" t="s">
        <v>259</v>
      </c>
      <c r="Q53" s="218" t="s">
        <v>173</v>
      </c>
      <c r="R53" s="215" t="str">
        <f t="shared" si="8"/>
        <v>CE02SHBP-LJ01D-06-DOSTAD106</v>
      </c>
    </row>
    <row r="54" spans="1:18" s="73" customFormat="1" ht="13.5" customHeight="1" x14ac:dyDescent="0.3">
      <c r="A54" s="243"/>
      <c r="B54" s="211" t="s">
        <v>69</v>
      </c>
      <c r="C54" s="212"/>
      <c r="D54" s="257" t="s">
        <v>76</v>
      </c>
      <c r="E54" s="260" t="s">
        <v>33</v>
      </c>
      <c r="F54" s="212" t="str">
        <f t="shared" si="7"/>
        <v>CE02SHBP</v>
      </c>
      <c r="G54" s="212"/>
      <c r="H54" s="213" t="s">
        <v>257</v>
      </c>
      <c r="I54" s="218" t="s">
        <v>223</v>
      </c>
      <c r="J54" s="220" t="str">
        <f>CONCATENATE(B54,D54,E54,"-",H54,I54)</f>
        <v>CE02SHBP-LJ01D</v>
      </c>
      <c r="K54" s="218" t="s">
        <v>92</v>
      </c>
      <c r="L54" s="211" t="s">
        <v>43</v>
      </c>
      <c r="M54" s="220" t="str">
        <f>VLOOKUP(L54,[3]Sensors!A$4:B$54,2,FALSE)</f>
        <v>VEL3D</v>
      </c>
      <c r="N54" s="220" t="s">
        <v>305</v>
      </c>
      <c r="O54" s="213">
        <v>108</v>
      </c>
      <c r="P54" s="220" t="s">
        <v>259</v>
      </c>
      <c r="Q54" s="218" t="s">
        <v>173</v>
      </c>
      <c r="R54" s="215" t="str">
        <f>CONCATENATE(B54,D54,E54,"-",H54,I54,"-",K54,"-",M54,N54,O54)</f>
        <v>CE02SHBP-LJ01D-07-VEL3DC108</v>
      </c>
    </row>
    <row r="55" spans="1:18" s="73" customFormat="1" ht="13.5" customHeight="1" x14ac:dyDescent="0.3">
      <c r="A55" s="243"/>
      <c r="B55" s="211" t="s">
        <v>69</v>
      </c>
      <c r="C55" s="212"/>
      <c r="D55" s="257" t="s">
        <v>76</v>
      </c>
      <c r="E55" s="260" t="s">
        <v>33</v>
      </c>
      <c r="F55" s="212" t="str">
        <f t="shared" si="7"/>
        <v>CE02SHBP</v>
      </c>
      <c r="G55" s="212"/>
      <c r="H55" s="213" t="s">
        <v>257</v>
      </c>
      <c r="I55" s="218" t="s">
        <v>223</v>
      </c>
      <c r="J55" s="220" t="str">
        <f t="shared" si="9"/>
        <v>CE02SHBP-LJ01D</v>
      </c>
      <c r="K55" s="218" t="s">
        <v>93</v>
      </c>
      <c r="L55" s="211" t="s">
        <v>163</v>
      </c>
      <c r="M55" s="220" t="str">
        <f>VLOOKUP(L55,[3]Sensors!A$4:B$54,2,FALSE)</f>
        <v>OPTAA</v>
      </c>
      <c r="N55" s="220" t="s">
        <v>308</v>
      </c>
      <c r="O55" s="213">
        <v>106</v>
      </c>
      <c r="P55" s="220" t="s">
        <v>259</v>
      </c>
      <c r="Q55" s="218" t="s">
        <v>173</v>
      </c>
      <c r="R55" s="215" t="str">
        <f t="shared" si="8"/>
        <v>CE02SHBP-LJ01D-08-OPTAAD106</v>
      </c>
    </row>
    <row r="56" spans="1:18" s="73" customFormat="1" ht="13.5" customHeight="1" x14ac:dyDescent="0.3">
      <c r="A56" s="243"/>
      <c r="B56" s="211" t="s">
        <v>69</v>
      </c>
      <c r="C56" s="212"/>
      <c r="D56" s="257" t="s">
        <v>76</v>
      </c>
      <c r="E56" s="260" t="s">
        <v>33</v>
      </c>
      <c r="F56" s="212" t="str">
        <f t="shared" si="7"/>
        <v>CE02SHBP</v>
      </c>
      <c r="G56" s="212"/>
      <c r="H56" s="213" t="s">
        <v>257</v>
      </c>
      <c r="I56" s="218" t="s">
        <v>223</v>
      </c>
      <c r="J56" s="220" t="str">
        <f t="shared" si="9"/>
        <v>CE02SHBP-LJ01D</v>
      </c>
      <c r="K56" s="218" t="s">
        <v>136</v>
      </c>
      <c r="L56" s="211" t="s">
        <v>208</v>
      </c>
      <c r="M56" s="220" t="str">
        <f>VLOOKUP(L56,[3]Sensors!A$4:B$54,2,FALSE)</f>
        <v>PCO2W</v>
      </c>
      <c r="N56" s="220" t="s">
        <v>309</v>
      </c>
      <c r="O56" s="220">
        <v>103</v>
      </c>
      <c r="P56" s="220" t="s">
        <v>259</v>
      </c>
      <c r="Q56" s="218" t="s">
        <v>173</v>
      </c>
      <c r="R56" s="215" t="str">
        <f t="shared" si="8"/>
        <v>CE02SHBP-LJ01D-09-PCO2WB103</v>
      </c>
    </row>
    <row r="57" spans="1:18" s="73" customFormat="1" ht="13.5" customHeight="1" x14ac:dyDescent="0.3">
      <c r="A57" s="243"/>
      <c r="B57" s="211" t="s">
        <v>69</v>
      </c>
      <c r="C57" s="212"/>
      <c r="D57" s="257" t="s">
        <v>76</v>
      </c>
      <c r="E57" s="260" t="s">
        <v>33</v>
      </c>
      <c r="F57" s="212" t="str">
        <f t="shared" si="7"/>
        <v>CE02SHBP</v>
      </c>
      <c r="G57" s="212"/>
      <c r="H57" s="213" t="s">
        <v>257</v>
      </c>
      <c r="I57" s="218" t="s">
        <v>223</v>
      </c>
      <c r="J57" s="220" t="str">
        <f t="shared" si="9"/>
        <v>CE02SHBP-LJ01D</v>
      </c>
      <c r="K57" s="218" t="s">
        <v>127</v>
      </c>
      <c r="L57" s="211" t="s">
        <v>16</v>
      </c>
      <c r="M57" s="220" t="str">
        <f>VLOOKUP(L57,[3]Sensors!A$4:B$54,2,FALSE)</f>
        <v>PHSEN</v>
      </c>
      <c r="N57" s="220" t="s">
        <v>308</v>
      </c>
      <c r="O57" s="220">
        <v>103</v>
      </c>
      <c r="P57" s="220" t="s">
        <v>259</v>
      </c>
      <c r="Q57" s="218" t="s">
        <v>173</v>
      </c>
      <c r="R57" s="215" t="str">
        <f t="shared" si="8"/>
        <v>CE02SHBP-LJ01D-10-PHSEND103</v>
      </c>
    </row>
    <row r="58" spans="1:18" s="73" customFormat="1" ht="13.5" customHeight="1" x14ac:dyDescent="0.3">
      <c r="A58" s="243"/>
      <c r="B58" s="211" t="s">
        <v>69</v>
      </c>
      <c r="C58" s="212"/>
      <c r="D58" s="257" t="s">
        <v>76</v>
      </c>
      <c r="E58" s="260" t="s">
        <v>33</v>
      </c>
      <c r="F58" s="212" t="str">
        <f t="shared" si="7"/>
        <v>CE02SHBP</v>
      </c>
      <c r="G58" s="212"/>
      <c r="H58" s="213" t="s">
        <v>257</v>
      </c>
      <c r="I58" s="218" t="s">
        <v>223</v>
      </c>
      <c r="J58" s="220" t="str">
        <f>CONCATENATE(B58,D58,E58,"-",H58,I58)</f>
        <v>CE02SHBP-LJ01D</v>
      </c>
      <c r="K58" s="218" t="s">
        <v>128</v>
      </c>
      <c r="L58" s="211" t="s">
        <v>113</v>
      </c>
      <c r="M58" s="220" t="str">
        <f>VLOOKUP(L58,[3]Sensors!A$4:B$54,2,FALSE)</f>
        <v>HYDBB</v>
      </c>
      <c r="N58" s="220" t="s">
        <v>195</v>
      </c>
      <c r="O58" s="220">
        <v>106</v>
      </c>
      <c r="P58" s="220" t="s">
        <v>259</v>
      </c>
      <c r="Q58" s="218" t="s">
        <v>173</v>
      </c>
      <c r="R58" s="215" t="str">
        <f>CONCATENATE(B58,D58,E58,"-",H58,I58,"-",K58,"-",M58,N58,O58)</f>
        <v>CE02SHBP-LJ01D-11-HYDBBA106</v>
      </c>
    </row>
    <row r="59" spans="1:18" s="73" customFormat="1" ht="13.5" customHeight="1" x14ac:dyDescent="0.3">
      <c r="A59" s="238"/>
      <c r="B59" s="238"/>
      <c r="C59" s="230"/>
      <c r="D59" s="262"/>
      <c r="E59" s="263"/>
      <c r="F59" s="230"/>
      <c r="G59" s="230"/>
      <c r="H59" s="264"/>
      <c r="I59" s="233"/>
      <c r="J59" s="232"/>
      <c r="K59" s="233"/>
      <c r="L59" s="238"/>
      <c r="M59" s="232"/>
      <c r="N59" s="232"/>
      <c r="O59" s="232"/>
      <c r="P59" s="232"/>
      <c r="Q59" s="233"/>
      <c r="R59" s="265"/>
    </row>
    <row r="60" spans="1:18" s="73" customFormat="1" x14ac:dyDescent="0.3">
      <c r="A60" s="238"/>
      <c r="B60" s="238"/>
      <c r="C60" s="238"/>
      <c r="D60" s="238"/>
      <c r="E60" s="233"/>
      <c r="F60" s="238"/>
      <c r="G60" s="238"/>
      <c r="H60" s="233"/>
      <c r="I60" s="233"/>
      <c r="J60" s="232"/>
      <c r="K60" s="233"/>
      <c r="L60" s="238"/>
      <c r="M60" s="233"/>
      <c r="N60" s="238"/>
      <c r="O60" s="238"/>
      <c r="P60" s="238"/>
      <c r="Q60" s="233"/>
      <c r="R60" s="266"/>
    </row>
    <row r="61" spans="1:18" s="73" customFormat="1" x14ac:dyDescent="0.3">
      <c r="A61" s="238"/>
      <c r="B61" s="238"/>
      <c r="C61" s="238"/>
      <c r="D61" s="238"/>
      <c r="E61" s="233"/>
      <c r="F61" s="238"/>
      <c r="G61" s="238"/>
      <c r="H61" s="233"/>
      <c r="I61" s="233"/>
      <c r="J61" s="232"/>
      <c r="K61" s="233"/>
      <c r="L61" s="238"/>
      <c r="M61" s="233"/>
      <c r="N61" s="238"/>
      <c r="O61" s="238"/>
      <c r="P61" s="238"/>
      <c r="Q61" s="233"/>
      <c r="R61" s="266"/>
    </row>
    <row r="62" spans="1:18" s="73" customFormat="1" x14ac:dyDescent="0.3">
      <c r="A62" s="238"/>
      <c r="B62" s="238"/>
      <c r="C62" s="238"/>
      <c r="D62" s="238"/>
      <c r="E62" s="233"/>
      <c r="F62" s="238"/>
      <c r="G62" s="238"/>
      <c r="H62" s="233"/>
      <c r="I62" s="233"/>
      <c r="J62" s="232"/>
      <c r="K62" s="233"/>
      <c r="L62" s="238"/>
      <c r="M62" s="233"/>
      <c r="N62" s="238"/>
      <c r="O62" s="238"/>
      <c r="P62" s="238"/>
      <c r="Q62" s="233"/>
      <c r="R62" s="266"/>
    </row>
    <row r="63" spans="1:18" s="73" customFormat="1" x14ac:dyDescent="0.3">
      <c r="A63" s="238"/>
      <c r="B63" s="238"/>
      <c r="C63" s="238"/>
      <c r="D63" s="238"/>
      <c r="E63" s="233"/>
      <c r="F63" s="238"/>
      <c r="G63" s="238"/>
      <c r="H63" s="233"/>
      <c r="I63" s="233"/>
      <c r="J63" s="232"/>
      <c r="K63" s="233"/>
      <c r="L63" s="238"/>
      <c r="M63" s="233"/>
      <c r="N63" s="238"/>
      <c r="O63" s="238"/>
      <c r="P63" s="238"/>
      <c r="Q63" s="233"/>
      <c r="R63" s="266"/>
    </row>
    <row r="64" spans="1:18" s="73" customFormat="1" x14ac:dyDescent="0.3">
      <c r="A64" s="238"/>
      <c r="B64" s="238"/>
      <c r="C64" s="238"/>
      <c r="D64" s="238"/>
      <c r="E64" s="233"/>
      <c r="F64" s="238"/>
      <c r="G64" s="238"/>
      <c r="H64" s="233"/>
      <c r="I64" s="233"/>
      <c r="J64" s="232"/>
      <c r="K64" s="233"/>
      <c r="L64" s="238"/>
      <c r="M64" s="233"/>
      <c r="N64" s="238"/>
      <c r="O64" s="238"/>
      <c r="P64" s="238"/>
      <c r="Q64" s="233"/>
      <c r="R64" s="266"/>
    </row>
    <row r="65" spans="1:18" s="73" customFormat="1" x14ac:dyDescent="0.3">
      <c r="A65" s="238"/>
      <c r="B65" s="238"/>
      <c r="C65" s="238"/>
      <c r="D65" s="238"/>
      <c r="E65" s="233"/>
      <c r="F65" s="238"/>
      <c r="G65" s="238"/>
      <c r="H65" s="233"/>
      <c r="I65" s="233"/>
      <c r="J65" s="232"/>
      <c r="K65" s="233"/>
      <c r="L65" s="238"/>
      <c r="M65" s="233"/>
      <c r="N65" s="238"/>
      <c r="O65" s="238"/>
      <c r="P65" s="238"/>
      <c r="Q65" s="233"/>
      <c r="R65" s="266"/>
    </row>
    <row r="66" spans="1:18" s="73" customFormat="1" x14ac:dyDescent="0.3">
      <c r="A66" s="238"/>
      <c r="B66" s="238"/>
      <c r="C66" s="238"/>
      <c r="D66" s="238"/>
      <c r="E66" s="233"/>
      <c r="F66" s="238"/>
      <c r="G66" s="238"/>
      <c r="H66" s="233"/>
      <c r="I66" s="233"/>
      <c r="J66" s="232"/>
      <c r="K66" s="233"/>
      <c r="L66" s="238"/>
      <c r="M66" s="233"/>
      <c r="N66" s="238"/>
      <c r="O66" s="238"/>
      <c r="P66" s="238"/>
      <c r="Q66" s="233"/>
      <c r="R66" s="266"/>
    </row>
    <row r="67" spans="1:18" s="73" customFormat="1" x14ac:dyDescent="0.3">
      <c r="A67" s="238"/>
      <c r="B67" s="238"/>
      <c r="C67" s="238"/>
      <c r="D67" s="238"/>
      <c r="E67" s="233"/>
      <c r="F67" s="238"/>
      <c r="G67" s="238"/>
      <c r="H67" s="233"/>
      <c r="I67" s="233"/>
      <c r="J67" s="232"/>
      <c r="K67" s="233"/>
      <c r="L67" s="238"/>
      <c r="M67" s="233"/>
      <c r="N67" s="238"/>
      <c r="O67" s="238"/>
      <c r="P67" s="238"/>
      <c r="Q67" s="233"/>
      <c r="R67" s="266"/>
    </row>
    <row r="68" spans="1:18" s="73" customFormat="1" x14ac:dyDescent="0.3">
      <c r="A68" s="238"/>
      <c r="B68" s="238"/>
      <c r="C68" s="238"/>
      <c r="D68" s="238"/>
      <c r="E68" s="233"/>
      <c r="F68" s="238"/>
      <c r="G68" s="238"/>
      <c r="H68" s="233"/>
      <c r="I68" s="233"/>
      <c r="J68" s="232"/>
      <c r="K68" s="233"/>
      <c r="L68" s="238"/>
      <c r="M68" s="233"/>
      <c r="N68" s="238"/>
      <c r="O68" s="238"/>
      <c r="P68" s="238"/>
      <c r="Q68" s="233"/>
      <c r="R68" s="266"/>
    </row>
    <row r="69" spans="1:18" s="73" customFormat="1" x14ac:dyDescent="0.3">
      <c r="A69" s="238"/>
      <c r="B69" s="238"/>
      <c r="C69" s="238"/>
      <c r="D69" s="238"/>
      <c r="E69" s="233"/>
      <c r="F69" s="238"/>
      <c r="G69" s="238"/>
      <c r="H69" s="233"/>
      <c r="I69" s="233"/>
      <c r="J69" s="232"/>
      <c r="K69" s="233"/>
      <c r="L69" s="238"/>
      <c r="M69" s="233"/>
      <c r="N69" s="238"/>
      <c r="O69" s="238"/>
      <c r="P69" s="238"/>
      <c r="Q69" s="233"/>
      <c r="R69" s="266"/>
    </row>
    <row r="70" spans="1:18" s="73" customFormat="1" x14ac:dyDescent="0.3">
      <c r="A70" s="238"/>
      <c r="B70" s="238"/>
      <c r="C70" s="238"/>
      <c r="D70" s="238"/>
      <c r="E70" s="233"/>
      <c r="F70" s="238"/>
      <c r="G70" s="238"/>
      <c r="H70" s="233"/>
      <c r="I70" s="233"/>
      <c r="J70" s="232"/>
      <c r="K70" s="233"/>
      <c r="L70" s="238"/>
      <c r="M70" s="233"/>
      <c r="N70" s="238"/>
      <c r="O70" s="238"/>
      <c r="P70" s="238"/>
      <c r="Q70" s="233"/>
      <c r="R70" s="266"/>
    </row>
  </sheetData>
  <pageMargins left="0.75" right="0.75" top="1" bottom="1"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zoomScale="90" zoomScaleNormal="90" workbookViewId="0"/>
  </sheetViews>
  <sheetFormatPr defaultColWidth="8.6640625" defaultRowHeight="13.8" x14ac:dyDescent="0.3"/>
  <cols>
    <col min="1" max="1" width="17.33203125" style="302" customWidth="1"/>
    <col min="2" max="2" width="4" style="302" bestFit="1" customWidth="1"/>
    <col min="3" max="3" width="33" style="302" customWidth="1"/>
    <col min="4" max="4" width="3.44140625" style="302" bestFit="1" customWidth="1"/>
    <col min="5" max="5" width="5.44140625" style="303" bestFit="1" customWidth="1"/>
    <col min="6" max="6" width="9.109375" style="304" bestFit="1" customWidth="1"/>
    <col min="7" max="7" width="34" style="302" bestFit="1" customWidth="1"/>
    <col min="8" max="8" width="3.44140625" style="303" bestFit="1" customWidth="1"/>
    <col min="9" max="9" width="6" style="303" bestFit="1" customWidth="1"/>
    <col min="10" max="10" width="15.77734375" style="305" customWidth="1"/>
    <col min="11" max="11" width="7.44140625" style="303" customWidth="1"/>
    <col min="12" max="12" width="26" style="302" bestFit="1" customWidth="1"/>
    <col min="13" max="13" width="7.44140625" style="302" customWidth="1"/>
    <col min="14" max="14" width="29.77734375" style="306" bestFit="1" customWidth="1"/>
    <col min="15" max="16384" width="8.6640625" style="301"/>
  </cols>
  <sheetData>
    <row r="1" spans="1:15" s="77" customFormat="1" ht="90.75" customHeight="1" x14ac:dyDescent="0.25">
      <c r="A1" s="193" t="s">
        <v>250</v>
      </c>
      <c r="B1" s="194" t="s">
        <v>50</v>
      </c>
      <c r="C1" s="195" t="s">
        <v>133</v>
      </c>
      <c r="D1" s="196" t="s">
        <v>203</v>
      </c>
      <c r="E1" s="197" t="s">
        <v>18</v>
      </c>
      <c r="F1" s="195" t="s">
        <v>111</v>
      </c>
      <c r="G1" s="195" t="s">
        <v>51</v>
      </c>
      <c r="H1" s="195" t="s">
        <v>68</v>
      </c>
      <c r="I1" s="197" t="s">
        <v>52</v>
      </c>
      <c r="J1" s="195" t="s">
        <v>2916</v>
      </c>
      <c r="K1" s="195" t="s">
        <v>35</v>
      </c>
      <c r="L1" s="197" t="s">
        <v>2932</v>
      </c>
      <c r="M1" s="197" t="s">
        <v>2933</v>
      </c>
      <c r="N1" s="199" t="s">
        <v>200</v>
      </c>
      <c r="O1" s="78"/>
    </row>
    <row r="2" spans="1:15" s="75" customFormat="1" ht="13.5" customHeight="1" x14ac:dyDescent="0.3">
      <c r="A2" s="222"/>
      <c r="B2" s="223" t="s">
        <v>198</v>
      </c>
      <c r="C2" s="224"/>
      <c r="D2" s="223" t="s">
        <v>196</v>
      </c>
      <c r="E2" s="226" t="s">
        <v>199</v>
      </c>
      <c r="F2" s="212" t="str">
        <f>CONCATENATE(B2,D2,E2)</f>
        <v>AA##AAAA</v>
      </c>
      <c r="G2" s="224"/>
      <c r="H2" s="225" t="s">
        <v>198</v>
      </c>
      <c r="I2" s="226" t="s">
        <v>197</v>
      </c>
      <c r="J2" s="220" t="str">
        <f>CONCATENATE(B2,D2,E2,"-",H2,I2)</f>
        <v>AA##AAAA-AACCC</v>
      </c>
      <c r="K2" s="226" t="s">
        <v>196</v>
      </c>
      <c r="L2" s="223"/>
      <c r="M2" s="218" t="s">
        <v>2934</v>
      </c>
      <c r="N2" s="227" t="str">
        <f>CONCATENATE(B2,D2,E2,"-",H2,I2,"-",K2,"-",M2)</f>
        <v>AA##AAAA-AACCC-##-AAA</v>
      </c>
    </row>
    <row r="3" spans="1:15" s="73" customFormat="1" ht="13.5" customHeight="1" x14ac:dyDescent="0.3">
      <c r="A3" s="268"/>
      <c r="B3" s="249"/>
      <c r="C3" s="250"/>
      <c r="D3" s="249"/>
      <c r="E3" s="251"/>
      <c r="F3" s="250"/>
      <c r="G3" s="250"/>
      <c r="H3" s="252"/>
      <c r="I3" s="258"/>
      <c r="J3" s="253"/>
      <c r="K3" s="258"/>
      <c r="L3" s="269"/>
      <c r="M3" s="251"/>
      <c r="N3" s="256"/>
    </row>
    <row r="4" spans="1:15" s="73" customFormat="1" ht="13.5" customHeight="1" x14ac:dyDescent="0.3">
      <c r="A4" s="219" t="s">
        <v>2917</v>
      </c>
      <c r="B4" s="211" t="s">
        <v>69</v>
      </c>
      <c r="C4" s="212" t="s">
        <v>468</v>
      </c>
      <c r="D4" s="257" t="s">
        <v>77</v>
      </c>
      <c r="E4" s="260" t="s">
        <v>31</v>
      </c>
      <c r="F4" s="212" t="str">
        <f>CONCATENATE(B4,D4,E4)</f>
        <v>CE04OSBP</v>
      </c>
      <c r="G4" s="261" t="s">
        <v>2918</v>
      </c>
      <c r="H4" s="213" t="s">
        <v>439</v>
      </c>
      <c r="I4" s="218" t="s">
        <v>258</v>
      </c>
      <c r="J4" s="220" t="str">
        <f t="shared" ref="J4:J21" si="0">CONCATENATE(B4,D4,E4,"-",H4,I4)</f>
        <v>CE04OSBP-PN01C</v>
      </c>
      <c r="K4" s="218" t="s">
        <v>2935</v>
      </c>
      <c r="L4" s="211"/>
      <c r="M4" s="220" t="s">
        <v>2936</v>
      </c>
      <c r="N4" s="227" t="str">
        <f t="shared" ref="N4:N21" si="1">CONCATENATE(B4,D4,E4,"-",H4,I4,"-",K4,"-",M4)</f>
        <v>CE04OSBP-PN01C-PN1C-LVPS</v>
      </c>
      <c r="O4" s="73" t="s">
        <v>2937</v>
      </c>
    </row>
    <row r="5" spans="1:15" s="73" customFormat="1" ht="13.5" customHeight="1" x14ac:dyDescent="0.3">
      <c r="A5" s="219"/>
      <c r="B5" s="211" t="s">
        <v>69</v>
      </c>
      <c r="C5" s="212"/>
      <c r="D5" s="257" t="s">
        <v>77</v>
      </c>
      <c r="E5" s="260" t="s">
        <v>31</v>
      </c>
      <c r="F5" s="212" t="str">
        <f t="shared" ref="F5:F65" si="2">CONCATENATE(B5,D5,E5)</f>
        <v>CE04OSBP</v>
      </c>
      <c r="G5" s="261"/>
      <c r="H5" s="213" t="s">
        <v>439</v>
      </c>
      <c r="I5" s="218" t="s">
        <v>258</v>
      </c>
      <c r="J5" s="220" t="str">
        <f t="shared" si="0"/>
        <v>CE04OSBP-PN01C</v>
      </c>
      <c r="K5" s="218" t="s">
        <v>2935</v>
      </c>
      <c r="L5" s="211"/>
      <c r="M5" s="220" t="s">
        <v>2938</v>
      </c>
      <c r="N5" s="227" t="str">
        <f t="shared" si="1"/>
        <v>CE04OSBP-PN01C-PN1C-PRI</v>
      </c>
    </row>
    <row r="6" spans="1:15" s="73" customFormat="1" ht="13.5" customHeight="1" x14ac:dyDescent="0.3">
      <c r="A6" s="219"/>
      <c r="B6" s="211" t="s">
        <v>69</v>
      </c>
      <c r="C6" s="212"/>
      <c r="D6" s="257" t="s">
        <v>77</v>
      </c>
      <c r="E6" s="260" t="s">
        <v>31</v>
      </c>
      <c r="F6" s="212" t="str">
        <f t="shared" si="2"/>
        <v>CE04OSBP</v>
      </c>
      <c r="G6" s="261"/>
      <c r="H6" s="213" t="s">
        <v>439</v>
      </c>
      <c r="I6" s="218" t="s">
        <v>258</v>
      </c>
      <c r="J6" s="220" t="str">
        <f t="shared" si="0"/>
        <v>CE04OSBP-PN01C</v>
      </c>
      <c r="K6" s="218" t="s">
        <v>2935</v>
      </c>
      <c r="L6" s="211"/>
      <c r="M6" s="220" t="s">
        <v>2939</v>
      </c>
      <c r="N6" s="227" t="str">
        <f t="shared" si="1"/>
        <v>CE04OSBP-PN01C-PN1C-SP1</v>
      </c>
    </row>
    <row r="7" spans="1:15" s="73" customFormat="1" ht="13.5" customHeight="1" x14ac:dyDescent="0.3">
      <c r="A7" s="219"/>
      <c r="B7" s="211" t="s">
        <v>69</v>
      </c>
      <c r="C7" s="212"/>
      <c r="D7" s="257" t="s">
        <v>77</v>
      </c>
      <c r="E7" s="260" t="s">
        <v>31</v>
      </c>
      <c r="F7" s="212" t="str">
        <f t="shared" si="2"/>
        <v>CE04OSBP</v>
      </c>
      <c r="G7" s="247"/>
      <c r="H7" s="213" t="s">
        <v>439</v>
      </c>
      <c r="I7" s="218" t="s">
        <v>258</v>
      </c>
      <c r="J7" s="220" t="str">
        <f t="shared" si="0"/>
        <v>CE04OSBP-PN01C</v>
      </c>
      <c r="K7" s="218" t="s">
        <v>2935</v>
      </c>
      <c r="L7" s="211"/>
      <c r="M7" s="220" t="s">
        <v>2940</v>
      </c>
      <c r="N7" s="227" t="str">
        <f t="shared" si="1"/>
        <v>CE04OSBP-PN01C-PN1C-SP2</v>
      </c>
    </row>
    <row r="8" spans="1:15" s="73" customFormat="1" ht="13.5" customHeight="1" x14ac:dyDescent="0.3">
      <c r="A8" s="219"/>
      <c r="B8" s="211" t="s">
        <v>69</v>
      </c>
      <c r="C8" s="212"/>
      <c r="D8" s="257" t="s">
        <v>77</v>
      </c>
      <c r="E8" s="260" t="s">
        <v>31</v>
      </c>
      <c r="F8" s="212" t="str">
        <f t="shared" si="2"/>
        <v>CE04OSBP</v>
      </c>
      <c r="G8" s="212"/>
      <c r="H8" s="213" t="s">
        <v>439</v>
      </c>
      <c r="I8" s="218" t="s">
        <v>258</v>
      </c>
      <c r="J8" s="220" t="str">
        <f t="shared" si="0"/>
        <v>CE04OSBP-PN01C</v>
      </c>
      <c r="K8" s="218" t="s">
        <v>2935</v>
      </c>
      <c r="L8" s="211"/>
      <c r="M8" s="220" t="s">
        <v>2941</v>
      </c>
      <c r="N8" s="227" t="str">
        <f t="shared" si="1"/>
        <v>CE04OSBP-PN01C-PN1C-SP3</v>
      </c>
    </row>
    <row r="9" spans="1:15" s="73" customFormat="1" ht="13.5" customHeight="1" x14ac:dyDescent="0.3">
      <c r="A9" s="219"/>
      <c r="B9" s="211" t="s">
        <v>69</v>
      </c>
      <c r="C9" s="212"/>
      <c r="D9" s="257" t="s">
        <v>77</v>
      </c>
      <c r="E9" s="260" t="s">
        <v>31</v>
      </c>
      <c r="F9" s="212" t="str">
        <f t="shared" si="2"/>
        <v>CE04OSBP</v>
      </c>
      <c r="G9" s="212" t="s">
        <v>2942</v>
      </c>
      <c r="H9" s="213" t="s">
        <v>390</v>
      </c>
      <c r="I9" s="218" t="s">
        <v>258</v>
      </c>
      <c r="J9" s="220" t="str">
        <f t="shared" si="0"/>
        <v>CE04OSBP-LV01C</v>
      </c>
      <c r="K9" s="218" t="s">
        <v>373</v>
      </c>
      <c r="L9" s="211"/>
      <c r="M9" s="220" t="s">
        <v>2943</v>
      </c>
      <c r="N9" s="227" t="str">
        <f t="shared" si="1"/>
        <v>CE04OSBP-LV01C-00-ENG</v>
      </c>
    </row>
    <row r="10" spans="1:15" s="73" customFormat="1" ht="13.5" customHeight="1" x14ac:dyDescent="0.3">
      <c r="A10" s="219"/>
      <c r="B10" s="211" t="s">
        <v>69</v>
      </c>
      <c r="C10" s="212"/>
      <c r="D10" s="257" t="s">
        <v>77</v>
      </c>
      <c r="E10" s="260" t="s">
        <v>31</v>
      </c>
      <c r="F10" s="212" t="str">
        <f t="shared" si="2"/>
        <v>CE04OSBP</v>
      </c>
      <c r="G10" s="212"/>
      <c r="H10" s="213" t="s">
        <v>390</v>
      </c>
      <c r="I10" s="218" t="s">
        <v>258</v>
      </c>
      <c r="J10" s="220" t="str">
        <f t="shared" si="0"/>
        <v>CE04OSBP-LV01C</v>
      </c>
      <c r="K10" s="218" t="s">
        <v>76</v>
      </c>
      <c r="L10" s="211"/>
      <c r="M10" s="220" t="s">
        <v>2944</v>
      </c>
      <c r="N10" s="227" t="str">
        <f t="shared" si="1"/>
        <v>CE04OSBP-LV01C-02-EP1</v>
      </c>
    </row>
    <row r="11" spans="1:15" s="73" customFormat="1" ht="13.5" customHeight="1" x14ac:dyDescent="0.3">
      <c r="A11" s="219"/>
      <c r="B11" s="211" t="s">
        <v>69</v>
      </c>
      <c r="C11" s="212"/>
      <c r="D11" s="257" t="s">
        <v>77</v>
      </c>
      <c r="E11" s="260" t="s">
        <v>31</v>
      </c>
      <c r="F11" s="212" t="str">
        <f t="shared" si="2"/>
        <v>CE04OSBP</v>
      </c>
      <c r="G11" s="212"/>
      <c r="H11" s="213" t="s">
        <v>390</v>
      </c>
      <c r="I11" s="218" t="s">
        <v>258</v>
      </c>
      <c r="J11" s="220" t="str">
        <f t="shared" si="0"/>
        <v>CE04OSBP-LV01C</v>
      </c>
      <c r="K11" s="218" t="s">
        <v>79</v>
      </c>
      <c r="L11" s="211"/>
      <c r="M11" s="220" t="s">
        <v>2945</v>
      </c>
      <c r="N11" s="227" t="str">
        <f t="shared" si="1"/>
        <v>CE04OSBP-LV01C-03-EP2</v>
      </c>
    </row>
    <row r="12" spans="1:15" s="73" customFormat="1" ht="13.5" customHeight="1" x14ac:dyDescent="0.3">
      <c r="A12" s="219"/>
      <c r="B12" s="211" t="s">
        <v>69</v>
      </c>
      <c r="C12" s="212"/>
      <c r="D12" s="257" t="s">
        <v>77</v>
      </c>
      <c r="E12" s="260" t="s">
        <v>31</v>
      </c>
      <c r="F12" s="212" t="str">
        <f t="shared" si="2"/>
        <v>CE04OSBP</v>
      </c>
      <c r="G12" s="261"/>
      <c r="H12" s="213" t="s">
        <v>390</v>
      </c>
      <c r="I12" s="218" t="s">
        <v>258</v>
      </c>
      <c r="J12" s="220" t="str">
        <f t="shared" si="0"/>
        <v>CE04OSBP-LV01C</v>
      </c>
      <c r="K12" s="218" t="s">
        <v>78</v>
      </c>
      <c r="L12" s="211"/>
      <c r="M12" s="220" t="s">
        <v>2946</v>
      </c>
      <c r="N12" s="227" t="str">
        <f t="shared" si="1"/>
        <v>CE04OSBP-LV01C-05-IP1</v>
      </c>
    </row>
    <row r="13" spans="1:15" s="73" customFormat="1" ht="13.5" customHeight="1" x14ac:dyDescent="0.3">
      <c r="A13" s="219"/>
      <c r="B13" s="211" t="s">
        <v>69</v>
      </c>
      <c r="C13" s="212"/>
      <c r="D13" s="257" t="s">
        <v>77</v>
      </c>
      <c r="E13" s="260" t="s">
        <v>31</v>
      </c>
      <c r="F13" s="212" t="str">
        <f t="shared" si="2"/>
        <v>CE04OSBP</v>
      </c>
      <c r="G13" s="247"/>
      <c r="H13" s="213" t="s">
        <v>390</v>
      </c>
      <c r="I13" s="218" t="s">
        <v>258</v>
      </c>
      <c r="J13" s="220" t="str">
        <f t="shared" si="0"/>
        <v>CE04OSBP-LV01C</v>
      </c>
      <c r="K13" s="218" t="s">
        <v>91</v>
      </c>
      <c r="L13" s="211"/>
      <c r="M13" s="220" t="s">
        <v>2947</v>
      </c>
      <c r="N13" s="227" t="str">
        <f t="shared" si="1"/>
        <v>CE04OSBP-LV01C-06-IP2</v>
      </c>
    </row>
    <row r="14" spans="1:15" s="73" customFormat="1" ht="13.5" customHeight="1" x14ac:dyDescent="0.3">
      <c r="A14" s="219"/>
      <c r="B14" s="211" t="s">
        <v>69</v>
      </c>
      <c r="C14" s="212" t="s">
        <v>2948</v>
      </c>
      <c r="D14" s="257" t="s">
        <v>77</v>
      </c>
      <c r="E14" s="260" t="s">
        <v>31</v>
      </c>
      <c r="F14" s="212" t="str">
        <f t="shared" si="2"/>
        <v>CE04OSBP</v>
      </c>
      <c r="G14" s="261" t="s">
        <v>2922</v>
      </c>
      <c r="H14" s="213" t="s">
        <v>257</v>
      </c>
      <c r="I14" s="218" t="s">
        <v>258</v>
      </c>
      <c r="J14" s="220" t="str">
        <f t="shared" si="0"/>
        <v>CE04OSBP-LJ01C</v>
      </c>
      <c r="K14" s="218" t="s">
        <v>373</v>
      </c>
      <c r="L14" s="211"/>
      <c r="M14" s="220" t="s">
        <v>2943</v>
      </c>
      <c r="N14" s="227" t="str">
        <f t="shared" si="1"/>
        <v>CE04OSBP-LJ01C-00-ENG</v>
      </c>
    </row>
    <row r="15" spans="1:15" s="73" customFormat="1" ht="13.5" customHeight="1" x14ac:dyDescent="0.3">
      <c r="A15" s="219"/>
      <c r="B15" s="211" t="s">
        <v>69</v>
      </c>
      <c r="C15" s="212"/>
      <c r="D15" s="257" t="s">
        <v>77</v>
      </c>
      <c r="E15" s="260" t="s">
        <v>31</v>
      </c>
      <c r="F15" s="212" t="str">
        <f t="shared" si="2"/>
        <v>CE04OSBP</v>
      </c>
      <c r="G15" s="261"/>
      <c r="H15" s="213" t="s">
        <v>257</v>
      </c>
      <c r="I15" s="218" t="s">
        <v>258</v>
      </c>
      <c r="J15" s="220" t="str">
        <f t="shared" si="0"/>
        <v>CE04OSBP-LJ01C</v>
      </c>
      <c r="K15" s="218" t="s">
        <v>78</v>
      </c>
      <c r="L15" s="211"/>
      <c r="M15" s="220" t="s">
        <v>2946</v>
      </c>
      <c r="N15" s="227" t="str">
        <f t="shared" si="1"/>
        <v>CE04OSBP-LJ01C-05-IP1</v>
      </c>
    </row>
    <row r="16" spans="1:15" s="73" customFormat="1" ht="13.5" customHeight="1" x14ac:dyDescent="0.3">
      <c r="A16" s="219"/>
      <c r="B16" s="211" t="s">
        <v>69</v>
      </c>
      <c r="C16" s="212"/>
      <c r="D16" s="257" t="s">
        <v>77</v>
      </c>
      <c r="E16" s="260" t="s">
        <v>31</v>
      </c>
      <c r="F16" s="212" t="str">
        <f t="shared" si="2"/>
        <v>CE04OSBP</v>
      </c>
      <c r="G16" s="261"/>
      <c r="H16" s="213" t="s">
        <v>257</v>
      </c>
      <c r="I16" s="218" t="s">
        <v>258</v>
      </c>
      <c r="J16" s="220" t="str">
        <f t="shared" si="0"/>
        <v>CE04OSBP-LJ01C</v>
      </c>
      <c r="K16" s="218" t="s">
        <v>91</v>
      </c>
      <c r="L16" s="211"/>
      <c r="M16" s="220" t="s">
        <v>2947</v>
      </c>
      <c r="N16" s="227" t="str">
        <f t="shared" si="1"/>
        <v>CE04OSBP-LJ01C-06-IP2</v>
      </c>
    </row>
    <row r="17" spans="1:14" s="73" customFormat="1" ht="13.5" customHeight="1" x14ac:dyDescent="0.3">
      <c r="A17" s="219"/>
      <c r="B17" s="211" t="s">
        <v>69</v>
      </c>
      <c r="C17" s="212"/>
      <c r="D17" s="257" t="s">
        <v>77</v>
      </c>
      <c r="E17" s="260" t="s">
        <v>31</v>
      </c>
      <c r="F17" s="212" t="str">
        <f t="shared" si="2"/>
        <v>CE04OSBP</v>
      </c>
      <c r="G17" s="247"/>
      <c r="H17" s="213" t="s">
        <v>257</v>
      </c>
      <c r="I17" s="218" t="s">
        <v>258</v>
      </c>
      <c r="J17" s="220" t="str">
        <f t="shared" si="0"/>
        <v>CE04OSBP-LJ01C</v>
      </c>
      <c r="K17" s="218" t="s">
        <v>92</v>
      </c>
      <c r="L17" s="211"/>
      <c r="M17" s="220" t="s">
        <v>2949</v>
      </c>
      <c r="N17" s="227" t="str">
        <f t="shared" si="1"/>
        <v>CE04OSBP-LJ01C-07-IP3</v>
      </c>
    </row>
    <row r="18" spans="1:14" s="73" customFormat="1" ht="13.5" customHeight="1" x14ac:dyDescent="0.3">
      <c r="A18" s="219"/>
      <c r="B18" s="211" t="s">
        <v>69</v>
      </c>
      <c r="C18" s="212"/>
      <c r="D18" s="257" t="s">
        <v>77</v>
      </c>
      <c r="E18" s="260" t="s">
        <v>31</v>
      </c>
      <c r="F18" s="212" t="str">
        <f t="shared" si="2"/>
        <v>CE04OSBP</v>
      </c>
      <c r="G18" s="212"/>
      <c r="H18" s="213" t="s">
        <v>257</v>
      </c>
      <c r="I18" s="218" t="s">
        <v>258</v>
      </c>
      <c r="J18" s="220" t="str">
        <f t="shared" si="0"/>
        <v>CE04OSBP-LJ01C</v>
      </c>
      <c r="K18" s="218" t="s">
        <v>93</v>
      </c>
      <c r="L18" s="211"/>
      <c r="M18" s="220" t="s">
        <v>2950</v>
      </c>
      <c r="N18" s="227" t="str">
        <f t="shared" si="1"/>
        <v>CE04OSBP-LJ01C-08-IP4</v>
      </c>
    </row>
    <row r="19" spans="1:14" s="73" customFormat="1" ht="13.5" customHeight="1" x14ac:dyDescent="0.3">
      <c r="A19" s="219"/>
      <c r="B19" s="211" t="s">
        <v>69</v>
      </c>
      <c r="C19" s="212"/>
      <c r="D19" s="257" t="s">
        <v>77</v>
      </c>
      <c r="E19" s="260" t="s">
        <v>31</v>
      </c>
      <c r="F19" s="212" t="str">
        <f t="shared" si="2"/>
        <v>CE04OSBP</v>
      </c>
      <c r="G19" s="212"/>
      <c r="H19" s="213" t="s">
        <v>257</v>
      </c>
      <c r="I19" s="218" t="s">
        <v>258</v>
      </c>
      <c r="J19" s="220" t="str">
        <f t="shared" si="0"/>
        <v>CE04OSBP-LJ01C</v>
      </c>
      <c r="K19" s="218" t="s">
        <v>136</v>
      </c>
      <c r="L19" s="211"/>
      <c r="M19" s="220" t="s">
        <v>2951</v>
      </c>
      <c r="N19" s="227" t="str">
        <f t="shared" si="1"/>
        <v>CE04OSBP-LJ01C-09-IP5</v>
      </c>
    </row>
    <row r="20" spans="1:14" s="73" customFormat="1" ht="13.5" customHeight="1" x14ac:dyDescent="0.3">
      <c r="A20" s="219"/>
      <c r="B20" s="211" t="s">
        <v>69</v>
      </c>
      <c r="C20" s="212"/>
      <c r="D20" s="257" t="s">
        <v>77</v>
      </c>
      <c r="E20" s="260" t="s">
        <v>31</v>
      </c>
      <c r="F20" s="212" t="str">
        <f t="shared" si="2"/>
        <v>CE04OSBP</v>
      </c>
      <c r="G20" s="212"/>
      <c r="H20" s="213" t="s">
        <v>257</v>
      </c>
      <c r="I20" s="218" t="s">
        <v>258</v>
      </c>
      <c r="J20" s="220" t="str">
        <f t="shared" si="0"/>
        <v>CE04OSBP-LJ01C</v>
      </c>
      <c r="K20" s="218" t="s">
        <v>127</v>
      </c>
      <c r="L20" s="211"/>
      <c r="M20" s="220" t="s">
        <v>2952</v>
      </c>
      <c r="N20" s="227" t="str">
        <f t="shared" si="1"/>
        <v>CE04OSBP-LJ01C-10-IP6</v>
      </c>
    </row>
    <row r="21" spans="1:14" s="73" customFormat="1" ht="13.5" customHeight="1" x14ac:dyDescent="0.3">
      <c r="A21" s="219"/>
      <c r="B21" s="211" t="s">
        <v>69</v>
      </c>
      <c r="C21" s="212"/>
      <c r="D21" s="257" t="s">
        <v>77</v>
      </c>
      <c r="E21" s="260" t="s">
        <v>31</v>
      </c>
      <c r="F21" s="212" t="str">
        <f t="shared" si="2"/>
        <v>CE04OSBP</v>
      </c>
      <c r="G21" s="212"/>
      <c r="H21" s="213" t="s">
        <v>257</v>
      </c>
      <c r="I21" s="218" t="s">
        <v>258</v>
      </c>
      <c r="J21" s="220" t="str">
        <f t="shared" si="0"/>
        <v>CE04OSBP-LJ01C</v>
      </c>
      <c r="K21" s="218" t="s">
        <v>128</v>
      </c>
      <c r="L21" s="211"/>
      <c r="M21" s="220" t="s">
        <v>2953</v>
      </c>
      <c r="N21" s="227" t="str">
        <f t="shared" si="1"/>
        <v>CE04OSBP-LJ01C-11-IP7</v>
      </c>
    </row>
    <row r="22" spans="1:14" s="73" customFormat="1" ht="13.5" customHeight="1" x14ac:dyDescent="0.3">
      <c r="A22" s="268"/>
      <c r="B22" s="249"/>
      <c r="C22" s="250"/>
      <c r="D22" s="249"/>
      <c r="E22" s="251"/>
      <c r="F22" s="251"/>
      <c r="G22" s="250"/>
      <c r="H22" s="252"/>
      <c r="I22" s="258"/>
      <c r="J22" s="253"/>
      <c r="K22" s="258"/>
      <c r="L22" s="269"/>
      <c r="M22" s="251"/>
      <c r="N22" s="256"/>
    </row>
    <row r="23" spans="1:14" s="73" customFormat="1" ht="13.5" customHeight="1" x14ac:dyDescent="0.3">
      <c r="A23" s="219" t="s">
        <v>2917</v>
      </c>
      <c r="B23" s="211" t="s">
        <v>69</v>
      </c>
      <c r="C23" s="212" t="s">
        <v>2923</v>
      </c>
      <c r="D23" s="257" t="s">
        <v>77</v>
      </c>
      <c r="E23" s="260" t="s">
        <v>418</v>
      </c>
      <c r="F23" s="212" t="str">
        <f t="shared" si="2"/>
        <v>CE04OSPS</v>
      </c>
      <c r="G23" s="212" t="s">
        <v>434</v>
      </c>
      <c r="H23" s="213" t="s">
        <v>320</v>
      </c>
      <c r="I23" s="218" t="s">
        <v>21</v>
      </c>
      <c r="J23" s="220" t="str">
        <f>CONCATENATE(B23,D23,E23,"-",H23,I23)</f>
        <v>CE04OSPS-PC01B</v>
      </c>
      <c r="K23" s="218" t="s">
        <v>373</v>
      </c>
      <c r="L23" s="211"/>
      <c r="M23" s="220" t="s">
        <v>2943</v>
      </c>
      <c r="N23" s="227" t="str">
        <f>CONCATENATE(B23,D23,E23,"-",H23,I23,"-",K23,"-",M23)</f>
        <v>CE04OSPS-PC01B-00-ENG</v>
      </c>
    </row>
    <row r="24" spans="1:14" s="73" customFormat="1" ht="13.5" customHeight="1" x14ac:dyDescent="0.3">
      <c r="A24" s="219"/>
      <c r="B24" s="211" t="s">
        <v>69</v>
      </c>
      <c r="C24" s="212"/>
      <c r="D24" s="257" t="s">
        <v>77</v>
      </c>
      <c r="E24" s="260" t="s">
        <v>418</v>
      </c>
      <c r="F24" s="212" t="str">
        <f t="shared" si="2"/>
        <v>CE04OSPS</v>
      </c>
      <c r="G24" s="212"/>
      <c r="H24" s="213" t="s">
        <v>320</v>
      </c>
      <c r="I24" s="218" t="s">
        <v>21</v>
      </c>
      <c r="J24" s="220" t="str">
        <f t="shared" ref="J24:J44" si="3">CONCATENATE(B24,D24,E24,"-",H24,I24)</f>
        <v>CE04OSPS-PC01B</v>
      </c>
      <c r="K24" s="218" t="s">
        <v>76</v>
      </c>
      <c r="L24" s="211"/>
      <c r="M24" s="220" t="s">
        <v>2944</v>
      </c>
      <c r="N24" s="227" t="str">
        <f t="shared" ref="N24:N43" si="4">CONCATENATE(B24,D24,E24,"-",H24,I24,"-",K24,"-",M24)</f>
        <v>CE04OSPS-PC01B-02-EP1</v>
      </c>
    </row>
    <row r="25" spans="1:14" s="73" customFormat="1" ht="13.5" customHeight="1" x14ac:dyDescent="0.3">
      <c r="A25" s="219"/>
      <c r="B25" s="211" t="s">
        <v>69</v>
      </c>
      <c r="C25" s="212"/>
      <c r="D25" s="257" t="s">
        <v>77</v>
      </c>
      <c r="E25" s="260" t="s">
        <v>418</v>
      </c>
      <c r="F25" s="212" t="str">
        <f t="shared" si="2"/>
        <v>CE04OSPS</v>
      </c>
      <c r="G25" s="212"/>
      <c r="H25" s="213" t="s">
        <v>320</v>
      </c>
      <c r="I25" s="218" t="s">
        <v>21</v>
      </c>
      <c r="J25" s="220" t="str">
        <f t="shared" si="3"/>
        <v>CE04OSPS-PC01B</v>
      </c>
      <c r="K25" s="218" t="s">
        <v>2954</v>
      </c>
      <c r="L25" s="211"/>
      <c r="M25" s="220" t="s">
        <v>2946</v>
      </c>
      <c r="N25" s="227" t="str">
        <f t="shared" si="4"/>
        <v>CE04OSPS-PC01B-04A-IP1</v>
      </c>
    </row>
    <row r="26" spans="1:14" s="73" customFormat="1" ht="13.5" customHeight="1" x14ac:dyDescent="0.3">
      <c r="A26" s="219"/>
      <c r="B26" s="211" t="s">
        <v>69</v>
      </c>
      <c r="C26" s="212"/>
      <c r="D26" s="257" t="s">
        <v>77</v>
      </c>
      <c r="E26" s="260" t="s">
        <v>418</v>
      </c>
      <c r="F26" s="212" t="str">
        <f t="shared" si="2"/>
        <v>CE04OSPS</v>
      </c>
      <c r="G26" s="212"/>
      <c r="H26" s="213" t="s">
        <v>320</v>
      </c>
      <c r="I26" s="218" t="s">
        <v>21</v>
      </c>
      <c r="J26" s="220" t="str">
        <f t="shared" si="3"/>
        <v>CE04OSPS-PC01B</v>
      </c>
      <c r="K26" s="218" t="s">
        <v>2955</v>
      </c>
      <c r="L26" s="211"/>
      <c r="M26" s="220" t="s">
        <v>2947</v>
      </c>
      <c r="N26" s="227" t="str">
        <f t="shared" si="4"/>
        <v>CE04OSPS-PC01B-04B-IP2</v>
      </c>
    </row>
    <row r="27" spans="1:14" s="73" customFormat="1" ht="13.5" customHeight="1" x14ac:dyDescent="0.3">
      <c r="A27" s="219"/>
      <c r="B27" s="211" t="s">
        <v>69</v>
      </c>
      <c r="C27" s="212"/>
      <c r="D27" s="257" t="s">
        <v>77</v>
      </c>
      <c r="E27" s="260" t="s">
        <v>418</v>
      </c>
      <c r="F27" s="212" t="str">
        <f t="shared" si="2"/>
        <v>CE04OSPS</v>
      </c>
      <c r="G27" s="212"/>
      <c r="H27" s="213" t="s">
        <v>320</v>
      </c>
      <c r="I27" s="218" t="s">
        <v>21</v>
      </c>
      <c r="J27" s="220" t="str">
        <f t="shared" si="3"/>
        <v>CE04OSPS-PC01B</v>
      </c>
      <c r="K27" s="218" t="s">
        <v>2956</v>
      </c>
      <c r="L27" s="211"/>
      <c r="M27" s="220" t="s">
        <v>2950</v>
      </c>
      <c r="N27" s="227" t="str">
        <f t="shared" si="4"/>
        <v>CE04OSPS-PC01B-04D-IP4</v>
      </c>
    </row>
    <row r="28" spans="1:14" s="73" customFormat="1" ht="13.5" customHeight="1" x14ac:dyDescent="0.3">
      <c r="A28" s="219"/>
      <c r="B28" s="211" t="s">
        <v>69</v>
      </c>
      <c r="C28" s="212"/>
      <c r="D28" s="257" t="s">
        <v>77</v>
      </c>
      <c r="E28" s="260" t="s">
        <v>418</v>
      </c>
      <c r="F28" s="212" t="str">
        <f t="shared" si="2"/>
        <v>CE04OSPS</v>
      </c>
      <c r="G28" s="212"/>
      <c r="H28" s="213" t="s">
        <v>320</v>
      </c>
      <c r="I28" s="218" t="s">
        <v>21</v>
      </c>
      <c r="J28" s="220" t="str">
        <f t="shared" si="3"/>
        <v>CE04OSPS-PC01B</v>
      </c>
      <c r="K28" s="218" t="s">
        <v>78</v>
      </c>
      <c r="L28" s="211"/>
      <c r="M28" s="220" t="s">
        <v>2957</v>
      </c>
      <c r="N28" s="227" t="str">
        <f t="shared" si="4"/>
        <v>CE04OSPS-PC01B-05-IP8</v>
      </c>
    </row>
    <row r="29" spans="1:14" s="73" customFormat="1" ht="13.5" customHeight="1" x14ac:dyDescent="0.3">
      <c r="A29" s="219"/>
      <c r="B29" s="211" t="s">
        <v>69</v>
      </c>
      <c r="C29" s="212"/>
      <c r="D29" s="257" t="s">
        <v>77</v>
      </c>
      <c r="E29" s="260" t="s">
        <v>418</v>
      </c>
      <c r="F29" s="212" t="str">
        <f t="shared" si="2"/>
        <v>CE04OSPS</v>
      </c>
      <c r="G29" s="261" t="s">
        <v>435</v>
      </c>
      <c r="H29" s="213" t="s">
        <v>436</v>
      </c>
      <c r="I29" s="218" t="s">
        <v>21</v>
      </c>
      <c r="J29" s="220" t="str">
        <f t="shared" si="3"/>
        <v>CE04OSPS-SC01B</v>
      </c>
      <c r="K29" s="218" t="s">
        <v>373</v>
      </c>
      <c r="L29" s="211"/>
      <c r="M29" s="220" t="s">
        <v>2943</v>
      </c>
      <c r="N29" s="227" t="str">
        <f t="shared" si="4"/>
        <v>CE04OSPS-SC01B-00-ENG</v>
      </c>
    </row>
    <row r="30" spans="1:14" s="73" customFormat="1" ht="13.5" customHeight="1" x14ac:dyDescent="0.3">
      <c r="A30" s="219"/>
      <c r="B30" s="211" t="s">
        <v>69</v>
      </c>
      <c r="C30" s="212"/>
      <c r="D30" s="257" t="s">
        <v>77</v>
      </c>
      <c r="E30" s="260" t="s">
        <v>418</v>
      </c>
      <c r="F30" s="212" t="str">
        <f t="shared" si="2"/>
        <v>CE04OSPS</v>
      </c>
      <c r="G30" s="247"/>
      <c r="H30" s="213" t="s">
        <v>436</v>
      </c>
      <c r="I30" s="218" t="s">
        <v>21</v>
      </c>
      <c r="J30" s="220" t="str">
        <f t="shared" si="3"/>
        <v>CE04OSPS-SC01B</v>
      </c>
      <c r="K30" s="218" t="s">
        <v>373</v>
      </c>
      <c r="L30" s="211"/>
      <c r="M30" s="220" t="s">
        <v>2958</v>
      </c>
      <c r="N30" s="227" t="str">
        <f t="shared" si="4"/>
        <v>CE04OSPS-SC01B-00-WINCH</v>
      </c>
    </row>
    <row r="31" spans="1:14" s="73" customFormat="1" ht="13.5" customHeight="1" x14ac:dyDescent="0.3">
      <c r="A31" s="243"/>
      <c r="B31" s="211" t="s">
        <v>69</v>
      </c>
      <c r="C31" s="212"/>
      <c r="D31" s="257" t="s">
        <v>77</v>
      </c>
      <c r="E31" s="260" t="s">
        <v>418</v>
      </c>
      <c r="F31" s="212" t="str">
        <f t="shared" si="2"/>
        <v>CE04OSPS</v>
      </c>
      <c r="G31" s="212"/>
      <c r="H31" s="213" t="s">
        <v>436</v>
      </c>
      <c r="I31" s="218" t="s">
        <v>21</v>
      </c>
      <c r="J31" s="220" t="str">
        <f t="shared" si="3"/>
        <v>CE04OSPS-SC01B</v>
      </c>
      <c r="K31" s="218" t="s">
        <v>77</v>
      </c>
      <c r="L31" s="211"/>
      <c r="M31" s="218" t="s">
        <v>2944</v>
      </c>
      <c r="N31" s="227" t="str">
        <f t="shared" si="4"/>
        <v>CE04OSPS-SC01B-04-EP1</v>
      </c>
    </row>
    <row r="32" spans="1:14" s="73" customFormat="1" ht="13.5" customHeight="1" x14ac:dyDescent="0.3">
      <c r="A32" s="243"/>
      <c r="B32" s="211" t="s">
        <v>69</v>
      </c>
      <c r="C32" s="212"/>
      <c r="D32" s="257" t="s">
        <v>77</v>
      </c>
      <c r="E32" s="260" t="s">
        <v>418</v>
      </c>
      <c r="F32" s="212" t="str">
        <f t="shared" si="2"/>
        <v>CE04OSPS</v>
      </c>
      <c r="G32" s="247"/>
      <c r="H32" s="213" t="s">
        <v>436</v>
      </c>
      <c r="I32" s="218" t="s">
        <v>21</v>
      </c>
      <c r="J32" s="220" t="str">
        <f t="shared" si="3"/>
        <v>CE04OSPS-SC01B</v>
      </c>
      <c r="K32" s="218" t="s">
        <v>78</v>
      </c>
      <c r="L32" s="211"/>
      <c r="M32" s="218" t="s">
        <v>2946</v>
      </c>
      <c r="N32" s="227" t="str">
        <f t="shared" si="4"/>
        <v>CE04OSPS-SC01B-05-IP1</v>
      </c>
    </row>
    <row r="33" spans="1:14" s="73" customFormat="1" ht="13.5" customHeight="1" x14ac:dyDescent="0.3">
      <c r="A33" s="243"/>
      <c r="B33" s="211" t="s">
        <v>69</v>
      </c>
      <c r="C33" s="212"/>
      <c r="D33" s="257" t="s">
        <v>77</v>
      </c>
      <c r="E33" s="260" t="s">
        <v>418</v>
      </c>
      <c r="F33" s="212" t="str">
        <f t="shared" si="2"/>
        <v>CE04OSPS</v>
      </c>
      <c r="G33" s="212"/>
      <c r="H33" s="213" t="s">
        <v>436</v>
      </c>
      <c r="I33" s="218" t="s">
        <v>21</v>
      </c>
      <c r="J33" s="220" t="str">
        <f t="shared" si="3"/>
        <v>CE04OSPS-SC01B</v>
      </c>
      <c r="K33" s="218" t="s">
        <v>2959</v>
      </c>
      <c r="L33" s="211"/>
      <c r="M33" s="218" t="s">
        <v>2947</v>
      </c>
      <c r="N33" s="227" t="str">
        <f t="shared" si="4"/>
        <v>CE04OSPS-SC01B-BRAKE-IP2</v>
      </c>
    </row>
    <row r="34" spans="1:14" s="73" customFormat="1" ht="13.5" customHeight="1" x14ac:dyDescent="0.3">
      <c r="A34" s="243"/>
      <c r="B34" s="211" t="s">
        <v>69</v>
      </c>
      <c r="C34" s="212"/>
      <c r="D34" s="257" t="s">
        <v>77</v>
      </c>
      <c r="E34" s="260" t="s">
        <v>418</v>
      </c>
      <c r="F34" s="212" t="str">
        <f t="shared" si="2"/>
        <v>CE04OSPS</v>
      </c>
      <c r="G34" s="212"/>
      <c r="H34" s="213" t="s">
        <v>436</v>
      </c>
      <c r="I34" s="218" t="s">
        <v>21</v>
      </c>
      <c r="J34" s="220" t="str">
        <f t="shared" si="3"/>
        <v>CE04OSPS-SC01B</v>
      </c>
      <c r="K34" s="218" t="s">
        <v>2960</v>
      </c>
      <c r="L34" s="211"/>
      <c r="M34" s="218" t="s">
        <v>2945</v>
      </c>
      <c r="N34" s="227" t="str">
        <f t="shared" si="4"/>
        <v>CE04OSPS-SC01B-VFD-EP2</v>
      </c>
    </row>
    <row r="35" spans="1:14" s="73" customFormat="1" ht="13.5" customHeight="1" x14ac:dyDescent="0.3">
      <c r="A35" s="243"/>
      <c r="B35" s="211" t="s">
        <v>69</v>
      </c>
      <c r="C35" s="212"/>
      <c r="D35" s="257" t="s">
        <v>77</v>
      </c>
      <c r="E35" s="260" t="s">
        <v>418</v>
      </c>
      <c r="F35" s="212" t="str">
        <f t="shared" si="2"/>
        <v>CE04OSPS</v>
      </c>
      <c r="G35" s="212" t="s">
        <v>2924</v>
      </c>
      <c r="H35" s="213" t="s">
        <v>340</v>
      </c>
      <c r="I35" s="218" t="s">
        <v>21</v>
      </c>
      <c r="J35" s="220" t="str">
        <f t="shared" si="3"/>
        <v>CE04OSPS-SF01B</v>
      </c>
      <c r="K35" s="218" t="s">
        <v>373</v>
      </c>
      <c r="L35" s="211"/>
      <c r="M35" s="218" t="s">
        <v>2943</v>
      </c>
      <c r="N35" s="227" t="str">
        <f t="shared" si="4"/>
        <v>CE04OSPS-SF01B-00-ENG</v>
      </c>
    </row>
    <row r="36" spans="1:14" s="73" customFormat="1" ht="13.5" customHeight="1" x14ac:dyDescent="0.3">
      <c r="A36" s="243"/>
      <c r="B36" s="211" t="s">
        <v>69</v>
      </c>
      <c r="C36" s="212"/>
      <c r="D36" s="257" t="s">
        <v>77</v>
      </c>
      <c r="E36" s="260" t="s">
        <v>418</v>
      </c>
      <c r="F36" s="212" t="str">
        <f t="shared" si="2"/>
        <v>CE04OSPS</v>
      </c>
      <c r="G36" s="212"/>
      <c r="H36" s="213" t="s">
        <v>340</v>
      </c>
      <c r="I36" s="218" t="s">
        <v>21</v>
      </c>
      <c r="J36" s="220" t="str">
        <f t="shared" si="3"/>
        <v>CE04OSPS-SF01B</v>
      </c>
      <c r="K36" s="218" t="s">
        <v>2961</v>
      </c>
      <c r="L36" s="211"/>
      <c r="M36" s="218" t="s">
        <v>2946</v>
      </c>
      <c r="N36" s="227" t="str">
        <f t="shared" si="4"/>
        <v>CE04OSPS-SF01B-02A-IP1</v>
      </c>
    </row>
    <row r="37" spans="1:14" s="73" customFormat="1" ht="13.5" customHeight="1" x14ac:dyDescent="0.3">
      <c r="A37" s="243"/>
      <c r="B37" s="211" t="s">
        <v>69</v>
      </c>
      <c r="C37" s="212"/>
      <c r="D37" s="257" t="s">
        <v>77</v>
      </c>
      <c r="E37" s="260" t="s">
        <v>418</v>
      </c>
      <c r="F37" s="212" t="str">
        <f t="shared" si="2"/>
        <v>CE04OSPS</v>
      </c>
      <c r="G37" s="212"/>
      <c r="H37" s="213" t="s">
        <v>340</v>
      </c>
      <c r="I37" s="218" t="s">
        <v>21</v>
      </c>
      <c r="J37" s="220" t="str">
        <f t="shared" si="3"/>
        <v>CE04OSPS-SF01B</v>
      </c>
      <c r="K37" s="218" t="s">
        <v>2962</v>
      </c>
      <c r="L37" s="211"/>
      <c r="M37" s="218" t="s">
        <v>2949</v>
      </c>
      <c r="N37" s="227" t="str">
        <f t="shared" si="4"/>
        <v>CE04OSPS-SF01B-02D-IP3</v>
      </c>
    </row>
    <row r="38" spans="1:14" s="73" customFormat="1" ht="13.5" customHeight="1" x14ac:dyDescent="0.3">
      <c r="A38" s="243"/>
      <c r="B38" s="211" t="s">
        <v>69</v>
      </c>
      <c r="C38" s="212"/>
      <c r="D38" s="257" t="s">
        <v>77</v>
      </c>
      <c r="E38" s="260" t="s">
        <v>418</v>
      </c>
      <c r="F38" s="212" t="str">
        <f t="shared" si="2"/>
        <v>CE04OSPS</v>
      </c>
      <c r="G38" s="212"/>
      <c r="H38" s="213" t="s">
        <v>340</v>
      </c>
      <c r="I38" s="218" t="s">
        <v>21</v>
      </c>
      <c r="J38" s="220" t="str">
        <f t="shared" si="3"/>
        <v>CE04OSPS-SF01B</v>
      </c>
      <c r="K38" s="218" t="s">
        <v>79</v>
      </c>
      <c r="L38" s="211"/>
      <c r="M38" s="218" t="s">
        <v>2963</v>
      </c>
      <c r="N38" s="227" t="str">
        <f t="shared" si="4"/>
        <v>CE04OSPS-SF01B-03-IP10</v>
      </c>
    </row>
    <row r="39" spans="1:14" s="73" customFormat="1" ht="13.5" customHeight="1" x14ac:dyDescent="0.3">
      <c r="A39" s="243"/>
      <c r="B39" s="211" t="s">
        <v>69</v>
      </c>
      <c r="C39" s="212"/>
      <c r="D39" s="257" t="s">
        <v>77</v>
      </c>
      <c r="E39" s="260" t="s">
        <v>418</v>
      </c>
      <c r="F39" s="212" t="str">
        <f t="shared" si="2"/>
        <v>CE04OSPS</v>
      </c>
      <c r="G39" s="212"/>
      <c r="H39" s="213" t="s">
        <v>340</v>
      </c>
      <c r="I39" s="218" t="s">
        <v>21</v>
      </c>
      <c r="J39" s="220" t="str">
        <f t="shared" si="3"/>
        <v>CE04OSPS-SF01B</v>
      </c>
      <c r="K39" s="218" t="s">
        <v>702</v>
      </c>
      <c r="L39" s="211"/>
      <c r="M39" s="213" t="s">
        <v>2953</v>
      </c>
      <c r="N39" s="227" t="str">
        <f t="shared" si="4"/>
        <v>CE04OSPS-SF01B-03A-IP7</v>
      </c>
    </row>
    <row r="40" spans="1:14" s="73" customFormat="1" ht="13.5" customHeight="1" x14ac:dyDescent="0.3">
      <c r="A40" s="243"/>
      <c r="B40" s="211" t="s">
        <v>69</v>
      </c>
      <c r="C40" s="212"/>
      <c r="D40" s="257" t="s">
        <v>77</v>
      </c>
      <c r="E40" s="260" t="s">
        <v>418</v>
      </c>
      <c r="F40" s="212" t="str">
        <f t="shared" si="2"/>
        <v>CE04OSPS</v>
      </c>
      <c r="G40" s="212"/>
      <c r="H40" s="213" t="s">
        <v>340</v>
      </c>
      <c r="I40" s="218" t="s">
        <v>21</v>
      </c>
      <c r="J40" s="220" t="str">
        <f t="shared" si="3"/>
        <v>CE04OSPS-SF01B</v>
      </c>
      <c r="K40" s="218" t="s">
        <v>713</v>
      </c>
      <c r="L40" s="211"/>
      <c r="M40" s="213" t="s">
        <v>2957</v>
      </c>
      <c r="N40" s="227" t="str">
        <f t="shared" si="4"/>
        <v>CE04OSPS-SF01B-03B-IP8</v>
      </c>
    </row>
    <row r="41" spans="1:14" s="73" customFormat="1" ht="13.5" customHeight="1" x14ac:dyDescent="0.3">
      <c r="A41" s="243"/>
      <c r="B41" s="211" t="s">
        <v>69</v>
      </c>
      <c r="C41" s="212"/>
      <c r="D41" s="257" t="s">
        <v>77</v>
      </c>
      <c r="E41" s="260" t="s">
        <v>418</v>
      </c>
      <c r="F41" s="212" t="str">
        <f t="shared" si="2"/>
        <v>CE04OSPS</v>
      </c>
      <c r="G41" s="212"/>
      <c r="H41" s="213" t="s">
        <v>340</v>
      </c>
      <c r="I41" s="218" t="s">
        <v>21</v>
      </c>
      <c r="J41" s="220" t="str">
        <f t="shared" si="3"/>
        <v>CE04OSPS-SF01B</v>
      </c>
      <c r="K41" s="218" t="s">
        <v>727</v>
      </c>
      <c r="L41" s="211"/>
      <c r="M41" s="220" t="s">
        <v>2964</v>
      </c>
      <c r="N41" s="227" t="str">
        <f t="shared" si="4"/>
        <v>CE04OSPS-SF01B-03C-IP9</v>
      </c>
    </row>
    <row r="42" spans="1:14" s="73" customFormat="1" ht="13.5" customHeight="1" x14ac:dyDescent="0.3">
      <c r="A42" s="243"/>
      <c r="B42" s="211" t="s">
        <v>69</v>
      </c>
      <c r="C42" s="212"/>
      <c r="D42" s="257" t="s">
        <v>77</v>
      </c>
      <c r="E42" s="260" t="s">
        <v>418</v>
      </c>
      <c r="F42" s="212" t="str">
        <f t="shared" si="2"/>
        <v>CE04OSPS</v>
      </c>
      <c r="G42" s="212"/>
      <c r="H42" s="213" t="s">
        <v>340</v>
      </c>
      <c r="I42" s="218" t="s">
        <v>21</v>
      </c>
      <c r="J42" s="220" t="str">
        <f t="shared" si="3"/>
        <v>CE04OSPS-SF01B</v>
      </c>
      <c r="K42" s="218" t="s">
        <v>2954</v>
      </c>
      <c r="L42" s="211"/>
      <c r="M42" s="220" t="s">
        <v>2965</v>
      </c>
      <c r="N42" s="227" t="str">
        <f t="shared" si="4"/>
        <v>CE04OSPS-SF01B-04A-IP12</v>
      </c>
    </row>
    <row r="43" spans="1:14" s="73" customFormat="1" ht="13.5" customHeight="1" x14ac:dyDescent="0.3">
      <c r="A43" s="243"/>
      <c r="B43" s="211" t="s">
        <v>69</v>
      </c>
      <c r="C43" s="212"/>
      <c r="D43" s="257" t="s">
        <v>77</v>
      </c>
      <c r="E43" s="260" t="s">
        <v>418</v>
      </c>
      <c r="F43" s="212" t="str">
        <f t="shared" si="2"/>
        <v>CE04OSPS</v>
      </c>
      <c r="G43" s="212"/>
      <c r="H43" s="213" t="s">
        <v>340</v>
      </c>
      <c r="I43" s="218" t="s">
        <v>21</v>
      </c>
      <c r="J43" s="220" t="str">
        <f t="shared" si="3"/>
        <v>CE04OSPS-SF01B</v>
      </c>
      <c r="K43" s="218" t="s">
        <v>2955</v>
      </c>
      <c r="L43" s="211"/>
      <c r="M43" s="220" t="s">
        <v>2966</v>
      </c>
      <c r="N43" s="227" t="str">
        <f t="shared" si="4"/>
        <v>CE04OSPS-SF01B-04B-IP13</v>
      </c>
    </row>
    <row r="44" spans="1:14" s="73" customFormat="1" ht="13.5" customHeight="1" x14ac:dyDescent="0.3">
      <c r="A44" s="243"/>
      <c r="B44" s="211" t="s">
        <v>69</v>
      </c>
      <c r="C44" s="212"/>
      <c r="D44" s="257" t="s">
        <v>77</v>
      </c>
      <c r="E44" s="260" t="s">
        <v>418</v>
      </c>
      <c r="F44" s="212" t="str">
        <f t="shared" si="2"/>
        <v>CE04OSPS</v>
      </c>
      <c r="G44" s="212"/>
      <c r="H44" s="213" t="s">
        <v>340</v>
      </c>
      <c r="I44" s="218" t="s">
        <v>21</v>
      </c>
      <c r="J44" s="220" t="str">
        <f t="shared" si="3"/>
        <v>CE04OSPS-SF01B</v>
      </c>
      <c r="K44" s="218" t="s">
        <v>2967</v>
      </c>
      <c r="L44" s="211"/>
      <c r="M44" s="220" t="s">
        <v>2968</v>
      </c>
      <c r="N44" s="227" t="str">
        <f>CONCATENATE(B44,D44,E44,"-",H44,I44,"-",K44,"-",M44)</f>
        <v>CE04OSPS-SF01B-04F-IP15</v>
      </c>
    </row>
    <row r="45" spans="1:14" s="73" customFormat="1" ht="13.5" customHeight="1" x14ac:dyDescent="0.3">
      <c r="A45" s="268"/>
      <c r="B45" s="249"/>
      <c r="C45" s="250"/>
      <c r="D45" s="249"/>
      <c r="E45" s="251"/>
      <c r="F45" s="251"/>
      <c r="G45" s="250"/>
      <c r="H45" s="252"/>
      <c r="I45" s="258"/>
      <c r="J45" s="253"/>
      <c r="K45" s="258"/>
      <c r="L45" s="269"/>
      <c r="M45" s="251"/>
      <c r="N45" s="256"/>
    </row>
    <row r="46" spans="1:14" s="73" customFormat="1" ht="13.5" customHeight="1" x14ac:dyDescent="0.3">
      <c r="A46" s="219" t="s">
        <v>2917</v>
      </c>
      <c r="B46" s="211" t="s">
        <v>69</v>
      </c>
      <c r="C46" s="212" t="s">
        <v>254</v>
      </c>
      <c r="D46" s="257" t="s">
        <v>77</v>
      </c>
      <c r="E46" s="260" t="s">
        <v>417</v>
      </c>
      <c r="F46" s="212" t="str">
        <f t="shared" si="2"/>
        <v>CE04OSPD</v>
      </c>
      <c r="G46" s="212" t="s">
        <v>2925</v>
      </c>
      <c r="H46" s="213" t="s">
        <v>437</v>
      </c>
      <c r="I46" s="218" t="s">
        <v>21</v>
      </c>
      <c r="J46" s="220" t="str">
        <f>CONCATENATE(B46,D46,E46,"-",H46,I46)</f>
        <v>CE04OSPD-PD01B</v>
      </c>
      <c r="K46" s="218" t="s">
        <v>373</v>
      </c>
      <c r="L46" s="211"/>
      <c r="M46" s="220" t="s">
        <v>2943</v>
      </c>
      <c r="N46" s="227" t="str">
        <f>CONCATENATE(B46,D46,E46,"-",H46,I46,"-",K46,"-",M46)</f>
        <v>CE04OSPD-PD01B-00-ENG</v>
      </c>
    </row>
    <row r="47" spans="1:14" s="73" customFormat="1" ht="13.5" customHeight="1" x14ac:dyDescent="0.3">
      <c r="A47" s="268"/>
      <c r="B47" s="249"/>
      <c r="C47" s="250"/>
      <c r="D47" s="249"/>
      <c r="E47" s="251"/>
      <c r="F47" s="251"/>
      <c r="G47" s="250"/>
      <c r="H47" s="252"/>
      <c r="I47" s="258"/>
      <c r="J47" s="253"/>
      <c r="K47" s="258"/>
      <c r="L47" s="269"/>
      <c r="M47" s="251"/>
      <c r="N47" s="256"/>
    </row>
    <row r="48" spans="1:14" s="73" customFormat="1" ht="13.5" customHeight="1" x14ac:dyDescent="0.3">
      <c r="A48" s="219" t="s">
        <v>2917</v>
      </c>
      <c r="B48" s="211" t="s">
        <v>69</v>
      </c>
      <c r="C48" s="212" t="s">
        <v>458</v>
      </c>
      <c r="D48" s="257" t="s">
        <v>76</v>
      </c>
      <c r="E48" s="260" t="s">
        <v>33</v>
      </c>
      <c r="F48" s="212" t="str">
        <f t="shared" si="2"/>
        <v>CE02SHBP</v>
      </c>
      <c r="G48" s="261" t="s">
        <v>2926</v>
      </c>
      <c r="H48" s="213" t="s">
        <v>439</v>
      </c>
      <c r="I48" s="218" t="s">
        <v>223</v>
      </c>
      <c r="J48" s="220" t="str">
        <f t="shared" ref="J48:J61" si="5">CONCATENATE(B48,D48,E48,"-",H48,I48)</f>
        <v>CE02SHBP-PN01D</v>
      </c>
      <c r="K48" s="218" t="s">
        <v>2969</v>
      </c>
      <c r="L48" s="211"/>
      <c r="M48" s="220" t="s">
        <v>2936</v>
      </c>
      <c r="N48" s="227" t="str">
        <f t="shared" ref="N48:N65" si="6">CONCATENATE(B48,D48,E48,"-",H48,I48,"-",K48,"-",M48)</f>
        <v>CE02SHBP-PN01D-PN1D-LVPS</v>
      </c>
    </row>
    <row r="49" spans="1:14" s="73" customFormat="1" ht="13.5" customHeight="1" x14ac:dyDescent="0.3">
      <c r="A49" s="219"/>
      <c r="B49" s="211" t="s">
        <v>69</v>
      </c>
      <c r="C49" s="212"/>
      <c r="D49" s="257" t="s">
        <v>76</v>
      </c>
      <c r="E49" s="260" t="s">
        <v>33</v>
      </c>
      <c r="F49" s="212" t="str">
        <f t="shared" si="2"/>
        <v>CE02SHBP</v>
      </c>
      <c r="G49" s="261"/>
      <c r="H49" s="213" t="s">
        <v>439</v>
      </c>
      <c r="I49" s="218" t="s">
        <v>223</v>
      </c>
      <c r="J49" s="220" t="str">
        <f t="shared" si="5"/>
        <v>CE02SHBP-PN01D</v>
      </c>
      <c r="K49" s="218" t="s">
        <v>2969</v>
      </c>
      <c r="L49" s="211"/>
      <c r="M49" s="220" t="s">
        <v>2938</v>
      </c>
      <c r="N49" s="227" t="str">
        <f t="shared" si="6"/>
        <v>CE02SHBP-PN01D-PN1D-PRI</v>
      </c>
    </row>
    <row r="50" spans="1:14" s="73" customFormat="1" ht="13.5" customHeight="1" x14ac:dyDescent="0.3">
      <c r="A50" s="219"/>
      <c r="B50" s="211" t="s">
        <v>69</v>
      </c>
      <c r="C50" s="212"/>
      <c r="D50" s="257" t="s">
        <v>76</v>
      </c>
      <c r="E50" s="260" t="s">
        <v>33</v>
      </c>
      <c r="F50" s="212" t="str">
        <f t="shared" si="2"/>
        <v>CE02SHBP</v>
      </c>
      <c r="G50" s="261"/>
      <c r="H50" s="213" t="s">
        <v>439</v>
      </c>
      <c r="I50" s="218" t="s">
        <v>223</v>
      </c>
      <c r="J50" s="220" t="str">
        <f t="shared" si="5"/>
        <v>CE02SHBP-PN01D</v>
      </c>
      <c r="K50" s="218" t="s">
        <v>2969</v>
      </c>
      <c r="L50" s="211"/>
      <c r="M50" s="220" t="s">
        <v>2939</v>
      </c>
      <c r="N50" s="227" t="str">
        <f t="shared" si="6"/>
        <v>CE02SHBP-PN01D-PN1D-SP1</v>
      </c>
    </row>
    <row r="51" spans="1:14" s="73" customFormat="1" ht="13.5" customHeight="1" x14ac:dyDescent="0.3">
      <c r="A51" s="219"/>
      <c r="B51" s="211" t="s">
        <v>69</v>
      </c>
      <c r="C51" s="212"/>
      <c r="D51" s="257" t="s">
        <v>76</v>
      </c>
      <c r="E51" s="260" t="s">
        <v>33</v>
      </c>
      <c r="F51" s="212" t="str">
        <f t="shared" si="2"/>
        <v>CE02SHBP</v>
      </c>
      <c r="G51" s="247"/>
      <c r="H51" s="213" t="s">
        <v>439</v>
      </c>
      <c r="I51" s="218" t="s">
        <v>223</v>
      </c>
      <c r="J51" s="220" t="str">
        <f t="shared" si="5"/>
        <v>CE02SHBP-PN01D</v>
      </c>
      <c r="K51" s="218" t="s">
        <v>2969</v>
      </c>
      <c r="L51" s="211"/>
      <c r="M51" s="220" t="s">
        <v>2940</v>
      </c>
      <c r="N51" s="227" t="str">
        <f t="shared" si="6"/>
        <v>CE02SHBP-PN01D-PN1D-SP2</v>
      </c>
    </row>
    <row r="52" spans="1:14" s="73" customFormat="1" ht="13.5" customHeight="1" x14ac:dyDescent="0.3">
      <c r="A52" s="219"/>
      <c r="B52" s="211" t="s">
        <v>69</v>
      </c>
      <c r="C52" s="212"/>
      <c r="D52" s="257" t="s">
        <v>76</v>
      </c>
      <c r="E52" s="260" t="s">
        <v>33</v>
      </c>
      <c r="F52" s="212" t="str">
        <f t="shared" si="2"/>
        <v>CE02SHBP</v>
      </c>
      <c r="G52" s="212"/>
      <c r="H52" s="213" t="s">
        <v>439</v>
      </c>
      <c r="I52" s="218" t="s">
        <v>223</v>
      </c>
      <c r="J52" s="220" t="str">
        <f t="shared" si="5"/>
        <v>CE02SHBP-PN01D</v>
      </c>
      <c r="K52" s="218" t="s">
        <v>2969</v>
      </c>
      <c r="L52" s="211"/>
      <c r="M52" s="220" t="s">
        <v>2941</v>
      </c>
      <c r="N52" s="227" t="str">
        <f t="shared" si="6"/>
        <v>CE02SHBP-PN01D-PN1D-SP3</v>
      </c>
    </row>
    <row r="53" spans="1:14" s="73" customFormat="1" ht="13.5" customHeight="1" x14ac:dyDescent="0.3">
      <c r="A53" s="243"/>
      <c r="B53" s="211" t="s">
        <v>69</v>
      </c>
      <c r="C53" s="212"/>
      <c r="D53" s="257" t="s">
        <v>76</v>
      </c>
      <c r="E53" s="260" t="s">
        <v>33</v>
      </c>
      <c r="F53" s="212" t="str">
        <f>CONCATENATE(B53,D53,E53)</f>
        <v>CE02SHBP</v>
      </c>
      <c r="G53" s="212" t="s">
        <v>2928</v>
      </c>
      <c r="H53" s="213" t="s">
        <v>207</v>
      </c>
      <c r="I53" s="218" t="s">
        <v>258</v>
      </c>
      <c r="J53" s="220" t="str">
        <f>CONCATENATE(B53,D53,E53,"-",H53,I53)</f>
        <v>CE02SHBP-MJ01C</v>
      </c>
      <c r="K53" s="218" t="s">
        <v>373</v>
      </c>
      <c r="L53" s="211"/>
      <c r="M53" s="213" t="s">
        <v>2943</v>
      </c>
      <c r="N53" s="227" t="str">
        <f>CONCATENATE(B53,D53,E53,"-",H53,I53,"-",K53,"-",M53)</f>
        <v>CE02SHBP-MJ01C-00-ENG</v>
      </c>
    </row>
    <row r="54" spans="1:14" s="73" customFormat="1" ht="13.5" customHeight="1" x14ac:dyDescent="0.3">
      <c r="A54" s="243"/>
      <c r="B54" s="211" t="s">
        <v>69</v>
      </c>
      <c r="C54" s="212"/>
      <c r="D54" s="257" t="s">
        <v>76</v>
      </c>
      <c r="E54" s="260" t="s">
        <v>33</v>
      </c>
      <c r="F54" s="212" t="str">
        <f>CONCATENATE(B54,D54,E54)</f>
        <v>CE02SHBP</v>
      </c>
      <c r="G54" s="212"/>
      <c r="H54" s="213" t="s">
        <v>207</v>
      </c>
      <c r="I54" s="218" t="s">
        <v>258</v>
      </c>
      <c r="J54" s="220" t="str">
        <f>CONCATENATE(B54,D54,E54,"-",H54,I54)</f>
        <v>CE02SHBP-MJ01C</v>
      </c>
      <c r="K54" s="218" t="s">
        <v>78</v>
      </c>
      <c r="L54" s="211"/>
      <c r="M54" s="213" t="s">
        <v>2946</v>
      </c>
      <c r="N54" s="227" t="str">
        <f>CONCATENATE(B54,D54,E54,"-",H54,I54,"-",K54,"-",M54)</f>
        <v>CE02SHBP-MJ01C-05-IP1</v>
      </c>
    </row>
    <row r="55" spans="1:14" s="73" customFormat="1" ht="13.5" customHeight="1" x14ac:dyDescent="0.3">
      <c r="A55" s="243"/>
      <c r="B55" s="211" t="s">
        <v>69</v>
      </c>
      <c r="C55" s="212"/>
      <c r="D55" s="257" t="s">
        <v>76</v>
      </c>
      <c r="E55" s="260" t="s">
        <v>33</v>
      </c>
      <c r="F55" s="212" t="str">
        <f>CONCATENATE(B55,D55,E55)</f>
        <v>CE02SHBP</v>
      </c>
      <c r="G55" s="212"/>
      <c r="H55" s="213" t="s">
        <v>207</v>
      </c>
      <c r="I55" s="218" t="s">
        <v>258</v>
      </c>
      <c r="J55" s="220" t="str">
        <f>CONCATENATE(B55,D55,E55,"-",H55,I55)</f>
        <v>CE02SHBP-MJ01C</v>
      </c>
      <c r="K55" s="218" t="s">
        <v>91</v>
      </c>
      <c r="L55" s="211"/>
      <c r="M55" s="220" t="s">
        <v>2947</v>
      </c>
      <c r="N55" s="227" t="str">
        <f>CONCATENATE(B55,D55,E55,"-",H55,I55,"-",K55,"-",M55)</f>
        <v>CE02SHBP-MJ01C-06-IP2</v>
      </c>
    </row>
    <row r="56" spans="1:14" s="73" customFormat="1" ht="13.5" customHeight="1" x14ac:dyDescent="0.3">
      <c r="A56" s="243"/>
      <c r="B56" s="211" t="s">
        <v>69</v>
      </c>
      <c r="C56" s="212"/>
      <c r="D56" s="257" t="s">
        <v>76</v>
      </c>
      <c r="E56" s="260" t="s">
        <v>33</v>
      </c>
      <c r="F56" s="212" t="str">
        <f>CONCATENATE(B56,D56,E56)</f>
        <v>CE02SHBP</v>
      </c>
      <c r="G56" s="212"/>
      <c r="H56" s="213" t="s">
        <v>207</v>
      </c>
      <c r="I56" s="218" t="s">
        <v>258</v>
      </c>
      <c r="J56" s="220" t="str">
        <f>CONCATENATE(B56,D56,E56,"-",H56,I56)</f>
        <v>CE02SHBP-MJ01C</v>
      </c>
      <c r="K56" s="218" t="s">
        <v>92</v>
      </c>
      <c r="L56" s="211"/>
      <c r="M56" s="220" t="s">
        <v>2949</v>
      </c>
      <c r="N56" s="227" t="str">
        <f>CONCATENATE(B56,D56,E56,"-",H56,I56,"-",K56,"-",M56)</f>
        <v>CE02SHBP-MJ01C-07-IP3</v>
      </c>
    </row>
    <row r="57" spans="1:14" s="73" customFormat="1" ht="13.5" customHeight="1" x14ac:dyDescent="0.3">
      <c r="A57" s="243"/>
      <c r="B57" s="211" t="s">
        <v>69</v>
      </c>
      <c r="C57" s="212"/>
      <c r="D57" s="257" t="s">
        <v>76</v>
      </c>
      <c r="E57" s="260" t="s">
        <v>33</v>
      </c>
      <c r="F57" s="212" t="str">
        <f>CONCATENATE(B57,D57,E57)</f>
        <v>CE02SHBP</v>
      </c>
      <c r="G57" s="212"/>
      <c r="H57" s="213" t="s">
        <v>207</v>
      </c>
      <c r="I57" s="218" t="s">
        <v>258</v>
      </c>
      <c r="J57" s="220" t="str">
        <f>CONCATENATE(B57,D57,E57,"-",H57,I57)</f>
        <v>CE02SHBP-MJ01C</v>
      </c>
      <c r="K57" s="218" t="s">
        <v>93</v>
      </c>
      <c r="L57" s="211"/>
      <c r="M57" s="220" t="s">
        <v>2950</v>
      </c>
      <c r="N57" s="227" t="str">
        <f>CONCATENATE(B57,D57,E57,"-",H57,I57,"-",K57,"-",M57)</f>
        <v>CE02SHBP-MJ01C-08-IP4</v>
      </c>
    </row>
    <row r="58" spans="1:14" s="73" customFormat="1" ht="13.5" customHeight="1" x14ac:dyDescent="0.3">
      <c r="A58" s="243"/>
      <c r="B58" s="211" t="s">
        <v>69</v>
      </c>
      <c r="C58" s="212" t="s">
        <v>2929</v>
      </c>
      <c r="D58" s="257" t="s">
        <v>76</v>
      </c>
      <c r="E58" s="260" t="s">
        <v>33</v>
      </c>
      <c r="F58" s="212" t="str">
        <f t="shared" si="2"/>
        <v>CE02SHBP</v>
      </c>
      <c r="G58" s="212" t="s">
        <v>2930</v>
      </c>
      <c r="H58" s="213" t="s">
        <v>257</v>
      </c>
      <c r="I58" s="218" t="s">
        <v>223</v>
      </c>
      <c r="J58" s="220" t="str">
        <f t="shared" si="5"/>
        <v>CE02SHBP-LJ01D</v>
      </c>
      <c r="K58" s="218" t="s">
        <v>373</v>
      </c>
      <c r="L58" s="211"/>
      <c r="M58" s="218" t="s">
        <v>2943</v>
      </c>
      <c r="N58" s="227" t="str">
        <f t="shared" si="6"/>
        <v>CE02SHBP-LJ01D-00-ENG</v>
      </c>
    </row>
    <row r="59" spans="1:14" s="73" customFormat="1" ht="13.5" customHeight="1" x14ac:dyDescent="0.3">
      <c r="A59" s="243"/>
      <c r="B59" s="211" t="s">
        <v>69</v>
      </c>
      <c r="C59" s="212"/>
      <c r="D59" s="257" t="s">
        <v>76</v>
      </c>
      <c r="E59" s="260" t="s">
        <v>33</v>
      </c>
      <c r="F59" s="212" t="str">
        <f t="shared" si="2"/>
        <v>CE02SHBP</v>
      </c>
      <c r="G59" s="247"/>
      <c r="H59" s="213" t="s">
        <v>257</v>
      </c>
      <c r="I59" s="218" t="s">
        <v>223</v>
      </c>
      <c r="J59" s="220" t="str">
        <f t="shared" si="5"/>
        <v>CE02SHBP-LJ01D</v>
      </c>
      <c r="K59" s="218" t="s">
        <v>78</v>
      </c>
      <c r="L59" s="211"/>
      <c r="M59" s="218" t="s">
        <v>2946</v>
      </c>
      <c r="N59" s="227" t="str">
        <f t="shared" si="6"/>
        <v>CE02SHBP-LJ01D-05-IP1</v>
      </c>
    </row>
    <row r="60" spans="1:14" s="73" customFormat="1" ht="13.5" customHeight="1" x14ac:dyDescent="0.3">
      <c r="A60" s="243"/>
      <c r="B60" s="211" t="s">
        <v>69</v>
      </c>
      <c r="C60" s="212"/>
      <c r="D60" s="257" t="s">
        <v>76</v>
      </c>
      <c r="E60" s="260" t="s">
        <v>33</v>
      </c>
      <c r="F60" s="212" t="str">
        <f t="shared" si="2"/>
        <v>CE02SHBP</v>
      </c>
      <c r="G60" s="212"/>
      <c r="H60" s="213" t="s">
        <v>257</v>
      </c>
      <c r="I60" s="218" t="s">
        <v>223</v>
      </c>
      <c r="J60" s="220" t="str">
        <f t="shared" si="5"/>
        <v>CE02SHBP-LJ01D</v>
      </c>
      <c r="K60" s="218" t="s">
        <v>91</v>
      </c>
      <c r="L60" s="211"/>
      <c r="M60" s="218" t="s">
        <v>2947</v>
      </c>
      <c r="N60" s="227" t="str">
        <f t="shared" si="6"/>
        <v>CE02SHBP-LJ01D-06-IP2</v>
      </c>
    </row>
    <row r="61" spans="1:14" s="73" customFormat="1" ht="13.5" customHeight="1" x14ac:dyDescent="0.3">
      <c r="A61" s="243"/>
      <c r="B61" s="211" t="s">
        <v>69</v>
      </c>
      <c r="C61" s="212"/>
      <c r="D61" s="257" t="s">
        <v>76</v>
      </c>
      <c r="E61" s="260" t="s">
        <v>33</v>
      </c>
      <c r="F61" s="212" t="str">
        <f t="shared" si="2"/>
        <v>CE02SHBP</v>
      </c>
      <c r="G61" s="212"/>
      <c r="H61" s="213" t="s">
        <v>257</v>
      </c>
      <c r="I61" s="218" t="s">
        <v>223</v>
      </c>
      <c r="J61" s="220" t="str">
        <f t="shared" si="5"/>
        <v>CE02SHBP-LJ01D</v>
      </c>
      <c r="K61" s="218" t="s">
        <v>92</v>
      </c>
      <c r="L61" s="211"/>
      <c r="M61" s="218" t="s">
        <v>2949</v>
      </c>
      <c r="N61" s="227" t="str">
        <f t="shared" si="6"/>
        <v>CE02SHBP-LJ01D-07-IP3</v>
      </c>
    </row>
    <row r="62" spans="1:14" s="73" customFormat="1" ht="13.5" customHeight="1" x14ac:dyDescent="0.3">
      <c r="A62" s="243"/>
      <c r="B62" s="211" t="s">
        <v>69</v>
      </c>
      <c r="C62" s="212"/>
      <c r="D62" s="257" t="s">
        <v>76</v>
      </c>
      <c r="E62" s="260" t="s">
        <v>33</v>
      </c>
      <c r="F62" s="212" t="str">
        <f t="shared" si="2"/>
        <v>CE02SHBP</v>
      </c>
      <c r="G62" s="247"/>
      <c r="H62" s="213" t="s">
        <v>257</v>
      </c>
      <c r="I62" s="218" t="s">
        <v>223</v>
      </c>
      <c r="J62" s="220" t="str">
        <f>CONCATENATE(B62,D62,E62,"-",H62,I62)</f>
        <v>CE02SHBP-LJ01D</v>
      </c>
      <c r="K62" s="218" t="s">
        <v>93</v>
      </c>
      <c r="L62" s="211"/>
      <c r="M62" s="218" t="s">
        <v>2950</v>
      </c>
      <c r="N62" s="227" t="str">
        <f t="shared" si="6"/>
        <v>CE02SHBP-LJ01D-08-IP4</v>
      </c>
    </row>
    <row r="63" spans="1:14" s="73" customFormat="1" ht="13.5" customHeight="1" x14ac:dyDescent="0.3">
      <c r="A63" s="243"/>
      <c r="B63" s="211" t="s">
        <v>69</v>
      </c>
      <c r="C63" s="212"/>
      <c r="D63" s="257" t="s">
        <v>76</v>
      </c>
      <c r="E63" s="260" t="s">
        <v>33</v>
      </c>
      <c r="F63" s="212" t="str">
        <f t="shared" si="2"/>
        <v>CE02SHBP</v>
      </c>
      <c r="G63" s="212"/>
      <c r="H63" s="213" t="s">
        <v>257</v>
      </c>
      <c r="I63" s="218" t="s">
        <v>223</v>
      </c>
      <c r="J63" s="220" t="str">
        <f>CONCATENATE(B63,D63,E63,"-",H63,I63)</f>
        <v>CE02SHBP-LJ01D</v>
      </c>
      <c r="K63" s="218" t="s">
        <v>136</v>
      </c>
      <c r="L63" s="211"/>
      <c r="M63" s="218" t="s">
        <v>2951</v>
      </c>
      <c r="N63" s="227" t="str">
        <f t="shared" si="6"/>
        <v>CE02SHBP-LJ01D-09-IP5</v>
      </c>
    </row>
    <row r="64" spans="1:14" s="73" customFormat="1" ht="13.5" customHeight="1" x14ac:dyDescent="0.3">
      <c r="A64" s="243"/>
      <c r="B64" s="211" t="s">
        <v>69</v>
      </c>
      <c r="C64" s="212"/>
      <c r="D64" s="257" t="s">
        <v>76</v>
      </c>
      <c r="E64" s="260" t="s">
        <v>33</v>
      </c>
      <c r="F64" s="212" t="str">
        <f t="shared" si="2"/>
        <v>CE02SHBP</v>
      </c>
      <c r="G64" s="212"/>
      <c r="H64" s="213" t="s">
        <v>257</v>
      </c>
      <c r="I64" s="218" t="s">
        <v>223</v>
      </c>
      <c r="J64" s="220" t="str">
        <f>CONCATENATE(B64,D64,E64,"-",H64,I64)</f>
        <v>CE02SHBP-LJ01D</v>
      </c>
      <c r="K64" s="218" t="s">
        <v>127</v>
      </c>
      <c r="L64" s="211"/>
      <c r="M64" s="218" t="s">
        <v>2952</v>
      </c>
      <c r="N64" s="227" t="str">
        <f t="shared" si="6"/>
        <v>CE02SHBP-LJ01D-10-IP6</v>
      </c>
    </row>
    <row r="65" spans="1:14" s="73" customFormat="1" ht="13.5" customHeight="1" x14ac:dyDescent="0.3">
      <c r="A65" s="243"/>
      <c r="B65" s="211" t="s">
        <v>69</v>
      </c>
      <c r="C65" s="212"/>
      <c r="D65" s="257" t="s">
        <v>76</v>
      </c>
      <c r="E65" s="260" t="s">
        <v>33</v>
      </c>
      <c r="F65" s="212" t="str">
        <f t="shared" si="2"/>
        <v>CE02SHBP</v>
      </c>
      <c r="G65" s="212"/>
      <c r="H65" s="213" t="s">
        <v>257</v>
      </c>
      <c r="I65" s="218" t="s">
        <v>223</v>
      </c>
      <c r="J65" s="220" t="str">
        <f>CONCATENATE(B65,D65,E65,"-",H65,I65)</f>
        <v>CE02SHBP-LJ01D</v>
      </c>
      <c r="K65" s="218" t="s">
        <v>128</v>
      </c>
      <c r="L65" s="211"/>
      <c r="M65" s="218" t="s">
        <v>2953</v>
      </c>
      <c r="N65" s="227" t="str">
        <f t="shared" si="6"/>
        <v>CE02SHBP-LJ01D-11-IP7</v>
      </c>
    </row>
    <row r="66" spans="1:14" s="75" customFormat="1" x14ac:dyDescent="0.3">
      <c r="A66" s="236"/>
      <c r="B66" s="236"/>
      <c r="C66" s="236"/>
      <c r="D66" s="236"/>
      <c r="E66" s="237"/>
      <c r="F66" s="238"/>
      <c r="G66" s="236"/>
      <c r="H66" s="237"/>
      <c r="I66" s="237"/>
      <c r="J66" s="232"/>
      <c r="K66" s="237"/>
      <c r="L66" s="236"/>
      <c r="M66" s="236"/>
      <c r="N66" s="26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zoomScale="70" zoomScaleNormal="70" workbookViewId="0"/>
  </sheetViews>
  <sheetFormatPr defaultColWidth="8.6640625" defaultRowHeight="13.8" x14ac:dyDescent="0.3"/>
  <cols>
    <col min="1" max="1" width="17.109375" style="229" bestFit="1" customWidth="1"/>
    <col min="2" max="2" width="4.6640625" style="229" bestFit="1" customWidth="1"/>
    <col min="3" max="3" width="30.109375" style="229" bestFit="1" customWidth="1"/>
    <col min="4" max="4" width="3.44140625" style="229" bestFit="1" customWidth="1"/>
    <col min="5" max="5" width="6.109375" style="229" bestFit="1" customWidth="1"/>
    <col min="6" max="6" width="10.109375" style="238" bestFit="1" customWidth="1"/>
    <col min="7" max="7" width="37.77734375" style="229" bestFit="1" customWidth="1"/>
    <col min="8" max="9" width="6.109375" style="231" bestFit="1" customWidth="1"/>
    <col min="10" max="10" width="20" style="232" bestFit="1" customWidth="1"/>
    <col min="11" max="11" width="3.44140625" style="231" bestFit="1" customWidth="1"/>
    <col min="12" max="12" width="25.109375" style="229" bestFit="1" customWidth="1"/>
    <col min="13" max="13" width="7.77734375" style="231" bestFit="1" customWidth="1"/>
    <col min="14" max="15" width="6.109375" style="229" bestFit="1" customWidth="1"/>
    <col min="16" max="16" width="26" style="229" bestFit="1" customWidth="1"/>
    <col min="17" max="17" width="5" style="231" bestFit="1" customWidth="1"/>
    <col min="18" max="18" width="35" style="234" customWidth="1"/>
    <col min="19" max="16384" width="8.6640625" style="75"/>
  </cols>
  <sheetData>
    <row r="1" spans="1:18" s="77" customFormat="1" ht="85.5" customHeight="1" x14ac:dyDescent="0.25">
      <c r="A1" s="193" t="s">
        <v>250</v>
      </c>
      <c r="B1" s="194" t="s">
        <v>50</v>
      </c>
      <c r="C1" s="195" t="s">
        <v>133</v>
      </c>
      <c r="D1" s="196" t="s">
        <v>203</v>
      </c>
      <c r="E1" s="197" t="s">
        <v>18</v>
      </c>
      <c r="F1" s="195" t="s">
        <v>651</v>
      </c>
      <c r="G1" s="198" t="s">
        <v>652</v>
      </c>
      <c r="H1" s="195" t="s">
        <v>653</v>
      </c>
      <c r="I1" s="197" t="s">
        <v>654</v>
      </c>
      <c r="J1" s="195" t="s">
        <v>2970</v>
      </c>
      <c r="K1" s="195" t="s">
        <v>35</v>
      </c>
      <c r="L1" s="197" t="s">
        <v>187</v>
      </c>
      <c r="M1" s="197" t="s">
        <v>188</v>
      </c>
      <c r="N1" s="197" t="s">
        <v>189</v>
      </c>
      <c r="O1" s="197" t="s">
        <v>256</v>
      </c>
      <c r="P1" s="197" t="s">
        <v>8</v>
      </c>
      <c r="Q1" s="197" t="s">
        <v>656</v>
      </c>
      <c r="R1" s="199" t="s">
        <v>200</v>
      </c>
    </row>
    <row r="2" spans="1:18" ht="13.5" customHeight="1" x14ac:dyDescent="0.3">
      <c r="A2" s="222"/>
      <c r="B2" s="223" t="s">
        <v>198</v>
      </c>
      <c r="C2" s="224"/>
      <c r="D2" s="223" t="s">
        <v>196</v>
      </c>
      <c r="E2" s="223" t="s">
        <v>199</v>
      </c>
      <c r="F2" s="212"/>
      <c r="G2" s="222"/>
      <c r="H2" s="225" t="s">
        <v>198</v>
      </c>
      <c r="I2" s="226" t="s">
        <v>197</v>
      </c>
      <c r="J2" s="227" t="str">
        <f>CONCATENATE(B2,D2,E2,"-",H2,I2)</f>
        <v>AA##AAAA-AACCC</v>
      </c>
      <c r="K2" s="226" t="s">
        <v>196</v>
      </c>
      <c r="L2" s="223"/>
      <c r="M2" s="218" t="s">
        <v>194</v>
      </c>
      <c r="N2" s="218" t="s">
        <v>195</v>
      </c>
      <c r="O2" s="218" t="s">
        <v>246</v>
      </c>
      <c r="P2" s="218"/>
      <c r="Q2" s="226"/>
      <c r="R2" s="227" t="str">
        <f>CONCATENATE(B2,D2,E2,"-",H2,I2,"-",K2,"-",M2,N2,O2)</f>
        <v>AA##AAAA-AACCC-##-CCCCCA###</v>
      </c>
    </row>
    <row r="3" spans="1:18" ht="13.5" customHeight="1" x14ac:dyDescent="0.3">
      <c r="A3" s="222"/>
      <c r="B3" s="223"/>
      <c r="C3" s="224"/>
      <c r="D3" s="223"/>
      <c r="E3" s="223"/>
      <c r="F3" s="212"/>
      <c r="G3" s="222"/>
      <c r="H3" s="225"/>
      <c r="I3" s="226"/>
      <c r="J3" s="227"/>
      <c r="K3" s="226"/>
      <c r="L3" s="248" t="s">
        <v>278</v>
      </c>
      <c r="M3" s="359">
        <f>M4+M19+M41+M51+M53+M63</f>
        <v>48</v>
      </c>
      <c r="N3" s="218"/>
      <c r="O3" s="218"/>
      <c r="P3" s="218"/>
      <c r="Q3" s="226"/>
      <c r="R3" s="227"/>
    </row>
    <row r="4" spans="1:18" s="73" customFormat="1" ht="13.5" customHeight="1" x14ac:dyDescent="0.3">
      <c r="A4" s="307"/>
      <c r="B4" s="308"/>
      <c r="C4" s="309"/>
      <c r="D4" s="308"/>
      <c r="E4" s="308"/>
      <c r="F4" s="309"/>
      <c r="G4" s="310"/>
      <c r="H4" s="311"/>
      <c r="I4" s="312"/>
      <c r="J4" s="313"/>
      <c r="K4" s="312"/>
      <c r="L4" s="314"/>
      <c r="M4" s="254">
        <f>COUNTA(M8:M11)+COUNTA(M13:M18)</f>
        <v>10</v>
      </c>
      <c r="N4" s="315"/>
      <c r="O4" s="315"/>
      <c r="P4" s="315"/>
      <c r="Q4" s="315"/>
      <c r="R4" s="316"/>
    </row>
    <row r="5" spans="1:18" s="73" customFormat="1" ht="13.5" customHeight="1" x14ac:dyDescent="0.3">
      <c r="A5" s="219" t="s">
        <v>561</v>
      </c>
      <c r="B5" s="211" t="s">
        <v>57</v>
      </c>
      <c r="C5" s="212" t="s">
        <v>562</v>
      </c>
      <c r="D5" s="211" t="s">
        <v>75</v>
      </c>
      <c r="E5" s="211" t="s">
        <v>683</v>
      </c>
      <c r="F5" s="212" t="str">
        <f t="shared" ref="F5:F18" si="0">CONCATENATE(B5,D5,E5)</f>
        <v>RS01SLBS</v>
      </c>
      <c r="G5" s="219" t="s">
        <v>2971</v>
      </c>
      <c r="H5" s="213" t="s">
        <v>439</v>
      </c>
      <c r="I5" s="218" t="s">
        <v>657</v>
      </c>
      <c r="J5" s="215" t="str">
        <f>CONCATENATE(B5,D5,E5,"-",H5,I5)</f>
        <v>RS01SLBS-PN01A</v>
      </c>
      <c r="K5" s="218"/>
      <c r="L5" s="211"/>
      <c r="M5" s="218"/>
      <c r="N5" s="211"/>
      <c r="O5" s="211"/>
      <c r="P5" s="211"/>
      <c r="Q5" s="218" t="s">
        <v>658</v>
      </c>
      <c r="R5" s="227" t="str">
        <f>CONCATENATE(B5,D5,E5,"-",H5,I5)</f>
        <v>RS01SLBS-PN01A</v>
      </c>
    </row>
    <row r="6" spans="1:18" s="73" customFormat="1" ht="13.5" customHeight="1" x14ac:dyDescent="0.3">
      <c r="A6" s="219"/>
      <c r="B6" s="211" t="s">
        <v>57</v>
      </c>
      <c r="C6" s="212"/>
      <c r="D6" s="211" t="s">
        <v>75</v>
      </c>
      <c r="E6" s="211" t="s">
        <v>683</v>
      </c>
      <c r="F6" s="212" t="str">
        <f t="shared" si="0"/>
        <v>RS01SLBS</v>
      </c>
      <c r="G6" s="219" t="s">
        <v>2972</v>
      </c>
      <c r="H6" s="213" t="s">
        <v>390</v>
      </c>
      <c r="I6" s="218" t="s">
        <v>657</v>
      </c>
      <c r="J6" s="215" t="str">
        <f>CONCATENATE(B6,D6,E6,"-",H6,I6)</f>
        <v>RS01SLBS-LV01A</v>
      </c>
      <c r="K6" s="218"/>
      <c r="L6" s="212"/>
      <c r="M6" s="220"/>
      <c r="N6" s="220"/>
      <c r="O6" s="221"/>
      <c r="P6" s="220"/>
      <c r="Q6" s="218" t="s">
        <v>660</v>
      </c>
      <c r="R6" s="227" t="str">
        <f>CONCATENATE(B6,D6,E6,"-",H6,I6)</f>
        <v>RS01SLBS-LV01A</v>
      </c>
    </row>
    <row r="7" spans="1:18" s="73" customFormat="1" ht="13.5" customHeight="1" x14ac:dyDescent="0.3">
      <c r="A7" s="219"/>
      <c r="B7" s="211" t="s">
        <v>57</v>
      </c>
      <c r="C7" s="212"/>
      <c r="D7" s="211" t="s">
        <v>75</v>
      </c>
      <c r="E7" s="211" t="s">
        <v>683</v>
      </c>
      <c r="F7" s="212" t="str">
        <f t="shared" si="0"/>
        <v>RS01SLBS</v>
      </c>
      <c r="G7" s="219" t="s">
        <v>572</v>
      </c>
      <c r="H7" s="213" t="s">
        <v>207</v>
      </c>
      <c r="I7" s="218" t="s">
        <v>657</v>
      </c>
      <c r="J7" s="215" t="str">
        <f t="shared" ref="J7:J18" si="1">CONCATENATE(B7,D7,E7,"-",H7,I7)</f>
        <v>RS01SLBS-MJ01A</v>
      </c>
      <c r="K7" s="218"/>
      <c r="L7" s="211"/>
      <c r="M7" s="218"/>
      <c r="N7" s="211"/>
      <c r="O7" s="211"/>
      <c r="P7" s="211"/>
      <c r="Q7" s="218" t="s">
        <v>676</v>
      </c>
      <c r="R7" s="227" t="str">
        <f>CONCATENATE(B7,D7,E7,"-",H7,I7)</f>
        <v>RS01SLBS-MJ01A</v>
      </c>
    </row>
    <row r="8" spans="1:18" s="73" customFormat="1" ht="13.5" customHeight="1" x14ac:dyDescent="0.3">
      <c r="A8" s="219"/>
      <c r="B8" s="211" t="s">
        <v>57</v>
      </c>
      <c r="C8" s="212"/>
      <c r="D8" s="211" t="s">
        <v>75</v>
      </c>
      <c r="E8" s="211" t="s">
        <v>683</v>
      </c>
      <c r="F8" s="212" t="str">
        <f t="shared" si="0"/>
        <v>RS01SLBS</v>
      </c>
      <c r="G8" s="219"/>
      <c r="H8" s="213" t="s">
        <v>207</v>
      </c>
      <c r="I8" s="218" t="s">
        <v>657</v>
      </c>
      <c r="J8" s="215" t="str">
        <f t="shared" si="1"/>
        <v>RS01SLBS-MJ01A</v>
      </c>
      <c r="K8" s="218" t="s">
        <v>78</v>
      </c>
      <c r="L8" s="212" t="s">
        <v>684</v>
      </c>
      <c r="M8" s="220" t="s">
        <v>263</v>
      </c>
      <c r="N8" s="220" t="s">
        <v>195</v>
      </c>
      <c r="O8" s="221">
        <v>102</v>
      </c>
      <c r="P8" s="220" t="s">
        <v>675</v>
      </c>
      <c r="Q8" s="218" t="s">
        <v>676</v>
      </c>
      <c r="R8" s="227" t="str">
        <f t="shared" ref="R8:R18" si="2">CONCATENATE(B8,D8,E8,"-",H8,I8,"-",K8,"-",M8,N8,O8)</f>
        <v>RS01SLBS-MJ01A-05-OBSBBA102</v>
      </c>
    </row>
    <row r="9" spans="1:18" s="73" customFormat="1" ht="13.5" customHeight="1" x14ac:dyDescent="0.3">
      <c r="A9" s="219"/>
      <c r="B9" s="211" t="s">
        <v>57</v>
      </c>
      <c r="C9" s="212"/>
      <c r="D9" s="211" t="s">
        <v>75</v>
      </c>
      <c r="E9" s="211" t="s">
        <v>683</v>
      </c>
      <c r="F9" s="212" t="str">
        <f t="shared" si="0"/>
        <v>RS01SLBS</v>
      </c>
      <c r="G9" s="219"/>
      <c r="H9" s="213" t="s">
        <v>207</v>
      </c>
      <c r="I9" s="218" t="s">
        <v>657</v>
      </c>
      <c r="J9" s="215" t="str">
        <f t="shared" si="1"/>
        <v>RS01SLBS-MJ01A</v>
      </c>
      <c r="K9" s="218" t="s">
        <v>78</v>
      </c>
      <c r="L9" s="212" t="s">
        <v>685</v>
      </c>
      <c r="M9" s="220" t="s">
        <v>233</v>
      </c>
      <c r="N9" s="220" t="s">
        <v>195</v>
      </c>
      <c r="O9" s="221">
        <v>101</v>
      </c>
      <c r="P9" s="220" t="s">
        <v>686</v>
      </c>
      <c r="Q9" s="218" t="s">
        <v>676</v>
      </c>
      <c r="R9" s="227" t="str">
        <f t="shared" si="2"/>
        <v>RS01SLBS-MJ01A-05-HYDLFA101</v>
      </c>
    </row>
    <row r="10" spans="1:18" s="73" customFormat="1" ht="13.5" customHeight="1" x14ac:dyDescent="0.3">
      <c r="A10" s="219"/>
      <c r="B10" s="211" t="s">
        <v>57</v>
      </c>
      <c r="C10" s="212"/>
      <c r="D10" s="211" t="s">
        <v>75</v>
      </c>
      <c r="E10" s="211" t="s">
        <v>683</v>
      </c>
      <c r="F10" s="212" t="str">
        <f t="shared" si="0"/>
        <v>RS01SLBS</v>
      </c>
      <c r="G10" s="219"/>
      <c r="H10" s="213" t="s">
        <v>207</v>
      </c>
      <c r="I10" s="218" t="s">
        <v>657</v>
      </c>
      <c r="J10" s="215" t="str">
        <f t="shared" si="1"/>
        <v>RS01SLBS-MJ01A</v>
      </c>
      <c r="K10" s="218" t="s">
        <v>91</v>
      </c>
      <c r="L10" s="212" t="s">
        <v>687</v>
      </c>
      <c r="M10" s="220" t="s">
        <v>288</v>
      </c>
      <c r="N10" s="220" t="s">
        <v>195</v>
      </c>
      <c r="O10" s="221">
        <v>101</v>
      </c>
      <c r="P10" s="220" t="s">
        <v>675</v>
      </c>
      <c r="Q10" s="218" t="s">
        <v>676</v>
      </c>
      <c r="R10" s="227" t="str">
        <f t="shared" si="2"/>
        <v>RS01SLBS-MJ01A-06-PRESTA101</v>
      </c>
    </row>
    <row r="11" spans="1:18" s="73" customFormat="1" ht="13.5" customHeight="1" x14ac:dyDescent="0.3">
      <c r="A11" s="219"/>
      <c r="B11" s="211" t="s">
        <v>57</v>
      </c>
      <c r="C11" s="212"/>
      <c r="D11" s="211" t="s">
        <v>75</v>
      </c>
      <c r="E11" s="211" t="s">
        <v>683</v>
      </c>
      <c r="F11" s="212" t="str">
        <f t="shared" si="0"/>
        <v>RS01SLBS</v>
      </c>
      <c r="G11" s="219"/>
      <c r="H11" s="213" t="s">
        <v>207</v>
      </c>
      <c r="I11" s="218" t="s">
        <v>657</v>
      </c>
      <c r="J11" s="215" t="str">
        <f t="shared" si="1"/>
        <v>RS01SLBS-MJ01A</v>
      </c>
      <c r="K11" s="218" t="s">
        <v>129</v>
      </c>
      <c r="L11" s="212" t="s">
        <v>674</v>
      </c>
      <c r="M11" s="220" t="s">
        <v>211</v>
      </c>
      <c r="N11" s="220" t="s">
        <v>309</v>
      </c>
      <c r="O11" s="221">
        <v>101</v>
      </c>
      <c r="P11" s="220" t="s">
        <v>678</v>
      </c>
      <c r="Q11" s="218" t="s">
        <v>676</v>
      </c>
      <c r="R11" s="227" t="str">
        <f t="shared" si="2"/>
        <v>RS01SLBS-MJ01A-12-VEL3DB101</v>
      </c>
    </row>
    <row r="12" spans="1:18" s="73" customFormat="1" ht="13.5" customHeight="1" x14ac:dyDescent="0.3">
      <c r="A12" s="219"/>
      <c r="B12" s="211" t="s">
        <v>57</v>
      </c>
      <c r="C12" s="212"/>
      <c r="D12" s="211" t="s">
        <v>75</v>
      </c>
      <c r="E12" s="211" t="s">
        <v>683</v>
      </c>
      <c r="F12" s="212" t="str">
        <f t="shared" si="0"/>
        <v>RS01SLBS</v>
      </c>
      <c r="G12" s="219" t="s">
        <v>2973</v>
      </c>
      <c r="H12" s="213" t="s">
        <v>257</v>
      </c>
      <c r="I12" s="218" t="s">
        <v>657</v>
      </c>
      <c r="J12" s="215" t="str">
        <f t="shared" si="1"/>
        <v>RS01SLBS-LJ01A</v>
      </c>
      <c r="K12" s="218"/>
      <c r="L12" s="212"/>
      <c r="M12" s="220"/>
      <c r="N12" s="220"/>
      <c r="O12" s="221"/>
      <c r="P12" s="218"/>
      <c r="Q12" s="218" t="s">
        <v>660</v>
      </c>
      <c r="R12" s="227" t="str">
        <f>CONCATENATE(B12,D12,E12,"-",H12,I12)</f>
        <v>RS01SLBS-LJ01A</v>
      </c>
    </row>
    <row r="13" spans="1:18" s="73" customFormat="1" ht="13.5" customHeight="1" x14ac:dyDescent="0.3">
      <c r="A13" s="219"/>
      <c r="B13" s="211" t="s">
        <v>57</v>
      </c>
      <c r="C13" s="212"/>
      <c r="D13" s="211" t="s">
        <v>75</v>
      </c>
      <c r="E13" s="211" t="s">
        <v>683</v>
      </c>
      <c r="F13" s="212" t="str">
        <f t="shared" si="0"/>
        <v>RS01SLBS</v>
      </c>
      <c r="G13" s="242"/>
      <c r="H13" s="213" t="s">
        <v>257</v>
      </c>
      <c r="I13" s="218" t="s">
        <v>657</v>
      </c>
      <c r="J13" s="215" t="str">
        <f t="shared" si="1"/>
        <v>RS01SLBS-LJ01A</v>
      </c>
      <c r="K13" s="218" t="s">
        <v>78</v>
      </c>
      <c r="L13" s="211" t="s">
        <v>293</v>
      </c>
      <c r="M13" s="220" t="s">
        <v>293</v>
      </c>
      <c r="N13" s="220" t="s">
        <v>195</v>
      </c>
      <c r="O13" s="221">
        <v>101</v>
      </c>
      <c r="P13" s="220" t="s">
        <v>675</v>
      </c>
      <c r="Q13" s="218" t="s">
        <v>676</v>
      </c>
      <c r="R13" s="215" t="str">
        <f t="shared" si="2"/>
        <v>RS01SLBS-LJ01A-05-HPIESA101</v>
      </c>
    </row>
    <row r="14" spans="1:18" s="73" customFormat="1" ht="13.5" customHeight="1" x14ac:dyDescent="0.3">
      <c r="A14" s="219"/>
      <c r="B14" s="211" t="s">
        <v>57</v>
      </c>
      <c r="C14" s="212"/>
      <c r="D14" s="211" t="s">
        <v>75</v>
      </c>
      <c r="E14" s="211" t="s">
        <v>683</v>
      </c>
      <c r="F14" s="212" t="str">
        <f t="shared" si="0"/>
        <v>RS01SLBS</v>
      </c>
      <c r="G14" s="219"/>
      <c r="H14" s="213" t="s">
        <v>257</v>
      </c>
      <c r="I14" s="218" t="s">
        <v>657</v>
      </c>
      <c r="J14" s="215" t="str">
        <f t="shared" si="1"/>
        <v>RS01SLBS-LJ01A</v>
      </c>
      <c r="K14" s="218" t="s">
        <v>136</v>
      </c>
      <c r="L14" s="212" t="s">
        <v>668</v>
      </c>
      <c r="M14" s="220" t="s">
        <v>272</v>
      </c>
      <c r="N14" s="220" t="s">
        <v>195</v>
      </c>
      <c r="O14" s="221">
        <v>102</v>
      </c>
      <c r="P14" s="218" t="s">
        <v>677</v>
      </c>
      <c r="Q14" s="218" t="s">
        <v>660</v>
      </c>
      <c r="R14" s="215" t="str">
        <f t="shared" si="2"/>
        <v>RS01SLBS-LJ01A-09-HYDBBA102</v>
      </c>
    </row>
    <row r="15" spans="1:18" s="73" customFormat="1" ht="13.5" customHeight="1" x14ac:dyDescent="0.3">
      <c r="A15" s="219"/>
      <c r="B15" s="211" t="s">
        <v>57</v>
      </c>
      <c r="C15" s="212"/>
      <c r="D15" s="211" t="s">
        <v>75</v>
      </c>
      <c r="E15" s="211" t="s">
        <v>683</v>
      </c>
      <c r="F15" s="212" t="str">
        <f t="shared" si="0"/>
        <v>RS01SLBS</v>
      </c>
      <c r="G15" s="219"/>
      <c r="H15" s="213" t="s">
        <v>257</v>
      </c>
      <c r="I15" s="218" t="s">
        <v>657</v>
      </c>
      <c r="J15" s="215" t="str">
        <f t="shared" si="1"/>
        <v>RS01SLBS-LJ01A</v>
      </c>
      <c r="K15" s="218" t="s">
        <v>127</v>
      </c>
      <c r="L15" s="212" t="s">
        <v>666</v>
      </c>
      <c r="M15" s="220" t="s">
        <v>139</v>
      </c>
      <c r="N15" s="220" t="s">
        <v>304</v>
      </c>
      <c r="O15" s="221">
        <v>101</v>
      </c>
      <c r="P15" s="218" t="s">
        <v>677</v>
      </c>
      <c r="Q15" s="218" t="s">
        <v>660</v>
      </c>
      <c r="R15" s="215" t="str">
        <f t="shared" si="2"/>
        <v>RS01SLBS-LJ01A-10-ADCPTE101</v>
      </c>
    </row>
    <row r="16" spans="1:18" s="73" customFormat="1" ht="13.5" customHeight="1" x14ac:dyDescent="0.3">
      <c r="A16" s="219"/>
      <c r="B16" s="211" t="s">
        <v>57</v>
      </c>
      <c r="C16" s="212"/>
      <c r="D16" s="211" t="s">
        <v>75</v>
      </c>
      <c r="E16" s="211" t="s">
        <v>683</v>
      </c>
      <c r="F16" s="212" t="str">
        <f t="shared" si="0"/>
        <v>RS01SLBS</v>
      </c>
      <c r="G16" s="219"/>
      <c r="H16" s="213" t="s">
        <v>257</v>
      </c>
      <c r="I16" s="218" t="s">
        <v>657</v>
      </c>
      <c r="J16" s="215" t="str">
        <f t="shared" si="1"/>
        <v>RS01SLBS-LJ01A</v>
      </c>
      <c r="K16" s="218" t="s">
        <v>128</v>
      </c>
      <c r="L16" s="211" t="s">
        <v>671</v>
      </c>
      <c r="M16" s="220" t="s">
        <v>112</v>
      </c>
      <c r="N16" s="220" t="s">
        <v>305</v>
      </c>
      <c r="O16" s="221">
        <v>103</v>
      </c>
      <c r="P16" s="220" t="s">
        <v>678</v>
      </c>
      <c r="Q16" s="218" t="s">
        <v>679</v>
      </c>
      <c r="R16" s="215" t="str">
        <f t="shared" si="2"/>
        <v>RS01SLBS-LJ01A-11-OPTAAC103</v>
      </c>
    </row>
    <row r="17" spans="1:18" s="73" customFormat="1" ht="13.5" customHeight="1" x14ac:dyDescent="0.3">
      <c r="A17" s="219"/>
      <c r="B17" s="211" t="s">
        <v>57</v>
      </c>
      <c r="C17" s="212"/>
      <c r="D17" s="211" t="s">
        <v>75</v>
      </c>
      <c r="E17" s="211" t="s">
        <v>683</v>
      </c>
      <c r="F17" s="212" t="str">
        <f t="shared" si="0"/>
        <v>RS01SLBS</v>
      </c>
      <c r="G17" s="243"/>
      <c r="H17" s="213" t="s">
        <v>257</v>
      </c>
      <c r="I17" s="218" t="s">
        <v>657</v>
      </c>
      <c r="J17" s="215" t="str">
        <f t="shared" si="1"/>
        <v>RS01SLBS-LJ01A</v>
      </c>
      <c r="K17" s="218" t="s">
        <v>129</v>
      </c>
      <c r="L17" s="212" t="s">
        <v>661</v>
      </c>
      <c r="M17" s="220" t="s">
        <v>290</v>
      </c>
      <c r="N17" s="220" t="s">
        <v>309</v>
      </c>
      <c r="O17" s="221">
        <v>101</v>
      </c>
      <c r="P17" s="220" t="s">
        <v>678</v>
      </c>
      <c r="Q17" s="218" t="s">
        <v>679</v>
      </c>
      <c r="R17" s="215" t="str">
        <f t="shared" si="2"/>
        <v>RS01SLBS-LJ01A-12-CTDPFB101</v>
      </c>
    </row>
    <row r="18" spans="1:18" s="73" customFormat="1" ht="13.5" customHeight="1" x14ac:dyDescent="0.3">
      <c r="A18" s="219"/>
      <c r="B18" s="211" t="s">
        <v>57</v>
      </c>
      <c r="C18" s="212"/>
      <c r="D18" s="211" t="s">
        <v>75</v>
      </c>
      <c r="E18" s="211" t="s">
        <v>683</v>
      </c>
      <c r="F18" s="212" t="str">
        <f t="shared" si="0"/>
        <v>RS01SLBS</v>
      </c>
      <c r="G18" s="219"/>
      <c r="H18" s="213" t="s">
        <v>257</v>
      </c>
      <c r="I18" s="218" t="s">
        <v>657</v>
      </c>
      <c r="J18" s="215" t="str">
        <f t="shared" si="1"/>
        <v>RS01SLBS-LJ01A</v>
      </c>
      <c r="K18" s="218" t="s">
        <v>129</v>
      </c>
      <c r="L18" s="212" t="s">
        <v>663</v>
      </c>
      <c r="M18" s="220" t="s">
        <v>177</v>
      </c>
      <c r="N18" s="220" t="s">
        <v>308</v>
      </c>
      <c r="O18" s="221">
        <v>101</v>
      </c>
      <c r="P18" s="218" t="s">
        <v>680</v>
      </c>
      <c r="Q18" s="218" t="s">
        <v>679</v>
      </c>
      <c r="R18" s="215" t="str">
        <f t="shared" si="2"/>
        <v>RS01SLBS-LJ01A-12-DOSTAD101</v>
      </c>
    </row>
    <row r="19" spans="1:18" s="73" customFormat="1" ht="13.5" customHeight="1" x14ac:dyDescent="0.3">
      <c r="A19" s="307"/>
      <c r="B19" s="308"/>
      <c r="C19" s="309"/>
      <c r="D19" s="308"/>
      <c r="E19" s="308"/>
      <c r="F19" s="309"/>
      <c r="G19" s="310"/>
      <c r="H19" s="311"/>
      <c r="I19" s="312"/>
      <c r="J19" s="313"/>
      <c r="K19" s="312"/>
      <c r="L19" s="314"/>
      <c r="M19" s="254">
        <f>COUNTA(M21:M28)+COUNTA(M31:M40)</f>
        <v>18</v>
      </c>
      <c r="N19" s="315"/>
      <c r="O19" s="315"/>
      <c r="P19" s="315"/>
      <c r="Q19" s="315"/>
      <c r="R19" s="316"/>
    </row>
    <row r="20" spans="1:18" s="73" customFormat="1" ht="13.5" customHeight="1" x14ac:dyDescent="0.3">
      <c r="A20" s="219" t="s">
        <v>561</v>
      </c>
      <c r="B20" s="211" t="s">
        <v>57</v>
      </c>
      <c r="C20" s="212" t="s">
        <v>2923</v>
      </c>
      <c r="D20" s="211" t="s">
        <v>75</v>
      </c>
      <c r="E20" s="211" t="s">
        <v>659</v>
      </c>
      <c r="F20" s="212" t="str">
        <f t="shared" ref="F20:F50" si="3">CONCATENATE(B20,D20,E20)</f>
        <v>RS01SBPS</v>
      </c>
      <c r="G20" s="219" t="s">
        <v>564</v>
      </c>
      <c r="H20" s="213" t="s">
        <v>320</v>
      </c>
      <c r="I20" s="218" t="s">
        <v>657</v>
      </c>
      <c r="J20" s="215" t="str">
        <f t="shared" ref="J20:J39" si="4">CONCATENATE(B20,D20,E20,"-",H20,I20)</f>
        <v>RS01SBPS-PC01A</v>
      </c>
      <c r="K20" s="218"/>
      <c r="L20" s="212"/>
      <c r="M20" s="220"/>
      <c r="N20" s="220"/>
      <c r="O20" s="221"/>
      <c r="P20" s="218"/>
      <c r="Q20" s="218" t="s">
        <v>239</v>
      </c>
      <c r="R20" s="227" t="str">
        <f>CONCATENATE(B20,D20,E20,"-",H20,I20)</f>
        <v>RS01SBPS-PC01A</v>
      </c>
    </row>
    <row r="21" spans="1:18" s="73" customFormat="1" ht="13.5" customHeight="1" x14ac:dyDescent="0.3">
      <c r="A21" s="219"/>
      <c r="B21" s="211" t="s">
        <v>57</v>
      </c>
      <c r="C21" s="212"/>
      <c r="D21" s="211" t="s">
        <v>75</v>
      </c>
      <c r="E21" s="211" t="s">
        <v>659</v>
      </c>
      <c r="F21" s="212" t="str">
        <f t="shared" si="3"/>
        <v>RS01SBPS</v>
      </c>
      <c r="G21" s="219"/>
      <c r="H21" s="213" t="s">
        <v>320</v>
      </c>
      <c r="I21" s="218" t="s">
        <v>657</v>
      </c>
      <c r="J21" s="215" t="str">
        <f t="shared" si="4"/>
        <v>RS01SBPS-PC01A</v>
      </c>
      <c r="K21" s="218" t="s">
        <v>379</v>
      </c>
      <c r="L21" s="212" t="s">
        <v>661</v>
      </c>
      <c r="M21" s="220" t="s">
        <v>290</v>
      </c>
      <c r="N21" s="220" t="s">
        <v>195</v>
      </c>
      <c r="O21" s="221">
        <v>103</v>
      </c>
      <c r="P21" s="218" t="s">
        <v>662</v>
      </c>
      <c r="Q21" s="218" t="s">
        <v>239</v>
      </c>
      <c r="R21" s="227" t="str">
        <f t="shared" ref="R21:R50" si="5">CONCATENATE(B21,D21,E21,"-",H21,I21,"-",K21,"-",M21,N21,O21)</f>
        <v>RS01SBPS-PC01A-4A-CTDPFA103</v>
      </c>
    </row>
    <row r="22" spans="1:18" s="73" customFormat="1" ht="13.5" customHeight="1" x14ac:dyDescent="0.3">
      <c r="A22" s="219"/>
      <c r="B22" s="211" t="s">
        <v>57</v>
      </c>
      <c r="C22" s="212"/>
      <c r="D22" s="211" t="s">
        <v>75</v>
      </c>
      <c r="E22" s="211" t="s">
        <v>659</v>
      </c>
      <c r="F22" s="212" t="str">
        <f t="shared" si="3"/>
        <v>RS01SBPS</v>
      </c>
      <c r="G22" s="219"/>
      <c r="H22" s="213" t="s">
        <v>320</v>
      </c>
      <c r="I22" s="218" t="s">
        <v>657</v>
      </c>
      <c r="J22" s="215" t="str">
        <f t="shared" si="4"/>
        <v>RS01SBPS-PC01A</v>
      </c>
      <c r="K22" s="218" t="s">
        <v>379</v>
      </c>
      <c r="L22" s="212" t="s">
        <v>663</v>
      </c>
      <c r="M22" s="220" t="s">
        <v>177</v>
      </c>
      <c r="N22" s="220" t="s">
        <v>308</v>
      </c>
      <c r="O22" s="221">
        <v>103</v>
      </c>
      <c r="P22" s="218" t="s">
        <v>662</v>
      </c>
      <c r="Q22" s="218" t="s">
        <v>239</v>
      </c>
      <c r="R22" s="227" t="str">
        <f t="shared" si="5"/>
        <v>RS01SBPS-PC01A-4A-DOSTAD103</v>
      </c>
    </row>
    <row r="23" spans="1:18" s="73" customFormat="1" ht="13.5" customHeight="1" x14ac:dyDescent="0.3">
      <c r="A23" s="219"/>
      <c r="B23" s="211" t="s">
        <v>57</v>
      </c>
      <c r="C23" s="212"/>
      <c r="D23" s="211" t="s">
        <v>75</v>
      </c>
      <c r="E23" s="211" t="s">
        <v>659</v>
      </c>
      <c r="F23" s="212" t="str">
        <f t="shared" si="3"/>
        <v>RS01SBPS</v>
      </c>
      <c r="G23" s="219"/>
      <c r="H23" s="213" t="s">
        <v>320</v>
      </c>
      <c r="I23" s="218" t="s">
        <v>657</v>
      </c>
      <c r="J23" s="215" t="str">
        <f t="shared" si="4"/>
        <v>RS01SBPS-PC01A</v>
      </c>
      <c r="K23" s="218" t="s">
        <v>380</v>
      </c>
      <c r="L23" s="212" t="s">
        <v>664</v>
      </c>
      <c r="M23" s="220" t="s">
        <v>97</v>
      </c>
      <c r="N23" s="220" t="s">
        <v>195</v>
      </c>
      <c r="O23" s="221">
        <v>102</v>
      </c>
      <c r="P23" s="218" t="s">
        <v>662</v>
      </c>
      <c r="Q23" s="218" t="s">
        <v>239</v>
      </c>
      <c r="R23" s="227" t="str">
        <f t="shared" si="5"/>
        <v>RS01SBPS-PC01A-4B-PHSENA102</v>
      </c>
    </row>
    <row r="24" spans="1:18" s="73" customFormat="1" ht="13.5" customHeight="1" x14ac:dyDescent="0.3">
      <c r="A24" s="219"/>
      <c r="B24" s="211" t="s">
        <v>57</v>
      </c>
      <c r="C24" s="212"/>
      <c r="D24" s="211" t="s">
        <v>75</v>
      </c>
      <c r="E24" s="211" t="s">
        <v>659</v>
      </c>
      <c r="F24" s="212" t="str">
        <f t="shared" si="3"/>
        <v>RS01SBPS</v>
      </c>
      <c r="G24" s="219"/>
      <c r="H24" s="213" t="s">
        <v>320</v>
      </c>
      <c r="I24" s="218" t="s">
        <v>657</v>
      </c>
      <c r="J24" s="215" t="str">
        <f t="shared" si="4"/>
        <v>RS01SBPS-PC01A</v>
      </c>
      <c r="K24" s="218" t="s">
        <v>389</v>
      </c>
      <c r="L24" s="212" t="s">
        <v>665</v>
      </c>
      <c r="M24" s="220" t="s">
        <v>108</v>
      </c>
      <c r="N24" s="220" t="s">
        <v>308</v>
      </c>
      <c r="O24" s="221">
        <v>103</v>
      </c>
      <c r="P24" s="218" t="s">
        <v>662</v>
      </c>
      <c r="Q24" s="218" t="s">
        <v>239</v>
      </c>
      <c r="R24" s="227" t="str">
        <f t="shared" si="5"/>
        <v>RS01SBPS-PC01A-4C-FLORDD103</v>
      </c>
    </row>
    <row r="25" spans="1:18" s="73" customFormat="1" ht="13.5" customHeight="1" x14ac:dyDescent="0.3">
      <c r="A25" s="219"/>
      <c r="B25" s="211" t="s">
        <v>57</v>
      </c>
      <c r="C25" s="212"/>
      <c r="D25" s="211" t="s">
        <v>75</v>
      </c>
      <c r="E25" s="211" t="s">
        <v>659</v>
      </c>
      <c r="F25" s="212" t="str">
        <f t="shared" si="3"/>
        <v>RS01SBPS</v>
      </c>
      <c r="G25" s="219"/>
      <c r="H25" s="213" t="s">
        <v>320</v>
      </c>
      <c r="I25" s="218" t="s">
        <v>657</v>
      </c>
      <c r="J25" s="215" t="str">
        <f t="shared" si="4"/>
        <v>RS01SBPS-PC01A</v>
      </c>
      <c r="K25" s="218" t="s">
        <v>78</v>
      </c>
      <c r="L25" s="212" t="s">
        <v>666</v>
      </c>
      <c r="M25" s="220" t="s">
        <v>139</v>
      </c>
      <c r="N25" s="220" t="s">
        <v>308</v>
      </c>
      <c r="O25" s="221">
        <v>102</v>
      </c>
      <c r="P25" s="218" t="s">
        <v>662</v>
      </c>
      <c r="Q25" s="218" t="s">
        <v>239</v>
      </c>
      <c r="R25" s="227" t="str">
        <f t="shared" si="5"/>
        <v>RS01SBPS-PC01A-05-ADCPTD102</v>
      </c>
    </row>
    <row r="26" spans="1:18" s="73" customFormat="1" ht="13.5" customHeight="1" x14ac:dyDescent="0.3">
      <c r="A26" s="219"/>
      <c r="B26" s="211" t="s">
        <v>57</v>
      </c>
      <c r="C26" s="212"/>
      <c r="D26" s="211" t="s">
        <v>75</v>
      </c>
      <c r="E26" s="211" t="s">
        <v>659</v>
      </c>
      <c r="F26" s="212" t="str">
        <f t="shared" si="3"/>
        <v>RS01SBPS</v>
      </c>
      <c r="G26" s="219"/>
      <c r="H26" s="213" t="s">
        <v>320</v>
      </c>
      <c r="I26" s="218" t="s">
        <v>657</v>
      </c>
      <c r="J26" s="215" t="str">
        <f t="shared" si="4"/>
        <v>RS01SBPS-PC01A</v>
      </c>
      <c r="K26" s="218" t="s">
        <v>91</v>
      </c>
      <c r="L26" s="212" t="s">
        <v>220</v>
      </c>
      <c r="M26" s="220" t="s">
        <v>220</v>
      </c>
      <c r="N26" s="220" t="s">
        <v>195</v>
      </c>
      <c r="O26" s="221">
        <v>101</v>
      </c>
      <c r="P26" s="218" t="s">
        <v>662</v>
      </c>
      <c r="Q26" s="218" t="s">
        <v>239</v>
      </c>
      <c r="R26" s="227" t="str">
        <f t="shared" si="5"/>
        <v>RS01SBPS-PC01A-06-VADCPA101</v>
      </c>
    </row>
    <row r="27" spans="1:18" s="73" customFormat="1" ht="13.5" customHeight="1" x14ac:dyDescent="0.3">
      <c r="A27" s="219"/>
      <c r="B27" s="211" t="s">
        <v>57</v>
      </c>
      <c r="C27" s="212"/>
      <c r="D27" s="211" t="s">
        <v>75</v>
      </c>
      <c r="E27" s="211" t="s">
        <v>659</v>
      </c>
      <c r="F27" s="212" t="str">
        <f t="shared" si="3"/>
        <v>RS01SBPS</v>
      </c>
      <c r="G27" s="219"/>
      <c r="H27" s="213" t="s">
        <v>320</v>
      </c>
      <c r="I27" s="218" t="s">
        <v>657</v>
      </c>
      <c r="J27" s="215" t="str">
        <f t="shared" si="4"/>
        <v>RS01SBPS-PC01A</v>
      </c>
      <c r="K27" s="218" t="s">
        <v>92</v>
      </c>
      <c r="L27" s="212" t="s">
        <v>667</v>
      </c>
      <c r="M27" s="220" t="s">
        <v>103</v>
      </c>
      <c r="N27" s="220" t="s">
        <v>305</v>
      </c>
      <c r="O27" s="221">
        <v>102</v>
      </c>
      <c r="P27" s="218" t="s">
        <v>662</v>
      </c>
      <c r="Q27" s="218" t="s">
        <v>239</v>
      </c>
      <c r="R27" s="227" t="str">
        <f t="shared" si="5"/>
        <v>RS01SBPS-PC01A-07-CAMDSC102</v>
      </c>
    </row>
    <row r="28" spans="1:18" s="73" customFormat="1" ht="13.5" customHeight="1" x14ac:dyDescent="0.3">
      <c r="A28" s="219"/>
      <c r="B28" s="211" t="s">
        <v>57</v>
      </c>
      <c r="C28" s="212"/>
      <c r="D28" s="211" t="s">
        <v>75</v>
      </c>
      <c r="E28" s="211" t="s">
        <v>659</v>
      </c>
      <c r="F28" s="212" t="str">
        <f t="shared" si="3"/>
        <v>RS01SBPS</v>
      </c>
      <c r="G28" s="219"/>
      <c r="H28" s="213" t="s">
        <v>320</v>
      </c>
      <c r="I28" s="218" t="s">
        <v>657</v>
      </c>
      <c r="J28" s="215" t="str">
        <f t="shared" si="4"/>
        <v>RS01SBPS-PC01A</v>
      </c>
      <c r="K28" s="218" t="s">
        <v>93</v>
      </c>
      <c r="L28" s="212" t="s">
        <v>668</v>
      </c>
      <c r="M28" s="220" t="s">
        <v>272</v>
      </c>
      <c r="N28" s="220" t="s">
        <v>195</v>
      </c>
      <c r="O28" s="221">
        <v>103</v>
      </c>
      <c r="P28" s="218" t="s">
        <v>662</v>
      </c>
      <c r="Q28" s="218" t="s">
        <v>239</v>
      </c>
      <c r="R28" s="227" t="str">
        <f t="shared" si="5"/>
        <v>RS01SBPS-PC01A-08-HYDBBA103</v>
      </c>
    </row>
    <row r="29" spans="1:18" s="73" customFormat="1" ht="13.5" customHeight="1" x14ac:dyDescent="0.3">
      <c r="A29" s="219"/>
      <c r="B29" s="211" t="s">
        <v>57</v>
      </c>
      <c r="C29" s="212"/>
      <c r="D29" s="211" t="s">
        <v>75</v>
      </c>
      <c r="E29" s="211" t="s">
        <v>659</v>
      </c>
      <c r="F29" s="212" t="str">
        <f t="shared" si="3"/>
        <v>RS01SBPS</v>
      </c>
      <c r="G29" s="219" t="s">
        <v>566</v>
      </c>
      <c r="H29" s="213" t="s">
        <v>436</v>
      </c>
      <c r="I29" s="218" t="s">
        <v>657</v>
      </c>
      <c r="J29" s="215" t="str">
        <f t="shared" si="4"/>
        <v>RS01SBPS-SC01A</v>
      </c>
      <c r="K29" s="218"/>
      <c r="L29" s="212"/>
      <c r="M29" s="220"/>
      <c r="N29" s="220"/>
      <c r="O29" s="221"/>
      <c r="P29" s="218"/>
      <c r="Q29" s="218" t="s">
        <v>239</v>
      </c>
      <c r="R29" s="227" t="str">
        <f>CONCATENATE(B29,D29,E29,"-",H29,I29)</f>
        <v>RS01SBPS-SC01A</v>
      </c>
    </row>
    <row r="30" spans="1:18" s="73" customFormat="1" ht="13.5" customHeight="1" x14ac:dyDescent="0.3">
      <c r="A30" s="219"/>
      <c r="B30" s="211" t="s">
        <v>57</v>
      </c>
      <c r="C30" s="212"/>
      <c r="D30" s="211" t="s">
        <v>75</v>
      </c>
      <c r="E30" s="211" t="s">
        <v>659</v>
      </c>
      <c r="F30" s="212" t="str">
        <f t="shared" si="3"/>
        <v>RS01SBPS</v>
      </c>
      <c r="G30" s="219" t="s">
        <v>2974</v>
      </c>
      <c r="H30" s="213" t="s">
        <v>340</v>
      </c>
      <c r="I30" s="218" t="s">
        <v>657</v>
      </c>
      <c r="J30" s="215" t="str">
        <f t="shared" si="4"/>
        <v>RS01SBPS-SF01A</v>
      </c>
      <c r="K30" s="218"/>
      <c r="L30" s="212"/>
      <c r="M30" s="220"/>
      <c r="N30" s="220"/>
      <c r="O30" s="221"/>
      <c r="P30" s="218" t="s">
        <v>669</v>
      </c>
      <c r="Q30" s="218" t="s">
        <v>239</v>
      </c>
      <c r="R30" s="227" t="str">
        <f>CONCATENATE(B30,D30,E30,"-",H30,I30)</f>
        <v>RS01SBPS-SF01A</v>
      </c>
    </row>
    <row r="31" spans="1:18" s="73" customFormat="1" ht="13.5" customHeight="1" x14ac:dyDescent="0.3">
      <c r="A31" s="219"/>
      <c r="B31" s="211" t="s">
        <v>57</v>
      </c>
      <c r="C31" s="212"/>
      <c r="D31" s="211" t="s">
        <v>75</v>
      </c>
      <c r="E31" s="211" t="s">
        <v>659</v>
      </c>
      <c r="F31" s="212" t="str">
        <f t="shared" si="3"/>
        <v>RS01SBPS</v>
      </c>
      <c r="G31" s="219"/>
      <c r="H31" s="213" t="s">
        <v>340</v>
      </c>
      <c r="I31" s="218" t="s">
        <v>657</v>
      </c>
      <c r="J31" s="215" t="str">
        <f t="shared" si="4"/>
        <v>RS01SBPS-SF01A</v>
      </c>
      <c r="K31" s="218" t="s">
        <v>381</v>
      </c>
      <c r="L31" s="212" t="s">
        <v>661</v>
      </c>
      <c r="M31" s="220" t="s">
        <v>290</v>
      </c>
      <c r="N31" s="220" t="s">
        <v>195</v>
      </c>
      <c r="O31" s="221">
        <v>102</v>
      </c>
      <c r="P31" s="218" t="s">
        <v>669</v>
      </c>
      <c r="Q31" s="218" t="s">
        <v>239</v>
      </c>
      <c r="R31" s="227" t="str">
        <f t="shared" si="5"/>
        <v>RS01SBPS-SF01A-2A-CTDPFA102</v>
      </c>
    </row>
    <row r="32" spans="1:18" s="73" customFormat="1" ht="13.5" customHeight="1" x14ac:dyDescent="0.3">
      <c r="A32" s="219"/>
      <c r="B32" s="211" t="s">
        <v>57</v>
      </c>
      <c r="C32" s="212"/>
      <c r="D32" s="211" t="s">
        <v>75</v>
      </c>
      <c r="E32" s="211" t="s">
        <v>659</v>
      </c>
      <c r="F32" s="212" t="str">
        <f t="shared" si="3"/>
        <v>RS01SBPS</v>
      </c>
      <c r="G32" s="219"/>
      <c r="H32" s="213" t="s">
        <v>340</v>
      </c>
      <c r="I32" s="218" t="s">
        <v>657</v>
      </c>
      <c r="J32" s="215" t="str">
        <f t="shared" si="4"/>
        <v>RS01SBPS-SF01A</v>
      </c>
      <c r="K32" s="218" t="s">
        <v>381</v>
      </c>
      <c r="L32" s="212" t="s">
        <v>663</v>
      </c>
      <c r="M32" s="220" t="s">
        <v>176</v>
      </c>
      <c r="N32" s="220" t="s">
        <v>195</v>
      </c>
      <c r="O32" s="221">
        <v>102</v>
      </c>
      <c r="P32" s="218" t="s">
        <v>669</v>
      </c>
      <c r="Q32" s="218" t="s">
        <v>239</v>
      </c>
      <c r="R32" s="227" t="str">
        <f t="shared" si="5"/>
        <v>RS01SBPS-SF01A-2A-DOFSTA102</v>
      </c>
    </row>
    <row r="33" spans="1:18" s="73" customFormat="1" ht="13.5" customHeight="1" x14ac:dyDescent="0.3">
      <c r="A33" s="219"/>
      <c r="B33" s="211" t="s">
        <v>57</v>
      </c>
      <c r="C33" s="212"/>
      <c r="D33" s="211" t="s">
        <v>75</v>
      </c>
      <c r="E33" s="211" t="s">
        <v>659</v>
      </c>
      <c r="F33" s="212" t="str">
        <f t="shared" si="3"/>
        <v>RS01SBPS</v>
      </c>
      <c r="G33" s="219"/>
      <c r="H33" s="213" t="s">
        <v>340</v>
      </c>
      <c r="I33" s="218" t="s">
        <v>657</v>
      </c>
      <c r="J33" s="215" t="str">
        <f t="shared" si="4"/>
        <v>RS01SBPS-SF01A</v>
      </c>
      <c r="K33" s="218" t="s">
        <v>670</v>
      </c>
      <c r="L33" s="212" t="s">
        <v>664</v>
      </c>
      <c r="M33" s="220" t="s">
        <v>97</v>
      </c>
      <c r="N33" s="220" t="s">
        <v>195</v>
      </c>
      <c r="O33" s="221">
        <v>101</v>
      </c>
      <c r="P33" s="218" t="s">
        <v>669</v>
      </c>
      <c r="Q33" s="218" t="s">
        <v>239</v>
      </c>
      <c r="R33" s="227" t="str">
        <f t="shared" si="5"/>
        <v>RS01SBPS-SF01A-2D-PHSENA101</v>
      </c>
    </row>
    <row r="34" spans="1:18" s="73" customFormat="1" ht="13.5" customHeight="1" x14ac:dyDescent="0.3">
      <c r="A34" s="219"/>
      <c r="B34" s="211" t="s">
        <v>57</v>
      </c>
      <c r="C34" s="212"/>
      <c r="D34" s="211" t="s">
        <v>75</v>
      </c>
      <c r="E34" s="211" t="s">
        <v>659</v>
      </c>
      <c r="F34" s="212" t="str">
        <f t="shared" si="3"/>
        <v>RS01SBPS</v>
      </c>
      <c r="G34" s="219"/>
      <c r="H34" s="213" t="s">
        <v>340</v>
      </c>
      <c r="I34" s="218" t="s">
        <v>657</v>
      </c>
      <c r="J34" s="215" t="str">
        <f t="shared" si="4"/>
        <v>RS01SBPS-SF01A</v>
      </c>
      <c r="K34" s="218" t="s">
        <v>384</v>
      </c>
      <c r="L34" s="212" t="s">
        <v>665</v>
      </c>
      <c r="M34" s="220" t="s">
        <v>268</v>
      </c>
      <c r="N34" s="220" t="s">
        <v>308</v>
      </c>
      <c r="O34" s="221">
        <v>101</v>
      </c>
      <c r="P34" s="218" t="s">
        <v>669</v>
      </c>
      <c r="Q34" s="218" t="s">
        <v>239</v>
      </c>
      <c r="R34" s="227" t="str">
        <f t="shared" si="5"/>
        <v>RS01SBPS-SF01A-3A-FLORTD101</v>
      </c>
    </row>
    <row r="35" spans="1:18" s="73" customFormat="1" ht="13.5" customHeight="1" x14ac:dyDescent="0.3">
      <c r="A35" s="219"/>
      <c r="B35" s="211" t="s">
        <v>57</v>
      </c>
      <c r="C35" s="212"/>
      <c r="D35" s="211" t="s">
        <v>75</v>
      </c>
      <c r="E35" s="211" t="s">
        <v>659</v>
      </c>
      <c r="F35" s="212" t="str">
        <f t="shared" si="3"/>
        <v>RS01SBPS</v>
      </c>
      <c r="G35" s="219"/>
      <c r="H35" s="213" t="s">
        <v>340</v>
      </c>
      <c r="I35" s="218" t="s">
        <v>657</v>
      </c>
      <c r="J35" s="215" t="str">
        <f t="shared" si="4"/>
        <v>RS01SBPS-SF01A</v>
      </c>
      <c r="K35" s="218" t="s">
        <v>382</v>
      </c>
      <c r="L35" s="212" t="s">
        <v>671</v>
      </c>
      <c r="M35" s="220" t="s">
        <v>112</v>
      </c>
      <c r="N35" s="220" t="s">
        <v>308</v>
      </c>
      <c r="O35" s="221">
        <v>101</v>
      </c>
      <c r="P35" s="218" t="s">
        <v>669</v>
      </c>
      <c r="Q35" s="218" t="s">
        <v>239</v>
      </c>
      <c r="R35" s="227" t="str">
        <f t="shared" si="5"/>
        <v>RS01SBPS-SF01A-3B-OPTAAD101</v>
      </c>
    </row>
    <row r="36" spans="1:18" s="73" customFormat="1" ht="13.5" customHeight="1" x14ac:dyDescent="0.3">
      <c r="A36" s="219"/>
      <c r="B36" s="211" t="s">
        <v>57</v>
      </c>
      <c r="C36" s="212"/>
      <c r="D36" s="211" t="s">
        <v>75</v>
      </c>
      <c r="E36" s="211" t="s">
        <v>659</v>
      </c>
      <c r="F36" s="212" t="str">
        <f t="shared" si="3"/>
        <v>RS01SBPS</v>
      </c>
      <c r="G36" s="219"/>
      <c r="H36" s="213" t="s">
        <v>340</v>
      </c>
      <c r="I36" s="218" t="s">
        <v>657</v>
      </c>
      <c r="J36" s="215" t="str">
        <f t="shared" si="4"/>
        <v>RS01SBPS-SF01A</v>
      </c>
      <c r="K36" s="218" t="s">
        <v>386</v>
      </c>
      <c r="L36" s="212" t="s">
        <v>165</v>
      </c>
      <c r="M36" s="220" t="s">
        <v>178</v>
      </c>
      <c r="N36" s="220" t="s">
        <v>195</v>
      </c>
      <c r="O36" s="221">
        <v>101</v>
      </c>
      <c r="P36" s="218" t="s">
        <v>669</v>
      </c>
      <c r="Q36" s="218" t="s">
        <v>239</v>
      </c>
      <c r="R36" s="227" t="str">
        <f t="shared" si="5"/>
        <v>RS01SBPS-SF01A-3C-PARADA101</v>
      </c>
    </row>
    <row r="37" spans="1:18" s="73" customFormat="1" ht="13.5" customHeight="1" x14ac:dyDescent="0.3">
      <c r="A37" s="219"/>
      <c r="B37" s="211" t="s">
        <v>57</v>
      </c>
      <c r="C37" s="212"/>
      <c r="D37" s="211" t="s">
        <v>75</v>
      </c>
      <c r="E37" s="211" t="s">
        <v>659</v>
      </c>
      <c r="F37" s="212" t="str">
        <f t="shared" si="3"/>
        <v>RS01SBPS</v>
      </c>
      <c r="G37" s="219"/>
      <c r="H37" s="213" t="s">
        <v>340</v>
      </c>
      <c r="I37" s="218" t="s">
        <v>657</v>
      </c>
      <c r="J37" s="215" t="str">
        <f t="shared" si="4"/>
        <v>RS01SBPS-SF01A</v>
      </c>
      <c r="K37" s="218" t="s">
        <v>383</v>
      </c>
      <c r="L37" s="212" t="s">
        <v>672</v>
      </c>
      <c r="M37" s="220" t="s">
        <v>273</v>
      </c>
      <c r="N37" s="220" t="s">
        <v>195</v>
      </c>
      <c r="O37" s="221">
        <v>101</v>
      </c>
      <c r="P37" s="218" t="s">
        <v>669</v>
      </c>
      <c r="Q37" s="218" t="s">
        <v>239</v>
      </c>
      <c r="R37" s="227" t="str">
        <f t="shared" si="5"/>
        <v>RS01SBPS-SF01A-3D-SPKIRA101</v>
      </c>
    </row>
    <row r="38" spans="1:18" s="73" customFormat="1" ht="13.5" customHeight="1" x14ac:dyDescent="0.3">
      <c r="A38" s="219"/>
      <c r="B38" s="211" t="s">
        <v>57</v>
      </c>
      <c r="C38" s="212"/>
      <c r="D38" s="211" t="s">
        <v>75</v>
      </c>
      <c r="E38" s="211" t="s">
        <v>659</v>
      </c>
      <c r="F38" s="212" t="str">
        <f t="shared" si="3"/>
        <v>RS01SBPS</v>
      </c>
      <c r="G38" s="219"/>
      <c r="H38" s="213" t="s">
        <v>340</v>
      </c>
      <c r="I38" s="218" t="s">
        <v>657</v>
      </c>
      <c r="J38" s="215" t="str">
        <f t="shared" si="4"/>
        <v>RS01SBPS-SF01A</v>
      </c>
      <c r="K38" s="218" t="s">
        <v>379</v>
      </c>
      <c r="L38" s="212" t="s">
        <v>673</v>
      </c>
      <c r="M38" s="220" t="s">
        <v>175</v>
      </c>
      <c r="N38" s="220" t="s">
        <v>195</v>
      </c>
      <c r="O38" s="221">
        <v>101</v>
      </c>
      <c r="P38" s="218" t="s">
        <v>669</v>
      </c>
      <c r="Q38" s="218" t="s">
        <v>239</v>
      </c>
      <c r="R38" s="227" t="str">
        <f t="shared" si="5"/>
        <v>RS01SBPS-SF01A-4A-NUTNRA101</v>
      </c>
    </row>
    <row r="39" spans="1:18" s="73" customFormat="1" ht="13.5" customHeight="1" x14ac:dyDescent="0.3">
      <c r="A39" s="219"/>
      <c r="B39" s="211" t="s">
        <v>57</v>
      </c>
      <c r="C39" s="212"/>
      <c r="D39" s="211" t="s">
        <v>75</v>
      </c>
      <c r="E39" s="211" t="s">
        <v>659</v>
      </c>
      <c r="F39" s="212" t="str">
        <f t="shared" si="3"/>
        <v>RS01SBPS</v>
      </c>
      <c r="G39" s="219"/>
      <c r="H39" s="213" t="s">
        <v>340</v>
      </c>
      <c r="I39" s="218" t="s">
        <v>657</v>
      </c>
      <c r="J39" s="215" t="str">
        <f t="shared" si="4"/>
        <v>RS01SBPS-SF01A</v>
      </c>
      <c r="K39" s="218" t="s">
        <v>380</v>
      </c>
      <c r="L39" s="212" t="s">
        <v>674</v>
      </c>
      <c r="M39" s="220" t="s">
        <v>214</v>
      </c>
      <c r="N39" s="220" t="s">
        <v>308</v>
      </c>
      <c r="O39" s="221">
        <v>102</v>
      </c>
      <c r="P39" s="218" t="s">
        <v>669</v>
      </c>
      <c r="Q39" s="218" t="s">
        <v>239</v>
      </c>
      <c r="R39" s="227" t="str">
        <f t="shared" si="5"/>
        <v>RS01SBPS-SF01A-4B-VELPTD102</v>
      </c>
    </row>
    <row r="40" spans="1:18" s="73" customFormat="1" ht="13.5" customHeight="1" x14ac:dyDescent="0.3">
      <c r="A40" s="219"/>
      <c r="B40" s="211" t="s">
        <v>57</v>
      </c>
      <c r="C40" s="212"/>
      <c r="D40" s="211" t="s">
        <v>75</v>
      </c>
      <c r="E40" s="211" t="s">
        <v>659</v>
      </c>
      <c r="F40" s="212" t="str">
        <f>CONCATENATE(B40,D40,E40)</f>
        <v>RS01SBPS</v>
      </c>
      <c r="G40" s="219"/>
      <c r="H40" s="213" t="s">
        <v>340</v>
      </c>
      <c r="I40" s="218" t="s">
        <v>657</v>
      </c>
      <c r="J40" s="215" t="str">
        <f>CONCATENATE(B40,D40,E40,"-",H40,I40)</f>
        <v>RS01SBPS-SF01A</v>
      </c>
      <c r="K40" s="218" t="s">
        <v>385</v>
      </c>
      <c r="L40" s="212" t="s">
        <v>748</v>
      </c>
      <c r="M40" s="220" t="s">
        <v>15</v>
      </c>
      <c r="N40" s="220" t="s">
        <v>195</v>
      </c>
      <c r="O40" s="221">
        <v>101</v>
      </c>
      <c r="P40" s="218" t="s">
        <v>669</v>
      </c>
      <c r="Q40" s="218" t="s">
        <v>239</v>
      </c>
      <c r="R40" s="215" t="str">
        <f t="shared" si="5"/>
        <v>RS01SBPS-SF01A-4F-PCO2WA101</v>
      </c>
    </row>
    <row r="41" spans="1:18" s="73" customFormat="1" ht="13.5" customHeight="1" x14ac:dyDescent="0.3">
      <c r="A41" s="307"/>
      <c r="B41" s="308"/>
      <c r="C41" s="309"/>
      <c r="D41" s="308"/>
      <c r="E41" s="308"/>
      <c r="F41" s="309"/>
      <c r="G41" s="310"/>
      <c r="H41" s="311"/>
      <c r="I41" s="312"/>
      <c r="J41" s="313"/>
      <c r="K41" s="312"/>
      <c r="L41" s="314"/>
      <c r="M41" s="254">
        <f>COUNTA(M44:M50)</f>
        <v>7</v>
      </c>
      <c r="N41" s="315"/>
      <c r="O41" s="315"/>
      <c r="P41" s="315"/>
      <c r="Q41" s="315"/>
      <c r="R41" s="316"/>
    </row>
    <row r="42" spans="1:18" s="73" customFormat="1" ht="13.5" customHeight="1" x14ac:dyDescent="0.3">
      <c r="A42" s="219" t="s">
        <v>561</v>
      </c>
      <c r="B42" s="211" t="s">
        <v>57</v>
      </c>
      <c r="C42" s="212" t="s">
        <v>254</v>
      </c>
      <c r="D42" s="211" t="s">
        <v>75</v>
      </c>
      <c r="E42" s="211" t="s">
        <v>681</v>
      </c>
      <c r="F42" s="212" t="str">
        <f t="shared" si="3"/>
        <v>RS01SBPD</v>
      </c>
      <c r="G42" s="219" t="s">
        <v>2975</v>
      </c>
      <c r="H42" s="213" t="s">
        <v>437</v>
      </c>
      <c r="I42" s="218" t="s">
        <v>657</v>
      </c>
      <c r="J42" s="215" t="str">
        <f t="shared" ref="J42:J50" si="6">CONCATENATE(B42,D42,E42,"-",H42,I42)</f>
        <v>RS01SBPD-PD01A</v>
      </c>
      <c r="K42" s="218"/>
      <c r="L42" s="212"/>
      <c r="M42" s="220"/>
      <c r="N42" s="220"/>
      <c r="O42" s="221"/>
      <c r="P42" s="218"/>
      <c r="Q42" s="218" t="s">
        <v>660</v>
      </c>
      <c r="R42" s="227" t="str">
        <f>CONCATENATE(B42,D42,E42,"-",H42,I42)</f>
        <v>RS01SBPD-PD01A</v>
      </c>
    </row>
    <row r="43" spans="1:18" s="73" customFormat="1" ht="13.5" customHeight="1" x14ac:dyDescent="0.3">
      <c r="A43" s="219"/>
      <c r="B43" s="211" t="s">
        <v>57</v>
      </c>
      <c r="C43" s="212"/>
      <c r="D43" s="211" t="s">
        <v>75</v>
      </c>
      <c r="E43" s="211" t="s">
        <v>681</v>
      </c>
      <c r="F43" s="212" t="str">
        <f t="shared" si="3"/>
        <v>RS01SBPD</v>
      </c>
      <c r="G43" s="219" t="s">
        <v>570</v>
      </c>
      <c r="H43" s="213" t="s">
        <v>299</v>
      </c>
      <c r="I43" s="218" t="s">
        <v>657</v>
      </c>
      <c r="J43" s="215" t="str">
        <f t="shared" si="6"/>
        <v>RS01SBPD-DP01A</v>
      </c>
      <c r="K43" s="218"/>
      <c r="L43" s="212"/>
      <c r="M43" s="220"/>
      <c r="N43" s="220"/>
      <c r="O43" s="221"/>
      <c r="P43" s="218"/>
      <c r="Q43" s="218" t="s">
        <v>660</v>
      </c>
      <c r="R43" s="227" t="str">
        <f>CONCATENATE(B43,D43,E43,"-",H43,I43)</f>
        <v>RS01SBPD-DP01A</v>
      </c>
    </row>
    <row r="44" spans="1:18" s="73" customFormat="1" ht="13.5" customHeight="1" x14ac:dyDescent="0.3">
      <c r="A44" s="219"/>
      <c r="B44" s="211" t="s">
        <v>57</v>
      </c>
      <c r="C44" s="212"/>
      <c r="D44" s="211" t="s">
        <v>75</v>
      </c>
      <c r="E44" s="211" t="s">
        <v>681</v>
      </c>
      <c r="F44" s="212" t="str">
        <f t="shared" si="3"/>
        <v>RS01SBPD</v>
      </c>
      <c r="G44" s="212"/>
      <c r="H44" s="213" t="s">
        <v>299</v>
      </c>
      <c r="I44" s="218" t="s">
        <v>657</v>
      </c>
      <c r="J44" s="215" t="str">
        <f t="shared" si="6"/>
        <v>RS01SBPD-DP01A</v>
      </c>
      <c r="K44" s="218" t="s">
        <v>373</v>
      </c>
      <c r="L44" s="211" t="s">
        <v>865</v>
      </c>
      <c r="M44" s="220" t="s">
        <v>872</v>
      </c>
      <c r="N44" s="220">
        <v>0</v>
      </c>
      <c r="O44" s="221" t="s">
        <v>357</v>
      </c>
      <c r="P44" s="218" t="s">
        <v>682</v>
      </c>
      <c r="Q44" s="218" t="s">
        <v>660</v>
      </c>
      <c r="R44" s="215" t="str">
        <f>CONCATENATE(B44,D44,E44,"-",H44,I44,"-",K44,"-",M44,N44,O44)</f>
        <v>RS01SBPD-DP01A-00-ENG000000</v>
      </c>
    </row>
    <row r="45" spans="1:18" s="73" customFormat="1" ht="13.5" customHeight="1" x14ac:dyDescent="0.3">
      <c r="A45" s="219"/>
      <c r="B45" s="211" t="s">
        <v>57</v>
      </c>
      <c r="C45" s="212"/>
      <c r="D45" s="211" t="s">
        <v>75</v>
      </c>
      <c r="E45" s="211" t="s">
        <v>681</v>
      </c>
      <c r="F45" s="212" t="str">
        <f t="shared" si="3"/>
        <v>RS01SBPD</v>
      </c>
      <c r="G45" s="219"/>
      <c r="H45" s="213" t="s">
        <v>299</v>
      </c>
      <c r="I45" s="218" t="s">
        <v>657</v>
      </c>
      <c r="J45" s="215" t="str">
        <f t="shared" si="6"/>
        <v>RS01SBPD-DP01A</v>
      </c>
      <c r="K45" s="218" t="s">
        <v>75</v>
      </c>
      <c r="L45" s="212" t="s">
        <v>661</v>
      </c>
      <c r="M45" s="220" t="s">
        <v>290</v>
      </c>
      <c r="N45" s="220" t="s">
        <v>333</v>
      </c>
      <c r="O45" s="221">
        <v>104</v>
      </c>
      <c r="P45" s="218" t="s">
        <v>682</v>
      </c>
      <c r="Q45" s="218" t="s">
        <v>660</v>
      </c>
      <c r="R45" s="227" t="str">
        <f t="shared" si="5"/>
        <v>RS01SBPD-DP01A-01-CTDPFL104</v>
      </c>
    </row>
    <row r="46" spans="1:18" s="73" customFormat="1" ht="13.5" customHeight="1" x14ac:dyDescent="0.3">
      <c r="A46" s="219"/>
      <c r="B46" s="211" t="s">
        <v>57</v>
      </c>
      <c r="C46" s="212"/>
      <c r="D46" s="211" t="s">
        <v>75</v>
      </c>
      <c r="E46" s="211" t="s">
        <v>681</v>
      </c>
      <c r="F46" s="212" t="str">
        <f t="shared" si="3"/>
        <v>RS01SBPD</v>
      </c>
      <c r="G46" s="219"/>
      <c r="H46" s="213" t="s">
        <v>299</v>
      </c>
      <c r="I46" s="218" t="s">
        <v>657</v>
      </c>
      <c r="J46" s="215" t="str">
        <f t="shared" si="6"/>
        <v>RS01SBPD-DP01A</v>
      </c>
      <c r="K46" s="218" t="s">
        <v>76</v>
      </c>
      <c r="L46" s="212" t="s">
        <v>674</v>
      </c>
      <c r="M46" s="220" t="s">
        <v>211</v>
      </c>
      <c r="N46" s="220" t="s">
        <v>195</v>
      </c>
      <c r="O46" s="221">
        <v>103</v>
      </c>
      <c r="P46" s="218" t="s">
        <v>682</v>
      </c>
      <c r="Q46" s="218" t="s">
        <v>660</v>
      </c>
      <c r="R46" s="227" t="str">
        <f t="shared" si="5"/>
        <v>RS01SBPD-DP01A-02-VEL3DA103</v>
      </c>
    </row>
    <row r="47" spans="1:18" s="73" customFormat="1" ht="13.5" customHeight="1" x14ac:dyDescent="0.3">
      <c r="A47" s="219"/>
      <c r="B47" s="211" t="s">
        <v>57</v>
      </c>
      <c r="C47" s="212"/>
      <c r="D47" s="211" t="s">
        <v>75</v>
      </c>
      <c r="E47" s="211" t="s">
        <v>681</v>
      </c>
      <c r="F47" s="212" t="str">
        <f t="shared" si="3"/>
        <v>RS01SBPD</v>
      </c>
      <c r="G47" s="219"/>
      <c r="H47" s="213" t="s">
        <v>299</v>
      </c>
      <c r="I47" s="218" t="s">
        <v>657</v>
      </c>
      <c r="J47" s="215" t="str">
        <f t="shared" si="6"/>
        <v>RS01SBPD-DP01A</v>
      </c>
      <c r="K47" s="218" t="s">
        <v>79</v>
      </c>
      <c r="L47" s="212" t="s">
        <v>440</v>
      </c>
      <c r="M47" s="220" t="s">
        <v>441</v>
      </c>
      <c r="N47" s="220" t="s">
        <v>195</v>
      </c>
      <c r="O47" s="221">
        <v>104</v>
      </c>
      <c r="P47" s="218" t="s">
        <v>682</v>
      </c>
      <c r="Q47" s="218" t="s">
        <v>660</v>
      </c>
      <c r="R47" s="227" t="str">
        <f t="shared" si="5"/>
        <v>RS01SBPD-DP01A-03-FLNTUA104</v>
      </c>
    </row>
    <row r="48" spans="1:18" s="73" customFormat="1" ht="13.5" customHeight="1" x14ac:dyDescent="0.3">
      <c r="A48" s="219"/>
      <c r="B48" s="211" t="s">
        <v>57</v>
      </c>
      <c r="C48" s="212"/>
      <c r="D48" s="211" t="s">
        <v>75</v>
      </c>
      <c r="E48" s="211" t="s">
        <v>681</v>
      </c>
      <c r="F48" s="212" t="str">
        <f t="shared" si="3"/>
        <v>RS01SBPD</v>
      </c>
      <c r="G48" s="219"/>
      <c r="H48" s="213" t="s">
        <v>299</v>
      </c>
      <c r="I48" s="218" t="s">
        <v>657</v>
      </c>
      <c r="J48" s="215" t="str">
        <f t="shared" si="6"/>
        <v>RS01SBPD-DP01A</v>
      </c>
      <c r="K48" s="218" t="s">
        <v>79</v>
      </c>
      <c r="L48" s="212" t="s">
        <v>440</v>
      </c>
      <c r="M48" s="220" t="s">
        <v>442</v>
      </c>
      <c r="N48" s="220" t="s">
        <v>195</v>
      </c>
      <c r="O48" s="221">
        <v>104</v>
      </c>
      <c r="P48" s="218" t="s">
        <v>682</v>
      </c>
      <c r="Q48" s="218" t="s">
        <v>660</v>
      </c>
      <c r="R48" s="227" t="str">
        <f t="shared" si="5"/>
        <v>RS01SBPD-DP01A-03-FLCDRA104</v>
      </c>
    </row>
    <row r="49" spans="1:18" s="73" customFormat="1" ht="13.5" customHeight="1" x14ac:dyDescent="0.3">
      <c r="A49" s="219"/>
      <c r="B49" s="211" t="s">
        <v>57</v>
      </c>
      <c r="C49" s="212"/>
      <c r="D49" s="211" t="s">
        <v>75</v>
      </c>
      <c r="E49" s="211" t="s">
        <v>681</v>
      </c>
      <c r="F49" s="212" t="str">
        <f t="shared" si="3"/>
        <v>RS01SBPD</v>
      </c>
      <c r="G49" s="219"/>
      <c r="H49" s="213" t="s">
        <v>299</v>
      </c>
      <c r="I49" s="218" t="s">
        <v>657</v>
      </c>
      <c r="J49" s="215" t="str">
        <f t="shared" si="6"/>
        <v>RS01SBPD-DP01A</v>
      </c>
      <c r="K49" s="218" t="s">
        <v>78</v>
      </c>
      <c r="L49" s="211" t="s">
        <v>671</v>
      </c>
      <c r="M49" s="220" t="s">
        <v>112</v>
      </c>
      <c r="N49" s="220" t="s">
        <v>305</v>
      </c>
      <c r="O49" s="221">
        <v>102</v>
      </c>
      <c r="P49" s="218" t="s">
        <v>682</v>
      </c>
      <c r="Q49" s="218" t="s">
        <v>660</v>
      </c>
      <c r="R49" s="227" t="str">
        <f t="shared" si="5"/>
        <v>RS01SBPD-DP01A-05-OPTAAC102</v>
      </c>
    </row>
    <row r="50" spans="1:18" s="73" customFormat="1" ht="13.5" customHeight="1" x14ac:dyDescent="0.3">
      <c r="A50" s="219"/>
      <c r="B50" s="211" t="s">
        <v>57</v>
      </c>
      <c r="C50" s="212"/>
      <c r="D50" s="211" t="s">
        <v>75</v>
      </c>
      <c r="E50" s="211" t="s">
        <v>681</v>
      </c>
      <c r="F50" s="212" t="str">
        <f t="shared" si="3"/>
        <v>RS01SBPD</v>
      </c>
      <c r="G50" s="219"/>
      <c r="H50" s="213" t="s">
        <v>299</v>
      </c>
      <c r="I50" s="218" t="s">
        <v>657</v>
      </c>
      <c r="J50" s="215" t="str">
        <f t="shared" si="6"/>
        <v>RS01SBPD-DP01A</v>
      </c>
      <c r="K50" s="218" t="s">
        <v>91</v>
      </c>
      <c r="L50" s="212" t="s">
        <v>663</v>
      </c>
      <c r="M50" s="220" t="s">
        <v>177</v>
      </c>
      <c r="N50" s="220" t="s">
        <v>308</v>
      </c>
      <c r="O50" s="221">
        <v>104</v>
      </c>
      <c r="P50" s="218" t="s">
        <v>682</v>
      </c>
      <c r="Q50" s="218" t="s">
        <v>660</v>
      </c>
      <c r="R50" s="227" t="str">
        <f t="shared" si="5"/>
        <v>RS01SBPD-DP01A-06-DOSTAD104</v>
      </c>
    </row>
    <row r="51" spans="1:18" s="73" customFormat="1" ht="13.5" customHeight="1" x14ac:dyDescent="0.3">
      <c r="A51" s="307"/>
      <c r="B51" s="308"/>
      <c r="C51" s="309"/>
      <c r="D51" s="308"/>
      <c r="E51" s="308"/>
      <c r="F51" s="309"/>
      <c r="G51" s="310"/>
      <c r="H51" s="311"/>
      <c r="I51" s="315"/>
      <c r="J51" s="317"/>
      <c r="K51" s="315"/>
      <c r="L51" s="314"/>
      <c r="M51" s="254">
        <f>COUNTA(M52)</f>
        <v>0</v>
      </c>
      <c r="N51" s="315"/>
      <c r="O51" s="315"/>
      <c r="P51" s="315"/>
      <c r="Q51" s="315"/>
      <c r="R51" s="316"/>
    </row>
    <row r="52" spans="1:18" s="73" customFormat="1" ht="13.5" customHeight="1" x14ac:dyDescent="0.3">
      <c r="A52" s="219" t="s">
        <v>561</v>
      </c>
      <c r="B52" s="211" t="s">
        <v>57</v>
      </c>
      <c r="C52" s="210" t="s">
        <v>2976</v>
      </c>
      <c r="D52" s="211" t="s">
        <v>75</v>
      </c>
      <c r="E52" s="211" t="s">
        <v>952</v>
      </c>
      <c r="F52" s="212" t="str">
        <f>CONCATENATE(B52,D52,E52)</f>
        <v>RS01SHDR</v>
      </c>
      <c r="G52" s="219" t="s">
        <v>2977</v>
      </c>
      <c r="H52" s="213" t="s">
        <v>439</v>
      </c>
      <c r="I52" s="218" t="s">
        <v>21</v>
      </c>
      <c r="J52" s="215" t="str">
        <f>CONCATENATE(B52,D52,E52,"-",H52,I52)</f>
        <v>RS01SHDR-PN01B</v>
      </c>
      <c r="K52" s="218"/>
      <c r="L52" s="211"/>
      <c r="M52" s="218"/>
      <c r="N52" s="211"/>
      <c r="O52" s="211"/>
      <c r="P52" s="211"/>
      <c r="Q52" s="218" t="s">
        <v>658</v>
      </c>
      <c r="R52" s="227" t="str">
        <f>CONCATENATE(B52,D52,E52,"-",H52,I52)</f>
        <v>RS01SHDR-PN01B</v>
      </c>
    </row>
    <row r="53" spans="1:18" s="73" customFormat="1" ht="13.5" customHeight="1" x14ac:dyDescent="0.3">
      <c r="A53" s="307"/>
      <c r="B53" s="308"/>
      <c r="C53" s="309"/>
      <c r="D53" s="308"/>
      <c r="E53" s="308"/>
      <c r="F53" s="309"/>
      <c r="G53" s="310"/>
      <c r="H53" s="311"/>
      <c r="I53" s="315"/>
      <c r="J53" s="317"/>
      <c r="K53" s="315"/>
      <c r="L53" s="314"/>
      <c r="M53" s="254">
        <f>COUNTA(M56:M62)</f>
        <v>7</v>
      </c>
      <c r="N53" s="315"/>
      <c r="O53" s="315"/>
      <c r="P53" s="315"/>
      <c r="Q53" s="315"/>
      <c r="R53" s="316"/>
    </row>
    <row r="54" spans="1:18" s="73" customFormat="1" ht="13.5" customHeight="1" x14ac:dyDescent="0.3">
      <c r="A54" s="219" t="s">
        <v>561</v>
      </c>
      <c r="B54" s="211" t="s">
        <v>57</v>
      </c>
      <c r="C54" s="244" t="s">
        <v>573</v>
      </c>
      <c r="D54" s="211" t="s">
        <v>75</v>
      </c>
      <c r="E54" s="211" t="s">
        <v>688</v>
      </c>
      <c r="F54" s="212" t="str">
        <f t="shared" ref="F54:F70" si="7">CONCATENATE(B54,D54,E54)</f>
        <v>RS01SUM1</v>
      </c>
      <c r="G54" s="219" t="s">
        <v>575</v>
      </c>
      <c r="H54" s="213" t="s">
        <v>390</v>
      </c>
      <c r="I54" s="218" t="s">
        <v>21</v>
      </c>
      <c r="J54" s="215" t="str">
        <f t="shared" ref="J54:J62" si="8">CONCATENATE(B54,D54,E54,"-",H54,I54)</f>
        <v>RS01SUM1-LV01B</v>
      </c>
      <c r="K54" s="218"/>
      <c r="L54" s="211"/>
      <c r="M54" s="220"/>
      <c r="N54" s="220"/>
      <c r="O54" s="220"/>
      <c r="P54" s="220"/>
      <c r="Q54" s="218" t="s">
        <v>689</v>
      </c>
      <c r="R54" s="227" t="str">
        <f>CONCATENATE(B54,D54,E54,"-",H54,I54)</f>
        <v>RS01SUM1-LV01B</v>
      </c>
    </row>
    <row r="55" spans="1:18" s="73" customFormat="1" ht="13.5" customHeight="1" x14ac:dyDescent="0.3">
      <c r="A55" s="219"/>
      <c r="B55" s="211" t="s">
        <v>57</v>
      </c>
      <c r="C55" s="212"/>
      <c r="D55" s="211" t="s">
        <v>75</v>
      </c>
      <c r="E55" s="211" t="s">
        <v>688</v>
      </c>
      <c r="F55" s="212" t="str">
        <f t="shared" si="7"/>
        <v>RS01SUM1</v>
      </c>
      <c r="G55" s="219" t="s">
        <v>2978</v>
      </c>
      <c r="H55" s="213" t="s">
        <v>257</v>
      </c>
      <c r="I55" s="218" t="s">
        <v>21</v>
      </c>
      <c r="J55" s="215" t="str">
        <f t="shared" si="8"/>
        <v>RS01SUM1-LJ01B</v>
      </c>
      <c r="K55" s="218"/>
      <c r="L55" s="211"/>
      <c r="M55" s="220"/>
      <c r="N55" s="213"/>
      <c r="O55" s="221"/>
      <c r="P55" s="220"/>
      <c r="Q55" s="218" t="s">
        <v>689</v>
      </c>
      <c r="R55" s="227" t="str">
        <f>CONCATENATE(B55,D55,E55,"-",H55,I55)</f>
        <v>RS01SUM1-LJ01B</v>
      </c>
    </row>
    <row r="56" spans="1:18" s="73" customFormat="1" ht="13.5" customHeight="1" x14ac:dyDescent="0.3">
      <c r="A56" s="219"/>
      <c r="B56" s="211" t="s">
        <v>57</v>
      </c>
      <c r="C56" s="212"/>
      <c r="D56" s="211" t="s">
        <v>75</v>
      </c>
      <c r="E56" s="211" t="s">
        <v>688</v>
      </c>
      <c r="F56" s="212" t="str">
        <f t="shared" si="7"/>
        <v>RS01SUM1</v>
      </c>
      <c r="G56" s="219"/>
      <c r="H56" s="213" t="s">
        <v>257</v>
      </c>
      <c r="I56" s="218" t="s">
        <v>21</v>
      </c>
      <c r="J56" s="215" t="str">
        <f t="shared" si="8"/>
        <v>RS01SUM1-LJ01B</v>
      </c>
      <c r="K56" s="218" t="s">
        <v>78</v>
      </c>
      <c r="L56" s="211" t="s">
        <v>684</v>
      </c>
      <c r="M56" s="220" t="s">
        <v>263</v>
      </c>
      <c r="N56" s="213" t="s">
        <v>195</v>
      </c>
      <c r="O56" s="221">
        <v>101</v>
      </c>
      <c r="P56" s="220" t="s">
        <v>690</v>
      </c>
      <c r="Q56" s="218" t="s">
        <v>689</v>
      </c>
      <c r="R56" s="215" t="str">
        <f t="shared" ref="R56:R62" si="9">CONCATENATE(B56,D56,E56,"-",H56,I56,"-",K56,"-",M56,N56,O56)</f>
        <v>RS01SUM1-LJ01B-05-OBSBBA101</v>
      </c>
    </row>
    <row r="57" spans="1:18" s="83" customFormat="1" ht="13.5" customHeight="1" x14ac:dyDescent="0.3">
      <c r="A57" s="246"/>
      <c r="B57" s="211" t="s">
        <v>57</v>
      </c>
      <c r="C57" s="247"/>
      <c r="D57" s="211" t="s">
        <v>75</v>
      </c>
      <c r="E57" s="211" t="s">
        <v>688</v>
      </c>
      <c r="F57" s="212" t="str">
        <f t="shared" si="7"/>
        <v>RS01SUM1</v>
      </c>
      <c r="G57" s="246"/>
      <c r="H57" s="213" t="s">
        <v>257</v>
      </c>
      <c r="I57" s="218" t="s">
        <v>21</v>
      </c>
      <c r="J57" s="215" t="str">
        <f t="shared" si="8"/>
        <v>RS01SUM1-LJ01B</v>
      </c>
      <c r="K57" s="218" t="s">
        <v>78</v>
      </c>
      <c r="L57" s="211" t="s">
        <v>691</v>
      </c>
      <c r="M57" s="220" t="s">
        <v>233</v>
      </c>
      <c r="N57" s="220" t="s">
        <v>195</v>
      </c>
      <c r="O57" s="221">
        <v>104</v>
      </c>
      <c r="P57" s="220" t="s">
        <v>692</v>
      </c>
      <c r="Q57" s="218" t="s">
        <v>689</v>
      </c>
      <c r="R57" s="215" t="str">
        <f t="shared" si="9"/>
        <v>RS01SUM1-LJ01B-05-HYDLFA104</v>
      </c>
    </row>
    <row r="58" spans="1:18" s="83" customFormat="1" ht="13.5" customHeight="1" x14ac:dyDescent="0.3">
      <c r="A58" s="246"/>
      <c r="B58" s="211" t="s">
        <v>57</v>
      </c>
      <c r="C58" s="247"/>
      <c r="D58" s="211" t="s">
        <v>75</v>
      </c>
      <c r="E58" s="211" t="s">
        <v>688</v>
      </c>
      <c r="F58" s="212" t="str">
        <f t="shared" si="7"/>
        <v>RS01SUM1</v>
      </c>
      <c r="G58" s="246"/>
      <c r="H58" s="213" t="s">
        <v>257</v>
      </c>
      <c r="I58" s="218" t="s">
        <v>21</v>
      </c>
      <c r="J58" s="215" t="str">
        <f t="shared" si="8"/>
        <v>RS01SUM1-LJ01B</v>
      </c>
      <c r="K58" s="218" t="s">
        <v>91</v>
      </c>
      <c r="L58" s="211" t="s">
        <v>693</v>
      </c>
      <c r="M58" s="220" t="s">
        <v>117</v>
      </c>
      <c r="N58" s="220" t="s">
        <v>195</v>
      </c>
      <c r="O58" s="221">
        <v>103</v>
      </c>
      <c r="P58" s="220" t="s">
        <v>690</v>
      </c>
      <c r="Q58" s="218" t="s">
        <v>689</v>
      </c>
      <c r="R58" s="215" t="str">
        <f t="shared" si="9"/>
        <v>RS01SUM1-LJ01B-06-OBSSPA103</v>
      </c>
    </row>
    <row r="59" spans="1:18" s="83" customFormat="1" ht="13.5" customHeight="1" x14ac:dyDescent="0.3">
      <c r="A59" s="246"/>
      <c r="B59" s="211" t="s">
        <v>57</v>
      </c>
      <c r="C59" s="247"/>
      <c r="D59" s="211" t="s">
        <v>75</v>
      </c>
      <c r="E59" s="211" t="s">
        <v>688</v>
      </c>
      <c r="F59" s="212" t="str">
        <f t="shared" si="7"/>
        <v>RS01SUM1</v>
      </c>
      <c r="G59" s="246"/>
      <c r="H59" s="213" t="s">
        <v>257</v>
      </c>
      <c r="I59" s="218" t="s">
        <v>21</v>
      </c>
      <c r="J59" s="215" t="str">
        <f t="shared" si="8"/>
        <v>RS01SUM1-LJ01B</v>
      </c>
      <c r="K59" s="218" t="s">
        <v>92</v>
      </c>
      <c r="L59" s="211" t="s">
        <v>693</v>
      </c>
      <c r="M59" s="220" t="s">
        <v>117</v>
      </c>
      <c r="N59" s="220" t="s">
        <v>195</v>
      </c>
      <c r="O59" s="221">
        <v>102</v>
      </c>
      <c r="P59" s="220" t="s">
        <v>690</v>
      </c>
      <c r="Q59" s="218" t="s">
        <v>689</v>
      </c>
      <c r="R59" s="215" t="str">
        <f t="shared" si="9"/>
        <v>RS01SUM1-LJ01B-07-OBSSPA102</v>
      </c>
    </row>
    <row r="60" spans="1:18" s="83" customFormat="1" ht="13.5" customHeight="1" x14ac:dyDescent="0.3">
      <c r="A60" s="246"/>
      <c r="B60" s="211" t="s">
        <v>57</v>
      </c>
      <c r="C60" s="247"/>
      <c r="D60" s="211" t="s">
        <v>75</v>
      </c>
      <c r="E60" s="211" t="s">
        <v>688</v>
      </c>
      <c r="F60" s="212" t="str">
        <f t="shared" si="7"/>
        <v>RS01SUM1</v>
      </c>
      <c r="G60" s="246"/>
      <c r="H60" s="213" t="s">
        <v>257</v>
      </c>
      <c r="I60" s="218" t="s">
        <v>21</v>
      </c>
      <c r="J60" s="215" t="str">
        <f t="shared" si="8"/>
        <v>RS01SUM1-LJ01B</v>
      </c>
      <c r="K60" s="218" t="s">
        <v>93</v>
      </c>
      <c r="L60" s="211" t="s">
        <v>693</v>
      </c>
      <c r="M60" s="220" t="s">
        <v>117</v>
      </c>
      <c r="N60" s="220" t="s">
        <v>195</v>
      </c>
      <c r="O60" s="221">
        <v>101</v>
      </c>
      <c r="P60" s="220" t="s">
        <v>690</v>
      </c>
      <c r="Q60" s="218" t="s">
        <v>689</v>
      </c>
      <c r="R60" s="215" t="str">
        <f t="shared" si="9"/>
        <v>RS01SUM1-LJ01B-08-OBSSPA101</v>
      </c>
    </row>
    <row r="61" spans="1:18" s="83" customFormat="1" ht="13.5" customHeight="1" x14ac:dyDescent="0.3">
      <c r="A61" s="246"/>
      <c r="B61" s="211" t="s">
        <v>57</v>
      </c>
      <c r="C61" s="247"/>
      <c r="D61" s="211" t="s">
        <v>75</v>
      </c>
      <c r="E61" s="211" t="s">
        <v>688</v>
      </c>
      <c r="F61" s="212" t="str">
        <f t="shared" si="7"/>
        <v>RS01SUM1</v>
      </c>
      <c r="G61" s="246"/>
      <c r="H61" s="213" t="s">
        <v>257</v>
      </c>
      <c r="I61" s="218" t="s">
        <v>21</v>
      </c>
      <c r="J61" s="215" t="str">
        <f t="shared" si="8"/>
        <v>RS01SUM1-LJ01B</v>
      </c>
      <c r="K61" s="218" t="s">
        <v>136</v>
      </c>
      <c r="L61" s="211" t="s">
        <v>694</v>
      </c>
      <c r="M61" s="220" t="s">
        <v>288</v>
      </c>
      <c r="N61" s="220" t="s">
        <v>309</v>
      </c>
      <c r="O61" s="221">
        <v>102</v>
      </c>
      <c r="P61" s="220" t="s">
        <v>690</v>
      </c>
      <c r="Q61" s="218" t="s">
        <v>689</v>
      </c>
      <c r="R61" s="215" t="str">
        <f t="shared" si="9"/>
        <v>RS01SUM1-LJ01B-09-PRESTB102</v>
      </c>
    </row>
    <row r="62" spans="1:18" s="83" customFormat="1" ht="13.5" customHeight="1" x14ac:dyDescent="0.3">
      <c r="A62" s="246"/>
      <c r="B62" s="211" t="s">
        <v>57</v>
      </c>
      <c r="C62" s="247"/>
      <c r="D62" s="211" t="s">
        <v>75</v>
      </c>
      <c r="E62" s="211" t="s">
        <v>688</v>
      </c>
      <c r="F62" s="212" t="str">
        <f t="shared" si="7"/>
        <v>RS01SUM1</v>
      </c>
      <c r="G62" s="246"/>
      <c r="H62" s="213" t="s">
        <v>257</v>
      </c>
      <c r="I62" s="218" t="s">
        <v>21</v>
      </c>
      <c r="J62" s="215" t="str">
        <f t="shared" si="8"/>
        <v>RS01SUM1-LJ01B</v>
      </c>
      <c r="K62" s="218" t="s">
        <v>129</v>
      </c>
      <c r="L62" s="211" t="s">
        <v>674</v>
      </c>
      <c r="M62" s="220" t="s">
        <v>211</v>
      </c>
      <c r="N62" s="220" t="s">
        <v>309</v>
      </c>
      <c r="O62" s="221">
        <v>104</v>
      </c>
      <c r="P62" s="220" t="s">
        <v>695</v>
      </c>
      <c r="Q62" s="218" t="s">
        <v>689</v>
      </c>
      <c r="R62" s="215" t="str">
        <f t="shared" si="9"/>
        <v>RS01SUM1-LJ01B-12-VEL3DB104</v>
      </c>
    </row>
    <row r="63" spans="1:18" s="73" customFormat="1" ht="13.5" customHeight="1" x14ac:dyDescent="0.3">
      <c r="A63" s="307"/>
      <c r="B63" s="308"/>
      <c r="C63" s="309"/>
      <c r="D63" s="308"/>
      <c r="E63" s="308"/>
      <c r="F63" s="309"/>
      <c r="G63" s="310"/>
      <c r="H63" s="311"/>
      <c r="I63" s="315"/>
      <c r="J63" s="317"/>
      <c r="K63" s="315"/>
      <c r="L63" s="314"/>
      <c r="M63" s="254">
        <f>COUNTA(M65:M70)</f>
        <v>6</v>
      </c>
      <c r="N63" s="315"/>
      <c r="O63" s="315"/>
      <c r="P63" s="315"/>
      <c r="Q63" s="315"/>
      <c r="R63" s="316"/>
    </row>
    <row r="64" spans="1:18" s="83" customFormat="1" ht="13.5" customHeight="1" x14ac:dyDescent="0.3">
      <c r="A64" s="219" t="s">
        <v>561</v>
      </c>
      <c r="B64" s="211" t="s">
        <v>57</v>
      </c>
      <c r="C64" s="212" t="s">
        <v>577</v>
      </c>
      <c r="D64" s="211" t="s">
        <v>75</v>
      </c>
      <c r="E64" s="211" t="s">
        <v>20</v>
      </c>
      <c r="F64" s="212" t="str">
        <f t="shared" si="7"/>
        <v>RS01SUM2</v>
      </c>
      <c r="G64" s="244" t="s">
        <v>2979</v>
      </c>
      <c r="H64" s="213" t="s">
        <v>207</v>
      </c>
      <c r="I64" s="218" t="s">
        <v>21</v>
      </c>
      <c r="J64" s="215" t="str">
        <f t="shared" ref="J64:J70" si="10">CONCATENATE(B64,D64,E64,"-",H64,I64)</f>
        <v>RS01SUM2-MJ01B</v>
      </c>
      <c r="K64" s="218"/>
      <c r="L64" s="211"/>
      <c r="M64" s="220"/>
      <c r="N64" s="220"/>
      <c r="O64" s="221"/>
      <c r="P64" s="220"/>
      <c r="Q64" s="218" t="s">
        <v>696</v>
      </c>
      <c r="R64" s="227" t="str">
        <f>CONCATENATE(B64,D64,E64,"-",H64,I64)</f>
        <v>RS01SUM2-MJ01B</v>
      </c>
    </row>
    <row r="65" spans="1:18" s="73" customFormat="1" ht="13.5" customHeight="1" x14ac:dyDescent="0.3">
      <c r="A65" s="219"/>
      <c r="B65" s="211" t="s">
        <v>57</v>
      </c>
      <c r="C65" s="212"/>
      <c r="D65" s="211" t="s">
        <v>75</v>
      </c>
      <c r="E65" s="211" t="s">
        <v>20</v>
      </c>
      <c r="F65" s="212" t="str">
        <f t="shared" si="7"/>
        <v>RS01SUM2</v>
      </c>
      <c r="G65" s="219"/>
      <c r="H65" s="213" t="s">
        <v>207</v>
      </c>
      <c r="I65" s="218" t="s">
        <v>21</v>
      </c>
      <c r="J65" s="215" t="str">
        <f t="shared" si="10"/>
        <v>RS01SUM2-MJ01B</v>
      </c>
      <c r="K65" s="218" t="s">
        <v>373</v>
      </c>
      <c r="L65" s="212" t="s">
        <v>697</v>
      </c>
      <c r="M65" s="220" t="s">
        <v>138</v>
      </c>
      <c r="N65" s="213" t="s">
        <v>195</v>
      </c>
      <c r="O65" s="221">
        <v>101</v>
      </c>
      <c r="P65" s="220" t="s">
        <v>698</v>
      </c>
      <c r="Q65" s="218" t="s">
        <v>696</v>
      </c>
      <c r="R65" s="215" t="str">
        <f t="shared" ref="R65:R70" si="11">CONCATENATE(B65,D65,E65,"-",H65,I65,"-",K65,"-",M65,N65,O65)</f>
        <v>RS01SUM2-MJ01B-00-OSMOIA101</v>
      </c>
    </row>
    <row r="66" spans="1:18" s="73" customFormat="1" ht="13.5" customHeight="1" x14ac:dyDescent="0.3">
      <c r="A66" s="219"/>
      <c r="B66" s="211" t="s">
        <v>57</v>
      </c>
      <c r="C66" s="212"/>
      <c r="D66" s="211" t="s">
        <v>75</v>
      </c>
      <c r="E66" s="211" t="s">
        <v>20</v>
      </c>
      <c r="F66" s="212" t="str">
        <f t="shared" si="7"/>
        <v>RS01SUM2</v>
      </c>
      <c r="G66" s="219"/>
      <c r="H66" s="213" t="s">
        <v>207</v>
      </c>
      <c r="I66" s="218" t="s">
        <v>21</v>
      </c>
      <c r="J66" s="215" t="str">
        <f t="shared" si="10"/>
        <v>RS01SUM2-MJ01B</v>
      </c>
      <c r="K66" s="218" t="s">
        <v>373</v>
      </c>
      <c r="L66" s="211" t="s">
        <v>699</v>
      </c>
      <c r="M66" s="220" t="s">
        <v>699</v>
      </c>
      <c r="N66" s="213" t="s">
        <v>331</v>
      </c>
      <c r="O66" s="221">
        <v>101</v>
      </c>
      <c r="P66" s="220" t="s">
        <v>698</v>
      </c>
      <c r="Q66" s="218" t="s">
        <v>696</v>
      </c>
      <c r="R66" s="215" t="str">
        <f t="shared" si="11"/>
        <v>RS01SUM2-MJ01B-00-FLOBNM101</v>
      </c>
    </row>
    <row r="67" spans="1:18" s="73" customFormat="1" ht="13.5" customHeight="1" x14ac:dyDescent="0.3">
      <c r="A67" s="219"/>
      <c r="B67" s="211" t="s">
        <v>57</v>
      </c>
      <c r="C67" s="212"/>
      <c r="D67" s="211" t="s">
        <v>75</v>
      </c>
      <c r="E67" s="211" t="s">
        <v>20</v>
      </c>
      <c r="F67" s="212" t="str">
        <f>CONCATENATE(B67,D67,E67)</f>
        <v>RS01SUM2</v>
      </c>
      <c r="G67" s="219"/>
      <c r="H67" s="213" t="s">
        <v>207</v>
      </c>
      <c r="I67" s="218" t="s">
        <v>21</v>
      </c>
      <c r="J67" s="215" t="str">
        <f>CONCATENATE(B67,D67,E67,"-",H67,I67)</f>
        <v>RS01SUM2-MJ01B</v>
      </c>
      <c r="K67" s="218" t="s">
        <v>373</v>
      </c>
      <c r="L67" s="211" t="s">
        <v>699</v>
      </c>
      <c r="M67" s="220" t="s">
        <v>699</v>
      </c>
      <c r="N67" s="213" t="s">
        <v>305</v>
      </c>
      <c r="O67" s="221">
        <v>101</v>
      </c>
      <c r="P67" s="220" t="s">
        <v>698</v>
      </c>
      <c r="Q67" s="218" t="s">
        <v>696</v>
      </c>
      <c r="R67" s="215" t="str">
        <f>CONCATENATE(B67,D67,E67,"-",H67,I67,"-",K67,"-",M67,N67,O67)</f>
        <v>RS01SUM2-MJ01B-00-FLOBNC101</v>
      </c>
    </row>
    <row r="68" spans="1:18" s="73" customFormat="1" ht="13.5" customHeight="1" x14ac:dyDescent="0.3">
      <c r="A68" s="219"/>
      <c r="B68" s="211" t="s">
        <v>57</v>
      </c>
      <c r="C68" s="212"/>
      <c r="D68" s="211" t="s">
        <v>75</v>
      </c>
      <c r="E68" s="211" t="s">
        <v>20</v>
      </c>
      <c r="F68" s="212" t="str">
        <f t="shared" si="7"/>
        <v>RS01SUM2</v>
      </c>
      <c r="G68" s="219"/>
      <c r="H68" s="213" t="s">
        <v>207</v>
      </c>
      <c r="I68" s="218" t="s">
        <v>21</v>
      </c>
      <c r="J68" s="215" t="str">
        <f t="shared" si="10"/>
        <v>RS01SUM2-MJ01B</v>
      </c>
      <c r="K68" s="218" t="s">
        <v>78</v>
      </c>
      <c r="L68" s="211" t="s">
        <v>667</v>
      </c>
      <c r="M68" s="220" t="s">
        <v>103</v>
      </c>
      <c r="N68" s="213" t="s">
        <v>309</v>
      </c>
      <c r="O68" s="221">
        <v>103</v>
      </c>
      <c r="P68" s="220" t="s">
        <v>690</v>
      </c>
      <c r="Q68" s="218" t="s">
        <v>696</v>
      </c>
      <c r="R68" s="215" t="str">
        <f t="shared" si="11"/>
        <v>RS01SUM2-MJ01B-05-CAMDSB103</v>
      </c>
    </row>
    <row r="69" spans="1:18" s="73" customFormat="1" ht="13.5" customHeight="1" x14ac:dyDescent="0.3">
      <c r="A69" s="219"/>
      <c r="B69" s="211" t="s">
        <v>57</v>
      </c>
      <c r="C69" s="212"/>
      <c r="D69" s="211" t="s">
        <v>75</v>
      </c>
      <c r="E69" s="211" t="s">
        <v>20</v>
      </c>
      <c r="F69" s="212" t="str">
        <f t="shared" si="7"/>
        <v>RS01SUM2</v>
      </c>
      <c r="G69" s="219"/>
      <c r="H69" s="213" t="s">
        <v>207</v>
      </c>
      <c r="I69" s="218" t="s">
        <v>21</v>
      </c>
      <c r="J69" s="215" t="str">
        <f t="shared" si="10"/>
        <v>RS01SUM2-MJ01B</v>
      </c>
      <c r="K69" s="218" t="s">
        <v>91</v>
      </c>
      <c r="L69" s="211" t="s">
        <v>700</v>
      </c>
      <c r="M69" s="220" t="s">
        <v>162</v>
      </c>
      <c r="N69" s="213" t="s">
        <v>195</v>
      </c>
      <c r="O69" s="221">
        <v>101</v>
      </c>
      <c r="P69" s="220" t="s">
        <v>690</v>
      </c>
      <c r="Q69" s="218" t="s">
        <v>696</v>
      </c>
      <c r="R69" s="215" t="str">
        <f t="shared" si="11"/>
        <v>RS01SUM2-MJ01B-06-MASSPA101</v>
      </c>
    </row>
    <row r="70" spans="1:18" s="73" customFormat="1" ht="13.5" customHeight="1" x14ac:dyDescent="0.3">
      <c r="A70" s="219"/>
      <c r="B70" s="211" t="s">
        <v>57</v>
      </c>
      <c r="C70" s="212"/>
      <c r="D70" s="211" t="s">
        <v>75</v>
      </c>
      <c r="E70" s="211" t="s">
        <v>20</v>
      </c>
      <c r="F70" s="212" t="str">
        <f t="shared" si="7"/>
        <v>RS01SUM2</v>
      </c>
      <c r="G70" s="219"/>
      <c r="H70" s="213" t="s">
        <v>207</v>
      </c>
      <c r="I70" s="218" t="s">
        <v>21</v>
      </c>
      <c r="J70" s="215" t="str">
        <f t="shared" si="10"/>
        <v>RS01SUM2-MJ01B</v>
      </c>
      <c r="K70" s="218" t="s">
        <v>129</v>
      </c>
      <c r="L70" s="211" t="s">
        <v>701</v>
      </c>
      <c r="M70" s="220" t="s">
        <v>174</v>
      </c>
      <c r="N70" s="213" t="s">
        <v>345</v>
      </c>
      <c r="O70" s="221">
        <v>101</v>
      </c>
      <c r="P70" s="220" t="s">
        <v>695</v>
      </c>
      <c r="Q70" s="218" t="s">
        <v>696</v>
      </c>
      <c r="R70" s="215" t="str">
        <f t="shared" si="11"/>
        <v>RS01SUM2-MJ01B-12-ADCPSK101</v>
      </c>
    </row>
    <row r="71" spans="1:18" x14ac:dyDescent="0.3">
      <c r="F71" s="230"/>
      <c r="Q71" s="237"/>
    </row>
    <row r="72" spans="1:18" x14ac:dyDescent="0.3">
      <c r="F72" s="230"/>
      <c r="Q72" s="233"/>
    </row>
    <row r="73" spans="1:18" x14ac:dyDescent="0.3">
      <c r="F73" s="230"/>
      <c r="Q73" s="237"/>
    </row>
    <row r="74" spans="1:18" x14ac:dyDescent="0.3">
      <c r="F74" s="230"/>
      <c r="Q74" s="233"/>
    </row>
    <row r="75" spans="1:18" x14ac:dyDescent="0.3">
      <c r="F75" s="230"/>
      <c r="Q75" s="233"/>
    </row>
    <row r="76" spans="1:18" x14ac:dyDescent="0.3">
      <c r="F76" s="230"/>
      <c r="Q76" s="233"/>
    </row>
    <row r="77" spans="1:18" x14ac:dyDescent="0.3">
      <c r="F77" s="230"/>
      <c r="Q77" s="233"/>
    </row>
    <row r="78" spans="1:18" x14ac:dyDescent="0.3">
      <c r="F78" s="230"/>
      <c r="Q78" s="233"/>
    </row>
    <row r="79" spans="1:18" x14ac:dyDescent="0.3">
      <c r="F79" s="230"/>
      <c r="Q79" s="233"/>
    </row>
    <row r="80" spans="1:18" x14ac:dyDescent="0.3">
      <c r="F80" s="230"/>
      <c r="Q80" s="233"/>
    </row>
    <row r="81" spans="6:17" x14ac:dyDescent="0.3">
      <c r="F81" s="230"/>
      <c r="Q81" s="237"/>
    </row>
    <row r="82" spans="6:17" x14ac:dyDescent="0.3">
      <c r="Q82" s="233"/>
    </row>
    <row r="83" spans="6:17" x14ac:dyDescent="0.3">
      <c r="Q83" s="237"/>
    </row>
    <row r="84" spans="6:17" x14ac:dyDescent="0.3">
      <c r="Q84" s="237"/>
    </row>
    <row r="85" spans="6:17" x14ac:dyDescent="0.3">
      <c r="Q85" s="237"/>
    </row>
    <row r="86" spans="6:17" x14ac:dyDescent="0.3">
      <c r="Q86" s="237"/>
    </row>
    <row r="87" spans="6:17" x14ac:dyDescent="0.3">
      <c r="Q87" s="237"/>
    </row>
    <row r="88" spans="6:17" x14ac:dyDescent="0.3">
      <c r="Q88" s="237"/>
    </row>
    <row r="89" spans="6:17" x14ac:dyDescent="0.3">
      <c r="Q89" s="237"/>
    </row>
  </sheetData>
  <conditionalFormatting sqref="V40">
    <cfRule type="cellIs" dxfId="0" priority="1" stopIfTrue="1" operator="equal">
      <formula>1</formula>
    </cfRule>
  </conditionalFormatting>
  <pageMargins left="0.75" right="0.75" top="1" bottom="1"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90" zoomScaleNormal="90" zoomScaleSheetLayoutView="67" workbookViewId="0"/>
  </sheetViews>
  <sheetFormatPr defaultColWidth="8.6640625" defaultRowHeight="13.8" x14ac:dyDescent="0.3"/>
  <cols>
    <col min="1" max="1" width="19.44140625" style="302" customWidth="1"/>
    <col min="2" max="2" width="4" style="302" bestFit="1" customWidth="1"/>
    <col min="3" max="3" width="30.33203125" style="302" customWidth="1"/>
    <col min="4" max="4" width="3.44140625" style="302" bestFit="1" customWidth="1"/>
    <col min="5" max="5" width="6.44140625" style="303" customWidth="1"/>
    <col min="6" max="6" width="9.109375" style="304" bestFit="1" customWidth="1"/>
    <col min="7" max="7" width="34" style="302" bestFit="1" customWidth="1"/>
    <col min="8" max="8" width="3.44140625" style="303" bestFit="1" customWidth="1"/>
    <col min="9" max="9" width="6" style="303" bestFit="1" customWidth="1"/>
    <col min="10" max="10" width="15.6640625" style="305" customWidth="1"/>
    <col min="11" max="11" width="6.109375" style="303" customWidth="1"/>
    <col min="12" max="12" width="26" style="302" bestFit="1" customWidth="1"/>
    <col min="13" max="13" width="6.77734375" style="302" customWidth="1"/>
    <col min="14" max="14" width="29.77734375" style="306" bestFit="1" customWidth="1"/>
    <col min="15" max="16384" width="8.6640625" style="301"/>
  </cols>
  <sheetData>
    <row r="1" spans="1:15" s="77" customFormat="1" ht="90.75" customHeight="1" x14ac:dyDescent="0.25">
      <c r="A1" s="193" t="s">
        <v>250</v>
      </c>
      <c r="B1" s="194" t="s">
        <v>50</v>
      </c>
      <c r="C1" s="195" t="s">
        <v>133</v>
      </c>
      <c r="D1" s="196" t="s">
        <v>203</v>
      </c>
      <c r="E1" s="197" t="s">
        <v>18</v>
      </c>
      <c r="F1" s="195" t="s">
        <v>651</v>
      </c>
      <c r="G1" s="195" t="s">
        <v>51</v>
      </c>
      <c r="H1" s="195" t="s">
        <v>68</v>
      </c>
      <c r="I1" s="197" t="s">
        <v>52</v>
      </c>
      <c r="J1" s="195" t="s">
        <v>2980</v>
      </c>
      <c r="K1" s="195" t="s">
        <v>35</v>
      </c>
      <c r="L1" s="197" t="s">
        <v>2932</v>
      </c>
      <c r="M1" s="197" t="s">
        <v>2933</v>
      </c>
      <c r="N1" s="199" t="s">
        <v>200</v>
      </c>
      <c r="O1" s="78"/>
    </row>
    <row r="2" spans="1:15" s="75" customFormat="1" ht="13.5" customHeight="1" x14ac:dyDescent="0.3">
      <c r="A2" s="222"/>
      <c r="B2" s="223" t="s">
        <v>198</v>
      </c>
      <c r="C2" s="224"/>
      <c r="D2" s="223" t="s">
        <v>196</v>
      </c>
      <c r="E2" s="226" t="s">
        <v>199</v>
      </c>
      <c r="F2" s="212" t="str">
        <f>CONCATENATE(B2,D2,E2)</f>
        <v>AA##AAAA</v>
      </c>
      <c r="G2" s="224"/>
      <c r="H2" s="225" t="s">
        <v>198</v>
      </c>
      <c r="I2" s="226" t="s">
        <v>197</v>
      </c>
      <c r="J2" s="220"/>
      <c r="K2" s="226" t="s">
        <v>196</v>
      </c>
      <c r="L2" s="223"/>
      <c r="M2" s="218" t="s">
        <v>2934</v>
      </c>
      <c r="N2" s="227" t="str">
        <f>CONCATENATE(B2,D2,E2,"-",H2,I2,"-",K2,"-",M2)</f>
        <v>AA##AAAA-AACCC-##-AAA</v>
      </c>
    </row>
    <row r="3" spans="1:15" s="73" customFormat="1" ht="13.5" customHeight="1" x14ac:dyDescent="0.3">
      <c r="A3" s="268"/>
      <c r="B3" s="249"/>
      <c r="C3" s="250"/>
      <c r="D3" s="249"/>
      <c r="E3" s="251"/>
      <c r="F3" s="250"/>
      <c r="G3" s="250"/>
      <c r="H3" s="252"/>
      <c r="I3" s="258"/>
      <c r="J3" s="253"/>
      <c r="K3" s="258"/>
      <c r="L3" s="269"/>
      <c r="M3" s="251"/>
      <c r="N3" s="256"/>
    </row>
    <row r="4" spans="1:15" s="73" customFormat="1" ht="13.5" customHeight="1" x14ac:dyDescent="0.3">
      <c r="A4" s="243" t="s">
        <v>561</v>
      </c>
      <c r="B4" s="211" t="s">
        <v>57</v>
      </c>
      <c r="C4" s="212" t="s">
        <v>562</v>
      </c>
      <c r="D4" s="257" t="s">
        <v>75</v>
      </c>
      <c r="E4" s="260" t="s">
        <v>683</v>
      </c>
      <c r="F4" s="212" t="str">
        <f t="shared" ref="F4:F23" si="0">CONCATENATE(B4,D4,E4)</f>
        <v>RS01SLBS</v>
      </c>
      <c r="G4" s="212" t="s">
        <v>2971</v>
      </c>
      <c r="H4" s="213" t="s">
        <v>439</v>
      </c>
      <c r="I4" s="218" t="s">
        <v>657</v>
      </c>
      <c r="J4" s="220" t="str">
        <f t="shared" ref="J4:J23" si="1">CONCATENATE(B4,D4,E4,"-",H4,I4)</f>
        <v>RS01SLBS-PN01A</v>
      </c>
      <c r="K4" s="218" t="s">
        <v>2981</v>
      </c>
      <c r="L4" s="211"/>
      <c r="M4" s="218" t="s">
        <v>2936</v>
      </c>
      <c r="N4" s="227" t="str">
        <f t="shared" ref="N4:N23" si="2">CONCATENATE(B4,D4,E4,"-",H4,I4,"-",K4,"-",M4)</f>
        <v>RS01SLBS-PN01A-PN1A-LVPS</v>
      </c>
      <c r="O4" s="73" t="s">
        <v>2937</v>
      </c>
    </row>
    <row r="5" spans="1:15" s="73" customFormat="1" ht="13.5" customHeight="1" x14ac:dyDescent="0.3">
      <c r="A5" s="243"/>
      <c r="B5" s="211" t="s">
        <v>57</v>
      </c>
      <c r="C5" s="212"/>
      <c r="D5" s="257" t="s">
        <v>75</v>
      </c>
      <c r="E5" s="260" t="s">
        <v>683</v>
      </c>
      <c r="F5" s="212" t="str">
        <f t="shared" si="0"/>
        <v>RS01SLBS</v>
      </c>
      <c r="G5" s="212"/>
      <c r="H5" s="213" t="s">
        <v>439</v>
      </c>
      <c r="I5" s="218" t="s">
        <v>657</v>
      </c>
      <c r="J5" s="220" t="str">
        <f t="shared" si="1"/>
        <v>RS01SLBS-PN01A</v>
      </c>
      <c r="K5" s="218" t="s">
        <v>2981</v>
      </c>
      <c r="L5" s="211"/>
      <c r="M5" s="218" t="s">
        <v>2938</v>
      </c>
      <c r="N5" s="227" t="str">
        <f t="shared" si="2"/>
        <v>RS01SLBS-PN01A-PN1A-PRI</v>
      </c>
    </row>
    <row r="6" spans="1:15" s="73" customFormat="1" ht="13.5" customHeight="1" x14ac:dyDescent="0.3">
      <c r="A6" s="243"/>
      <c r="B6" s="211" t="s">
        <v>57</v>
      </c>
      <c r="C6" s="212"/>
      <c r="D6" s="257" t="s">
        <v>75</v>
      </c>
      <c r="E6" s="260" t="s">
        <v>683</v>
      </c>
      <c r="F6" s="212" t="str">
        <f t="shared" si="0"/>
        <v>RS01SLBS</v>
      </c>
      <c r="G6" s="212"/>
      <c r="H6" s="213" t="s">
        <v>439</v>
      </c>
      <c r="I6" s="218" t="s">
        <v>657</v>
      </c>
      <c r="J6" s="220" t="str">
        <f t="shared" si="1"/>
        <v>RS01SLBS-PN01A</v>
      </c>
      <c r="K6" s="218" t="s">
        <v>2981</v>
      </c>
      <c r="L6" s="211"/>
      <c r="M6" s="218" t="s">
        <v>2939</v>
      </c>
      <c r="N6" s="227" t="str">
        <f t="shared" si="2"/>
        <v>RS01SLBS-PN01A-PN1A-SP1</v>
      </c>
    </row>
    <row r="7" spans="1:15" s="73" customFormat="1" ht="13.5" customHeight="1" x14ac:dyDescent="0.3">
      <c r="A7" s="243"/>
      <c r="B7" s="211" t="s">
        <v>57</v>
      </c>
      <c r="C7" s="212"/>
      <c r="D7" s="257" t="s">
        <v>75</v>
      </c>
      <c r="E7" s="260" t="s">
        <v>683</v>
      </c>
      <c r="F7" s="212" t="str">
        <f t="shared" si="0"/>
        <v>RS01SLBS</v>
      </c>
      <c r="G7" s="212"/>
      <c r="H7" s="213" t="s">
        <v>439</v>
      </c>
      <c r="I7" s="218" t="s">
        <v>657</v>
      </c>
      <c r="J7" s="220" t="str">
        <f t="shared" si="1"/>
        <v>RS01SLBS-PN01A</v>
      </c>
      <c r="K7" s="218" t="s">
        <v>2981</v>
      </c>
      <c r="L7" s="211"/>
      <c r="M7" s="218" t="s">
        <v>2940</v>
      </c>
      <c r="N7" s="227" t="str">
        <f t="shared" si="2"/>
        <v>RS01SLBS-PN01A-PN1A-SP2</v>
      </c>
    </row>
    <row r="8" spans="1:15" s="73" customFormat="1" ht="13.5" customHeight="1" x14ac:dyDescent="0.3">
      <c r="A8" s="243"/>
      <c r="B8" s="211" t="s">
        <v>57</v>
      </c>
      <c r="C8" s="212"/>
      <c r="D8" s="257" t="s">
        <v>75</v>
      </c>
      <c r="E8" s="260" t="s">
        <v>683</v>
      </c>
      <c r="F8" s="212" t="str">
        <f t="shared" si="0"/>
        <v>RS01SLBS</v>
      </c>
      <c r="G8" s="212"/>
      <c r="H8" s="213" t="s">
        <v>439</v>
      </c>
      <c r="I8" s="218" t="s">
        <v>657</v>
      </c>
      <c r="J8" s="220" t="str">
        <f t="shared" si="1"/>
        <v>RS01SLBS-PN01A</v>
      </c>
      <c r="K8" s="218" t="s">
        <v>2981</v>
      </c>
      <c r="L8" s="211"/>
      <c r="M8" s="218" t="s">
        <v>2941</v>
      </c>
      <c r="N8" s="227" t="str">
        <f t="shared" si="2"/>
        <v>RS01SLBS-PN01A-PN1A-SP3</v>
      </c>
    </row>
    <row r="9" spans="1:15" s="73" customFormat="1" ht="13.5" customHeight="1" x14ac:dyDescent="0.3">
      <c r="A9" s="219"/>
      <c r="B9" s="211" t="s">
        <v>57</v>
      </c>
      <c r="D9" s="257" t="s">
        <v>75</v>
      </c>
      <c r="E9" s="260" t="s">
        <v>683</v>
      </c>
      <c r="F9" s="212" t="str">
        <f t="shared" si="0"/>
        <v>RS01SLBS</v>
      </c>
      <c r="G9" s="261" t="s">
        <v>2982</v>
      </c>
      <c r="H9" s="213" t="s">
        <v>390</v>
      </c>
      <c r="I9" s="218" t="s">
        <v>657</v>
      </c>
      <c r="J9" s="220" t="str">
        <f t="shared" si="1"/>
        <v>RS01SLBS-LV01A</v>
      </c>
      <c r="K9" s="218" t="s">
        <v>373</v>
      </c>
      <c r="L9" s="211"/>
      <c r="M9" s="220" t="s">
        <v>2943</v>
      </c>
      <c r="N9" s="227" t="str">
        <f t="shared" si="2"/>
        <v>RS01SLBS-LV01A-00-ENG</v>
      </c>
    </row>
    <row r="10" spans="1:15" s="73" customFormat="1" ht="13.5" customHeight="1" x14ac:dyDescent="0.3">
      <c r="A10" s="219"/>
      <c r="B10" s="211" t="s">
        <v>57</v>
      </c>
      <c r="C10" s="212"/>
      <c r="D10" s="257" t="s">
        <v>75</v>
      </c>
      <c r="E10" s="260" t="s">
        <v>683</v>
      </c>
      <c r="F10" s="212" t="str">
        <f t="shared" si="0"/>
        <v>RS01SLBS</v>
      </c>
      <c r="G10" s="261"/>
      <c r="H10" s="213" t="s">
        <v>390</v>
      </c>
      <c r="I10" s="218" t="s">
        <v>657</v>
      </c>
      <c r="J10" s="220" t="str">
        <f t="shared" si="1"/>
        <v>RS01SLBS-LV01A</v>
      </c>
      <c r="K10" s="218" t="s">
        <v>76</v>
      </c>
      <c r="L10" s="211"/>
      <c r="M10" s="220" t="s">
        <v>2944</v>
      </c>
      <c r="N10" s="227" t="str">
        <f t="shared" si="2"/>
        <v>RS01SLBS-LV01A-02-EP1</v>
      </c>
    </row>
    <row r="11" spans="1:15" s="73" customFormat="1" ht="13.5" customHeight="1" x14ac:dyDescent="0.3">
      <c r="A11" s="219"/>
      <c r="B11" s="211" t="s">
        <v>57</v>
      </c>
      <c r="C11" s="212"/>
      <c r="D11" s="257" t="s">
        <v>75</v>
      </c>
      <c r="E11" s="260" t="s">
        <v>683</v>
      </c>
      <c r="F11" s="212" t="str">
        <f t="shared" si="0"/>
        <v>RS01SLBS</v>
      </c>
      <c r="G11" s="261"/>
      <c r="H11" s="213" t="s">
        <v>390</v>
      </c>
      <c r="I11" s="218" t="s">
        <v>657</v>
      </c>
      <c r="J11" s="220" t="str">
        <f t="shared" si="1"/>
        <v>RS01SLBS-LV01A</v>
      </c>
      <c r="K11" s="218" t="s">
        <v>79</v>
      </c>
      <c r="L11" s="211"/>
      <c r="M11" s="220" t="s">
        <v>2945</v>
      </c>
      <c r="N11" s="227" t="str">
        <f t="shared" si="2"/>
        <v>RS01SLBS-LV01A-03-EP2</v>
      </c>
    </row>
    <row r="12" spans="1:15" s="73" customFormat="1" ht="13.5" customHeight="1" x14ac:dyDescent="0.3">
      <c r="A12" s="219"/>
      <c r="B12" s="211" t="s">
        <v>57</v>
      </c>
      <c r="C12" s="212"/>
      <c r="D12" s="257" t="s">
        <v>75</v>
      </c>
      <c r="E12" s="260" t="s">
        <v>683</v>
      </c>
      <c r="F12" s="212" t="str">
        <f t="shared" si="0"/>
        <v>RS01SLBS</v>
      </c>
      <c r="G12" s="247"/>
      <c r="H12" s="213" t="s">
        <v>390</v>
      </c>
      <c r="I12" s="218" t="s">
        <v>657</v>
      </c>
      <c r="J12" s="220" t="str">
        <f t="shared" si="1"/>
        <v>RS01SLBS-LV01A</v>
      </c>
      <c r="K12" s="218" t="s">
        <v>78</v>
      </c>
      <c r="L12" s="211"/>
      <c r="M12" s="220" t="s">
        <v>2946</v>
      </c>
      <c r="N12" s="227" t="str">
        <f t="shared" si="2"/>
        <v>RS01SLBS-LV01A-05-IP1</v>
      </c>
    </row>
    <row r="13" spans="1:15" s="73" customFormat="1" ht="13.5" customHeight="1" x14ac:dyDescent="0.3">
      <c r="A13" s="243"/>
      <c r="B13" s="211" t="s">
        <v>57</v>
      </c>
      <c r="C13" s="212"/>
      <c r="D13" s="257" t="s">
        <v>75</v>
      </c>
      <c r="E13" s="260" t="s">
        <v>683</v>
      </c>
      <c r="F13" s="212" t="str">
        <f t="shared" si="0"/>
        <v>RS01SLBS</v>
      </c>
      <c r="G13" s="212" t="s">
        <v>2983</v>
      </c>
      <c r="H13" s="213" t="s">
        <v>207</v>
      </c>
      <c r="I13" s="218" t="s">
        <v>657</v>
      </c>
      <c r="J13" s="220" t="str">
        <f t="shared" si="1"/>
        <v>RS01SLBS-MJ01A</v>
      </c>
      <c r="K13" s="218" t="s">
        <v>373</v>
      </c>
      <c r="L13" s="211"/>
      <c r="M13" s="218" t="s">
        <v>2943</v>
      </c>
      <c r="N13" s="227" t="str">
        <f t="shared" si="2"/>
        <v>RS01SLBS-MJ01A-00-ENG</v>
      </c>
    </row>
    <row r="14" spans="1:15" s="73" customFormat="1" ht="13.5" customHeight="1" x14ac:dyDescent="0.3">
      <c r="A14" s="243"/>
      <c r="B14" s="211" t="s">
        <v>57</v>
      </c>
      <c r="C14" s="212"/>
      <c r="D14" s="257" t="s">
        <v>75</v>
      </c>
      <c r="E14" s="260" t="s">
        <v>683</v>
      </c>
      <c r="F14" s="212" t="str">
        <f t="shared" si="0"/>
        <v>RS01SLBS</v>
      </c>
      <c r="G14" s="212"/>
      <c r="H14" s="213" t="s">
        <v>207</v>
      </c>
      <c r="I14" s="218" t="s">
        <v>657</v>
      </c>
      <c r="J14" s="220" t="str">
        <f t="shared" si="1"/>
        <v>RS01SLBS-MJ01A</v>
      </c>
      <c r="K14" s="218" t="s">
        <v>78</v>
      </c>
      <c r="L14" s="211"/>
      <c r="M14" s="218" t="s">
        <v>2946</v>
      </c>
      <c r="N14" s="227" t="str">
        <f t="shared" si="2"/>
        <v>RS01SLBS-MJ01A-05-IP1</v>
      </c>
    </row>
    <row r="15" spans="1:15" s="73" customFormat="1" ht="13.5" customHeight="1" x14ac:dyDescent="0.3">
      <c r="A15" s="243"/>
      <c r="B15" s="211" t="s">
        <v>57</v>
      </c>
      <c r="C15" s="212"/>
      <c r="D15" s="257" t="s">
        <v>75</v>
      </c>
      <c r="E15" s="260" t="s">
        <v>683</v>
      </c>
      <c r="F15" s="212" t="str">
        <f t="shared" si="0"/>
        <v>RS01SLBS</v>
      </c>
      <c r="G15" s="212"/>
      <c r="H15" s="213" t="s">
        <v>207</v>
      </c>
      <c r="I15" s="218" t="s">
        <v>657</v>
      </c>
      <c r="J15" s="220" t="str">
        <f t="shared" si="1"/>
        <v>RS01SLBS-MJ01A</v>
      </c>
      <c r="K15" s="218" t="s">
        <v>91</v>
      </c>
      <c r="L15" s="211"/>
      <c r="M15" s="218" t="s">
        <v>2947</v>
      </c>
      <c r="N15" s="227" t="str">
        <f t="shared" si="2"/>
        <v>RS01SLBS-MJ01A-06-IP2</v>
      </c>
    </row>
    <row r="16" spans="1:15" s="73" customFormat="1" ht="13.5" customHeight="1" x14ac:dyDescent="0.3">
      <c r="A16" s="243"/>
      <c r="B16" s="211" t="s">
        <v>57</v>
      </c>
      <c r="C16" s="212"/>
      <c r="D16" s="257" t="s">
        <v>75</v>
      </c>
      <c r="E16" s="260" t="s">
        <v>683</v>
      </c>
      <c r="F16" s="212" t="str">
        <f t="shared" si="0"/>
        <v>RS01SLBS</v>
      </c>
      <c r="G16" s="212"/>
      <c r="H16" s="213" t="s">
        <v>207</v>
      </c>
      <c r="I16" s="218" t="s">
        <v>657</v>
      </c>
      <c r="J16" s="220" t="str">
        <f t="shared" si="1"/>
        <v>RS01SLBS-MJ01A</v>
      </c>
      <c r="K16" s="218" t="s">
        <v>129</v>
      </c>
      <c r="L16" s="211"/>
      <c r="M16" s="218" t="s">
        <v>2957</v>
      </c>
      <c r="N16" s="227" t="str">
        <f t="shared" si="2"/>
        <v>RS01SLBS-MJ01A-12-IP8</v>
      </c>
    </row>
    <row r="17" spans="1:14" s="73" customFormat="1" ht="13.5" customHeight="1" x14ac:dyDescent="0.3">
      <c r="A17" s="243"/>
      <c r="B17" s="211" t="s">
        <v>57</v>
      </c>
      <c r="C17" s="212"/>
      <c r="D17" s="257" t="s">
        <v>75</v>
      </c>
      <c r="E17" s="260" t="s">
        <v>683</v>
      </c>
      <c r="F17" s="212" t="str">
        <f t="shared" si="0"/>
        <v>RS01SLBS</v>
      </c>
      <c r="G17" s="212" t="s">
        <v>2984</v>
      </c>
      <c r="H17" s="213" t="s">
        <v>257</v>
      </c>
      <c r="I17" s="218" t="s">
        <v>657</v>
      </c>
      <c r="J17" s="220" t="str">
        <f t="shared" si="1"/>
        <v>RS01SLBS-LJ01A</v>
      </c>
      <c r="K17" s="218" t="s">
        <v>373</v>
      </c>
      <c r="L17" s="211"/>
      <c r="M17" s="218" t="s">
        <v>2943</v>
      </c>
      <c r="N17" s="227" t="str">
        <f t="shared" si="2"/>
        <v>RS01SLBS-LJ01A-00-ENG</v>
      </c>
    </row>
    <row r="18" spans="1:14" s="73" customFormat="1" ht="13.5" customHeight="1" x14ac:dyDescent="0.3">
      <c r="A18" s="219"/>
      <c r="B18" s="211" t="s">
        <v>57</v>
      </c>
      <c r="D18" s="257" t="s">
        <v>75</v>
      </c>
      <c r="E18" s="260" t="s">
        <v>683</v>
      </c>
      <c r="F18" s="212" t="str">
        <f t="shared" si="0"/>
        <v>RS01SLBS</v>
      </c>
      <c r="G18" s="261"/>
      <c r="H18" s="213" t="s">
        <v>257</v>
      </c>
      <c r="I18" s="218" t="s">
        <v>657</v>
      </c>
      <c r="J18" s="220" t="str">
        <f t="shared" si="1"/>
        <v>RS01SLBS-LJ01A</v>
      </c>
      <c r="K18" s="218" t="s">
        <v>78</v>
      </c>
      <c r="L18" s="211"/>
      <c r="M18" s="220" t="s">
        <v>2946</v>
      </c>
      <c r="N18" s="227" t="str">
        <f t="shared" si="2"/>
        <v>RS01SLBS-LJ01A-05-IP1</v>
      </c>
    </row>
    <row r="19" spans="1:14" s="73" customFormat="1" ht="13.5" customHeight="1" x14ac:dyDescent="0.3">
      <c r="A19" s="219"/>
      <c r="B19" s="211" t="s">
        <v>57</v>
      </c>
      <c r="C19" s="212"/>
      <c r="D19" s="257" t="s">
        <v>75</v>
      </c>
      <c r="E19" s="260" t="s">
        <v>683</v>
      </c>
      <c r="F19" s="212" t="str">
        <f t="shared" si="0"/>
        <v>RS01SLBS</v>
      </c>
      <c r="G19" s="261"/>
      <c r="H19" s="213" t="s">
        <v>257</v>
      </c>
      <c r="I19" s="218" t="s">
        <v>657</v>
      </c>
      <c r="J19" s="220" t="str">
        <f t="shared" si="1"/>
        <v>RS01SLBS-LJ01A</v>
      </c>
      <c r="K19" s="218" t="s">
        <v>93</v>
      </c>
      <c r="L19" s="211"/>
      <c r="M19" s="220" t="s">
        <v>2950</v>
      </c>
      <c r="N19" s="227" t="str">
        <f t="shared" si="2"/>
        <v>RS01SLBS-LJ01A-08-IP4</v>
      </c>
    </row>
    <row r="20" spans="1:14" s="73" customFormat="1" ht="13.5" customHeight="1" x14ac:dyDescent="0.3">
      <c r="A20" s="219"/>
      <c r="B20" s="211" t="s">
        <v>57</v>
      </c>
      <c r="C20" s="212"/>
      <c r="D20" s="257" t="s">
        <v>75</v>
      </c>
      <c r="E20" s="260" t="s">
        <v>683</v>
      </c>
      <c r="F20" s="212" t="str">
        <f t="shared" si="0"/>
        <v>RS01SLBS</v>
      </c>
      <c r="G20" s="261"/>
      <c r="H20" s="213" t="s">
        <v>257</v>
      </c>
      <c r="I20" s="218" t="s">
        <v>657</v>
      </c>
      <c r="J20" s="220" t="str">
        <f t="shared" si="1"/>
        <v>RS01SLBS-LJ01A</v>
      </c>
      <c r="K20" s="218" t="s">
        <v>136</v>
      </c>
      <c r="L20" s="211"/>
      <c r="M20" s="220" t="s">
        <v>2951</v>
      </c>
      <c r="N20" s="227" t="str">
        <f t="shared" si="2"/>
        <v>RS01SLBS-LJ01A-09-IP5</v>
      </c>
    </row>
    <row r="21" spans="1:14" s="73" customFormat="1" ht="13.5" customHeight="1" x14ac:dyDescent="0.3">
      <c r="A21" s="243"/>
      <c r="B21" s="211" t="s">
        <v>57</v>
      </c>
      <c r="C21" s="212"/>
      <c r="D21" s="257" t="s">
        <v>75</v>
      </c>
      <c r="E21" s="260" t="s">
        <v>683</v>
      </c>
      <c r="F21" s="212" t="str">
        <f t="shared" si="0"/>
        <v>RS01SLBS</v>
      </c>
      <c r="G21" s="212"/>
      <c r="H21" s="213" t="s">
        <v>257</v>
      </c>
      <c r="I21" s="218" t="s">
        <v>657</v>
      </c>
      <c r="J21" s="220" t="str">
        <f t="shared" si="1"/>
        <v>RS01SLBS-LJ01A</v>
      </c>
      <c r="K21" s="218" t="s">
        <v>127</v>
      </c>
      <c r="L21" s="211"/>
      <c r="M21" s="218" t="s">
        <v>2952</v>
      </c>
      <c r="N21" s="227" t="str">
        <f t="shared" si="2"/>
        <v>RS01SLBS-LJ01A-10-IP6</v>
      </c>
    </row>
    <row r="22" spans="1:14" s="73" customFormat="1" ht="13.5" customHeight="1" x14ac:dyDescent="0.3">
      <c r="A22" s="219"/>
      <c r="B22" s="211" t="s">
        <v>57</v>
      </c>
      <c r="D22" s="257" t="s">
        <v>75</v>
      </c>
      <c r="E22" s="260" t="s">
        <v>683</v>
      </c>
      <c r="F22" s="212" t="str">
        <f t="shared" si="0"/>
        <v>RS01SLBS</v>
      </c>
      <c r="G22" s="261"/>
      <c r="H22" s="213" t="s">
        <v>257</v>
      </c>
      <c r="I22" s="218" t="s">
        <v>657</v>
      </c>
      <c r="J22" s="220" t="str">
        <f t="shared" si="1"/>
        <v>RS01SLBS-LJ01A</v>
      </c>
      <c r="K22" s="218" t="s">
        <v>128</v>
      </c>
      <c r="L22" s="211"/>
      <c r="M22" s="220" t="s">
        <v>2953</v>
      </c>
      <c r="N22" s="227" t="str">
        <f t="shared" si="2"/>
        <v>RS01SLBS-LJ01A-11-IP7</v>
      </c>
    </row>
    <row r="23" spans="1:14" s="73" customFormat="1" ht="13.5" customHeight="1" x14ac:dyDescent="0.3">
      <c r="A23" s="219"/>
      <c r="B23" s="211" t="s">
        <v>57</v>
      </c>
      <c r="C23" s="212"/>
      <c r="D23" s="257" t="s">
        <v>75</v>
      </c>
      <c r="E23" s="260" t="s">
        <v>683</v>
      </c>
      <c r="F23" s="212" t="str">
        <f t="shared" si="0"/>
        <v>RS01SLBS</v>
      </c>
      <c r="G23" s="247"/>
      <c r="H23" s="213" t="s">
        <v>257</v>
      </c>
      <c r="I23" s="218" t="s">
        <v>657</v>
      </c>
      <c r="J23" s="220" t="str">
        <f t="shared" si="1"/>
        <v>RS01SLBS-LJ01A</v>
      </c>
      <c r="K23" s="218" t="s">
        <v>129</v>
      </c>
      <c r="L23" s="211"/>
      <c r="M23" s="220" t="s">
        <v>2957</v>
      </c>
      <c r="N23" s="227" t="str">
        <f t="shared" si="2"/>
        <v>RS01SLBS-LJ01A-12-IP8</v>
      </c>
    </row>
    <row r="24" spans="1:14" s="73" customFormat="1" ht="13.5" customHeight="1" x14ac:dyDescent="0.3">
      <c r="A24" s="268"/>
      <c r="B24" s="249"/>
      <c r="C24" s="250"/>
      <c r="D24" s="249"/>
      <c r="E24" s="251"/>
      <c r="F24" s="250"/>
      <c r="G24" s="250"/>
      <c r="H24" s="252"/>
      <c r="I24" s="258"/>
      <c r="J24" s="253"/>
      <c r="K24" s="258"/>
      <c r="L24" s="269"/>
      <c r="M24" s="251"/>
      <c r="N24" s="256"/>
    </row>
    <row r="25" spans="1:14" s="73" customFormat="1" ht="13.5" customHeight="1" x14ac:dyDescent="0.3">
      <c r="A25" s="243" t="s">
        <v>561</v>
      </c>
      <c r="B25" s="211" t="s">
        <v>57</v>
      </c>
      <c r="C25" s="212" t="s">
        <v>2923</v>
      </c>
      <c r="D25" s="257" t="s">
        <v>75</v>
      </c>
      <c r="E25" s="260" t="s">
        <v>659</v>
      </c>
      <c r="F25" s="212" t="str">
        <f t="shared" ref="F25:F50" si="3">CONCATENATE(B25,D25,E25)</f>
        <v>RS01SBPS</v>
      </c>
      <c r="G25" s="212" t="s">
        <v>564</v>
      </c>
      <c r="H25" s="213" t="s">
        <v>320</v>
      </c>
      <c r="I25" s="218" t="s">
        <v>657</v>
      </c>
      <c r="J25" s="220" t="str">
        <f t="shared" ref="J25:J45" si="4">CONCATENATE(B25,D25,E25,"-",H25,I25)</f>
        <v>RS01SBPS-PC01A</v>
      </c>
      <c r="K25" s="218" t="s">
        <v>373</v>
      </c>
      <c r="L25" s="211"/>
      <c r="M25" s="220" t="s">
        <v>2943</v>
      </c>
      <c r="N25" s="227" t="str">
        <f t="shared" ref="N25:N46" si="5">CONCATENATE(B25,D25,E25,"-",H25,I25,"-",K25,"-",M25)</f>
        <v>RS01SBPS-PC01A-00-ENG</v>
      </c>
    </row>
    <row r="26" spans="1:14" s="73" customFormat="1" ht="13.5" customHeight="1" x14ac:dyDescent="0.3">
      <c r="A26" s="219"/>
      <c r="B26" s="211" t="s">
        <v>57</v>
      </c>
      <c r="C26" s="212"/>
      <c r="D26" s="257" t="s">
        <v>75</v>
      </c>
      <c r="E26" s="260" t="s">
        <v>659</v>
      </c>
      <c r="F26" s="212" t="str">
        <f t="shared" si="3"/>
        <v>RS01SBPS</v>
      </c>
      <c r="G26" s="212"/>
      <c r="H26" s="213" t="s">
        <v>320</v>
      </c>
      <c r="I26" s="218" t="s">
        <v>657</v>
      </c>
      <c r="J26" s="220" t="str">
        <f t="shared" si="4"/>
        <v>RS01SBPS-PC01A</v>
      </c>
      <c r="K26" s="218" t="s">
        <v>76</v>
      </c>
      <c r="L26" s="211"/>
      <c r="M26" s="220" t="s">
        <v>2944</v>
      </c>
      <c r="N26" s="227" t="str">
        <f t="shared" si="5"/>
        <v>RS01SBPS-PC01A-02-EP1</v>
      </c>
    </row>
    <row r="27" spans="1:14" s="73" customFormat="1" ht="13.5" customHeight="1" x14ac:dyDescent="0.3">
      <c r="A27" s="219"/>
      <c r="B27" s="211" t="s">
        <v>57</v>
      </c>
      <c r="C27" s="212"/>
      <c r="D27" s="257" t="s">
        <v>75</v>
      </c>
      <c r="E27" s="260" t="s">
        <v>659</v>
      </c>
      <c r="F27" s="212" t="str">
        <f t="shared" si="3"/>
        <v>RS01SBPS</v>
      </c>
      <c r="G27" s="212"/>
      <c r="H27" s="213" t="s">
        <v>320</v>
      </c>
      <c r="I27" s="218" t="s">
        <v>657</v>
      </c>
      <c r="J27" s="220" t="str">
        <f t="shared" si="4"/>
        <v>RS01SBPS-PC01A</v>
      </c>
      <c r="K27" s="218" t="s">
        <v>2954</v>
      </c>
      <c r="L27" s="211"/>
      <c r="M27" s="220" t="s">
        <v>2946</v>
      </c>
      <c r="N27" s="227" t="str">
        <f t="shared" si="5"/>
        <v>RS01SBPS-PC01A-04A-IP1</v>
      </c>
    </row>
    <row r="28" spans="1:14" s="73" customFormat="1" ht="13.5" customHeight="1" x14ac:dyDescent="0.3">
      <c r="A28" s="219"/>
      <c r="B28" s="211" t="s">
        <v>57</v>
      </c>
      <c r="C28" s="212"/>
      <c r="D28" s="257" t="s">
        <v>75</v>
      </c>
      <c r="E28" s="260" t="s">
        <v>659</v>
      </c>
      <c r="F28" s="212" t="str">
        <f t="shared" si="3"/>
        <v>RS01SBPS</v>
      </c>
      <c r="G28" s="212"/>
      <c r="H28" s="213" t="s">
        <v>320</v>
      </c>
      <c r="I28" s="218" t="s">
        <v>657</v>
      </c>
      <c r="J28" s="220" t="str">
        <f t="shared" si="4"/>
        <v>RS01SBPS-PC01A</v>
      </c>
      <c r="K28" s="218" t="s">
        <v>2955</v>
      </c>
      <c r="L28" s="211"/>
      <c r="M28" s="220" t="s">
        <v>2947</v>
      </c>
      <c r="N28" s="227" t="str">
        <f t="shared" si="5"/>
        <v>RS01SBPS-PC01A-04B-IP2</v>
      </c>
    </row>
    <row r="29" spans="1:14" s="73" customFormat="1" ht="13.5" customHeight="1" x14ac:dyDescent="0.3">
      <c r="A29" s="219"/>
      <c r="B29" s="211" t="s">
        <v>57</v>
      </c>
      <c r="C29" s="212"/>
      <c r="D29" s="257" t="s">
        <v>75</v>
      </c>
      <c r="E29" s="260" t="s">
        <v>659</v>
      </c>
      <c r="F29" s="212" t="str">
        <f t="shared" si="3"/>
        <v>RS01SBPS</v>
      </c>
      <c r="G29" s="212"/>
      <c r="H29" s="213" t="s">
        <v>320</v>
      </c>
      <c r="I29" s="218" t="s">
        <v>657</v>
      </c>
      <c r="J29" s="220" t="str">
        <f t="shared" si="4"/>
        <v>RS01SBPS-PC01A</v>
      </c>
      <c r="K29" s="218" t="s">
        <v>2985</v>
      </c>
      <c r="L29" s="211"/>
      <c r="M29" s="220" t="s">
        <v>2949</v>
      </c>
      <c r="N29" s="227" t="str">
        <f t="shared" si="5"/>
        <v>RS01SBPS-PC01A-04C-IP3</v>
      </c>
    </row>
    <row r="30" spans="1:14" s="73" customFormat="1" ht="13.5" customHeight="1" x14ac:dyDescent="0.3">
      <c r="A30" s="219"/>
      <c r="B30" s="211" t="s">
        <v>57</v>
      </c>
      <c r="C30" s="212"/>
      <c r="D30" s="257" t="s">
        <v>75</v>
      </c>
      <c r="E30" s="260" t="s">
        <v>659</v>
      </c>
      <c r="F30" s="212" t="str">
        <f t="shared" si="3"/>
        <v>RS01SBPS</v>
      </c>
      <c r="G30" s="212"/>
      <c r="H30" s="213" t="s">
        <v>320</v>
      </c>
      <c r="I30" s="218" t="s">
        <v>657</v>
      </c>
      <c r="J30" s="220" t="str">
        <f t="shared" si="4"/>
        <v>RS01SBPS-PC01A</v>
      </c>
      <c r="K30" s="218" t="s">
        <v>78</v>
      </c>
      <c r="L30" s="211"/>
      <c r="M30" s="220" t="s">
        <v>2964</v>
      </c>
      <c r="N30" s="227" t="str">
        <f t="shared" si="5"/>
        <v>RS01SBPS-PC01A-05-IP9</v>
      </c>
    </row>
    <row r="31" spans="1:14" s="73" customFormat="1" ht="13.5" customHeight="1" x14ac:dyDescent="0.3">
      <c r="A31" s="219"/>
      <c r="B31" s="211" t="s">
        <v>57</v>
      </c>
      <c r="C31" s="212"/>
      <c r="D31" s="257" t="s">
        <v>75</v>
      </c>
      <c r="E31" s="260" t="s">
        <v>659</v>
      </c>
      <c r="F31" s="212" t="str">
        <f t="shared" si="3"/>
        <v>RS01SBPS</v>
      </c>
      <c r="G31" s="212"/>
      <c r="H31" s="213" t="s">
        <v>320</v>
      </c>
      <c r="I31" s="218" t="s">
        <v>657</v>
      </c>
      <c r="J31" s="220" t="str">
        <f t="shared" si="4"/>
        <v>RS01SBPS-PC01A</v>
      </c>
      <c r="K31" s="218" t="s">
        <v>91</v>
      </c>
      <c r="L31" s="211"/>
      <c r="M31" s="220" t="s">
        <v>2963</v>
      </c>
      <c r="N31" s="227" t="str">
        <f t="shared" si="5"/>
        <v>RS01SBPS-PC01A-06-IP10</v>
      </c>
    </row>
    <row r="32" spans="1:14" s="73" customFormat="1" ht="13.5" customHeight="1" x14ac:dyDescent="0.3">
      <c r="A32" s="219"/>
      <c r="B32" s="211" t="s">
        <v>57</v>
      </c>
      <c r="C32" s="212"/>
      <c r="D32" s="257" t="s">
        <v>75</v>
      </c>
      <c r="E32" s="260" t="s">
        <v>659</v>
      </c>
      <c r="F32" s="212" t="str">
        <f t="shared" si="3"/>
        <v>RS01SBPS</v>
      </c>
      <c r="G32" s="261"/>
      <c r="H32" s="213" t="s">
        <v>320</v>
      </c>
      <c r="I32" s="218" t="s">
        <v>657</v>
      </c>
      <c r="J32" s="220" t="str">
        <f t="shared" si="4"/>
        <v>RS01SBPS-PC01A</v>
      </c>
      <c r="K32" s="218" t="s">
        <v>91</v>
      </c>
      <c r="L32" s="211"/>
      <c r="M32" s="220" t="s">
        <v>2986</v>
      </c>
      <c r="N32" s="227" t="str">
        <f t="shared" si="5"/>
        <v>RS01SBPS-PC01A-06-IP11</v>
      </c>
    </row>
    <row r="33" spans="1:14" s="73" customFormat="1" ht="13.5" customHeight="1" x14ac:dyDescent="0.3">
      <c r="A33" s="219"/>
      <c r="B33" s="211" t="s">
        <v>57</v>
      </c>
      <c r="C33" s="212"/>
      <c r="D33" s="257" t="s">
        <v>75</v>
      </c>
      <c r="E33" s="260" t="s">
        <v>659</v>
      </c>
      <c r="F33" s="212" t="str">
        <f t="shared" si="3"/>
        <v>RS01SBPS</v>
      </c>
      <c r="G33" s="247"/>
      <c r="H33" s="213" t="s">
        <v>320</v>
      </c>
      <c r="I33" s="218" t="s">
        <v>657</v>
      </c>
      <c r="J33" s="220" t="str">
        <f t="shared" si="4"/>
        <v>RS01SBPS-PC01A</v>
      </c>
      <c r="K33" s="218" t="s">
        <v>92</v>
      </c>
      <c r="L33" s="211"/>
      <c r="M33" s="220" t="s">
        <v>2965</v>
      </c>
      <c r="N33" s="227" t="str">
        <f t="shared" si="5"/>
        <v>RS01SBPS-PC01A-07-IP12</v>
      </c>
    </row>
    <row r="34" spans="1:14" s="73" customFormat="1" ht="13.5" customHeight="1" x14ac:dyDescent="0.3">
      <c r="A34" s="243"/>
      <c r="B34" s="211" t="s">
        <v>57</v>
      </c>
      <c r="C34" s="212"/>
      <c r="D34" s="257" t="s">
        <v>75</v>
      </c>
      <c r="E34" s="260" t="s">
        <v>659</v>
      </c>
      <c r="F34" s="212" t="str">
        <f t="shared" si="3"/>
        <v>RS01SBPS</v>
      </c>
      <c r="G34" s="212"/>
      <c r="H34" s="213" t="s">
        <v>320</v>
      </c>
      <c r="I34" s="218" t="s">
        <v>657</v>
      </c>
      <c r="J34" s="220" t="str">
        <f t="shared" si="4"/>
        <v>RS01SBPS-PC01A</v>
      </c>
      <c r="K34" s="218" t="s">
        <v>93</v>
      </c>
      <c r="L34" s="211"/>
      <c r="M34" s="218" t="s">
        <v>2957</v>
      </c>
      <c r="N34" s="227" t="str">
        <f t="shared" si="5"/>
        <v>RS01SBPS-PC01A-08-IP8</v>
      </c>
    </row>
    <row r="35" spans="1:14" s="73" customFormat="1" ht="13.5" customHeight="1" x14ac:dyDescent="0.3">
      <c r="A35" s="243"/>
      <c r="B35" s="211" t="s">
        <v>57</v>
      </c>
      <c r="C35" s="212"/>
      <c r="D35" s="257" t="s">
        <v>75</v>
      </c>
      <c r="E35" s="260" t="s">
        <v>659</v>
      </c>
      <c r="F35" s="212" t="str">
        <f t="shared" si="3"/>
        <v>RS01SBPS</v>
      </c>
      <c r="G35" s="212" t="s">
        <v>566</v>
      </c>
      <c r="H35" s="213" t="s">
        <v>436</v>
      </c>
      <c r="I35" s="218" t="s">
        <v>657</v>
      </c>
      <c r="J35" s="220" t="str">
        <f t="shared" si="4"/>
        <v>RS01SBPS-SC01A</v>
      </c>
      <c r="K35" s="218" t="s">
        <v>373</v>
      </c>
      <c r="L35" s="211"/>
      <c r="M35" s="218" t="s">
        <v>2943</v>
      </c>
      <c r="N35" s="227" t="str">
        <f t="shared" si="5"/>
        <v>RS01SBPS-SC01A-00-ENG</v>
      </c>
    </row>
    <row r="36" spans="1:14" s="73" customFormat="1" ht="13.5" customHeight="1" x14ac:dyDescent="0.3">
      <c r="A36" s="243"/>
      <c r="B36" s="211" t="s">
        <v>57</v>
      </c>
      <c r="C36" s="212"/>
      <c r="D36" s="257" t="s">
        <v>75</v>
      </c>
      <c r="E36" s="260" t="s">
        <v>659</v>
      </c>
      <c r="F36" s="212" t="str">
        <f t="shared" si="3"/>
        <v>RS01SBPS</v>
      </c>
      <c r="G36" s="212"/>
      <c r="H36" s="213" t="s">
        <v>436</v>
      </c>
      <c r="I36" s="218" t="s">
        <v>657</v>
      </c>
      <c r="J36" s="220" t="str">
        <f t="shared" si="4"/>
        <v>RS01SBPS-SC01A</v>
      </c>
      <c r="K36" s="218" t="s">
        <v>373</v>
      </c>
      <c r="L36" s="211"/>
      <c r="M36" s="218" t="s">
        <v>2958</v>
      </c>
      <c r="N36" s="227" t="str">
        <f t="shared" si="5"/>
        <v>RS01SBPS-SC01A-00-WINCH</v>
      </c>
    </row>
    <row r="37" spans="1:14" s="73" customFormat="1" ht="13.5" customHeight="1" x14ac:dyDescent="0.3">
      <c r="A37" s="243"/>
      <c r="B37" s="211" t="s">
        <v>57</v>
      </c>
      <c r="C37" s="212"/>
      <c r="D37" s="257" t="s">
        <v>75</v>
      </c>
      <c r="E37" s="260" t="s">
        <v>659</v>
      </c>
      <c r="F37" s="212" t="str">
        <f t="shared" si="3"/>
        <v>RS01SBPS</v>
      </c>
      <c r="G37" s="212"/>
      <c r="H37" s="213" t="s">
        <v>436</v>
      </c>
      <c r="I37" s="218" t="s">
        <v>657</v>
      </c>
      <c r="J37" s="220" t="str">
        <f t="shared" si="4"/>
        <v>RS01SBPS-SC01A</v>
      </c>
      <c r="K37" s="218" t="s">
        <v>77</v>
      </c>
      <c r="L37" s="211"/>
      <c r="M37" s="218" t="s">
        <v>2944</v>
      </c>
      <c r="N37" s="227" t="str">
        <f t="shared" si="5"/>
        <v>RS01SBPS-SC01A-04-EP1</v>
      </c>
    </row>
    <row r="38" spans="1:14" s="73" customFormat="1" ht="13.5" customHeight="1" x14ac:dyDescent="0.3">
      <c r="A38" s="243"/>
      <c r="B38" s="211" t="s">
        <v>57</v>
      </c>
      <c r="C38" s="212"/>
      <c r="D38" s="257" t="s">
        <v>75</v>
      </c>
      <c r="E38" s="260" t="s">
        <v>659</v>
      </c>
      <c r="F38" s="212" t="str">
        <f t="shared" si="3"/>
        <v>RS01SBPS</v>
      </c>
      <c r="G38" s="247"/>
      <c r="H38" s="213" t="s">
        <v>436</v>
      </c>
      <c r="I38" s="218" t="s">
        <v>657</v>
      </c>
      <c r="J38" s="220" t="str">
        <f t="shared" si="4"/>
        <v>RS01SBPS-SC01A</v>
      </c>
      <c r="K38" s="218" t="s">
        <v>78</v>
      </c>
      <c r="L38" s="211"/>
      <c r="M38" s="218" t="s">
        <v>2946</v>
      </c>
      <c r="N38" s="227" t="str">
        <f t="shared" si="5"/>
        <v>RS01SBPS-SC01A-05-IP1</v>
      </c>
    </row>
    <row r="39" spans="1:14" s="73" customFormat="1" ht="13.5" customHeight="1" x14ac:dyDescent="0.3">
      <c r="A39" s="243"/>
      <c r="B39" s="211" t="s">
        <v>57</v>
      </c>
      <c r="C39" s="212"/>
      <c r="D39" s="257" t="s">
        <v>75</v>
      </c>
      <c r="E39" s="260" t="s">
        <v>659</v>
      </c>
      <c r="F39" s="212" t="str">
        <f t="shared" si="3"/>
        <v>RS01SBPS</v>
      </c>
      <c r="G39" s="212"/>
      <c r="H39" s="213" t="s">
        <v>436</v>
      </c>
      <c r="I39" s="218" t="s">
        <v>657</v>
      </c>
      <c r="J39" s="220" t="str">
        <f t="shared" si="4"/>
        <v>RS01SBPS-SC01A</v>
      </c>
      <c r="K39" s="218" t="s">
        <v>2959</v>
      </c>
      <c r="L39" s="211"/>
      <c r="M39" s="218" t="s">
        <v>2947</v>
      </c>
      <c r="N39" s="227" t="str">
        <f t="shared" si="5"/>
        <v>RS01SBPS-SC01A-BRAKE-IP2</v>
      </c>
    </row>
    <row r="40" spans="1:14" s="73" customFormat="1" ht="13.5" customHeight="1" x14ac:dyDescent="0.3">
      <c r="A40" s="243"/>
      <c r="B40" s="211" t="s">
        <v>57</v>
      </c>
      <c r="C40" s="212"/>
      <c r="D40" s="257" t="s">
        <v>75</v>
      </c>
      <c r="E40" s="260" t="s">
        <v>659</v>
      </c>
      <c r="F40" s="212" t="str">
        <f t="shared" si="3"/>
        <v>RS01SBPS</v>
      </c>
      <c r="G40" s="212"/>
      <c r="H40" s="213" t="s">
        <v>436</v>
      </c>
      <c r="I40" s="218" t="s">
        <v>657</v>
      </c>
      <c r="J40" s="220" t="str">
        <f t="shared" si="4"/>
        <v>RS01SBPS-SC01A</v>
      </c>
      <c r="K40" s="218" t="s">
        <v>2960</v>
      </c>
      <c r="L40" s="211"/>
      <c r="M40" s="218" t="s">
        <v>2945</v>
      </c>
      <c r="N40" s="227" t="str">
        <f t="shared" si="5"/>
        <v>RS01SBPS-SC01A-VFD-EP2</v>
      </c>
    </row>
    <row r="41" spans="1:14" s="73" customFormat="1" ht="13.5" customHeight="1" x14ac:dyDescent="0.3">
      <c r="A41" s="243"/>
      <c r="B41" s="211" t="s">
        <v>57</v>
      </c>
      <c r="C41" s="212"/>
      <c r="D41" s="257" t="s">
        <v>75</v>
      </c>
      <c r="E41" s="260" t="s">
        <v>659</v>
      </c>
      <c r="F41" s="212" t="str">
        <f t="shared" si="3"/>
        <v>RS01SBPS</v>
      </c>
      <c r="G41" s="212" t="s">
        <v>2974</v>
      </c>
      <c r="H41" s="213" t="s">
        <v>340</v>
      </c>
      <c r="I41" s="218" t="s">
        <v>657</v>
      </c>
      <c r="J41" s="220" t="str">
        <f>CONCATENATE(B41,D41,E41,"-",H41,I41)</f>
        <v>RS01SBPS-SF01A</v>
      </c>
      <c r="K41" s="218" t="s">
        <v>373</v>
      </c>
      <c r="L41" s="211"/>
      <c r="M41" s="218" t="s">
        <v>2943</v>
      </c>
      <c r="N41" s="227" t="str">
        <f t="shared" si="5"/>
        <v>RS01SBPS-SF01A-00-ENG</v>
      </c>
    </row>
    <row r="42" spans="1:14" s="73" customFormat="1" ht="13.5" customHeight="1" x14ac:dyDescent="0.3">
      <c r="A42" s="243"/>
      <c r="B42" s="211" t="s">
        <v>57</v>
      </c>
      <c r="C42" s="212"/>
      <c r="D42" s="257" t="s">
        <v>75</v>
      </c>
      <c r="E42" s="260" t="s">
        <v>659</v>
      </c>
      <c r="F42" s="212" t="str">
        <f t="shared" si="3"/>
        <v>RS01SBPS</v>
      </c>
      <c r="G42" s="212"/>
      <c r="H42" s="213" t="s">
        <v>340</v>
      </c>
      <c r="I42" s="218" t="s">
        <v>657</v>
      </c>
      <c r="J42" s="220" t="str">
        <f>CONCATENATE(B42,D42,E42,"-",H42,I42)</f>
        <v>RS01SBPS-SF01A</v>
      </c>
      <c r="K42" s="218" t="s">
        <v>2961</v>
      </c>
      <c r="L42" s="211"/>
      <c r="M42" s="213" t="s">
        <v>2946</v>
      </c>
      <c r="N42" s="227" t="str">
        <f t="shared" si="5"/>
        <v>RS01SBPS-SF01A-02A-IP1</v>
      </c>
    </row>
    <row r="43" spans="1:14" s="73" customFormat="1" ht="13.5" customHeight="1" x14ac:dyDescent="0.3">
      <c r="A43" s="243"/>
      <c r="B43" s="211" t="s">
        <v>57</v>
      </c>
      <c r="C43" s="212"/>
      <c r="D43" s="257" t="s">
        <v>75</v>
      </c>
      <c r="E43" s="260" t="s">
        <v>659</v>
      </c>
      <c r="F43" s="212" t="str">
        <f t="shared" si="3"/>
        <v>RS01SBPS</v>
      </c>
      <c r="G43" s="212"/>
      <c r="H43" s="213" t="s">
        <v>340</v>
      </c>
      <c r="I43" s="218" t="s">
        <v>657</v>
      </c>
      <c r="J43" s="220" t="str">
        <f t="shared" si="4"/>
        <v>RS01SBPS-SF01A</v>
      </c>
      <c r="K43" s="218" t="s">
        <v>2962</v>
      </c>
      <c r="L43" s="211"/>
      <c r="M43" s="213" t="s">
        <v>2949</v>
      </c>
      <c r="N43" s="227" t="str">
        <f t="shared" si="5"/>
        <v>RS01SBPS-SF01A-02D-IP3</v>
      </c>
    </row>
    <row r="44" spans="1:14" s="73" customFormat="1" ht="13.5" customHeight="1" x14ac:dyDescent="0.3">
      <c r="A44" s="243"/>
      <c r="B44" s="211" t="s">
        <v>57</v>
      </c>
      <c r="C44" s="212"/>
      <c r="D44" s="257" t="s">
        <v>75</v>
      </c>
      <c r="E44" s="260" t="s">
        <v>659</v>
      </c>
      <c r="F44" s="212" t="str">
        <f t="shared" si="3"/>
        <v>RS01SBPS</v>
      </c>
      <c r="G44" s="212"/>
      <c r="H44" s="213" t="s">
        <v>340</v>
      </c>
      <c r="I44" s="218" t="s">
        <v>657</v>
      </c>
      <c r="J44" s="220" t="str">
        <f t="shared" si="4"/>
        <v>RS01SBPS-SF01A</v>
      </c>
      <c r="K44" s="218" t="s">
        <v>79</v>
      </c>
      <c r="L44" s="211"/>
      <c r="M44" s="220" t="s">
        <v>2963</v>
      </c>
      <c r="N44" s="227" t="str">
        <f t="shared" si="5"/>
        <v>RS01SBPS-SF01A-03-IP10</v>
      </c>
    </row>
    <row r="45" spans="1:14" s="73" customFormat="1" ht="13.5" customHeight="1" x14ac:dyDescent="0.3">
      <c r="A45" s="243"/>
      <c r="B45" s="211" t="s">
        <v>57</v>
      </c>
      <c r="C45" s="212"/>
      <c r="D45" s="257" t="s">
        <v>75</v>
      </c>
      <c r="E45" s="260" t="s">
        <v>659</v>
      </c>
      <c r="F45" s="212" t="str">
        <f t="shared" si="3"/>
        <v>RS01SBPS</v>
      </c>
      <c r="G45" s="212"/>
      <c r="H45" s="213" t="s">
        <v>340</v>
      </c>
      <c r="I45" s="218" t="s">
        <v>657</v>
      </c>
      <c r="J45" s="220" t="str">
        <f t="shared" si="4"/>
        <v>RS01SBPS-SF01A</v>
      </c>
      <c r="K45" s="218" t="s">
        <v>702</v>
      </c>
      <c r="L45" s="211"/>
      <c r="M45" s="220" t="s">
        <v>2953</v>
      </c>
      <c r="N45" s="227" t="str">
        <f t="shared" si="5"/>
        <v>RS01SBPS-SF01A-03A-IP7</v>
      </c>
    </row>
    <row r="46" spans="1:14" s="73" customFormat="1" ht="13.5" customHeight="1" x14ac:dyDescent="0.3">
      <c r="A46" s="243"/>
      <c r="B46" s="211" t="s">
        <v>57</v>
      </c>
      <c r="C46" s="212"/>
      <c r="D46" s="257" t="s">
        <v>75</v>
      </c>
      <c r="E46" s="260" t="s">
        <v>659</v>
      </c>
      <c r="F46" s="212" t="str">
        <f t="shared" si="3"/>
        <v>RS01SBPS</v>
      </c>
      <c r="G46" s="212"/>
      <c r="H46" s="213" t="s">
        <v>340</v>
      </c>
      <c r="I46" s="218" t="s">
        <v>657</v>
      </c>
      <c r="J46" s="220" t="str">
        <f>CONCATENATE(B46,D46,E46,"-",H46,I46)</f>
        <v>RS01SBPS-SF01A</v>
      </c>
      <c r="K46" s="218" t="s">
        <v>713</v>
      </c>
      <c r="L46" s="211"/>
      <c r="M46" s="220" t="s">
        <v>2957</v>
      </c>
      <c r="N46" s="227" t="str">
        <f t="shared" si="5"/>
        <v>RS01SBPS-SF01A-03B-IP8</v>
      </c>
    </row>
    <row r="47" spans="1:14" s="73" customFormat="1" ht="13.5" customHeight="1" x14ac:dyDescent="0.3">
      <c r="A47" s="219"/>
      <c r="B47" s="211" t="s">
        <v>57</v>
      </c>
      <c r="C47" s="212"/>
      <c r="D47" s="257" t="s">
        <v>75</v>
      </c>
      <c r="E47" s="260" t="s">
        <v>659</v>
      </c>
      <c r="F47" s="212" t="str">
        <f t="shared" si="3"/>
        <v>RS01SBPS</v>
      </c>
      <c r="G47" s="261"/>
      <c r="H47" s="213" t="s">
        <v>340</v>
      </c>
      <c r="I47" s="218" t="s">
        <v>657</v>
      </c>
      <c r="J47" s="220" t="str">
        <f>CONCATENATE(B47,D47,E47,"-",H47,I47)</f>
        <v>RS01SBPS-SF01A</v>
      </c>
      <c r="K47" s="218" t="s">
        <v>727</v>
      </c>
      <c r="L47" s="211"/>
      <c r="M47" s="220" t="s">
        <v>2964</v>
      </c>
      <c r="N47" s="227" t="str">
        <f>CONCATENATE(B47,D47,E47,"-",H47,I47,"-",K47,"-",M47)</f>
        <v>RS01SBPS-SF01A-03C-IP9</v>
      </c>
    </row>
    <row r="48" spans="1:14" s="73" customFormat="1" ht="13.5" customHeight="1" x14ac:dyDescent="0.3">
      <c r="A48" s="219"/>
      <c r="B48" s="211" t="s">
        <v>57</v>
      </c>
      <c r="C48" s="212"/>
      <c r="D48" s="257" t="s">
        <v>75</v>
      </c>
      <c r="E48" s="260" t="s">
        <v>659</v>
      </c>
      <c r="F48" s="212" t="str">
        <f t="shared" si="3"/>
        <v>RS01SBPS</v>
      </c>
      <c r="G48" s="261"/>
      <c r="H48" s="213" t="s">
        <v>340</v>
      </c>
      <c r="I48" s="218" t="s">
        <v>657</v>
      </c>
      <c r="J48" s="220" t="str">
        <f>CONCATENATE(B48,D48,E48,"-",H48,I48)</f>
        <v>RS01SBPS-SF01A</v>
      </c>
      <c r="K48" s="218" t="s">
        <v>2954</v>
      </c>
      <c r="L48" s="211"/>
      <c r="M48" s="220" t="s">
        <v>2965</v>
      </c>
      <c r="N48" s="227" t="str">
        <f>CONCATENATE(B48,D48,E48,"-",H48,I48,"-",K48,"-",M48)</f>
        <v>RS01SBPS-SF01A-04A-IP12</v>
      </c>
    </row>
    <row r="49" spans="1:14" s="73" customFormat="1" ht="13.5" customHeight="1" x14ac:dyDescent="0.3">
      <c r="A49" s="219"/>
      <c r="B49" s="211" t="s">
        <v>57</v>
      </c>
      <c r="C49" s="212"/>
      <c r="D49" s="257" t="s">
        <v>75</v>
      </c>
      <c r="E49" s="260" t="s">
        <v>659</v>
      </c>
      <c r="F49" s="212" t="str">
        <f t="shared" si="3"/>
        <v>RS01SBPS</v>
      </c>
      <c r="G49" s="261"/>
      <c r="H49" s="213" t="s">
        <v>340</v>
      </c>
      <c r="I49" s="218" t="s">
        <v>657</v>
      </c>
      <c r="J49" s="220" t="str">
        <f>CONCATENATE(B49,D49,E49,"-",H49,I49)</f>
        <v>RS01SBPS-SF01A</v>
      </c>
      <c r="K49" s="218" t="s">
        <v>2955</v>
      </c>
      <c r="L49" s="211"/>
      <c r="M49" s="220" t="s">
        <v>2966</v>
      </c>
      <c r="N49" s="227" t="str">
        <f>CONCATENATE(B49,D49,E49,"-",H49,I49,"-",K49,"-",M49)</f>
        <v>RS01SBPS-SF01A-04B-IP13</v>
      </c>
    </row>
    <row r="50" spans="1:14" s="73" customFormat="1" ht="13.5" customHeight="1" x14ac:dyDescent="0.3">
      <c r="A50" s="219"/>
      <c r="B50" s="211" t="s">
        <v>57</v>
      </c>
      <c r="C50" s="212"/>
      <c r="D50" s="257" t="s">
        <v>75</v>
      </c>
      <c r="E50" s="260" t="s">
        <v>659</v>
      </c>
      <c r="F50" s="212" t="str">
        <f t="shared" si="3"/>
        <v>RS01SBPS</v>
      </c>
      <c r="G50" s="247"/>
      <c r="H50" s="213" t="s">
        <v>340</v>
      </c>
      <c r="I50" s="218" t="s">
        <v>657</v>
      </c>
      <c r="J50" s="220" t="str">
        <f>CONCATENATE(B50,D50,E50,"-",H50,I50)</f>
        <v>RS01SBPS-SF01A</v>
      </c>
      <c r="K50" s="218" t="s">
        <v>2967</v>
      </c>
      <c r="L50" s="211"/>
      <c r="M50" s="220" t="s">
        <v>2968</v>
      </c>
      <c r="N50" s="227" t="str">
        <f>CONCATENATE(B50,D50,E50,"-",H50,I50,"-",K50,"-",M50)</f>
        <v>RS01SBPS-SF01A-04F-IP15</v>
      </c>
    </row>
    <row r="51" spans="1:14" s="73" customFormat="1" ht="13.5" customHeight="1" x14ac:dyDescent="0.3">
      <c r="A51" s="268"/>
      <c r="B51" s="249"/>
      <c r="C51" s="250"/>
      <c r="D51" s="249"/>
      <c r="E51" s="251"/>
      <c r="F51" s="250"/>
      <c r="G51" s="250"/>
      <c r="H51" s="252"/>
      <c r="I51" s="258"/>
      <c r="J51" s="253"/>
      <c r="K51" s="258"/>
      <c r="L51" s="269"/>
      <c r="M51" s="251"/>
      <c r="N51" s="256"/>
    </row>
    <row r="52" spans="1:14" s="73" customFormat="1" ht="13.5" customHeight="1" x14ac:dyDescent="0.3">
      <c r="A52" s="243" t="s">
        <v>561</v>
      </c>
      <c r="B52" s="211" t="s">
        <v>57</v>
      </c>
      <c r="C52" s="174" t="s">
        <v>254</v>
      </c>
      <c r="D52" s="257" t="s">
        <v>75</v>
      </c>
      <c r="E52" s="260" t="s">
        <v>681</v>
      </c>
      <c r="F52" s="212" t="str">
        <f>CONCATENATE(B52,D52,E52)</f>
        <v>RS01SBPD</v>
      </c>
      <c r="G52" s="261" t="s">
        <v>2975</v>
      </c>
      <c r="H52" s="213" t="s">
        <v>437</v>
      </c>
      <c r="I52" s="218" t="s">
        <v>657</v>
      </c>
      <c r="J52" s="220" t="str">
        <f>CONCATENATE(B52,D52,E52,"-",H52,I52)</f>
        <v>RS01SBPD-PD01A</v>
      </c>
      <c r="K52" s="218" t="s">
        <v>373</v>
      </c>
      <c r="L52" s="211"/>
      <c r="M52" s="220" t="s">
        <v>2943</v>
      </c>
      <c r="N52" s="227" t="str">
        <f>CONCATENATE(B52,D52,E52,"-",H52,I52,"-",K52,"-",M52)</f>
        <v>RS01SBPD-PD01A-00-ENG</v>
      </c>
    </row>
    <row r="53" spans="1:14" s="73" customFormat="1" ht="13.5" customHeight="1" x14ac:dyDescent="0.3">
      <c r="A53" s="268"/>
      <c r="B53" s="249"/>
      <c r="C53" s="250"/>
      <c r="D53" s="249"/>
      <c r="E53" s="251"/>
      <c r="F53" s="250"/>
      <c r="G53" s="250"/>
      <c r="H53" s="252"/>
      <c r="I53" s="258"/>
      <c r="J53" s="253"/>
      <c r="K53" s="258"/>
      <c r="L53" s="269"/>
      <c r="M53" s="251"/>
      <c r="N53" s="256"/>
    </row>
    <row r="54" spans="1:14" s="73" customFormat="1" ht="13.5" customHeight="1" x14ac:dyDescent="0.3">
      <c r="A54" s="243"/>
      <c r="B54" s="211" t="s">
        <v>57</v>
      </c>
      <c r="C54" s="212" t="s">
        <v>2976</v>
      </c>
      <c r="D54" s="257" t="s">
        <v>75</v>
      </c>
      <c r="E54" s="260" t="s">
        <v>952</v>
      </c>
      <c r="F54" s="212" t="str">
        <f>CONCATENATE(B54,D54,E54)</f>
        <v>RS01SHDR</v>
      </c>
      <c r="G54" s="212" t="s">
        <v>2977</v>
      </c>
      <c r="H54" s="213" t="s">
        <v>439</v>
      </c>
      <c r="I54" s="218" t="s">
        <v>21</v>
      </c>
      <c r="J54" s="220" t="str">
        <f>CONCATENATE(B54,D54,E54,"-",H54,I54)</f>
        <v>RS01SHDR-PN01B</v>
      </c>
      <c r="K54" s="218" t="s">
        <v>2987</v>
      </c>
      <c r="L54" s="211"/>
      <c r="M54" s="218" t="s">
        <v>2936</v>
      </c>
      <c r="N54" s="227" t="str">
        <f t="shared" ref="N54:N69" si="6">CONCATENATE(B54,D54,E54,"-",H54,I54,"-",K54,"-",M54)</f>
        <v>RS01SHDR-PN01B-PN1B-LVPS</v>
      </c>
    </row>
    <row r="55" spans="1:14" s="73" customFormat="1" ht="13.5" customHeight="1" x14ac:dyDescent="0.3">
      <c r="A55" s="243"/>
      <c r="B55" s="211" t="s">
        <v>57</v>
      </c>
      <c r="C55" s="212"/>
      <c r="D55" s="257" t="s">
        <v>75</v>
      </c>
      <c r="E55" s="260" t="s">
        <v>952</v>
      </c>
      <c r="F55" s="212" t="str">
        <f>CONCATENATE(B55,D55,E55)</f>
        <v>RS01SHDR</v>
      </c>
      <c r="G55" s="247"/>
      <c r="H55" s="213" t="s">
        <v>439</v>
      </c>
      <c r="I55" s="218" t="s">
        <v>21</v>
      </c>
      <c r="J55" s="220" t="str">
        <f>CONCATENATE(B55,D55,E55,"-",H55,I55)</f>
        <v>RS01SHDR-PN01B</v>
      </c>
      <c r="K55" s="218" t="s">
        <v>2987</v>
      </c>
      <c r="L55" s="211"/>
      <c r="M55" s="218" t="s">
        <v>2938</v>
      </c>
      <c r="N55" s="227" t="str">
        <f t="shared" si="6"/>
        <v>RS01SHDR-PN01B-PN1B-PRI</v>
      </c>
    </row>
    <row r="56" spans="1:14" s="73" customFormat="1" ht="13.5" customHeight="1" x14ac:dyDescent="0.3">
      <c r="A56" s="243"/>
      <c r="B56" s="211" t="s">
        <v>57</v>
      </c>
      <c r="C56" s="212"/>
      <c r="D56" s="257" t="s">
        <v>75</v>
      </c>
      <c r="E56" s="260" t="s">
        <v>952</v>
      </c>
      <c r="F56" s="212" t="str">
        <f>CONCATENATE(B56,D56,E56)</f>
        <v>RS01SHDR</v>
      </c>
      <c r="G56" s="212"/>
      <c r="H56" s="213" t="s">
        <v>439</v>
      </c>
      <c r="I56" s="218" t="s">
        <v>21</v>
      </c>
      <c r="J56" s="220" t="str">
        <f>CONCATENATE(B56,D56,E56,"-",H56,I56)</f>
        <v>RS01SHDR-PN01B</v>
      </c>
      <c r="K56" s="218" t="s">
        <v>2987</v>
      </c>
      <c r="L56" s="211"/>
      <c r="M56" s="218" t="s">
        <v>2939</v>
      </c>
      <c r="N56" s="227" t="str">
        <f t="shared" si="6"/>
        <v>RS01SHDR-PN01B-PN1B-SP1</v>
      </c>
    </row>
    <row r="57" spans="1:14" s="73" customFormat="1" ht="13.5" customHeight="1" x14ac:dyDescent="0.3">
      <c r="A57" s="243"/>
      <c r="B57" s="211" t="s">
        <v>57</v>
      </c>
      <c r="C57" s="212"/>
      <c r="D57" s="257" t="s">
        <v>75</v>
      </c>
      <c r="E57" s="260" t="s">
        <v>952</v>
      </c>
      <c r="F57" s="212" t="str">
        <f>CONCATENATE(B57,D57,E57)</f>
        <v>RS01SHDR</v>
      </c>
      <c r="G57" s="212"/>
      <c r="H57" s="213" t="s">
        <v>439</v>
      </c>
      <c r="I57" s="218" t="s">
        <v>21</v>
      </c>
      <c r="J57" s="220" t="str">
        <f>CONCATENATE(B57,D57,E57,"-",H57,I57)</f>
        <v>RS01SHDR-PN01B</v>
      </c>
      <c r="K57" s="218" t="s">
        <v>2987</v>
      </c>
      <c r="L57" s="211"/>
      <c r="M57" s="218" t="s">
        <v>2940</v>
      </c>
      <c r="N57" s="227" t="str">
        <f t="shared" si="6"/>
        <v>RS01SHDR-PN01B-PN1B-SP2</v>
      </c>
    </row>
    <row r="58" spans="1:14" s="73" customFormat="1" ht="13.5" customHeight="1" x14ac:dyDescent="0.3">
      <c r="A58" s="243"/>
      <c r="B58" s="211" t="s">
        <v>57</v>
      </c>
      <c r="C58" s="212"/>
      <c r="D58" s="257" t="s">
        <v>75</v>
      </c>
      <c r="E58" s="260" t="s">
        <v>952</v>
      </c>
      <c r="F58" s="212" t="str">
        <f>CONCATENATE(B58,D58,E58)</f>
        <v>RS01SHDR</v>
      </c>
      <c r="G58" s="247"/>
      <c r="H58" s="213" t="s">
        <v>439</v>
      </c>
      <c r="I58" s="218" t="s">
        <v>21</v>
      </c>
      <c r="J58" s="220" t="str">
        <f t="shared" ref="J58:J66" si="7">CONCATENATE(B58,D58,E58,"-",H58,I58)</f>
        <v>RS01SHDR-PN01B</v>
      </c>
      <c r="K58" s="218" t="s">
        <v>2987</v>
      </c>
      <c r="L58" s="211"/>
      <c r="M58" s="218" t="s">
        <v>2941</v>
      </c>
      <c r="N58" s="227" t="str">
        <f t="shared" si="6"/>
        <v>RS01SHDR-PN01B-PN1B-SP3</v>
      </c>
    </row>
    <row r="59" spans="1:14" s="73" customFormat="1" ht="13.5" customHeight="1" x14ac:dyDescent="0.3">
      <c r="A59" s="268"/>
      <c r="B59" s="249"/>
      <c r="C59" s="250"/>
      <c r="D59" s="249"/>
      <c r="E59" s="251"/>
      <c r="F59" s="250"/>
      <c r="G59" s="250"/>
      <c r="H59" s="252"/>
      <c r="I59" s="258"/>
      <c r="J59" s="253"/>
      <c r="K59" s="258"/>
      <c r="L59" s="269"/>
      <c r="M59" s="251"/>
      <c r="N59" s="256"/>
    </row>
    <row r="60" spans="1:14" s="73" customFormat="1" ht="13.5" customHeight="1" x14ac:dyDescent="0.3">
      <c r="A60" s="243" t="s">
        <v>561</v>
      </c>
      <c r="B60" s="211" t="s">
        <v>57</v>
      </c>
      <c r="C60" s="212" t="s">
        <v>573</v>
      </c>
      <c r="D60" s="257" t="s">
        <v>75</v>
      </c>
      <c r="E60" s="260" t="s">
        <v>688</v>
      </c>
      <c r="F60" s="212" t="str">
        <f t="shared" ref="F60:F69" si="8">CONCATENATE(B60,D60,E60)</f>
        <v>RS01SUM1</v>
      </c>
      <c r="G60" s="212" t="s">
        <v>575</v>
      </c>
      <c r="H60" s="213" t="s">
        <v>390</v>
      </c>
      <c r="I60" s="218" t="s">
        <v>21</v>
      </c>
      <c r="J60" s="220" t="str">
        <f t="shared" si="7"/>
        <v>RS01SUM1-LV01B</v>
      </c>
      <c r="K60" s="218" t="s">
        <v>373</v>
      </c>
      <c r="L60" s="211"/>
      <c r="M60" s="218" t="s">
        <v>2943</v>
      </c>
      <c r="N60" s="227" t="str">
        <f t="shared" si="6"/>
        <v>RS01SUM1-LV01B-00-ENG</v>
      </c>
    </row>
    <row r="61" spans="1:14" s="73" customFormat="1" ht="13.5" customHeight="1" x14ac:dyDescent="0.3">
      <c r="A61" s="243"/>
      <c r="B61" s="211" t="s">
        <v>57</v>
      </c>
      <c r="C61" s="212"/>
      <c r="D61" s="257" t="s">
        <v>75</v>
      </c>
      <c r="E61" s="260" t="s">
        <v>688</v>
      </c>
      <c r="F61" s="212" t="str">
        <f t="shared" si="8"/>
        <v>RS01SUM1</v>
      </c>
      <c r="G61" s="212"/>
      <c r="H61" s="213" t="s">
        <v>390</v>
      </c>
      <c r="I61" s="218" t="s">
        <v>21</v>
      </c>
      <c r="J61" s="220" t="str">
        <f t="shared" si="7"/>
        <v>RS01SUM1-LV01B</v>
      </c>
      <c r="K61" s="218" t="s">
        <v>76</v>
      </c>
      <c r="L61" s="211"/>
      <c r="M61" s="218" t="s">
        <v>2944</v>
      </c>
      <c r="N61" s="227" t="str">
        <f t="shared" si="6"/>
        <v>RS01SUM1-LV01B-02-EP1</v>
      </c>
    </row>
    <row r="62" spans="1:14" s="73" customFormat="1" ht="13.5" customHeight="1" x14ac:dyDescent="0.3">
      <c r="A62" s="243"/>
      <c r="B62" s="211" t="s">
        <v>57</v>
      </c>
      <c r="C62" s="212"/>
      <c r="D62" s="257" t="s">
        <v>75</v>
      </c>
      <c r="E62" s="260" t="s">
        <v>688</v>
      </c>
      <c r="F62" s="212" t="str">
        <f t="shared" si="8"/>
        <v>RS01SUM1</v>
      </c>
      <c r="G62" s="212"/>
      <c r="H62" s="213" t="s">
        <v>390</v>
      </c>
      <c r="I62" s="218" t="s">
        <v>21</v>
      </c>
      <c r="J62" s="220" t="str">
        <f>CONCATENATE(B62,D62,E62,"-",H62,I62)</f>
        <v>RS01SUM1-LV01B</v>
      </c>
      <c r="K62" s="218" t="s">
        <v>78</v>
      </c>
      <c r="L62" s="211"/>
      <c r="M62" s="218" t="s">
        <v>2946</v>
      </c>
      <c r="N62" s="227" t="str">
        <f t="shared" si="6"/>
        <v>RS01SUM1-LV01B-05-IP1</v>
      </c>
    </row>
    <row r="63" spans="1:14" s="73" customFormat="1" ht="13.5" customHeight="1" x14ac:dyDescent="0.3">
      <c r="A63" s="243"/>
      <c r="B63" s="211" t="s">
        <v>57</v>
      </c>
      <c r="C63" s="212"/>
      <c r="D63" s="257" t="s">
        <v>75</v>
      </c>
      <c r="E63" s="260" t="s">
        <v>688</v>
      </c>
      <c r="F63" s="212" t="str">
        <f t="shared" si="8"/>
        <v>RS01SUM1</v>
      </c>
      <c r="G63" s="212" t="s">
        <v>2978</v>
      </c>
      <c r="H63" s="213" t="s">
        <v>257</v>
      </c>
      <c r="I63" s="218" t="s">
        <v>21</v>
      </c>
      <c r="J63" s="220" t="str">
        <f t="shared" si="7"/>
        <v>RS01SUM1-LJ01B</v>
      </c>
      <c r="K63" s="218" t="s">
        <v>373</v>
      </c>
      <c r="L63" s="211"/>
      <c r="M63" s="213" t="s">
        <v>2943</v>
      </c>
      <c r="N63" s="227" t="str">
        <f t="shared" si="6"/>
        <v>RS01SUM1-LJ01B-00-ENG</v>
      </c>
    </row>
    <row r="64" spans="1:14" s="73" customFormat="1" ht="13.5" customHeight="1" x14ac:dyDescent="0.3">
      <c r="A64" s="243"/>
      <c r="B64" s="211" t="s">
        <v>57</v>
      </c>
      <c r="C64" s="212"/>
      <c r="D64" s="257" t="s">
        <v>75</v>
      </c>
      <c r="E64" s="260" t="s">
        <v>688</v>
      </c>
      <c r="F64" s="212" t="str">
        <f t="shared" si="8"/>
        <v>RS01SUM1</v>
      </c>
      <c r="G64" s="212"/>
      <c r="H64" s="213" t="s">
        <v>257</v>
      </c>
      <c r="I64" s="218" t="s">
        <v>21</v>
      </c>
      <c r="J64" s="220" t="str">
        <f t="shared" si="7"/>
        <v>RS01SUM1-LJ01B</v>
      </c>
      <c r="K64" s="218" t="s">
        <v>78</v>
      </c>
      <c r="L64" s="211"/>
      <c r="M64" s="213" t="s">
        <v>2946</v>
      </c>
      <c r="N64" s="227" t="str">
        <f t="shared" si="6"/>
        <v>RS01SUM1-LJ01B-05-IP1</v>
      </c>
    </row>
    <row r="65" spans="1:14" s="73" customFormat="1" ht="13.5" customHeight="1" x14ac:dyDescent="0.3">
      <c r="A65" s="243"/>
      <c r="B65" s="211" t="s">
        <v>57</v>
      </c>
      <c r="C65" s="212"/>
      <c r="D65" s="257" t="s">
        <v>75</v>
      </c>
      <c r="E65" s="260" t="s">
        <v>688</v>
      </c>
      <c r="F65" s="212" t="str">
        <f t="shared" si="8"/>
        <v>RS01SUM1</v>
      </c>
      <c r="G65" s="212"/>
      <c r="H65" s="213" t="s">
        <v>257</v>
      </c>
      <c r="I65" s="218" t="s">
        <v>21</v>
      </c>
      <c r="J65" s="220" t="str">
        <f t="shared" si="7"/>
        <v>RS01SUM1-LJ01B</v>
      </c>
      <c r="K65" s="218" t="s">
        <v>91</v>
      </c>
      <c r="L65" s="211"/>
      <c r="M65" s="213" t="s">
        <v>2947</v>
      </c>
      <c r="N65" s="227" t="str">
        <f t="shared" si="6"/>
        <v>RS01SUM1-LJ01B-06-IP2</v>
      </c>
    </row>
    <row r="66" spans="1:14" s="73" customFormat="1" ht="13.5" customHeight="1" x14ac:dyDescent="0.3">
      <c r="A66" s="243"/>
      <c r="B66" s="211" t="s">
        <v>57</v>
      </c>
      <c r="C66" s="212"/>
      <c r="D66" s="257" t="s">
        <v>75</v>
      </c>
      <c r="E66" s="260" t="s">
        <v>688</v>
      </c>
      <c r="F66" s="212" t="str">
        <f t="shared" si="8"/>
        <v>RS01SUM1</v>
      </c>
      <c r="G66" s="212"/>
      <c r="H66" s="213" t="s">
        <v>257</v>
      </c>
      <c r="I66" s="218" t="s">
        <v>21</v>
      </c>
      <c r="J66" s="220" t="str">
        <f t="shared" si="7"/>
        <v>RS01SUM1-LJ01B</v>
      </c>
      <c r="K66" s="218" t="s">
        <v>92</v>
      </c>
      <c r="L66" s="211"/>
      <c r="M66" s="213" t="s">
        <v>2949</v>
      </c>
      <c r="N66" s="227" t="str">
        <f t="shared" si="6"/>
        <v>RS01SUM1-LJ01B-07-IP3</v>
      </c>
    </row>
    <row r="67" spans="1:14" s="73" customFormat="1" ht="13.5" customHeight="1" x14ac:dyDescent="0.3">
      <c r="A67" s="243"/>
      <c r="B67" s="211" t="s">
        <v>57</v>
      </c>
      <c r="C67" s="212"/>
      <c r="D67" s="257" t="s">
        <v>75</v>
      </c>
      <c r="E67" s="260" t="s">
        <v>688</v>
      </c>
      <c r="F67" s="212" t="str">
        <f t="shared" si="8"/>
        <v>RS01SUM1</v>
      </c>
      <c r="G67" s="212"/>
      <c r="H67" s="213" t="s">
        <v>257</v>
      </c>
      <c r="I67" s="218" t="s">
        <v>21</v>
      </c>
      <c r="J67" s="220" t="str">
        <f>CONCATENATE(B67,D67,E67,"-",H67,I67)</f>
        <v>RS01SUM1-LJ01B</v>
      </c>
      <c r="K67" s="218" t="s">
        <v>93</v>
      </c>
      <c r="L67" s="211"/>
      <c r="M67" s="213" t="s">
        <v>2950</v>
      </c>
      <c r="N67" s="227" t="str">
        <f t="shared" si="6"/>
        <v>RS01SUM1-LJ01B-08-IP4</v>
      </c>
    </row>
    <row r="68" spans="1:14" s="73" customFormat="1" ht="13.5" customHeight="1" x14ac:dyDescent="0.3">
      <c r="A68" s="243"/>
      <c r="B68" s="211" t="s">
        <v>57</v>
      </c>
      <c r="C68" s="212"/>
      <c r="D68" s="257" t="s">
        <v>75</v>
      </c>
      <c r="E68" s="260" t="s">
        <v>688</v>
      </c>
      <c r="F68" s="212" t="str">
        <f t="shared" si="8"/>
        <v>RS01SUM1</v>
      </c>
      <c r="G68" s="212"/>
      <c r="H68" s="213" t="s">
        <v>257</v>
      </c>
      <c r="I68" s="218" t="s">
        <v>21</v>
      </c>
      <c r="J68" s="220" t="str">
        <f>CONCATENATE(B68,D68,E68,"-",H68,I68)</f>
        <v>RS01SUM1-LJ01B</v>
      </c>
      <c r="K68" s="218" t="s">
        <v>136</v>
      </c>
      <c r="L68" s="211"/>
      <c r="M68" s="220" t="s">
        <v>2951</v>
      </c>
      <c r="N68" s="227" t="str">
        <f t="shared" si="6"/>
        <v>RS01SUM1-LJ01B-09-IP5</v>
      </c>
    </row>
    <row r="69" spans="1:14" s="73" customFormat="1" ht="13.5" customHeight="1" x14ac:dyDescent="0.3">
      <c r="A69" s="243"/>
      <c r="B69" s="211" t="s">
        <v>57</v>
      </c>
      <c r="C69" s="212"/>
      <c r="D69" s="257" t="s">
        <v>75</v>
      </c>
      <c r="E69" s="260" t="s">
        <v>688</v>
      </c>
      <c r="F69" s="212" t="str">
        <f t="shared" si="8"/>
        <v>RS01SUM1</v>
      </c>
      <c r="G69" s="212"/>
      <c r="H69" s="213" t="s">
        <v>257</v>
      </c>
      <c r="I69" s="218" t="s">
        <v>21</v>
      </c>
      <c r="J69" s="220" t="str">
        <f>CONCATENATE(B69,D69,E69,"-",H69,I69)</f>
        <v>RS01SUM1-LJ01B</v>
      </c>
      <c r="K69" s="218" t="s">
        <v>129</v>
      </c>
      <c r="L69" s="211"/>
      <c r="M69" s="220" t="s">
        <v>2957</v>
      </c>
      <c r="N69" s="227" t="str">
        <f t="shared" si="6"/>
        <v>RS01SUM1-LJ01B-12-IP8</v>
      </c>
    </row>
    <row r="70" spans="1:14" s="73" customFormat="1" ht="13.5" customHeight="1" x14ac:dyDescent="0.3">
      <c r="A70" s="268"/>
      <c r="B70" s="249"/>
      <c r="C70" s="250"/>
      <c r="D70" s="249"/>
      <c r="E70" s="251"/>
      <c r="F70" s="250"/>
      <c r="G70" s="250"/>
      <c r="H70" s="252"/>
      <c r="I70" s="258"/>
      <c r="J70" s="253"/>
      <c r="K70" s="258"/>
      <c r="L70" s="269"/>
      <c r="M70" s="251"/>
      <c r="N70" s="256"/>
    </row>
    <row r="71" spans="1:14" s="73" customFormat="1" ht="13.5" customHeight="1" x14ac:dyDescent="0.3">
      <c r="A71" s="243" t="s">
        <v>561</v>
      </c>
      <c r="B71" s="211" t="s">
        <v>57</v>
      </c>
      <c r="C71" s="212" t="s">
        <v>577</v>
      </c>
      <c r="D71" s="257" t="s">
        <v>75</v>
      </c>
      <c r="E71" s="260" t="s">
        <v>20</v>
      </c>
      <c r="F71" s="212" t="str">
        <f>CONCATENATE(B71,D71,E71)</f>
        <v>RS01SUM2</v>
      </c>
      <c r="G71" s="212" t="s">
        <v>2988</v>
      </c>
      <c r="H71" s="213" t="s">
        <v>207</v>
      </c>
      <c r="I71" s="218" t="s">
        <v>21</v>
      </c>
      <c r="J71" s="220" t="str">
        <f>CONCATENATE(B71,D71,E71,"-",H71,I71)</f>
        <v>RS01SUM2-MJ01B</v>
      </c>
      <c r="K71" s="218" t="s">
        <v>373</v>
      </c>
      <c r="L71" s="211"/>
      <c r="M71" s="218" t="s">
        <v>2943</v>
      </c>
      <c r="N71" s="227" t="str">
        <f>CONCATENATE(B71,D71,E71,"-",H71,I71,"-",K71,"-",M71)</f>
        <v>RS01SUM2-MJ01B-00-ENG</v>
      </c>
    </row>
    <row r="72" spans="1:14" s="73" customFormat="1" ht="13.5" customHeight="1" x14ac:dyDescent="0.3">
      <c r="A72" s="243"/>
      <c r="B72" s="211" t="s">
        <v>57</v>
      </c>
      <c r="C72" s="212"/>
      <c r="D72" s="257" t="s">
        <v>75</v>
      </c>
      <c r="E72" s="260" t="s">
        <v>20</v>
      </c>
      <c r="F72" s="212" t="str">
        <f>CONCATENATE(B72,D72,E72)</f>
        <v>RS01SUM2</v>
      </c>
      <c r="G72" s="212"/>
      <c r="H72" s="213" t="s">
        <v>207</v>
      </c>
      <c r="I72" s="218" t="s">
        <v>21</v>
      </c>
      <c r="J72" s="220" t="str">
        <f>CONCATENATE(B72,D72,E72,"-",H72,I72)</f>
        <v>RS01SUM2-MJ01B</v>
      </c>
      <c r="K72" s="218" t="s">
        <v>78</v>
      </c>
      <c r="L72" s="211"/>
      <c r="M72" s="218" t="s">
        <v>2946</v>
      </c>
      <c r="N72" s="227" t="str">
        <f>CONCATENATE(B72,D72,E72,"-",H72,I72,"-",K72,"-",M72)</f>
        <v>RS01SUM2-MJ01B-05-IP1</v>
      </c>
    </row>
    <row r="73" spans="1:14" s="73" customFormat="1" ht="13.5" customHeight="1" x14ac:dyDescent="0.3">
      <c r="A73" s="243"/>
      <c r="B73" s="211" t="s">
        <v>57</v>
      </c>
      <c r="C73" s="212"/>
      <c r="D73" s="257" t="s">
        <v>75</v>
      </c>
      <c r="E73" s="260" t="s">
        <v>20</v>
      </c>
      <c r="F73" s="212" t="str">
        <f>CONCATENATE(B73,D73,E73)</f>
        <v>RS01SUM2</v>
      </c>
      <c r="G73" s="212"/>
      <c r="H73" s="213" t="s">
        <v>207</v>
      </c>
      <c r="I73" s="218" t="s">
        <v>21</v>
      </c>
      <c r="J73" s="220" t="str">
        <f>CONCATENATE(B73,D73,E73,"-",H73,I73)</f>
        <v>RS01SUM2-MJ01B</v>
      </c>
      <c r="K73" s="218" t="s">
        <v>91</v>
      </c>
      <c r="L73" s="211"/>
      <c r="M73" s="213" t="s">
        <v>2947</v>
      </c>
      <c r="N73" s="227" t="str">
        <f>CONCATENATE(B73,D73,E73,"-",H73,I73,"-",K73,"-",M73)</f>
        <v>RS01SUM2-MJ01B-06-IP2</v>
      </c>
    </row>
    <row r="74" spans="1:14" s="73" customFormat="1" ht="13.5" customHeight="1" x14ac:dyDescent="0.3">
      <c r="A74" s="243"/>
      <c r="B74" s="211" t="s">
        <v>57</v>
      </c>
      <c r="C74" s="212"/>
      <c r="D74" s="257" t="s">
        <v>75</v>
      </c>
      <c r="E74" s="260" t="s">
        <v>20</v>
      </c>
      <c r="F74" s="212" t="str">
        <f>CONCATENATE(B74,D74,E74)</f>
        <v>RS01SUM2</v>
      </c>
      <c r="G74" s="212"/>
      <c r="H74" s="213" t="s">
        <v>207</v>
      </c>
      <c r="I74" s="218" t="s">
        <v>21</v>
      </c>
      <c r="J74" s="220" t="str">
        <f>CONCATENATE(B74,D74,E74,"-",H74,I74)</f>
        <v>RS01SUM2-MJ01B</v>
      </c>
      <c r="K74" s="218" t="s">
        <v>129</v>
      </c>
      <c r="L74" s="211"/>
      <c r="M74" s="213" t="s">
        <v>2957</v>
      </c>
      <c r="N74" s="227" t="str">
        <f>CONCATENATE(B74,D74,E74,"-",H74,I74,"-",K74,"-",M74)</f>
        <v>RS01SUM2-MJ01B-12-IP8</v>
      </c>
    </row>
    <row r="75" spans="1:14" s="75" customFormat="1" x14ac:dyDescent="0.3">
      <c r="A75" s="236"/>
      <c r="B75" s="236"/>
      <c r="C75" s="236"/>
      <c r="D75" s="236"/>
      <c r="E75" s="237"/>
      <c r="F75" s="238"/>
      <c r="G75" s="236"/>
      <c r="H75" s="237"/>
      <c r="I75" s="237"/>
      <c r="J75" s="232"/>
      <c r="K75" s="237"/>
      <c r="L75" s="236"/>
      <c r="M75" s="236"/>
      <c r="N75" s="267"/>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6"/>
  <sheetViews>
    <sheetView zoomScale="80" zoomScaleNormal="80" workbookViewId="0"/>
  </sheetViews>
  <sheetFormatPr defaultColWidth="8.6640625" defaultRowHeight="13.8" x14ac:dyDescent="0.3"/>
  <cols>
    <col min="1" max="1" width="16" style="229" customWidth="1"/>
    <col min="2" max="2" width="4" style="229" bestFit="1" customWidth="1"/>
    <col min="3" max="3" width="26.77734375" style="229" bestFit="1" customWidth="1"/>
    <col min="4" max="4" width="3.44140625" style="229" bestFit="1" customWidth="1"/>
    <col min="5" max="5" width="5.6640625" style="229" bestFit="1" customWidth="1"/>
    <col min="6" max="6" width="9.44140625" style="238" bestFit="1" customWidth="1"/>
    <col min="7" max="7" width="34.44140625" style="229" bestFit="1" customWidth="1"/>
    <col min="8" max="8" width="3.44140625" style="231" bestFit="1" customWidth="1"/>
    <col min="9" max="9" width="6" style="231" bestFit="1" customWidth="1"/>
    <col min="10" max="10" width="17.109375" style="232" bestFit="1" customWidth="1"/>
    <col min="11" max="11" width="3.44140625" style="231" bestFit="1" customWidth="1"/>
    <col min="12" max="12" width="23.6640625" style="229" bestFit="1" customWidth="1"/>
    <col min="13" max="13" width="7.109375" style="231" bestFit="1" customWidth="1"/>
    <col min="14" max="14" width="3.44140625" style="229" bestFit="1" customWidth="1"/>
    <col min="15" max="15" width="6" style="229" bestFit="1" customWidth="1"/>
    <col min="16" max="16" width="26.44140625" style="229" customWidth="1"/>
    <col min="17" max="17" width="5" style="231" bestFit="1" customWidth="1"/>
    <col min="18" max="18" width="31.109375" style="234" bestFit="1" customWidth="1"/>
    <col min="19" max="19" width="32.109375" style="318" bestFit="1" customWidth="1"/>
    <col min="20" max="16384" width="8.6640625" style="75"/>
  </cols>
  <sheetData>
    <row r="1" spans="1:19" s="77" customFormat="1" ht="85.5" customHeight="1" x14ac:dyDescent="0.25">
      <c r="A1" s="193" t="s">
        <v>250</v>
      </c>
      <c r="B1" s="194" t="s">
        <v>50</v>
      </c>
      <c r="C1" s="195" t="s">
        <v>133</v>
      </c>
      <c r="D1" s="196" t="s">
        <v>203</v>
      </c>
      <c r="E1" s="197" t="s">
        <v>18</v>
      </c>
      <c r="F1" s="195" t="s">
        <v>651</v>
      </c>
      <c r="G1" s="198" t="s">
        <v>652</v>
      </c>
      <c r="H1" s="195" t="s">
        <v>653</v>
      </c>
      <c r="I1" s="197" t="s">
        <v>654</v>
      </c>
      <c r="J1" s="195" t="s">
        <v>2970</v>
      </c>
      <c r="K1" s="195" t="s">
        <v>35</v>
      </c>
      <c r="L1" s="197" t="s">
        <v>187</v>
      </c>
      <c r="M1" s="197" t="s">
        <v>188</v>
      </c>
      <c r="N1" s="197" t="s">
        <v>189</v>
      </c>
      <c r="O1" s="197" t="s">
        <v>256</v>
      </c>
      <c r="P1" s="197" t="s">
        <v>8</v>
      </c>
      <c r="Q1" s="197" t="s">
        <v>656</v>
      </c>
      <c r="R1" s="199" t="s">
        <v>200</v>
      </c>
    </row>
    <row r="2" spans="1:19" ht="13.5" customHeight="1" x14ac:dyDescent="0.3">
      <c r="A2" s="222"/>
      <c r="B2" s="223" t="s">
        <v>198</v>
      </c>
      <c r="C2" s="224"/>
      <c r="D2" s="223" t="s">
        <v>196</v>
      </c>
      <c r="E2" s="223" t="s">
        <v>199</v>
      </c>
      <c r="F2" s="212" t="str">
        <f>CONCATENATE(B2,D2,E2)</f>
        <v>AA##AAAA</v>
      </c>
      <c r="G2" s="222"/>
      <c r="H2" s="225" t="s">
        <v>198</v>
      </c>
      <c r="I2" s="226" t="s">
        <v>197</v>
      </c>
      <c r="J2" s="227" t="str">
        <f>CONCATENATE(B2,D2,E2,"-",H2,I2)</f>
        <v>AA##AAAA-AACCC</v>
      </c>
      <c r="K2" s="226" t="s">
        <v>196</v>
      </c>
      <c r="L2" s="223"/>
      <c r="M2" s="218" t="s">
        <v>194</v>
      </c>
      <c r="N2" s="218" t="s">
        <v>195</v>
      </c>
      <c r="O2" s="218" t="s">
        <v>246</v>
      </c>
      <c r="P2" s="218"/>
      <c r="Q2" s="226"/>
      <c r="R2" s="227" t="str">
        <f>CONCATENATE(B2,D2,E2,"-",H2,I2,"-",K2,"-",M2,N2,O2)</f>
        <v>AA##AAAA-AACCC-##-CCCCCA###</v>
      </c>
    </row>
    <row r="3" spans="1:19" ht="13.5" customHeight="1" x14ac:dyDescent="0.3">
      <c r="A3" s="222"/>
      <c r="B3" s="223"/>
      <c r="C3" s="224"/>
      <c r="D3" s="223"/>
      <c r="E3" s="223"/>
      <c r="F3" s="212"/>
      <c r="G3" s="222"/>
      <c r="H3" s="225"/>
      <c r="I3" s="226"/>
      <c r="J3" s="227"/>
      <c r="K3" s="226"/>
      <c r="L3" s="248" t="s">
        <v>278</v>
      </c>
      <c r="M3" s="226">
        <f>M4+M19+M41+M51+M58+M66+M71+M78</f>
        <v>57</v>
      </c>
      <c r="N3" s="218"/>
      <c r="O3" s="218"/>
      <c r="P3" s="218"/>
      <c r="Q3" s="226"/>
      <c r="R3" s="227"/>
    </row>
    <row r="4" spans="1:19" s="73" customFormat="1" ht="13.5" customHeight="1" x14ac:dyDescent="0.3">
      <c r="A4" s="309"/>
      <c r="B4" s="309"/>
      <c r="C4" s="309"/>
      <c r="D4" s="308"/>
      <c r="E4" s="308"/>
      <c r="F4" s="309"/>
      <c r="G4" s="310"/>
      <c r="H4" s="311"/>
      <c r="I4" s="312"/>
      <c r="J4" s="313"/>
      <c r="K4" s="312"/>
      <c r="L4" s="314"/>
      <c r="M4" s="254">
        <f>COUNTA(M8:M11)+COUNTA(M13:M18)</f>
        <v>10</v>
      </c>
      <c r="N4" s="315"/>
      <c r="O4" s="315"/>
      <c r="P4" s="315"/>
      <c r="Q4" s="315"/>
      <c r="R4" s="316"/>
      <c r="S4" s="319"/>
    </row>
    <row r="5" spans="1:19" s="73" customFormat="1" ht="13.5" customHeight="1" x14ac:dyDescent="0.3">
      <c r="A5" s="320" t="s">
        <v>579</v>
      </c>
      <c r="B5" s="211" t="s">
        <v>57</v>
      </c>
      <c r="C5" s="320" t="s">
        <v>580</v>
      </c>
      <c r="D5" s="211" t="s">
        <v>79</v>
      </c>
      <c r="E5" s="211" t="s">
        <v>703</v>
      </c>
      <c r="F5" s="212" t="str">
        <f>CONCATENATE(B5,D5,E5)</f>
        <v>RS03AXBS</v>
      </c>
      <c r="G5" s="370" t="s">
        <v>2989</v>
      </c>
      <c r="H5" s="213" t="s">
        <v>439</v>
      </c>
      <c r="I5" s="218" t="s">
        <v>702</v>
      </c>
      <c r="J5" s="215" t="str">
        <f>CONCATENATE(B5,D5,E5,"-",H5,I5)</f>
        <v>RS03AXBS-PN03A</v>
      </c>
      <c r="K5" s="214"/>
      <c r="L5" s="216"/>
      <c r="M5" s="217"/>
      <c r="N5" s="218"/>
      <c r="O5" s="218"/>
      <c r="P5" s="218"/>
      <c r="Q5" s="218" t="s">
        <v>749</v>
      </c>
      <c r="R5" s="215" t="str">
        <f>CONCATENATE(B5,D5,E5,"-",H5,I5)</f>
        <v>RS03AXBS-PN03A</v>
      </c>
      <c r="S5" s="319"/>
    </row>
    <row r="6" spans="1:19" s="73" customFormat="1" ht="13.5" customHeight="1" x14ac:dyDescent="0.3">
      <c r="A6" s="219"/>
      <c r="B6" s="211" t="s">
        <v>57</v>
      </c>
      <c r="C6" s="212"/>
      <c r="D6" s="211" t="s">
        <v>79</v>
      </c>
      <c r="E6" s="211" t="s">
        <v>705</v>
      </c>
      <c r="F6" s="212" t="str">
        <f>CONCATENATE(B6,D6,E6)</f>
        <v>RS03AXPS</v>
      </c>
      <c r="G6" s="371" t="s">
        <v>2990</v>
      </c>
      <c r="H6" s="213" t="s">
        <v>390</v>
      </c>
      <c r="I6" s="218" t="s">
        <v>702</v>
      </c>
      <c r="J6" s="215" t="str">
        <f>CONCATENATE(B6,D6,E6,"-",H6,I6)</f>
        <v>RS03AXPS-LV03A</v>
      </c>
      <c r="K6" s="218"/>
      <c r="L6" s="212"/>
      <c r="M6" s="220"/>
      <c r="N6" s="220"/>
      <c r="O6" s="221"/>
      <c r="P6" s="220"/>
      <c r="Q6" s="218" t="s">
        <v>706</v>
      </c>
      <c r="R6" s="215" t="str">
        <f>CONCATENATE(B6,D6,E6,"-",H6,I6)</f>
        <v>RS03AXPS-LV03A</v>
      </c>
      <c r="S6" s="319"/>
    </row>
    <row r="7" spans="1:19" s="73" customFormat="1" ht="13.5" customHeight="1" x14ac:dyDescent="0.3">
      <c r="A7" s="219"/>
      <c r="B7" s="211" t="s">
        <v>57</v>
      </c>
      <c r="C7" s="212"/>
      <c r="D7" s="211" t="s">
        <v>79</v>
      </c>
      <c r="E7" s="211" t="s">
        <v>703</v>
      </c>
      <c r="F7" s="212" t="str">
        <f t="shared" ref="F7:F82" si="0">CONCATENATE(B7,D7,E7)</f>
        <v>RS03AXBS</v>
      </c>
      <c r="G7" s="219" t="s">
        <v>2991</v>
      </c>
      <c r="H7" s="213" t="s">
        <v>207</v>
      </c>
      <c r="I7" s="218" t="s">
        <v>702</v>
      </c>
      <c r="J7" s="215" t="str">
        <f t="shared" ref="J7:J18" si="1">CONCATENATE(B7,D7,E7,"-",H7,I7)</f>
        <v>RS03AXBS-MJ03A</v>
      </c>
      <c r="K7" s="218"/>
      <c r="L7" s="212"/>
      <c r="M7" s="220"/>
      <c r="N7" s="220"/>
      <c r="O7" s="221"/>
      <c r="P7" s="220"/>
      <c r="Q7" s="218" t="s">
        <v>704</v>
      </c>
      <c r="R7" s="215" t="str">
        <f>CONCATENATE(B7,D7,E7,"-",H7,I7)</f>
        <v>RS03AXBS-MJ03A</v>
      </c>
      <c r="S7" s="319"/>
    </row>
    <row r="8" spans="1:19" s="73" customFormat="1" ht="13.5" customHeight="1" x14ac:dyDescent="0.3">
      <c r="A8" s="219"/>
      <c r="B8" s="211" t="s">
        <v>57</v>
      </c>
      <c r="C8" s="212"/>
      <c r="D8" s="211" t="s">
        <v>79</v>
      </c>
      <c r="E8" s="211" t="s">
        <v>703</v>
      </c>
      <c r="F8" s="212" t="str">
        <f t="shared" si="0"/>
        <v>RS03AXBS</v>
      </c>
      <c r="G8" s="219"/>
      <c r="H8" s="213" t="s">
        <v>207</v>
      </c>
      <c r="I8" s="218" t="s">
        <v>702</v>
      </c>
      <c r="J8" s="215" t="str">
        <f t="shared" si="1"/>
        <v>RS03AXBS-MJ03A</v>
      </c>
      <c r="K8" s="218" t="s">
        <v>78</v>
      </c>
      <c r="L8" s="212" t="s">
        <v>684</v>
      </c>
      <c r="M8" s="220" t="s">
        <v>263</v>
      </c>
      <c r="N8" s="220" t="s">
        <v>195</v>
      </c>
      <c r="O8" s="221">
        <v>303</v>
      </c>
      <c r="P8" s="220" t="s">
        <v>675</v>
      </c>
      <c r="Q8" s="218" t="s">
        <v>704</v>
      </c>
      <c r="R8" s="215" t="str">
        <f>CONCATENATE(B8,D8,E8,"-",H8,I8,"-",K8,"-",M8,N8,O8)</f>
        <v>RS03AXBS-MJ03A-05-OBSBBA303</v>
      </c>
      <c r="S8" s="319"/>
    </row>
    <row r="9" spans="1:19" s="73" customFormat="1" ht="13.5" customHeight="1" x14ac:dyDescent="0.3">
      <c r="A9" s="219"/>
      <c r="B9" s="211" t="s">
        <v>57</v>
      </c>
      <c r="C9" s="212"/>
      <c r="D9" s="211" t="s">
        <v>79</v>
      </c>
      <c r="E9" s="211" t="s">
        <v>703</v>
      </c>
      <c r="F9" s="212" t="str">
        <f t="shared" si="0"/>
        <v>RS03AXBS</v>
      </c>
      <c r="G9" s="219"/>
      <c r="H9" s="213" t="s">
        <v>207</v>
      </c>
      <c r="I9" s="218" t="s">
        <v>702</v>
      </c>
      <c r="J9" s="215" t="str">
        <f t="shared" si="1"/>
        <v>RS03AXBS-MJ03A</v>
      </c>
      <c r="K9" s="218" t="s">
        <v>78</v>
      </c>
      <c r="L9" s="212" t="s">
        <v>685</v>
      </c>
      <c r="M9" s="220" t="s">
        <v>233</v>
      </c>
      <c r="N9" s="220" t="s">
        <v>195</v>
      </c>
      <c r="O9" s="221">
        <v>301</v>
      </c>
      <c r="P9" s="220" t="s">
        <v>686</v>
      </c>
      <c r="Q9" s="218" t="s">
        <v>704</v>
      </c>
      <c r="R9" s="215" t="str">
        <f>CONCATENATE(B9,D9,E9,"-",H9,I9,"-",K9,"-",M9,N9,O9)</f>
        <v>RS03AXBS-MJ03A-05-HYDLFA301</v>
      </c>
      <c r="S9" s="319"/>
    </row>
    <row r="10" spans="1:19" s="73" customFormat="1" ht="13.5" customHeight="1" x14ac:dyDescent="0.3">
      <c r="A10" s="219"/>
      <c r="B10" s="211" t="s">
        <v>57</v>
      </c>
      <c r="C10" s="212"/>
      <c r="D10" s="211" t="s">
        <v>79</v>
      </c>
      <c r="E10" s="211" t="s">
        <v>703</v>
      </c>
      <c r="F10" s="212" t="str">
        <f t="shared" si="0"/>
        <v>RS03AXBS</v>
      </c>
      <c r="G10" s="219"/>
      <c r="H10" s="213" t="s">
        <v>207</v>
      </c>
      <c r="I10" s="218" t="s">
        <v>702</v>
      </c>
      <c r="J10" s="215" t="str">
        <f t="shared" si="1"/>
        <v>RS03AXBS-MJ03A</v>
      </c>
      <c r="K10" s="218" t="s">
        <v>91</v>
      </c>
      <c r="L10" s="212" t="s">
        <v>687</v>
      </c>
      <c r="M10" s="220" t="s">
        <v>288</v>
      </c>
      <c r="N10" s="220" t="s">
        <v>195</v>
      </c>
      <c r="O10" s="221">
        <v>301</v>
      </c>
      <c r="P10" s="220" t="s">
        <v>675</v>
      </c>
      <c r="Q10" s="218" t="s">
        <v>704</v>
      </c>
      <c r="R10" s="215" t="str">
        <f>CONCATENATE(B10,D10,E10,"-",H10,I10,"-",K10,"-",M10,N10,O10)</f>
        <v>RS03AXBS-MJ03A-06-PRESTA301</v>
      </c>
      <c r="S10" s="319"/>
    </row>
    <row r="11" spans="1:19" s="73" customFormat="1" ht="13.5" customHeight="1" x14ac:dyDescent="0.3">
      <c r="A11" s="219"/>
      <c r="B11" s="211" t="s">
        <v>57</v>
      </c>
      <c r="C11" s="212"/>
      <c r="D11" s="211" t="s">
        <v>79</v>
      </c>
      <c r="E11" s="211" t="s">
        <v>703</v>
      </c>
      <c r="F11" s="212" t="str">
        <f t="shared" si="0"/>
        <v>RS03AXBS</v>
      </c>
      <c r="G11" s="219"/>
      <c r="H11" s="213" t="s">
        <v>207</v>
      </c>
      <c r="I11" s="218" t="s">
        <v>702</v>
      </c>
      <c r="J11" s="215" t="str">
        <f t="shared" si="1"/>
        <v>RS03AXBS-MJ03A</v>
      </c>
      <c r="K11" s="218" t="s">
        <v>129</v>
      </c>
      <c r="L11" s="212" t="s">
        <v>674</v>
      </c>
      <c r="M11" s="220" t="s">
        <v>211</v>
      </c>
      <c r="N11" s="220" t="s">
        <v>309</v>
      </c>
      <c r="O11" s="221">
        <v>301</v>
      </c>
      <c r="P11" s="220" t="s">
        <v>678</v>
      </c>
      <c r="Q11" s="218" t="s">
        <v>704</v>
      </c>
      <c r="R11" s="215" t="str">
        <f>CONCATENATE(B11,D11,E11,"-",H11,I11,"-",K11,"-",M11,N11,O11)</f>
        <v>RS03AXBS-MJ03A-12-VEL3DB301</v>
      </c>
      <c r="S11" s="319"/>
    </row>
    <row r="12" spans="1:19" s="73" customFormat="1" ht="13.5" customHeight="1" x14ac:dyDescent="0.3">
      <c r="A12" s="219"/>
      <c r="B12" s="211" t="s">
        <v>57</v>
      </c>
      <c r="C12" s="212"/>
      <c r="D12" s="211" t="s">
        <v>79</v>
      </c>
      <c r="E12" s="211" t="s">
        <v>703</v>
      </c>
      <c r="F12" s="212" t="str">
        <f t="shared" si="0"/>
        <v>RS03AXBS</v>
      </c>
      <c r="G12" s="371" t="s">
        <v>2992</v>
      </c>
      <c r="H12" s="213" t="s">
        <v>257</v>
      </c>
      <c r="I12" s="218" t="s">
        <v>702</v>
      </c>
      <c r="J12" s="215" t="str">
        <f t="shared" si="1"/>
        <v>RS03AXBS-LJ03A</v>
      </c>
      <c r="K12" s="218"/>
      <c r="L12" s="212"/>
      <c r="M12" s="220"/>
      <c r="N12" s="220"/>
      <c r="O12" s="221"/>
      <c r="P12" s="218"/>
      <c r="Q12" s="218" t="s">
        <v>706</v>
      </c>
      <c r="R12" s="215" t="str">
        <f>CONCATENATE(B12,D12,E12,"-",H12,I12)</f>
        <v>RS03AXBS-LJ03A</v>
      </c>
      <c r="S12" s="319"/>
    </row>
    <row r="13" spans="1:19" s="73" customFormat="1" ht="13.5" customHeight="1" x14ac:dyDescent="0.3">
      <c r="A13" s="219"/>
      <c r="B13" s="211" t="s">
        <v>57</v>
      </c>
      <c r="C13" s="212"/>
      <c r="D13" s="211" t="s">
        <v>79</v>
      </c>
      <c r="E13" s="211" t="s">
        <v>703</v>
      </c>
      <c r="F13" s="212" t="str">
        <f t="shared" si="0"/>
        <v>RS03AXBS</v>
      </c>
      <c r="G13" s="242"/>
      <c r="H13" s="213" t="s">
        <v>257</v>
      </c>
      <c r="I13" s="218" t="s">
        <v>702</v>
      </c>
      <c r="J13" s="215" t="str">
        <f t="shared" si="1"/>
        <v>RS03AXBS-LJ03A</v>
      </c>
      <c r="K13" s="218" t="s">
        <v>78</v>
      </c>
      <c r="L13" s="211" t="s">
        <v>293</v>
      </c>
      <c r="M13" s="220" t="s">
        <v>293</v>
      </c>
      <c r="N13" s="220" t="s">
        <v>195</v>
      </c>
      <c r="O13" s="221">
        <v>301</v>
      </c>
      <c r="P13" s="220" t="s">
        <v>675</v>
      </c>
      <c r="Q13" s="218" t="s">
        <v>708</v>
      </c>
      <c r="R13" s="215" t="str">
        <f t="shared" ref="R13:R18" si="2">CONCATENATE(B13,D13,E13,"-",H13,I13,"-",K13,"-",M13,N13,O13)</f>
        <v>RS03AXBS-LJ03A-05-HPIESA301</v>
      </c>
      <c r="S13" s="319"/>
    </row>
    <row r="14" spans="1:19" s="73" customFormat="1" ht="13.5" customHeight="1" x14ac:dyDescent="0.3">
      <c r="A14" s="219"/>
      <c r="B14" s="211" t="s">
        <v>57</v>
      </c>
      <c r="C14" s="212"/>
      <c r="D14" s="211" t="s">
        <v>79</v>
      </c>
      <c r="E14" s="211" t="s">
        <v>703</v>
      </c>
      <c r="F14" s="212" t="str">
        <f t="shared" si="0"/>
        <v>RS03AXBS</v>
      </c>
      <c r="G14" s="219"/>
      <c r="H14" s="213" t="s">
        <v>257</v>
      </c>
      <c r="I14" s="218" t="s">
        <v>702</v>
      </c>
      <c r="J14" s="215" t="str">
        <f t="shared" si="1"/>
        <v>RS03AXBS-LJ03A</v>
      </c>
      <c r="K14" s="218" t="s">
        <v>136</v>
      </c>
      <c r="L14" s="212" t="s">
        <v>668</v>
      </c>
      <c r="M14" s="220" t="s">
        <v>272</v>
      </c>
      <c r="N14" s="220" t="s">
        <v>195</v>
      </c>
      <c r="O14" s="221">
        <v>302</v>
      </c>
      <c r="P14" s="218" t="s">
        <v>677</v>
      </c>
      <c r="Q14" s="218" t="s">
        <v>706</v>
      </c>
      <c r="R14" s="215" t="str">
        <f t="shared" si="2"/>
        <v>RS03AXBS-LJ03A-09-HYDBBA302</v>
      </c>
      <c r="S14" s="319"/>
    </row>
    <row r="15" spans="1:19" s="73" customFormat="1" ht="13.5" customHeight="1" x14ac:dyDescent="0.3">
      <c r="A15" s="219"/>
      <c r="B15" s="211" t="s">
        <v>57</v>
      </c>
      <c r="C15" s="212"/>
      <c r="D15" s="211" t="s">
        <v>79</v>
      </c>
      <c r="E15" s="211" t="s">
        <v>703</v>
      </c>
      <c r="F15" s="212" t="str">
        <f t="shared" si="0"/>
        <v>RS03AXBS</v>
      </c>
      <c r="G15" s="219"/>
      <c r="H15" s="213" t="s">
        <v>257</v>
      </c>
      <c r="I15" s="218" t="s">
        <v>702</v>
      </c>
      <c r="J15" s="215" t="str">
        <f t="shared" si="1"/>
        <v>RS03AXBS-LJ03A</v>
      </c>
      <c r="K15" s="218" t="s">
        <v>127</v>
      </c>
      <c r="L15" s="212" t="s">
        <v>666</v>
      </c>
      <c r="M15" s="220" t="s">
        <v>139</v>
      </c>
      <c r="N15" s="220" t="s">
        <v>304</v>
      </c>
      <c r="O15" s="221">
        <v>303</v>
      </c>
      <c r="P15" s="218" t="s">
        <v>677</v>
      </c>
      <c r="Q15" s="218" t="s">
        <v>706</v>
      </c>
      <c r="R15" s="215" t="str">
        <f t="shared" si="2"/>
        <v>RS03AXBS-LJ03A-10-ADCPTE303</v>
      </c>
      <c r="S15" s="319"/>
    </row>
    <row r="16" spans="1:19" s="73" customFormat="1" ht="13.5" customHeight="1" x14ac:dyDescent="0.3">
      <c r="A16" s="219"/>
      <c r="B16" s="211" t="s">
        <v>57</v>
      </c>
      <c r="C16" s="212"/>
      <c r="D16" s="211" t="s">
        <v>79</v>
      </c>
      <c r="E16" s="211" t="s">
        <v>703</v>
      </c>
      <c r="F16" s="212" t="str">
        <f t="shared" si="0"/>
        <v>RS03AXBS</v>
      </c>
      <c r="G16" s="219"/>
      <c r="H16" s="213" t="s">
        <v>257</v>
      </c>
      <c r="I16" s="218" t="s">
        <v>702</v>
      </c>
      <c r="J16" s="215" t="str">
        <f t="shared" si="1"/>
        <v>RS03AXBS-LJ03A</v>
      </c>
      <c r="K16" s="218" t="s">
        <v>128</v>
      </c>
      <c r="L16" s="211" t="s">
        <v>671</v>
      </c>
      <c r="M16" s="220" t="s">
        <v>112</v>
      </c>
      <c r="N16" s="220" t="s">
        <v>305</v>
      </c>
      <c r="O16" s="221">
        <v>303</v>
      </c>
      <c r="P16" s="220" t="s">
        <v>678</v>
      </c>
      <c r="Q16" s="218" t="s">
        <v>706</v>
      </c>
      <c r="R16" s="215" t="str">
        <f t="shared" si="2"/>
        <v>RS03AXBS-LJ03A-11-OPTAAC303</v>
      </c>
      <c r="S16" s="319"/>
    </row>
    <row r="17" spans="1:19" s="73" customFormat="1" ht="13.5" customHeight="1" x14ac:dyDescent="0.3">
      <c r="A17" s="219"/>
      <c r="B17" s="211" t="s">
        <v>57</v>
      </c>
      <c r="C17" s="212"/>
      <c r="D17" s="211" t="s">
        <v>79</v>
      </c>
      <c r="E17" s="211" t="s">
        <v>703</v>
      </c>
      <c r="F17" s="212" t="str">
        <f t="shared" si="0"/>
        <v>RS03AXBS</v>
      </c>
      <c r="G17" s="243"/>
      <c r="H17" s="213" t="s">
        <v>257</v>
      </c>
      <c r="I17" s="218" t="s">
        <v>702</v>
      </c>
      <c r="J17" s="215" t="str">
        <f t="shared" si="1"/>
        <v>RS03AXBS-LJ03A</v>
      </c>
      <c r="K17" s="218" t="s">
        <v>129</v>
      </c>
      <c r="L17" s="212" t="s">
        <v>661</v>
      </c>
      <c r="M17" s="220" t="s">
        <v>290</v>
      </c>
      <c r="N17" s="220" t="s">
        <v>309</v>
      </c>
      <c r="O17" s="221">
        <v>301</v>
      </c>
      <c r="P17" s="220" t="s">
        <v>678</v>
      </c>
      <c r="Q17" s="218" t="s">
        <v>709</v>
      </c>
      <c r="R17" s="215" t="str">
        <f t="shared" si="2"/>
        <v>RS03AXBS-LJ03A-12-CTDPFB301</v>
      </c>
      <c r="S17" s="319"/>
    </row>
    <row r="18" spans="1:19" s="73" customFormat="1" ht="13.5" customHeight="1" x14ac:dyDescent="0.3">
      <c r="A18" s="219"/>
      <c r="B18" s="211" t="s">
        <v>57</v>
      </c>
      <c r="C18" s="212"/>
      <c r="D18" s="211" t="s">
        <v>79</v>
      </c>
      <c r="E18" s="211" t="s">
        <v>703</v>
      </c>
      <c r="F18" s="212" t="str">
        <f t="shared" si="0"/>
        <v>RS03AXBS</v>
      </c>
      <c r="G18" s="219"/>
      <c r="H18" s="213" t="s">
        <v>257</v>
      </c>
      <c r="I18" s="218" t="s">
        <v>702</v>
      </c>
      <c r="J18" s="215" t="str">
        <f t="shared" si="1"/>
        <v>RS03AXBS-LJ03A</v>
      </c>
      <c r="K18" s="218" t="s">
        <v>129</v>
      </c>
      <c r="L18" s="212" t="s">
        <v>663</v>
      </c>
      <c r="M18" s="220" t="s">
        <v>177</v>
      </c>
      <c r="N18" s="220" t="s">
        <v>308</v>
      </c>
      <c r="O18" s="221">
        <v>301</v>
      </c>
      <c r="P18" s="218" t="s">
        <v>680</v>
      </c>
      <c r="Q18" s="218" t="s">
        <v>709</v>
      </c>
      <c r="R18" s="215" t="str">
        <f t="shared" si="2"/>
        <v>RS03AXBS-LJ03A-12-DOSTAD301</v>
      </c>
      <c r="S18" s="319"/>
    </row>
    <row r="19" spans="1:19" s="73" customFormat="1" ht="13.5" customHeight="1" x14ac:dyDescent="0.3">
      <c r="A19" s="309"/>
      <c r="B19" s="309"/>
      <c r="C19" s="309"/>
      <c r="D19" s="308"/>
      <c r="E19" s="308"/>
      <c r="F19" s="309"/>
      <c r="G19" s="310"/>
      <c r="H19" s="311"/>
      <c r="I19" s="312"/>
      <c r="J19" s="313"/>
      <c r="K19" s="312"/>
      <c r="L19" s="314"/>
      <c r="M19" s="254">
        <f>COUNTA(M21:M28)+COUNTA(M31:M40)</f>
        <v>18</v>
      </c>
      <c r="N19" s="315"/>
      <c r="O19" s="315"/>
      <c r="P19" s="315"/>
      <c r="Q19" s="315"/>
      <c r="R19" s="316"/>
      <c r="S19" s="319"/>
    </row>
    <row r="20" spans="1:19" s="73" customFormat="1" ht="13.5" customHeight="1" x14ac:dyDescent="0.3">
      <c r="A20" s="320" t="s">
        <v>579</v>
      </c>
      <c r="B20" s="211" t="s">
        <v>57</v>
      </c>
      <c r="C20" s="212" t="s">
        <v>2923</v>
      </c>
      <c r="D20" s="211" t="s">
        <v>79</v>
      </c>
      <c r="E20" s="211" t="s">
        <v>705</v>
      </c>
      <c r="F20" s="212" t="str">
        <f t="shared" si="0"/>
        <v>RS03AXPS</v>
      </c>
      <c r="G20" s="245" t="s">
        <v>584</v>
      </c>
      <c r="H20" s="213" t="s">
        <v>320</v>
      </c>
      <c r="I20" s="218" t="s">
        <v>702</v>
      </c>
      <c r="J20" s="215" t="str">
        <f t="shared" ref="J20:J39" si="3">CONCATENATE(B20,D20,E20,"-",H20,I20)</f>
        <v>RS03AXPS-PC03A</v>
      </c>
      <c r="K20" s="218"/>
      <c r="L20" s="212"/>
      <c r="M20" s="220"/>
      <c r="N20" s="220"/>
      <c r="O20" s="221"/>
      <c r="P20" s="218"/>
      <c r="Q20" s="218" t="s">
        <v>239</v>
      </c>
      <c r="R20" s="215" t="str">
        <f>CONCATENATE(B20,D20,E20,"-",H20,I20)</f>
        <v>RS03AXPS-PC03A</v>
      </c>
      <c r="S20" s="319"/>
    </row>
    <row r="21" spans="1:19" s="73" customFormat="1" ht="13.5" customHeight="1" x14ac:dyDescent="0.3">
      <c r="A21" s="219"/>
      <c r="B21" s="211" t="s">
        <v>57</v>
      </c>
      <c r="C21" s="212"/>
      <c r="D21" s="211" t="s">
        <v>79</v>
      </c>
      <c r="E21" s="211" t="s">
        <v>705</v>
      </c>
      <c r="F21" s="212" t="str">
        <f t="shared" si="0"/>
        <v>RS03AXPS</v>
      </c>
      <c r="G21" s="219"/>
      <c r="H21" s="213" t="s">
        <v>320</v>
      </c>
      <c r="I21" s="218" t="s">
        <v>702</v>
      </c>
      <c r="J21" s="215" t="str">
        <f t="shared" si="3"/>
        <v>RS03AXPS-PC03A</v>
      </c>
      <c r="K21" s="218" t="s">
        <v>379</v>
      </c>
      <c r="L21" s="212" t="s">
        <v>661</v>
      </c>
      <c r="M21" s="220" t="s">
        <v>290</v>
      </c>
      <c r="N21" s="220" t="s">
        <v>195</v>
      </c>
      <c r="O21" s="221">
        <v>303</v>
      </c>
      <c r="P21" s="218" t="s">
        <v>662</v>
      </c>
      <c r="Q21" s="218" t="s">
        <v>239</v>
      </c>
      <c r="R21" s="215" t="str">
        <f t="shared" ref="R21:R28" si="4">CONCATENATE(B21,D21,E21,"-",H21,I21,"-",K21,"-",M21,N21,O21)</f>
        <v>RS03AXPS-PC03A-4A-CTDPFA303</v>
      </c>
      <c r="S21" s="319"/>
    </row>
    <row r="22" spans="1:19" s="73" customFormat="1" ht="13.5" customHeight="1" x14ac:dyDescent="0.3">
      <c r="A22" s="219"/>
      <c r="B22" s="211" t="s">
        <v>57</v>
      </c>
      <c r="C22" s="212"/>
      <c r="D22" s="211" t="s">
        <v>79</v>
      </c>
      <c r="E22" s="211" t="s">
        <v>705</v>
      </c>
      <c r="F22" s="212" t="str">
        <f t="shared" si="0"/>
        <v>RS03AXPS</v>
      </c>
      <c r="G22" s="219"/>
      <c r="H22" s="213" t="s">
        <v>320</v>
      </c>
      <c r="I22" s="218" t="s">
        <v>702</v>
      </c>
      <c r="J22" s="215" t="str">
        <f t="shared" si="3"/>
        <v>RS03AXPS-PC03A</v>
      </c>
      <c r="K22" s="218" t="s">
        <v>379</v>
      </c>
      <c r="L22" s="212" t="s">
        <v>663</v>
      </c>
      <c r="M22" s="220" t="s">
        <v>177</v>
      </c>
      <c r="N22" s="220" t="s">
        <v>308</v>
      </c>
      <c r="O22" s="221">
        <v>303</v>
      </c>
      <c r="P22" s="218" t="s">
        <v>662</v>
      </c>
      <c r="Q22" s="218" t="s">
        <v>239</v>
      </c>
      <c r="R22" s="215" t="str">
        <f t="shared" si="4"/>
        <v>RS03AXPS-PC03A-4A-DOSTAD303</v>
      </c>
      <c r="S22" s="319"/>
    </row>
    <row r="23" spans="1:19" s="73" customFormat="1" ht="13.5" customHeight="1" x14ac:dyDescent="0.3">
      <c r="A23" s="219"/>
      <c r="B23" s="211" t="s">
        <v>57</v>
      </c>
      <c r="C23" s="212"/>
      <c r="D23" s="211" t="s">
        <v>79</v>
      </c>
      <c r="E23" s="211" t="s">
        <v>705</v>
      </c>
      <c r="F23" s="212" t="str">
        <f t="shared" si="0"/>
        <v>RS03AXPS</v>
      </c>
      <c r="G23" s="219"/>
      <c r="H23" s="213" t="s">
        <v>320</v>
      </c>
      <c r="I23" s="218" t="s">
        <v>702</v>
      </c>
      <c r="J23" s="215" t="str">
        <f t="shared" si="3"/>
        <v>RS03AXPS-PC03A</v>
      </c>
      <c r="K23" s="218" t="s">
        <v>380</v>
      </c>
      <c r="L23" s="212" t="s">
        <v>664</v>
      </c>
      <c r="M23" s="220" t="s">
        <v>97</v>
      </c>
      <c r="N23" s="220" t="s">
        <v>195</v>
      </c>
      <c r="O23" s="221">
        <v>302</v>
      </c>
      <c r="P23" s="218" t="s">
        <v>662</v>
      </c>
      <c r="Q23" s="218" t="s">
        <v>239</v>
      </c>
      <c r="R23" s="215" t="str">
        <f t="shared" si="4"/>
        <v>RS03AXPS-PC03A-4B-PHSENA302</v>
      </c>
      <c r="S23" s="319"/>
    </row>
    <row r="24" spans="1:19" s="73" customFormat="1" ht="13.5" customHeight="1" x14ac:dyDescent="0.3">
      <c r="A24" s="219"/>
      <c r="B24" s="211" t="s">
        <v>57</v>
      </c>
      <c r="C24" s="212"/>
      <c r="D24" s="211" t="s">
        <v>79</v>
      </c>
      <c r="E24" s="211" t="s">
        <v>705</v>
      </c>
      <c r="F24" s="212" t="str">
        <f t="shared" si="0"/>
        <v>RS03AXPS</v>
      </c>
      <c r="G24" s="219"/>
      <c r="H24" s="213" t="s">
        <v>320</v>
      </c>
      <c r="I24" s="218" t="s">
        <v>702</v>
      </c>
      <c r="J24" s="215" t="str">
        <f t="shared" si="3"/>
        <v>RS03AXPS-PC03A</v>
      </c>
      <c r="K24" s="218" t="s">
        <v>389</v>
      </c>
      <c r="L24" s="212" t="s">
        <v>665</v>
      </c>
      <c r="M24" s="220" t="s">
        <v>108</v>
      </c>
      <c r="N24" s="220" t="s">
        <v>308</v>
      </c>
      <c r="O24" s="221">
        <v>303</v>
      </c>
      <c r="P24" s="218" t="s">
        <v>662</v>
      </c>
      <c r="Q24" s="218" t="s">
        <v>239</v>
      </c>
      <c r="R24" s="215" t="str">
        <f t="shared" si="4"/>
        <v>RS03AXPS-PC03A-4C-FLORDD303</v>
      </c>
      <c r="S24" s="319"/>
    </row>
    <row r="25" spans="1:19" s="73" customFormat="1" ht="13.5" customHeight="1" x14ac:dyDescent="0.3">
      <c r="A25" s="219"/>
      <c r="B25" s="211" t="s">
        <v>57</v>
      </c>
      <c r="C25" s="212"/>
      <c r="D25" s="211" t="s">
        <v>79</v>
      </c>
      <c r="E25" s="211" t="s">
        <v>705</v>
      </c>
      <c r="F25" s="212" t="str">
        <f t="shared" si="0"/>
        <v>RS03AXPS</v>
      </c>
      <c r="G25" s="219"/>
      <c r="H25" s="213" t="s">
        <v>320</v>
      </c>
      <c r="I25" s="218" t="s">
        <v>702</v>
      </c>
      <c r="J25" s="215" t="str">
        <f t="shared" si="3"/>
        <v>RS03AXPS-PC03A</v>
      </c>
      <c r="K25" s="218" t="s">
        <v>78</v>
      </c>
      <c r="L25" s="212" t="s">
        <v>666</v>
      </c>
      <c r="M25" s="220" t="s">
        <v>139</v>
      </c>
      <c r="N25" s="220" t="s">
        <v>308</v>
      </c>
      <c r="O25" s="221">
        <v>302</v>
      </c>
      <c r="P25" s="218" t="s">
        <v>662</v>
      </c>
      <c r="Q25" s="218" t="s">
        <v>239</v>
      </c>
      <c r="R25" s="215" t="str">
        <f t="shared" si="4"/>
        <v>RS03AXPS-PC03A-05-ADCPTD302</v>
      </c>
      <c r="S25" s="319"/>
    </row>
    <row r="26" spans="1:19" s="73" customFormat="1" ht="13.5" customHeight="1" x14ac:dyDescent="0.3">
      <c r="A26" s="219"/>
      <c r="B26" s="211" t="s">
        <v>57</v>
      </c>
      <c r="C26" s="212"/>
      <c r="D26" s="211" t="s">
        <v>79</v>
      </c>
      <c r="E26" s="211" t="s">
        <v>705</v>
      </c>
      <c r="F26" s="212" t="str">
        <f t="shared" si="0"/>
        <v>RS03AXPS</v>
      </c>
      <c r="G26" s="219"/>
      <c r="H26" s="213" t="s">
        <v>320</v>
      </c>
      <c r="I26" s="218" t="s">
        <v>702</v>
      </c>
      <c r="J26" s="215" t="str">
        <f t="shared" si="3"/>
        <v>RS03AXPS-PC03A</v>
      </c>
      <c r="K26" s="218" t="s">
        <v>91</v>
      </c>
      <c r="L26" s="212" t="s">
        <v>220</v>
      </c>
      <c r="M26" s="220" t="s">
        <v>220</v>
      </c>
      <c r="N26" s="220" t="s">
        <v>195</v>
      </c>
      <c r="O26" s="221">
        <v>301</v>
      </c>
      <c r="P26" s="218" t="s">
        <v>662</v>
      </c>
      <c r="Q26" s="218" t="s">
        <v>239</v>
      </c>
      <c r="R26" s="215" t="str">
        <f t="shared" si="4"/>
        <v>RS03AXPS-PC03A-06-VADCPA301</v>
      </c>
      <c r="S26" s="319"/>
    </row>
    <row r="27" spans="1:19" s="73" customFormat="1" ht="13.5" customHeight="1" x14ac:dyDescent="0.3">
      <c r="A27" s="219"/>
      <c r="B27" s="211" t="s">
        <v>57</v>
      </c>
      <c r="C27" s="212"/>
      <c r="D27" s="211" t="s">
        <v>79</v>
      </c>
      <c r="E27" s="211" t="s">
        <v>705</v>
      </c>
      <c r="F27" s="212" t="str">
        <f t="shared" si="0"/>
        <v>RS03AXPS</v>
      </c>
      <c r="G27" s="219"/>
      <c r="H27" s="213" t="s">
        <v>320</v>
      </c>
      <c r="I27" s="218" t="s">
        <v>702</v>
      </c>
      <c r="J27" s="215" t="str">
        <f t="shared" si="3"/>
        <v>RS03AXPS-PC03A</v>
      </c>
      <c r="K27" s="218" t="s">
        <v>92</v>
      </c>
      <c r="L27" s="212" t="s">
        <v>667</v>
      </c>
      <c r="M27" s="220" t="s">
        <v>103</v>
      </c>
      <c r="N27" s="220" t="s">
        <v>305</v>
      </c>
      <c r="O27" s="221">
        <v>302</v>
      </c>
      <c r="P27" s="218" t="s">
        <v>662</v>
      </c>
      <c r="Q27" s="218" t="s">
        <v>239</v>
      </c>
      <c r="R27" s="215" t="str">
        <f t="shared" si="4"/>
        <v>RS03AXPS-PC03A-07-CAMDSC302</v>
      </c>
      <c r="S27" s="319"/>
    </row>
    <row r="28" spans="1:19" s="73" customFormat="1" ht="13.5" customHeight="1" x14ac:dyDescent="0.3">
      <c r="A28" s="219"/>
      <c r="B28" s="211" t="s">
        <v>57</v>
      </c>
      <c r="C28" s="212"/>
      <c r="D28" s="211" t="s">
        <v>79</v>
      </c>
      <c r="E28" s="211" t="s">
        <v>705</v>
      </c>
      <c r="F28" s="212" t="str">
        <f t="shared" si="0"/>
        <v>RS03AXPS</v>
      </c>
      <c r="G28" s="219"/>
      <c r="H28" s="213" t="s">
        <v>320</v>
      </c>
      <c r="I28" s="218" t="s">
        <v>702</v>
      </c>
      <c r="J28" s="215" t="str">
        <f t="shared" si="3"/>
        <v>RS03AXPS-PC03A</v>
      </c>
      <c r="K28" s="218" t="s">
        <v>93</v>
      </c>
      <c r="L28" s="212" t="s">
        <v>668</v>
      </c>
      <c r="M28" s="220" t="s">
        <v>272</v>
      </c>
      <c r="N28" s="220" t="s">
        <v>195</v>
      </c>
      <c r="O28" s="221">
        <v>303</v>
      </c>
      <c r="P28" s="218" t="s">
        <v>662</v>
      </c>
      <c r="Q28" s="218" t="s">
        <v>239</v>
      </c>
      <c r="R28" s="215" t="str">
        <f t="shared" si="4"/>
        <v>RS03AXPS-PC03A-08-HYDBBA303</v>
      </c>
      <c r="S28" s="319"/>
    </row>
    <row r="29" spans="1:19" s="73" customFormat="1" ht="13.5" customHeight="1" x14ac:dyDescent="0.3">
      <c r="A29" s="219"/>
      <c r="B29" s="211" t="s">
        <v>57</v>
      </c>
      <c r="C29" s="212"/>
      <c r="D29" s="211" t="s">
        <v>79</v>
      </c>
      <c r="E29" s="211" t="s">
        <v>705</v>
      </c>
      <c r="F29" s="212" t="str">
        <f t="shared" si="0"/>
        <v>RS03AXPS</v>
      </c>
      <c r="G29" s="321" t="s">
        <v>707</v>
      </c>
      <c r="H29" s="213" t="s">
        <v>436</v>
      </c>
      <c r="I29" s="218" t="s">
        <v>702</v>
      </c>
      <c r="J29" s="215" t="str">
        <f t="shared" si="3"/>
        <v>RS03AXPS-SC03A</v>
      </c>
      <c r="K29" s="218"/>
      <c r="L29" s="212"/>
      <c r="M29" s="220"/>
      <c r="N29" s="220"/>
      <c r="O29" s="221"/>
      <c r="P29" s="218"/>
      <c r="Q29" s="218" t="s">
        <v>239</v>
      </c>
      <c r="R29" s="215" t="str">
        <f>CONCATENATE(B29,D29,E29,"-",H29,I29)</f>
        <v>RS03AXPS-SC03A</v>
      </c>
      <c r="S29" s="319"/>
    </row>
    <row r="30" spans="1:19" s="73" customFormat="1" ht="13.5" customHeight="1" x14ac:dyDescent="0.3">
      <c r="A30" s="219"/>
      <c r="B30" s="211" t="s">
        <v>57</v>
      </c>
      <c r="C30" s="212"/>
      <c r="D30" s="211" t="s">
        <v>79</v>
      </c>
      <c r="E30" s="211" t="s">
        <v>705</v>
      </c>
      <c r="F30" s="212" t="str">
        <f t="shared" si="0"/>
        <v>RS03AXPS</v>
      </c>
      <c r="G30" s="245" t="s">
        <v>2993</v>
      </c>
      <c r="H30" s="213" t="s">
        <v>340</v>
      </c>
      <c r="I30" s="218" t="s">
        <v>702</v>
      </c>
      <c r="J30" s="215" t="str">
        <f t="shared" si="3"/>
        <v>RS03AXPS-SF03A</v>
      </c>
      <c r="K30" s="218"/>
      <c r="L30" s="212"/>
      <c r="M30" s="220"/>
      <c r="N30" s="220"/>
      <c r="O30" s="221"/>
      <c r="P30" s="218" t="s">
        <v>669</v>
      </c>
      <c r="Q30" s="218" t="s">
        <v>239</v>
      </c>
      <c r="R30" s="215" t="str">
        <f>CONCATENATE(B30,D30,E30,"-",H30,I30)</f>
        <v>RS03AXPS-SF03A</v>
      </c>
      <c r="S30" s="319"/>
    </row>
    <row r="31" spans="1:19" s="73" customFormat="1" ht="13.5" customHeight="1" x14ac:dyDescent="0.3">
      <c r="A31" s="219"/>
      <c r="B31" s="211" t="s">
        <v>57</v>
      </c>
      <c r="C31" s="212"/>
      <c r="D31" s="211" t="s">
        <v>79</v>
      </c>
      <c r="E31" s="211" t="s">
        <v>705</v>
      </c>
      <c r="F31" s="212" t="str">
        <f t="shared" si="0"/>
        <v>RS03AXPS</v>
      </c>
      <c r="G31" s="219"/>
      <c r="H31" s="213" t="s">
        <v>340</v>
      </c>
      <c r="I31" s="218" t="s">
        <v>702</v>
      </c>
      <c r="J31" s="215" t="str">
        <f t="shared" si="3"/>
        <v>RS03AXPS-SF03A</v>
      </c>
      <c r="K31" s="218" t="s">
        <v>381</v>
      </c>
      <c r="L31" s="212" t="s">
        <v>661</v>
      </c>
      <c r="M31" s="220" t="s">
        <v>290</v>
      </c>
      <c r="N31" s="220" t="s">
        <v>195</v>
      </c>
      <c r="O31" s="221">
        <v>302</v>
      </c>
      <c r="P31" s="218" t="s">
        <v>669</v>
      </c>
      <c r="Q31" s="218" t="s">
        <v>239</v>
      </c>
      <c r="R31" s="215" t="str">
        <f t="shared" ref="R31:R40" si="5">CONCATENATE(B31,D31,E31,"-",H31,I31,"-",K31,"-",M31,N31,O31)</f>
        <v>RS03AXPS-SF03A-2A-CTDPFA302</v>
      </c>
      <c r="S31" s="319"/>
    </row>
    <row r="32" spans="1:19" s="73" customFormat="1" ht="13.5" customHeight="1" x14ac:dyDescent="0.3">
      <c r="A32" s="219"/>
      <c r="B32" s="211" t="s">
        <v>57</v>
      </c>
      <c r="C32" s="212"/>
      <c r="D32" s="211" t="s">
        <v>79</v>
      </c>
      <c r="E32" s="211" t="s">
        <v>705</v>
      </c>
      <c r="F32" s="212" t="str">
        <f t="shared" si="0"/>
        <v>RS03AXPS</v>
      </c>
      <c r="G32" s="219"/>
      <c r="H32" s="213" t="s">
        <v>340</v>
      </c>
      <c r="I32" s="218" t="s">
        <v>702</v>
      </c>
      <c r="J32" s="215" t="str">
        <f t="shared" si="3"/>
        <v>RS03AXPS-SF03A</v>
      </c>
      <c r="K32" s="218" t="s">
        <v>381</v>
      </c>
      <c r="L32" s="212" t="s">
        <v>663</v>
      </c>
      <c r="M32" s="220" t="s">
        <v>176</v>
      </c>
      <c r="N32" s="220" t="s">
        <v>195</v>
      </c>
      <c r="O32" s="221">
        <v>302</v>
      </c>
      <c r="P32" s="218" t="s">
        <v>669</v>
      </c>
      <c r="Q32" s="218" t="s">
        <v>239</v>
      </c>
      <c r="R32" s="215" t="str">
        <f t="shared" si="5"/>
        <v>RS03AXPS-SF03A-2A-DOFSTA302</v>
      </c>
      <c r="S32" s="319"/>
    </row>
    <row r="33" spans="1:19" s="73" customFormat="1" ht="13.5" customHeight="1" x14ac:dyDescent="0.3">
      <c r="A33" s="219"/>
      <c r="B33" s="211" t="s">
        <v>57</v>
      </c>
      <c r="C33" s="212"/>
      <c r="D33" s="211" t="s">
        <v>79</v>
      </c>
      <c r="E33" s="211" t="s">
        <v>705</v>
      </c>
      <c r="F33" s="212" t="str">
        <f t="shared" si="0"/>
        <v>RS03AXPS</v>
      </c>
      <c r="G33" s="219"/>
      <c r="H33" s="213" t="s">
        <v>340</v>
      </c>
      <c r="I33" s="218" t="s">
        <v>702</v>
      </c>
      <c r="J33" s="215" t="str">
        <f t="shared" si="3"/>
        <v>RS03AXPS-SF03A</v>
      </c>
      <c r="K33" s="218" t="s">
        <v>670</v>
      </c>
      <c r="L33" s="212" t="s">
        <v>664</v>
      </c>
      <c r="M33" s="220" t="s">
        <v>97</v>
      </c>
      <c r="N33" s="220" t="s">
        <v>195</v>
      </c>
      <c r="O33" s="221">
        <v>301</v>
      </c>
      <c r="P33" s="218" t="s">
        <v>669</v>
      </c>
      <c r="Q33" s="218" t="s">
        <v>239</v>
      </c>
      <c r="R33" s="215" t="str">
        <f t="shared" si="5"/>
        <v>RS03AXPS-SF03A-2D-PHSENA301</v>
      </c>
      <c r="S33" s="319"/>
    </row>
    <row r="34" spans="1:19" s="73" customFormat="1" ht="13.5" customHeight="1" x14ac:dyDescent="0.3">
      <c r="A34" s="219"/>
      <c r="B34" s="211" t="s">
        <v>57</v>
      </c>
      <c r="C34" s="212"/>
      <c r="D34" s="211" t="s">
        <v>79</v>
      </c>
      <c r="E34" s="211" t="s">
        <v>705</v>
      </c>
      <c r="F34" s="212" t="str">
        <f t="shared" si="0"/>
        <v>RS03AXPS</v>
      </c>
      <c r="G34" s="219"/>
      <c r="H34" s="213" t="s">
        <v>340</v>
      </c>
      <c r="I34" s="218" t="s">
        <v>702</v>
      </c>
      <c r="J34" s="215" t="str">
        <f t="shared" si="3"/>
        <v>RS03AXPS-SF03A</v>
      </c>
      <c r="K34" s="218" t="s">
        <v>384</v>
      </c>
      <c r="L34" s="212" t="s">
        <v>665</v>
      </c>
      <c r="M34" s="220" t="s">
        <v>268</v>
      </c>
      <c r="N34" s="220" t="s">
        <v>308</v>
      </c>
      <c r="O34" s="221">
        <v>301</v>
      </c>
      <c r="P34" s="218" t="s">
        <v>669</v>
      </c>
      <c r="Q34" s="218" t="s">
        <v>239</v>
      </c>
      <c r="R34" s="215" t="str">
        <f t="shared" si="5"/>
        <v>RS03AXPS-SF03A-3A-FLORTD301</v>
      </c>
      <c r="S34" s="319"/>
    </row>
    <row r="35" spans="1:19" s="73" customFormat="1" ht="13.5" customHeight="1" x14ac:dyDescent="0.3">
      <c r="A35" s="219"/>
      <c r="B35" s="211" t="s">
        <v>57</v>
      </c>
      <c r="C35" s="212"/>
      <c r="D35" s="211" t="s">
        <v>79</v>
      </c>
      <c r="E35" s="211" t="s">
        <v>705</v>
      </c>
      <c r="F35" s="212" t="str">
        <f t="shared" si="0"/>
        <v>RS03AXPS</v>
      </c>
      <c r="G35" s="219"/>
      <c r="H35" s="213" t="s">
        <v>340</v>
      </c>
      <c r="I35" s="218" t="s">
        <v>702</v>
      </c>
      <c r="J35" s="215" t="str">
        <f t="shared" si="3"/>
        <v>RS03AXPS-SF03A</v>
      </c>
      <c r="K35" s="218" t="s">
        <v>382</v>
      </c>
      <c r="L35" s="212" t="s">
        <v>671</v>
      </c>
      <c r="M35" s="220" t="s">
        <v>112</v>
      </c>
      <c r="N35" s="220" t="s">
        <v>308</v>
      </c>
      <c r="O35" s="221">
        <v>301</v>
      </c>
      <c r="P35" s="218" t="s">
        <v>669</v>
      </c>
      <c r="Q35" s="218" t="s">
        <v>239</v>
      </c>
      <c r="R35" s="215" t="str">
        <f t="shared" si="5"/>
        <v>RS03AXPS-SF03A-3B-OPTAAD301</v>
      </c>
      <c r="S35" s="319"/>
    </row>
    <row r="36" spans="1:19" s="73" customFormat="1" ht="13.5" customHeight="1" x14ac:dyDescent="0.3">
      <c r="A36" s="219"/>
      <c r="B36" s="211" t="s">
        <v>57</v>
      </c>
      <c r="C36" s="212"/>
      <c r="D36" s="211" t="s">
        <v>79</v>
      </c>
      <c r="E36" s="211" t="s">
        <v>705</v>
      </c>
      <c r="F36" s="212" t="str">
        <f t="shared" si="0"/>
        <v>RS03AXPS</v>
      </c>
      <c r="G36" s="219"/>
      <c r="H36" s="213" t="s">
        <v>340</v>
      </c>
      <c r="I36" s="218" t="s">
        <v>702</v>
      </c>
      <c r="J36" s="215" t="str">
        <f t="shared" si="3"/>
        <v>RS03AXPS-SF03A</v>
      </c>
      <c r="K36" s="218" t="s">
        <v>386</v>
      </c>
      <c r="L36" s="212" t="s">
        <v>165</v>
      </c>
      <c r="M36" s="220" t="s">
        <v>178</v>
      </c>
      <c r="N36" s="220" t="s">
        <v>195</v>
      </c>
      <c r="O36" s="221">
        <v>301</v>
      </c>
      <c r="P36" s="218" t="s">
        <v>669</v>
      </c>
      <c r="Q36" s="218" t="s">
        <v>239</v>
      </c>
      <c r="R36" s="215" t="str">
        <f t="shared" si="5"/>
        <v>RS03AXPS-SF03A-3C-PARADA301</v>
      </c>
      <c r="S36" s="319"/>
    </row>
    <row r="37" spans="1:19" s="73" customFormat="1" ht="13.5" customHeight="1" x14ac:dyDescent="0.3">
      <c r="A37" s="219"/>
      <c r="B37" s="211" t="s">
        <v>57</v>
      </c>
      <c r="C37" s="212"/>
      <c r="D37" s="211" t="s">
        <v>79</v>
      </c>
      <c r="E37" s="211" t="s">
        <v>705</v>
      </c>
      <c r="F37" s="212" t="str">
        <f t="shared" si="0"/>
        <v>RS03AXPS</v>
      </c>
      <c r="G37" s="219"/>
      <c r="H37" s="213" t="s">
        <v>340</v>
      </c>
      <c r="I37" s="218" t="s">
        <v>702</v>
      </c>
      <c r="J37" s="215" t="str">
        <f t="shared" si="3"/>
        <v>RS03AXPS-SF03A</v>
      </c>
      <c r="K37" s="218" t="s">
        <v>383</v>
      </c>
      <c r="L37" s="212" t="s">
        <v>672</v>
      </c>
      <c r="M37" s="220" t="s">
        <v>273</v>
      </c>
      <c r="N37" s="220" t="s">
        <v>195</v>
      </c>
      <c r="O37" s="221">
        <v>301</v>
      </c>
      <c r="P37" s="218" t="s">
        <v>669</v>
      </c>
      <c r="Q37" s="218" t="s">
        <v>239</v>
      </c>
      <c r="R37" s="215" t="str">
        <f t="shared" si="5"/>
        <v>RS03AXPS-SF03A-3D-SPKIRA301</v>
      </c>
      <c r="S37" s="319"/>
    </row>
    <row r="38" spans="1:19" s="73" customFormat="1" ht="13.5" customHeight="1" x14ac:dyDescent="0.3">
      <c r="A38" s="219"/>
      <c r="B38" s="211" t="s">
        <v>57</v>
      </c>
      <c r="C38" s="212"/>
      <c r="D38" s="211" t="s">
        <v>79</v>
      </c>
      <c r="E38" s="211" t="s">
        <v>705</v>
      </c>
      <c r="F38" s="212" t="str">
        <f t="shared" si="0"/>
        <v>RS03AXPS</v>
      </c>
      <c r="G38" s="219"/>
      <c r="H38" s="213" t="s">
        <v>340</v>
      </c>
      <c r="I38" s="218" t="s">
        <v>702</v>
      </c>
      <c r="J38" s="215" t="str">
        <f t="shared" si="3"/>
        <v>RS03AXPS-SF03A</v>
      </c>
      <c r="K38" s="218" t="s">
        <v>379</v>
      </c>
      <c r="L38" s="212" t="s">
        <v>673</v>
      </c>
      <c r="M38" s="220" t="s">
        <v>175</v>
      </c>
      <c r="N38" s="220" t="s">
        <v>195</v>
      </c>
      <c r="O38" s="221">
        <v>301</v>
      </c>
      <c r="P38" s="218" t="s">
        <v>669</v>
      </c>
      <c r="Q38" s="218" t="s">
        <v>239</v>
      </c>
      <c r="R38" s="215" t="str">
        <f t="shared" si="5"/>
        <v>RS03AXPS-SF03A-4A-NUTNRA301</v>
      </c>
      <c r="S38" s="319"/>
    </row>
    <row r="39" spans="1:19" s="73" customFormat="1" ht="13.5" customHeight="1" x14ac:dyDescent="0.3">
      <c r="A39" s="219"/>
      <c r="B39" s="211" t="s">
        <v>57</v>
      </c>
      <c r="C39" s="212"/>
      <c r="D39" s="211" t="s">
        <v>79</v>
      </c>
      <c r="E39" s="211" t="s">
        <v>705</v>
      </c>
      <c r="F39" s="212" t="str">
        <f t="shared" si="0"/>
        <v>RS03AXPS</v>
      </c>
      <c r="G39" s="219"/>
      <c r="H39" s="213" t="s">
        <v>340</v>
      </c>
      <c r="I39" s="218" t="s">
        <v>702</v>
      </c>
      <c r="J39" s="215" t="str">
        <f t="shared" si="3"/>
        <v>RS03AXPS-SF03A</v>
      </c>
      <c r="K39" s="218" t="s">
        <v>380</v>
      </c>
      <c r="L39" s="212" t="s">
        <v>674</v>
      </c>
      <c r="M39" s="220" t="s">
        <v>214</v>
      </c>
      <c r="N39" s="220" t="s">
        <v>308</v>
      </c>
      <c r="O39" s="221">
        <v>302</v>
      </c>
      <c r="P39" s="218" t="s">
        <v>669</v>
      </c>
      <c r="Q39" s="218" t="s">
        <v>239</v>
      </c>
      <c r="R39" s="215" t="str">
        <f t="shared" si="5"/>
        <v>RS03AXPS-SF03A-4B-VELPTD302</v>
      </c>
      <c r="S39" s="319"/>
    </row>
    <row r="40" spans="1:19" s="73" customFormat="1" ht="13.5" customHeight="1" x14ac:dyDescent="0.3">
      <c r="A40" s="219"/>
      <c r="B40" s="211" t="s">
        <v>57</v>
      </c>
      <c r="C40" s="212"/>
      <c r="D40" s="211" t="s">
        <v>79</v>
      </c>
      <c r="E40" s="211" t="s">
        <v>705</v>
      </c>
      <c r="F40" s="212" t="str">
        <f>CONCATENATE(B40,D40,E40)</f>
        <v>RS03AXPS</v>
      </c>
      <c r="G40" s="219"/>
      <c r="H40" s="213" t="s">
        <v>340</v>
      </c>
      <c r="I40" s="218" t="s">
        <v>702</v>
      </c>
      <c r="J40" s="215" t="str">
        <f>CONCATENATE(B40,D40,E40,"-",H40,I40)</f>
        <v>RS03AXPS-SF03A</v>
      </c>
      <c r="K40" s="218" t="s">
        <v>385</v>
      </c>
      <c r="L40" s="212" t="s">
        <v>748</v>
      </c>
      <c r="M40" s="220" t="s">
        <v>15</v>
      </c>
      <c r="N40" s="220" t="s">
        <v>195</v>
      </c>
      <c r="O40" s="221">
        <v>301</v>
      </c>
      <c r="P40" s="218" t="s">
        <v>669</v>
      </c>
      <c r="Q40" s="218" t="s">
        <v>239</v>
      </c>
      <c r="R40" s="215" t="str">
        <f t="shared" si="5"/>
        <v>RS03AXPS-SF03A-4F-PCO2WA301</v>
      </c>
      <c r="S40" s="319"/>
    </row>
    <row r="41" spans="1:19" s="73" customFormat="1" ht="13.5" customHeight="1" x14ac:dyDescent="0.3">
      <c r="A41" s="309"/>
      <c r="B41" s="309"/>
      <c r="C41" s="309"/>
      <c r="D41" s="308"/>
      <c r="E41" s="308"/>
      <c r="F41" s="309"/>
      <c r="G41" s="310"/>
      <c r="H41" s="311"/>
      <c r="I41" s="312"/>
      <c r="J41" s="313"/>
      <c r="K41" s="312"/>
      <c r="L41" s="314"/>
      <c r="M41" s="254">
        <f>COUNTA(M44:M50)</f>
        <v>7</v>
      </c>
      <c r="N41" s="315"/>
      <c r="O41" s="315"/>
      <c r="P41" s="315"/>
      <c r="Q41" s="315"/>
      <c r="R41" s="316"/>
      <c r="S41" s="319"/>
    </row>
    <row r="42" spans="1:19" s="73" customFormat="1" ht="13.5" customHeight="1" x14ac:dyDescent="0.3">
      <c r="A42" s="320" t="s">
        <v>579</v>
      </c>
      <c r="B42" s="211" t="s">
        <v>57</v>
      </c>
      <c r="C42" s="212" t="s">
        <v>254</v>
      </c>
      <c r="D42" s="211" t="s">
        <v>79</v>
      </c>
      <c r="E42" s="211" t="s">
        <v>710</v>
      </c>
      <c r="F42" s="212" t="str">
        <f t="shared" si="0"/>
        <v>RS03AXPD</v>
      </c>
      <c r="G42" s="321" t="s">
        <v>2994</v>
      </c>
      <c r="H42" s="213" t="s">
        <v>437</v>
      </c>
      <c r="I42" s="218" t="s">
        <v>702</v>
      </c>
      <c r="J42" s="215" t="str">
        <f t="shared" ref="J42:J50" si="6">CONCATENATE(B42,D42,E42,"-",H42,I42)</f>
        <v>RS03AXPD-PD03A</v>
      </c>
      <c r="K42" s="218"/>
      <c r="L42" s="212"/>
      <c r="M42" s="220"/>
      <c r="N42" s="220"/>
      <c r="O42" s="221"/>
      <c r="P42" s="218"/>
      <c r="Q42" s="218" t="s">
        <v>711</v>
      </c>
      <c r="R42" s="215" t="str">
        <f>CONCATENATE(B42,D42,E42,"-",H42,I42)</f>
        <v>RS03AXPD-PD03A</v>
      </c>
      <c r="S42" s="319"/>
    </row>
    <row r="43" spans="1:19" s="73" customFormat="1" ht="13.5" customHeight="1" x14ac:dyDescent="0.3">
      <c r="A43" s="219"/>
      <c r="B43" s="211" t="s">
        <v>57</v>
      </c>
      <c r="C43" s="212"/>
      <c r="D43" s="211" t="s">
        <v>79</v>
      </c>
      <c r="E43" s="211" t="s">
        <v>710</v>
      </c>
      <c r="F43" s="212" t="str">
        <f t="shared" si="0"/>
        <v>RS03AXPD</v>
      </c>
      <c r="G43" s="245" t="s">
        <v>589</v>
      </c>
      <c r="H43" s="213" t="s">
        <v>299</v>
      </c>
      <c r="I43" s="218" t="s">
        <v>702</v>
      </c>
      <c r="J43" s="215" t="str">
        <f t="shared" si="6"/>
        <v>RS03AXPD-DP03A</v>
      </c>
      <c r="K43" s="218"/>
      <c r="L43" s="212"/>
      <c r="M43" s="220"/>
      <c r="N43" s="220"/>
      <c r="O43" s="221"/>
      <c r="P43" s="218"/>
      <c r="Q43" s="218" t="s">
        <v>711</v>
      </c>
      <c r="R43" s="215" t="str">
        <f>CONCATENATE(B43,D43,E43,"-",H43,I43)</f>
        <v>RS03AXPD-DP03A</v>
      </c>
      <c r="S43" s="319"/>
    </row>
    <row r="44" spans="1:19" s="73" customFormat="1" ht="13.5" customHeight="1" x14ac:dyDescent="0.3">
      <c r="A44" s="219"/>
      <c r="B44" s="211" t="s">
        <v>57</v>
      </c>
      <c r="C44" s="212"/>
      <c r="D44" s="211" t="s">
        <v>79</v>
      </c>
      <c r="E44" s="211" t="s">
        <v>710</v>
      </c>
      <c r="F44" s="212" t="str">
        <f>CONCATENATE(B44,D44,E44)</f>
        <v>RS03AXPD</v>
      </c>
      <c r="G44" s="219"/>
      <c r="H44" s="213" t="s">
        <v>299</v>
      </c>
      <c r="I44" s="218" t="s">
        <v>702</v>
      </c>
      <c r="J44" s="215" t="str">
        <f>CONCATENATE(B44,D44,E44,"-",H44,I44)</f>
        <v>RS03AXPD-DP03A</v>
      </c>
      <c r="K44" s="218" t="s">
        <v>373</v>
      </c>
      <c r="L44" s="211" t="s">
        <v>865</v>
      </c>
      <c r="M44" s="220" t="s">
        <v>872</v>
      </c>
      <c r="N44" s="220">
        <v>0</v>
      </c>
      <c r="O44" s="221" t="s">
        <v>357</v>
      </c>
      <c r="P44" s="218" t="s">
        <v>682</v>
      </c>
      <c r="Q44" s="218" t="s">
        <v>711</v>
      </c>
      <c r="R44" s="215" t="str">
        <f t="shared" ref="R44:R50" si="7">CONCATENATE(B44,D44,E44,"-",H44,I44,"-",K44,"-",M44,N44,O44)</f>
        <v>RS03AXPD-DP03A-00-ENG000000</v>
      </c>
      <c r="S44" s="319"/>
    </row>
    <row r="45" spans="1:19" s="73" customFormat="1" ht="13.5" customHeight="1" x14ac:dyDescent="0.3">
      <c r="A45" s="219"/>
      <c r="B45" s="211" t="s">
        <v>57</v>
      </c>
      <c r="C45" s="212"/>
      <c r="D45" s="211" t="s">
        <v>79</v>
      </c>
      <c r="E45" s="211" t="s">
        <v>710</v>
      </c>
      <c r="F45" s="212" t="str">
        <f t="shared" si="0"/>
        <v>RS03AXPD</v>
      </c>
      <c r="G45" s="219"/>
      <c r="H45" s="213" t="s">
        <v>299</v>
      </c>
      <c r="I45" s="218" t="s">
        <v>702</v>
      </c>
      <c r="J45" s="215" t="str">
        <f t="shared" si="6"/>
        <v>RS03AXPD-DP03A</v>
      </c>
      <c r="K45" s="218" t="s">
        <v>75</v>
      </c>
      <c r="L45" s="212" t="s">
        <v>661</v>
      </c>
      <c r="M45" s="220" t="s">
        <v>290</v>
      </c>
      <c r="N45" s="220" t="s">
        <v>333</v>
      </c>
      <c r="O45" s="221">
        <v>304</v>
      </c>
      <c r="P45" s="218" t="s">
        <v>682</v>
      </c>
      <c r="Q45" s="218" t="s">
        <v>711</v>
      </c>
      <c r="R45" s="227" t="str">
        <f t="shared" si="7"/>
        <v>RS03AXPD-DP03A-01-CTDPFL304</v>
      </c>
      <c r="S45" s="319"/>
    </row>
    <row r="46" spans="1:19" s="73" customFormat="1" ht="13.5" customHeight="1" x14ac:dyDescent="0.3">
      <c r="A46" s="219"/>
      <c r="B46" s="211" t="s">
        <v>57</v>
      </c>
      <c r="C46" s="212"/>
      <c r="D46" s="211" t="s">
        <v>79</v>
      </c>
      <c r="E46" s="211" t="s">
        <v>710</v>
      </c>
      <c r="F46" s="212" t="str">
        <f t="shared" si="0"/>
        <v>RS03AXPD</v>
      </c>
      <c r="G46" s="219"/>
      <c r="H46" s="213" t="s">
        <v>299</v>
      </c>
      <c r="I46" s="218" t="s">
        <v>702</v>
      </c>
      <c r="J46" s="215" t="str">
        <f t="shared" si="6"/>
        <v>RS03AXPD-DP03A</v>
      </c>
      <c r="K46" s="218" t="s">
        <v>76</v>
      </c>
      <c r="L46" s="212" t="s">
        <v>674</v>
      </c>
      <c r="M46" s="220" t="s">
        <v>211</v>
      </c>
      <c r="N46" s="220" t="s">
        <v>195</v>
      </c>
      <c r="O46" s="221">
        <v>303</v>
      </c>
      <c r="P46" s="218" t="s">
        <v>682</v>
      </c>
      <c r="Q46" s="218" t="s">
        <v>711</v>
      </c>
      <c r="R46" s="227" t="str">
        <f t="shared" si="7"/>
        <v>RS03AXPD-DP03A-02-VEL3DA303</v>
      </c>
      <c r="S46" s="319"/>
    </row>
    <row r="47" spans="1:19" s="73" customFormat="1" ht="13.5" customHeight="1" x14ac:dyDescent="0.3">
      <c r="A47" s="219"/>
      <c r="B47" s="211" t="s">
        <v>57</v>
      </c>
      <c r="C47" s="212"/>
      <c r="D47" s="211" t="s">
        <v>79</v>
      </c>
      <c r="E47" s="211" t="s">
        <v>710</v>
      </c>
      <c r="F47" s="212" t="str">
        <f t="shared" si="0"/>
        <v>RS03AXPD</v>
      </c>
      <c r="G47" s="219"/>
      <c r="H47" s="213" t="s">
        <v>299</v>
      </c>
      <c r="I47" s="218" t="s">
        <v>702</v>
      </c>
      <c r="J47" s="215" t="str">
        <f t="shared" si="6"/>
        <v>RS03AXPD-DP03A</v>
      </c>
      <c r="K47" s="218" t="s">
        <v>79</v>
      </c>
      <c r="L47" s="212" t="s">
        <v>440</v>
      </c>
      <c r="M47" s="220" t="s">
        <v>441</v>
      </c>
      <c r="N47" s="220" t="s">
        <v>195</v>
      </c>
      <c r="O47" s="221">
        <v>302</v>
      </c>
      <c r="P47" s="218" t="s">
        <v>682</v>
      </c>
      <c r="Q47" s="218" t="s">
        <v>711</v>
      </c>
      <c r="R47" s="227" t="str">
        <f t="shared" si="7"/>
        <v>RS03AXPD-DP03A-03-FLNTUA302</v>
      </c>
      <c r="S47" s="319"/>
    </row>
    <row r="48" spans="1:19" s="73" customFormat="1" ht="13.5" customHeight="1" x14ac:dyDescent="0.3">
      <c r="A48" s="219"/>
      <c r="B48" s="211" t="s">
        <v>57</v>
      </c>
      <c r="C48" s="212"/>
      <c r="D48" s="211" t="s">
        <v>79</v>
      </c>
      <c r="E48" s="211" t="s">
        <v>710</v>
      </c>
      <c r="F48" s="212" t="str">
        <f t="shared" si="0"/>
        <v>RS03AXPD</v>
      </c>
      <c r="G48" s="219"/>
      <c r="H48" s="213" t="s">
        <v>299</v>
      </c>
      <c r="I48" s="218" t="s">
        <v>702</v>
      </c>
      <c r="J48" s="215" t="str">
        <f t="shared" si="6"/>
        <v>RS03AXPD-DP03A</v>
      </c>
      <c r="K48" s="218" t="s">
        <v>79</v>
      </c>
      <c r="L48" s="212" t="s">
        <v>440</v>
      </c>
      <c r="M48" s="220" t="s">
        <v>442</v>
      </c>
      <c r="N48" s="220" t="s">
        <v>195</v>
      </c>
      <c r="O48" s="221">
        <v>302</v>
      </c>
      <c r="P48" s="218" t="s">
        <v>682</v>
      </c>
      <c r="Q48" s="218" t="s">
        <v>711</v>
      </c>
      <c r="R48" s="227" t="str">
        <f t="shared" si="7"/>
        <v>RS03AXPD-DP03A-03-FLCDRA302</v>
      </c>
      <c r="S48" s="319"/>
    </row>
    <row r="49" spans="1:19" s="73" customFormat="1" ht="13.5" customHeight="1" x14ac:dyDescent="0.3">
      <c r="A49" s="219"/>
      <c r="B49" s="211" t="s">
        <v>57</v>
      </c>
      <c r="C49" s="212"/>
      <c r="D49" s="211" t="s">
        <v>79</v>
      </c>
      <c r="E49" s="211" t="s">
        <v>710</v>
      </c>
      <c r="F49" s="212" t="str">
        <f t="shared" si="0"/>
        <v>RS03AXPD</v>
      </c>
      <c r="G49" s="219"/>
      <c r="H49" s="213" t="s">
        <v>299</v>
      </c>
      <c r="I49" s="218" t="s">
        <v>702</v>
      </c>
      <c r="J49" s="215" t="str">
        <f t="shared" si="6"/>
        <v>RS03AXPD-DP03A</v>
      </c>
      <c r="K49" s="218" t="s">
        <v>78</v>
      </c>
      <c r="L49" s="211" t="s">
        <v>671</v>
      </c>
      <c r="M49" s="220" t="s">
        <v>112</v>
      </c>
      <c r="N49" s="220" t="s">
        <v>305</v>
      </c>
      <c r="O49" s="221">
        <v>302</v>
      </c>
      <c r="P49" s="218" t="s">
        <v>682</v>
      </c>
      <c r="Q49" s="218" t="s">
        <v>711</v>
      </c>
      <c r="R49" s="227" t="str">
        <f t="shared" si="7"/>
        <v>RS03AXPD-DP03A-05-OPTAAC302</v>
      </c>
      <c r="S49" s="319"/>
    </row>
    <row r="50" spans="1:19" s="73" customFormat="1" ht="13.5" customHeight="1" x14ac:dyDescent="0.3">
      <c r="A50" s="219"/>
      <c r="B50" s="211" t="s">
        <v>57</v>
      </c>
      <c r="C50" s="212"/>
      <c r="D50" s="211" t="s">
        <v>79</v>
      </c>
      <c r="E50" s="211" t="s">
        <v>710</v>
      </c>
      <c r="F50" s="212" t="str">
        <f t="shared" si="0"/>
        <v>RS03AXPD</v>
      </c>
      <c r="G50" s="219"/>
      <c r="H50" s="213" t="s">
        <v>299</v>
      </c>
      <c r="I50" s="218" t="s">
        <v>702</v>
      </c>
      <c r="J50" s="215" t="str">
        <f t="shared" si="6"/>
        <v>RS03AXPD-DP03A</v>
      </c>
      <c r="K50" s="218" t="s">
        <v>91</v>
      </c>
      <c r="L50" s="212" t="s">
        <v>663</v>
      </c>
      <c r="M50" s="220" t="s">
        <v>177</v>
      </c>
      <c r="N50" s="220" t="s">
        <v>308</v>
      </c>
      <c r="O50" s="221">
        <v>304</v>
      </c>
      <c r="P50" s="218" t="s">
        <v>682</v>
      </c>
      <c r="Q50" s="218" t="s">
        <v>711</v>
      </c>
      <c r="R50" s="227" t="str">
        <f t="shared" si="7"/>
        <v>RS03AXPD-DP03A-06-DOSTAD304</v>
      </c>
      <c r="S50" s="319"/>
    </row>
    <row r="51" spans="1:19" s="73" customFormat="1" ht="13.5" customHeight="1" x14ac:dyDescent="0.3">
      <c r="A51" s="309"/>
      <c r="B51" s="309"/>
      <c r="C51" s="309"/>
      <c r="D51" s="308"/>
      <c r="E51" s="308"/>
      <c r="F51" s="309"/>
      <c r="G51" s="310"/>
      <c r="H51" s="311"/>
      <c r="I51" s="312"/>
      <c r="J51" s="313"/>
      <c r="K51" s="312"/>
      <c r="L51" s="314"/>
      <c r="M51" s="372">
        <f>COUNTA(M52)+COUNTA(M54:M57)</f>
        <v>5</v>
      </c>
      <c r="N51" s="315"/>
      <c r="O51" s="315"/>
      <c r="P51" s="315"/>
      <c r="Q51" s="315"/>
      <c r="R51" s="316"/>
      <c r="S51" s="319"/>
    </row>
    <row r="52" spans="1:19" s="73" customFormat="1" ht="13.5" customHeight="1" x14ac:dyDescent="0.3">
      <c r="A52" s="320" t="s">
        <v>579</v>
      </c>
      <c r="B52" s="282" t="s">
        <v>57</v>
      </c>
      <c r="C52" s="373" t="s">
        <v>2996</v>
      </c>
      <c r="D52" s="211" t="s">
        <v>79</v>
      </c>
      <c r="E52" s="211" t="s">
        <v>712</v>
      </c>
      <c r="F52" s="212" t="str">
        <f>CONCATENATE(B52,D52,E52)</f>
        <v>RS03ASHS</v>
      </c>
      <c r="G52" s="374" t="s">
        <v>3111</v>
      </c>
      <c r="H52" s="213" t="s">
        <v>439</v>
      </c>
      <c r="I52" s="218" t="s">
        <v>713</v>
      </c>
      <c r="J52" s="215" t="str">
        <f t="shared" ref="J52:J57" si="8">CONCATENATE(B52,D52,E52,"-",H52,I52)</f>
        <v>RS03ASHS-PN03B</v>
      </c>
      <c r="K52" s="218" t="s">
        <v>91</v>
      </c>
      <c r="L52" s="375" t="s">
        <v>736</v>
      </c>
      <c r="M52" s="218" t="s">
        <v>105</v>
      </c>
      <c r="N52" s="218" t="s">
        <v>195</v>
      </c>
      <c r="O52" s="218" t="s">
        <v>750</v>
      </c>
      <c r="P52" s="218" t="s">
        <v>3123</v>
      </c>
      <c r="Q52" s="218" t="s">
        <v>714</v>
      </c>
      <c r="R52" s="215" t="str">
        <f>CONCATENATE(B52,D52,E52,"-",H52,I52,"-",K52,"-",M52,N52,O52)</f>
        <v>RS03ASHS-PN03B-06-CAMHDA301</v>
      </c>
      <c r="S52" s="319"/>
    </row>
    <row r="53" spans="1:19" s="73" customFormat="1" ht="13.5" customHeight="1" x14ac:dyDescent="0.3">
      <c r="A53" s="210"/>
      <c r="B53" s="322" t="s">
        <v>57</v>
      </c>
      <c r="C53" s="244"/>
      <c r="D53" s="211" t="s">
        <v>79</v>
      </c>
      <c r="E53" s="211" t="s">
        <v>712</v>
      </c>
      <c r="F53" s="212" t="str">
        <f t="shared" si="0"/>
        <v>RS03ASHS</v>
      </c>
      <c r="G53" s="244" t="s">
        <v>2997</v>
      </c>
      <c r="H53" s="213" t="s">
        <v>207</v>
      </c>
      <c r="I53" s="218" t="s">
        <v>713</v>
      </c>
      <c r="J53" s="215" t="str">
        <f t="shared" si="8"/>
        <v>RS03ASHS-MJ03B</v>
      </c>
      <c r="K53" s="218"/>
      <c r="L53" s="212"/>
      <c r="M53" s="220"/>
      <c r="N53" s="218"/>
      <c r="O53" s="221"/>
      <c r="P53" s="218"/>
      <c r="Q53" s="218" t="s">
        <v>714</v>
      </c>
      <c r="R53" s="215" t="str">
        <f>CONCATENATE(B53,D53,E53,"-",H53,I53)</f>
        <v>RS03ASHS-MJ03B</v>
      </c>
      <c r="S53" s="319"/>
    </row>
    <row r="54" spans="1:19" s="73" customFormat="1" ht="13.5" customHeight="1" x14ac:dyDescent="0.3">
      <c r="A54" s="239"/>
      <c r="B54" s="211" t="s">
        <v>57</v>
      </c>
      <c r="C54" s="211"/>
      <c r="D54" s="211" t="s">
        <v>79</v>
      </c>
      <c r="E54" s="211" t="s">
        <v>712</v>
      </c>
      <c r="F54" s="212" t="str">
        <f t="shared" si="0"/>
        <v>RS03ASHS</v>
      </c>
      <c r="G54" s="219"/>
      <c r="H54" s="213" t="s">
        <v>207</v>
      </c>
      <c r="I54" s="218" t="s">
        <v>713</v>
      </c>
      <c r="J54" s="215" t="str">
        <f t="shared" si="8"/>
        <v>RS03ASHS-MJ03B</v>
      </c>
      <c r="K54" s="218" t="s">
        <v>373</v>
      </c>
      <c r="L54" s="212" t="s">
        <v>715</v>
      </c>
      <c r="M54" s="220" t="s">
        <v>138</v>
      </c>
      <c r="N54" s="218" t="s">
        <v>195</v>
      </c>
      <c r="O54" s="221">
        <v>301</v>
      </c>
      <c r="P54" s="218" t="s">
        <v>698</v>
      </c>
      <c r="Q54" s="218" t="s">
        <v>714</v>
      </c>
      <c r="R54" s="227" t="str">
        <f>CONCATENATE(B54,D54,E54,"-",H54,I54,"-",K54,"-",M54,N54,O54)</f>
        <v>RS03ASHS-MJ03B-00-OSMOIA301</v>
      </c>
      <c r="S54" s="319"/>
    </row>
    <row r="55" spans="1:19" s="73" customFormat="1" ht="13.5" customHeight="1" x14ac:dyDescent="0.3">
      <c r="A55" s="239"/>
      <c r="B55" s="211" t="s">
        <v>57</v>
      </c>
      <c r="C55" s="211"/>
      <c r="D55" s="211" t="s">
        <v>79</v>
      </c>
      <c r="E55" s="211" t="s">
        <v>712</v>
      </c>
      <c r="F55" s="212" t="str">
        <f t="shared" si="0"/>
        <v>RS03ASHS</v>
      </c>
      <c r="G55" s="219"/>
      <c r="H55" s="213" t="s">
        <v>207</v>
      </c>
      <c r="I55" s="218" t="s">
        <v>713</v>
      </c>
      <c r="J55" s="215" t="str">
        <f t="shared" si="8"/>
        <v>RS03ASHS-MJ03B</v>
      </c>
      <c r="K55" s="218" t="s">
        <v>78</v>
      </c>
      <c r="L55" s="212" t="s">
        <v>693</v>
      </c>
      <c r="M55" s="220" t="s">
        <v>117</v>
      </c>
      <c r="N55" s="218" t="s">
        <v>195</v>
      </c>
      <c r="O55" s="221">
        <v>302</v>
      </c>
      <c r="P55" s="218" t="s">
        <v>690</v>
      </c>
      <c r="Q55" s="218" t="s">
        <v>714</v>
      </c>
      <c r="R55" s="227" t="str">
        <f>CONCATENATE(B55,D55,E55,"-",H55,I55,"-",K55,"-",M55,N55,O55)</f>
        <v>RS03ASHS-MJ03B-05-OBSSPA302</v>
      </c>
      <c r="S55" s="319"/>
    </row>
    <row r="56" spans="1:19" s="73" customFormat="1" ht="13.5" customHeight="1" x14ac:dyDescent="0.3">
      <c r="A56" s="239"/>
      <c r="B56" s="211" t="s">
        <v>57</v>
      </c>
      <c r="C56" s="211"/>
      <c r="D56" s="211" t="s">
        <v>79</v>
      </c>
      <c r="E56" s="211" t="s">
        <v>712</v>
      </c>
      <c r="F56" s="212" t="str">
        <f t="shared" si="0"/>
        <v>RS03ASHS</v>
      </c>
      <c r="G56" s="219"/>
      <c r="H56" s="213" t="s">
        <v>207</v>
      </c>
      <c r="I56" s="218" t="s">
        <v>713</v>
      </c>
      <c r="J56" s="215" t="str">
        <f t="shared" si="8"/>
        <v>RS03ASHS-MJ03B</v>
      </c>
      <c r="K56" s="218" t="s">
        <v>91</v>
      </c>
      <c r="L56" s="212" t="s">
        <v>693</v>
      </c>
      <c r="M56" s="220" t="s">
        <v>117</v>
      </c>
      <c r="N56" s="218" t="s">
        <v>195</v>
      </c>
      <c r="O56" s="221">
        <v>301</v>
      </c>
      <c r="P56" s="218" t="s">
        <v>690</v>
      </c>
      <c r="Q56" s="218" t="s">
        <v>714</v>
      </c>
      <c r="R56" s="227" t="str">
        <f>CONCATENATE(B56,D56,E56,"-",H56,I56,"-",K56,"-",M56,N56,O56)</f>
        <v>RS03ASHS-MJ03B-06-OBSSPA301</v>
      </c>
      <c r="S56" s="319"/>
    </row>
    <row r="57" spans="1:19" s="73" customFormat="1" ht="13.5" customHeight="1" x14ac:dyDescent="0.3">
      <c r="A57" s="239"/>
      <c r="B57" s="211" t="s">
        <v>57</v>
      </c>
      <c r="C57" s="211"/>
      <c r="D57" s="211" t="s">
        <v>79</v>
      </c>
      <c r="E57" s="211" t="s">
        <v>712</v>
      </c>
      <c r="F57" s="212" t="str">
        <f t="shared" si="0"/>
        <v>RS03ASHS</v>
      </c>
      <c r="G57" s="219"/>
      <c r="H57" s="213" t="s">
        <v>207</v>
      </c>
      <c r="I57" s="218" t="s">
        <v>713</v>
      </c>
      <c r="J57" s="215" t="str">
        <f t="shared" si="8"/>
        <v>RS03ASHS-MJ03B</v>
      </c>
      <c r="K57" s="218" t="s">
        <v>92</v>
      </c>
      <c r="L57" s="212" t="s">
        <v>716</v>
      </c>
      <c r="M57" s="220" t="s">
        <v>296</v>
      </c>
      <c r="N57" s="218" t="s">
        <v>195</v>
      </c>
      <c r="O57" s="221">
        <v>301</v>
      </c>
      <c r="P57" s="218" t="s">
        <v>690</v>
      </c>
      <c r="Q57" s="218" t="s">
        <v>714</v>
      </c>
      <c r="R57" s="227" t="str">
        <f>CONCATENATE(B57,D57,E57,"-",H57,I57,"-",K57,"-",M57,N57,O57)</f>
        <v>RS03ASHS-MJ03B-07-TMPSFA301</v>
      </c>
      <c r="S57" s="319"/>
    </row>
    <row r="58" spans="1:19" s="73" customFormat="1" ht="13.5" customHeight="1" x14ac:dyDescent="0.3">
      <c r="A58" s="309"/>
      <c r="B58" s="309"/>
      <c r="C58" s="309"/>
      <c r="D58" s="308"/>
      <c r="E58" s="308"/>
      <c r="F58" s="309"/>
      <c r="G58" s="310"/>
      <c r="H58" s="311"/>
      <c r="I58" s="312"/>
      <c r="J58" s="313"/>
      <c r="K58" s="312"/>
      <c r="L58" s="314"/>
      <c r="M58" s="254">
        <f>COUNTA(M60:M65)</f>
        <v>6</v>
      </c>
      <c r="N58" s="315"/>
      <c r="O58" s="315"/>
      <c r="P58" s="315"/>
      <c r="Q58" s="315"/>
      <c r="R58" s="316"/>
      <c r="S58" s="319"/>
    </row>
    <row r="59" spans="1:19" s="73" customFormat="1" ht="13.5" customHeight="1" x14ac:dyDescent="0.3">
      <c r="A59" s="210" t="s">
        <v>579</v>
      </c>
      <c r="B59" s="211" t="s">
        <v>57</v>
      </c>
      <c r="C59" s="244" t="s">
        <v>595</v>
      </c>
      <c r="D59" s="211" t="s">
        <v>79</v>
      </c>
      <c r="E59" s="211" t="s">
        <v>726</v>
      </c>
      <c r="F59" s="212" t="str">
        <f t="shared" ref="F59:F70" si="9">CONCATENATE(B59,D59,E59)</f>
        <v>RS03INT1</v>
      </c>
      <c r="G59" s="244" t="s">
        <v>2998</v>
      </c>
      <c r="H59" s="213" t="s">
        <v>207</v>
      </c>
      <c r="I59" s="218" t="s">
        <v>727</v>
      </c>
      <c r="J59" s="215" t="str">
        <f t="shared" ref="J59:J65" si="10">CONCATENATE(B59,D59,E59,"-",H59,I59)</f>
        <v>RS03INT1-MJ03C</v>
      </c>
      <c r="K59" s="218"/>
      <c r="L59" s="212"/>
      <c r="M59" s="220"/>
      <c r="N59" s="218"/>
      <c r="O59" s="221"/>
      <c r="P59" s="218"/>
      <c r="Q59" s="218" t="s">
        <v>728</v>
      </c>
      <c r="R59" s="215" t="str">
        <f>CONCATENATE(B59,D59,E59,"-",H59,I59)</f>
        <v>RS03INT1-MJ03C</v>
      </c>
      <c r="S59" s="319"/>
    </row>
    <row r="60" spans="1:19" s="73" customFormat="1" ht="13.5" customHeight="1" x14ac:dyDescent="0.3">
      <c r="A60" s="239"/>
      <c r="B60" s="211" t="s">
        <v>57</v>
      </c>
      <c r="C60" s="211"/>
      <c r="D60" s="211" t="s">
        <v>79</v>
      </c>
      <c r="E60" s="211" t="s">
        <v>726</v>
      </c>
      <c r="F60" s="212" t="str">
        <f t="shared" si="9"/>
        <v>RS03INT1</v>
      </c>
      <c r="G60" s="219"/>
      <c r="H60" s="213" t="s">
        <v>207</v>
      </c>
      <c r="I60" s="218" t="s">
        <v>727</v>
      </c>
      <c r="J60" s="215" t="str">
        <f t="shared" si="10"/>
        <v>RS03INT1-MJ03C</v>
      </c>
      <c r="K60" s="218" t="s">
        <v>78</v>
      </c>
      <c r="L60" s="212" t="s">
        <v>667</v>
      </c>
      <c r="M60" s="220" t="s">
        <v>103</v>
      </c>
      <c r="N60" s="218" t="s">
        <v>309</v>
      </c>
      <c r="O60" s="221">
        <v>303</v>
      </c>
      <c r="P60" s="218" t="s">
        <v>690</v>
      </c>
      <c r="Q60" s="218" t="s">
        <v>728</v>
      </c>
      <c r="R60" s="227" t="str">
        <f t="shared" ref="R60:R70" si="11">CONCATENATE(B60,D60,E60,"-",H60,I60,"-",K60,"-",M60,N60,O60)</f>
        <v>RS03INT1-MJ03C-05-CAMDSB303</v>
      </c>
      <c r="S60" s="319"/>
    </row>
    <row r="61" spans="1:19" s="73" customFormat="1" ht="13.5" customHeight="1" x14ac:dyDescent="0.3">
      <c r="A61" s="239"/>
      <c r="B61" s="211" t="s">
        <v>57</v>
      </c>
      <c r="C61" s="211"/>
      <c r="D61" s="211" t="s">
        <v>79</v>
      </c>
      <c r="E61" s="211" t="s">
        <v>726</v>
      </c>
      <c r="F61" s="212" t="str">
        <f t="shared" si="9"/>
        <v>RS03INT1</v>
      </c>
      <c r="G61" s="219"/>
      <c r="H61" s="213" t="s">
        <v>207</v>
      </c>
      <c r="I61" s="218" t="s">
        <v>727</v>
      </c>
      <c r="J61" s="215" t="str">
        <f t="shared" si="10"/>
        <v>RS03INT1-MJ03C</v>
      </c>
      <c r="K61" s="218" t="s">
        <v>91</v>
      </c>
      <c r="L61" s="212" t="s">
        <v>700</v>
      </c>
      <c r="M61" s="220" t="s">
        <v>162</v>
      </c>
      <c r="N61" s="218" t="s">
        <v>195</v>
      </c>
      <c r="O61" s="221">
        <v>301</v>
      </c>
      <c r="P61" s="218" t="s">
        <v>690</v>
      </c>
      <c r="Q61" s="218" t="s">
        <v>728</v>
      </c>
      <c r="R61" s="227" t="str">
        <f t="shared" si="11"/>
        <v>RS03INT1-MJ03C-06-MASSPA301</v>
      </c>
      <c r="S61" s="319"/>
    </row>
    <row r="62" spans="1:19" s="73" customFormat="1" ht="13.5" customHeight="1" x14ac:dyDescent="0.3">
      <c r="A62" s="239"/>
      <c r="B62" s="211" t="s">
        <v>57</v>
      </c>
      <c r="C62" s="211"/>
      <c r="D62" s="211" t="s">
        <v>79</v>
      </c>
      <c r="E62" s="211" t="s">
        <v>726</v>
      </c>
      <c r="F62" s="212" t="str">
        <f t="shared" si="9"/>
        <v>RS03INT1</v>
      </c>
      <c r="G62" s="219"/>
      <c r="H62" s="213" t="s">
        <v>207</v>
      </c>
      <c r="I62" s="218" t="s">
        <v>727</v>
      </c>
      <c r="J62" s="215" t="str">
        <f t="shared" si="10"/>
        <v>RS03INT1-MJ03C</v>
      </c>
      <c r="K62" s="218" t="s">
        <v>92</v>
      </c>
      <c r="L62" s="212" t="s">
        <v>729</v>
      </c>
      <c r="M62" s="220" t="s">
        <v>99</v>
      </c>
      <c r="N62" s="218" t="s">
        <v>195</v>
      </c>
      <c r="O62" s="221">
        <v>301</v>
      </c>
      <c r="P62" s="218" t="s">
        <v>690</v>
      </c>
      <c r="Q62" s="218" t="s">
        <v>728</v>
      </c>
      <c r="R62" s="227" t="str">
        <f t="shared" si="11"/>
        <v>RS03INT1-MJ03C-07-RASFLA301</v>
      </c>
      <c r="S62" s="319"/>
    </row>
    <row r="63" spans="1:19" s="73" customFormat="1" ht="13.5" customHeight="1" x14ac:dyDescent="0.3">
      <c r="A63" s="239"/>
      <c r="B63" s="211" t="s">
        <v>57</v>
      </c>
      <c r="C63" s="211"/>
      <c r="D63" s="211" t="s">
        <v>79</v>
      </c>
      <c r="E63" s="211" t="s">
        <v>726</v>
      </c>
      <c r="F63" s="212" t="str">
        <f t="shared" si="9"/>
        <v>RS03INT1</v>
      </c>
      <c r="G63" s="219"/>
      <c r="H63" s="213" t="s">
        <v>207</v>
      </c>
      <c r="I63" s="218" t="s">
        <v>727</v>
      </c>
      <c r="J63" s="215" t="str">
        <f t="shared" si="10"/>
        <v>RS03INT1-MJ03C</v>
      </c>
      <c r="K63" s="218" t="s">
        <v>92</v>
      </c>
      <c r="L63" s="212" t="s">
        <v>730</v>
      </c>
      <c r="M63" s="220" t="s">
        <v>292</v>
      </c>
      <c r="N63" s="218" t="s">
        <v>195</v>
      </c>
      <c r="O63" s="221">
        <v>301</v>
      </c>
      <c r="P63" s="218" t="s">
        <v>731</v>
      </c>
      <c r="Q63" s="218" t="s">
        <v>728</v>
      </c>
      <c r="R63" s="227" t="str">
        <f t="shared" si="11"/>
        <v>RS03INT1-MJ03C-07-PPSDNA301</v>
      </c>
      <c r="S63" s="319"/>
    </row>
    <row r="64" spans="1:19" s="73" customFormat="1" ht="13.5" customHeight="1" x14ac:dyDescent="0.3">
      <c r="A64" s="239"/>
      <c r="B64" s="211" t="s">
        <v>57</v>
      </c>
      <c r="C64" s="211"/>
      <c r="D64" s="211" t="s">
        <v>79</v>
      </c>
      <c r="E64" s="211" t="s">
        <v>726</v>
      </c>
      <c r="F64" s="212" t="str">
        <f t="shared" si="9"/>
        <v>RS03INT1</v>
      </c>
      <c r="G64" s="219"/>
      <c r="H64" s="213" t="s">
        <v>207</v>
      </c>
      <c r="I64" s="218" t="s">
        <v>727</v>
      </c>
      <c r="J64" s="215" t="str">
        <f t="shared" si="10"/>
        <v>RS03INT1-MJ03C</v>
      </c>
      <c r="K64" s="218" t="s">
        <v>136</v>
      </c>
      <c r="L64" s="212" t="s">
        <v>664</v>
      </c>
      <c r="M64" s="220" t="s">
        <v>275</v>
      </c>
      <c r="N64" s="218" t="s">
        <v>195</v>
      </c>
      <c r="O64" s="221">
        <v>301</v>
      </c>
      <c r="P64" s="218" t="s">
        <v>690</v>
      </c>
      <c r="Q64" s="218" t="s">
        <v>728</v>
      </c>
      <c r="R64" s="227" t="str">
        <f t="shared" si="11"/>
        <v>RS03INT1-MJ03C-09-THSPHA301</v>
      </c>
      <c r="S64" s="319"/>
    </row>
    <row r="65" spans="1:19" s="73" customFormat="1" ht="13.5" customHeight="1" x14ac:dyDescent="0.3">
      <c r="A65" s="239"/>
      <c r="B65" s="211" t="s">
        <v>57</v>
      </c>
      <c r="C65" s="211"/>
      <c r="D65" s="211" t="s">
        <v>79</v>
      </c>
      <c r="E65" s="211" t="s">
        <v>726</v>
      </c>
      <c r="F65" s="212" t="str">
        <f t="shared" si="9"/>
        <v>RS03INT1</v>
      </c>
      <c r="G65" s="219"/>
      <c r="H65" s="213" t="s">
        <v>207</v>
      </c>
      <c r="I65" s="218" t="s">
        <v>727</v>
      </c>
      <c r="J65" s="215" t="str">
        <f t="shared" si="10"/>
        <v>RS03INT1-MJ03C</v>
      </c>
      <c r="K65" s="218" t="s">
        <v>127</v>
      </c>
      <c r="L65" s="212" t="s">
        <v>732</v>
      </c>
      <c r="M65" s="220" t="s">
        <v>294</v>
      </c>
      <c r="N65" s="218" t="s">
        <v>195</v>
      </c>
      <c r="O65" s="221">
        <v>301</v>
      </c>
      <c r="P65" s="218" t="s">
        <v>690</v>
      </c>
      <c r="Q65" s="218" t="s">
        <v>728</v>
      </c>
      <c r="R65" s="227" t="str">
        <f t="shared" si="11"/>
        <v>RS03INT1-MJ03C-10-TRHPHA301</v>
      </c>
      <c r="S65" s="319"/>
    </row>
    <row r="66" spans="1:19" s="73" customFormat="1" ht="13.5" customHeight="1" x14ac:dyDescent="0.3">
      <c r="A66" s="309"/>
      <c r="B66" s="309"/>
      <c r="C66" s="309"/>
      <c r="D66" s="308"/>
      <c r="E66" s="308"/>
      <c r="F66" s="309"/>
      <c r="G66" s="310"/>
      <c r="H66" s="311"/>
      <c r="I66" s="312"/>
      <c r="J66" s="313"/>
      <c r="K66" s="312"/>
      <c r="L66" s="314"/>
      <c r="M66" s="254">
        <f>COUNTA(M68:M70)</f>
        <v>3</v>
      </c>
      <c r="N66" s="315"/>
      <c r="O66" s="315"/>
      <c r="P66" s="315"/>
      <c r="Q66" s="315"/>
      <c r="R66" s="316"/>
      <c r="S66" s="319"/>
    </row>
    <row r="67" spans="1:19" s="73" customFormat="1" ht="13.5" customHeight="1" x14ac:dyDescent="0.3">
      <c r="A67" s="210" t="s">
        <v>579</v>
      </c>
      <c r="B67" s="211" t="s">
        <v>57</v>
      </c>
      <c r="C67" s="244" t="s">
        <v>597</v>
      </c>
      <c r="D67" s="211" t="s">
        <v>79</v>
      </c>
      <c r="E67" s="211" t="s">
        <v>733</v>
      </c>
      <c r="F67" s="212" t="str">
        <f t="shared" si="9"/>
        <v>RS03INT2</v>
      </c>
      <c r="G67" s="219" t="s">
        <v>2999</v>
      </c>
      <c r="H67" s="213" t="s">
        <v>207</v>
      </c>
      <c r="I67" s="218" t="s">
        <v>734</v>
      </c>
      <c r="J67" s="215" t="str">
        <f>CONCATENATE(B67,D67,E67,"-",H67,I67)</f>
        <v>RS03INT2-MJ03D</v>
      </c>
      <c r="K67" s="218"/>
      <c r="L67" s="212"/>
      <c r="M67" s="220"/>
      <c r="N67" s="218"/>
      <c r="O67" s="221"/>
      <c r="P67" s="218"/>
      <c r="Q67" s="218" t="s">
        <v>735</v>
      </c>
      <c r="R67" s="215" t="str">
        <f>CONCATENATE(B67,D67,E67,"-",H67,I67)</f>
        <v>RS03INT2-MJ03D</v>
      </c>
      <c r="S67" s="319"/>
    </row>
    <row r="68" spans="1:19" s="73" customFormat="1" ht="13.5" customHeight="1" x14ac:dyDescent="0.3">
      <c r="A68" s="239"/>
      <c r="B68" s="211" t="s">
        <v>57</v>
      </c>
      <c r="C68" s="211"/>
      <c r="D68" s="211" t="s">
        <v>79</v>
      </c>
      <c r="E68" s="211" t="s">
        <v>733</v>
      </c>
      <c r="F68" s="212" t="str">
        <f t="shared" si="9"/>
        <v>RS03INT2</v>
      </c>
      <c r="G68" s="219"/>
      <c r="H68" s="213" t="s">
        <v>207</v>
      </c>
      <c r="I68" s="218" t="s">
        <v>734</v>
      </c>
      <c r="J68" s="215" t="str">
        <f>CONCATENATE(B68,D68,E68,"-",H68,I68)</f>
        <v>RS03INT2-MJ03D</v>
      </c>
      <c r="K68" s="218" t="s">
        <v>78</v>
      </c>
      <c r="L68" s="212" t="s">
        <v>693</v>
      </c>
      <c r="M68" s="220" t="s">
        <v>117</v>
      </c>
      <c r="N68" s="218" t="s">
        <v>195</v>
      </c>
      <c r="O68" s="221">
        <v>305</v>
      </c>
      <c r="P68" s="218" t="s">
        <v>690</v>
      </c>
      <c r="Q68" s="218" t="s">
        <v>735</v>
      </c>
      <c r="R68" s="227" t="str">
        <f t="shared" si="11"/>
        <v>RS03INT2-MJ03D-05-OBSSPA305</v>
      </c>
      <c r="S68" s="319"/>
    </row>
    <row r="69" spans="1:19" s="73" customFormat="1" ht="13.5" customHeight="1" x14ac:dyDescent="0.3">
      <c r="A69" s="239"/>
      <c r="B69" s="211" t="s">
        <v>57</v>
      </c>
      <c r="C69" s="211"/>
      <c r="D69" s="211" t="s">
        <v>79</v>
      </c>
      <c r="E69" s="211" t="s">
        <v>733</v>
      </c>
      <c r="F69" s="212" t="str">
        <f t="shared" si="9"/>
        <v>RS03INT2</v>
      </c>
      <c r="G69" s="219"/>
      <c r="H69" s="213" t="s">
        <v>207</v>
      </c>
      <c r="I69" s="218" t="s">
        <v>734</v>
      </c>
      <c r="J69" s="215" t="str">
        <f>CONCATENATE(B69,D69,E69,"-",H69,I69)</f>
        <v>RS03INT2-MJ03D</v>
      </c>
      <c r="K69" s="218" t="s">
        <v>91</v>
      </c>
      <c r="L69" s="212" t="s">
        <v>720</v>
      </c>
      <c r="M69" s="220" t="s">
        <v>285</v>
      </c>
      <c r="N69" s="218" t="s">
        <v>195</v>
      </c>
      <c r="O69" s="221">
        <v>303</v>
      </c>
      <c r="P69" s="218" t="s">
        <v>690</v>
      </c>
      <c r="Q69" s="218" t="s">
        <v>735</v>
      </c>
      <c r="R69" s="227" t="str">
        <f t="shared" si="11"/>
        <v>RS03INT2-MJ03D-06-BOTPTA303</v>
      </c>
      <c r="S69" s="319"/>
    </row>
    <row r="70" spans="1:19" s="73" customFormat="1" ht="13.5" customHeight="1" x14ac:dyDescent="0.3">
      <c r="A70" s="239"/>
      <c r="B70" s="211" t="s">
        <v>57</v>
      </c>
      <c r="C70" s="211"/>
      <c r="D70" s="211" t="s">
        <v>79</v>
      </c>
      <c r="E70" s="211" t="s">
        <v>733</v>
      </c>
      <c r="F70" s="212" t="str">
        <f t="shared" si="9"/>
        <v>RS03INT2</v>
      </c>
      <c r="G70" s="219"/>
      <c r="H70" s="213" t="s">
        <v>207</v>
      </c>
      <c r="I70" s="218" t="s">
        <v>734</v>
      </c>
      <c r="J70" s="215" t="str">
        <f>CONCATENATE(B70,D70,E70,"-",H70,I70)</f>
        <v>RS03INT2-MJ03D</v>
      </c>
      <c r="K70" s="218" t="s">
        <v>129</v>
      </c>
      <c r="L70" s="212" t="s">
        <v>674</v>
      </c>
      <c r="M70" s="220" t="s">
        <v>211</v>
      </c>
      <c r="N70" s="218" t="s">
        <v>309</v>
      </c>
      <c r="O70" s="221">
        <v>304</v>
      </c>
      <c r="P70" s="218" t="s">
        <v>695</v>
      </c>
      <c r="Q70" s="218" t="s">
        <v>735</v>
      </c>
      <c r="R70" s="227" t="str">
        <f t="shared" si="11"/>
        <v>RS03INT2-MJ03D-12-VEL3DB304</v>
      </c>
      <c r="S70" s="319"/>
    </row>
    <row r="71" spans="1:19" s="73" customFormat="1" ht="13.5" customHeight="1" x14ac:dyDescent="0.3">
      <c r="A71" s="309"/>
      <c r="B71" s="309"/>
      <c r="C71" s="309"/>
      <c r="D71" s="308"/>
      <c r="E71" s="308"/>
      <c r="F71" s="309"/>
      <c r="G71" s="310"/>
      <c r="H71" s="311"/>
      <c r="I71" s="312"/>
      <c r="J71" s="313"/>
      <c r="K71" s="312"/>
      <c r="L71" s="314"/>
      <c r="M71" s="254">
        <f>COUNTA(M73:M77)</f>
        <v>5</v>
      </c>
      <c r="N71" s="315"/>
      <c r="O71" s="315"/>
      <c r="P71" s="315"/>
      <c r="Q71" s="315"/>
      <c r="R71" s="316"/>
      <c r="S71" s="319"/>
    </row>
    <row r="72" spans="1:19" s="73" customFormat="1" ht="13.5" customHeight="1" x14ac:dyDescent="0.3">
      <c r="A72" s="210" t="s">
        <v>579</v>
      </c>
      <c r="B72" s="211" t="s">
        <v>57</v>
      </c>
      <c r="C72" s="244" t="s">
        <v>593</v>
      </c>
      <c r="D72" s="211" t="s">
        <v>79</v>
      </c>
      <c r="E72" s="211" t="s">
        <v>723</v>
      </c>
      <c r="F72" s="212" t="str">
        <f t="shared" ref="F72:F77" si="12">CONCATENATE(B72,D72,E72)</f>
        <v>RS03ECAL</v>
      </c>
      <c r="G72" s="244" t="s">
        <v>3000</v>
      </c>
      <c r="H72" s="213" t="s">
        <v>207</v>
      </c>
      <c r="I72" s="218" t="s">
        <v>724</v>
      </c>
      <c r="J72" s="215" t="str">
        <f t="shared" ref="J72:J77" si="13">CONCATENATE(B72,D72,E72,"-",H72,I72)</f>
        <v>RS03ECAL-MJ03E</v>
      </c>
      <c r="K72" s="218"/>
      <c r="L72" s="212"/>
      <c r="M72" s="220"/>
      <c r="N72" s="218"/>
      <c r="O72" s="221"/>
      <c r="P72" s="218"/>
      <c r="Q72" s="218" t="s">
        <v>725</v>
      </c>
      <c r="R72" s="215" t="str">
        <f>CONCATENATE(B72,D72,E72,"-",H72,I72)</f>
        <v>RS03ECAL-MJ03E</v>
      </c>
      <c r="S72" s="319"/>
    </row>
    <row r="73" spans="1:19" s="73" customFormat="1" ht="13.5" customHeight="1" x14ac:dyDescent="0.3">
      <c r="A73" s="239"/>
      <c r="B73" s="211" t="s">
        <v>57</v>
      </c>
      <c r="C73" s="211"/>
      <c r="D73" s="211" t="s">
        <v>79</v>
      </c>
      <c r="E73" s="211" t="s">
        <v>723</v>
      </c>
      <c r="F73" s="212" t="str">
        <f t="shared" si="12"/>
        <v>RS03ECAL</v>
      </c>
      <c r="G73" s="219"/>
      <c r="H73" s="213" t="s">
        <v>207</v>
      </c>
      <c r="I73" s="218" t="s">
        <v>724</v>
      </c>
      <c r="J73" s="215" t="str">
        <f t="shared" si="13"/>
        <v>RS03ECAL-MJ03E</v>
      </c>
      <c r="K73" s="218" t="s">
        <v>78</v>
      </c>
      <c r="L73" s="212" t="s">
        <v>693</v>
      </c>
      <c r="M73" s="220" t="s">
        <v>117</v>
      </c>
      <c r="N73" s="218" t="s">
        <v>195</v>
      </c>
      <c r="O73" s="221">
        <v>303</v>
      </c>
      <c r="P73" s="218" t="s">
        <v>690</v>
      </c>
      <c r="Q73" s="218" t="s">
        <v>725</v>
      </c>
      <c r="R73" s="227" t="str">
        <f>CONCATENATE(B73,D73,E73,"-",H73,I73,"-",K73,"-",M73,N73,O73)</f>
        <v>RS03ECAL-MJ03E-05-OBSSPA303</v>
      </c>
      <c r="S73" s="319"/>
    </row>
    <row r="74" spans="1:19" s="73" customFormat="1" ht="13.5" customHeight="1" x14ac:dyDescent="0.3">
      <c r="A74" s="239"/>
      <c r="B74" s="211" t="s">
        <v>57</v>
      </c>
      <c r="C74" s="211"/>
      <c r="D74" s="211" t="s">
        <v>79</v>
      </c>
      <c r="E74" s="211" t="s">
        <v>723</v>
      </c>
      <c r="F74" s="212" t="str">
        <f t="shared" si="12"/>
        <v>RS03ECAL</v>
      </c>
      <c r="G74" s="219"/>
      <c r="H74" s="213" t="s">
        <v>207</v>
      </c>
      <c r="I74" s="218" t="s">
        <v>724</v>
      </c>
      <c r="J74" s="215" t="str">
        <f t="shared" si="13"/>
        <v>RS03ECAL-MJ03E</v>
      </c>
      <c r="K74" s="218" t="s">
        <v>91</v>
      </c>
      <c r="L74" s="212" t="s">
        <v>720</v>
      </c>
      <c r="M74" s="220" t="s">
        <v>285</v>
      </c>
      <c r="N74" s="218" t="s">
        <v>195</v>
      </c>
      <c r="O74" s="221">
        <v>302</v>
      </c>
      <c r="P74" s="218" t="s">
        <v>690</v>
      </c>
      <c r="Q74" s="218" t="s">
        <v>725</v>
      </c>
      <c r="R74" s="227" t="str">
        <f>CONCATENATE(B74,D74,E74,"-",H74,I74,"-",K74,"-",M74,N74,O74)</f>
        <v>RS03ECAL-MJ03E-06-BOTPTA302</v>
      </c>
      <c r="S74" s="319"/>
    </row>
    <row r="75" spans="1:19" s="73" customFormat="1" ht="13.5" customHeight="1" x14ac:dyDescent="0.3">
      <c r="A75" s="239"/>
      <c r="B75" s="211" t="s">
        <v>57</v>
      </c>
      <c r="C75" s="211"/>
      <c r="D75" s="211" t="s">
        <v>79</v>
      </c>
      <c r="E75" s="211" t="s">
        <v>723</v>
      </c>
      <c r="F75" s="212" t="str">
        <f t="shared" si="12"/>
        <v>RS03ECAL</v>
      </c>
      <c r="G75" s="219"/>
      <c r="H75" s="213" t="s">
        <v>207</v>
      </c>
      <c r="I75" s="218" t="s">
        <v>724</v>
      </c>
      <c r="J75" s="215" t="str">
        <f t="shared" si="13"/>
        <v>RS03ECAL-MJ03E</v>
      </c>
      <c r="K75" s="218" t="s">
        <v>93</v>
      </c>
      <c r="L75" s="212" t="s">
        <v>693</v>
      </c>
      <c r="M75" s="220" t="s">
        <v>117</v>
      </c>
      <c r="N75" s="218" t="s">
        <v>195</v>
      </c>
      <c r="O75" s="221">
        <v>304</v>
      </c>
      <c r="P75" s="218" t="s">
        <v>690</v>
      </c>
      <c r="Q75" s="218" t="s">
        <v>725</v>
      </c>
      <c r="R75" s="227" t="str">
        <f>CONCATENATE(B75,D75,E75,"-",H75,I75,"-",K75,"-",M75,N75,O75)</f>
        <v>RS03ECAL-MJ03E-08-OBSSPA304</v>
      </c>
      <c r="S75" s="319"/>
    </row>
    <row r="76" spans="1:19" s="73" customFormat="1" ht="13.5" customHeight="1" x14ac:dyDescent="0.3">
      <c r="A76" s="239"/>
      <c r="B76" s="211" t="s">
        <v>57</v>
      </c>
      <c r="C76" s="211"/>
      <c r="D76" s="211" t="s">
        <v>79</v>
      </c>
      <c r="E76" s="211" t="s">
        <v>723</v>
      </c>
      <c r="F76" s="212" t="str">
        <f t="shared" si="12"/>
        <v>RS03ECAL</v>
      </c>
      <c r="G76" s="219"/>
      <c r="H76" s="213" t="s">
        <v>207</v>
      </c>
      <c r="I76" s="218" t="s">
        <v>724</v>
      </c>
      <c r="J76" s="215" t="str">
        <f t="shared" si="13"/>
        <v>RS03ECAL-MJ03E</v>
      </c>
      <c r="K76" s="218" t="s">
        <v>136</v>
      </c>
      <c r="L76" s="212" t="s">
        <v>721</v>
      </c>
      <c r="M76" s="220" t="s">
        <v>263</v>
      </c>
      <c r="N76" s="218" t="s">
        <v>195</v>
      </c>
      <c r="O76" s="221">
        <v>302</v>
      </c>
      <c r="P76" s="218" t="s">
        <v>690</v>
      </c>
      <c r="Q76" s="218" t="s">
        <v>725</v>
      </c>
      <c r="R76" s="227" t="str">
        <f>CONCATENATE(B76,D76,E76,"-",H76,I76,"-",K76,"-",M76,N76,O76)</f>
        <v>RS03ECAL-MJ03E-09-OBSBBA302</v>
      </c>
      <c r="S76" s="319"/>
    </row>
    <row r="77" spans="1:19" s="73" customFormat="1" ht="13.5" customHeight="1" x14ac:dyDescent="0.3">
      <c r="A77" s="239"/>
      <c r="B77" s="211" t="s">
        <v>57</v>
      </c>
      <c r="C77" s="211"/>
      <c r="D77" s="211" t="s">
        <v>79</v>
      </c>
      <c r="E77" s="211" t="s">
        <v>723</v>
      </c>
      <c r="F77" s="212" t="str">
        <f t="shared" si="12"/>
        <v>RS03ECAL</v>
      </c>
      <c r="G77" s="219"/>
      <c r="H77" s="213" t="s">
        <v>207</v>
      </c>
      <c r="I77" s="218" t="s">
        <v>724</v>
      </c>
      <c r="J77" s="215" t="str">
        <f t="shared" si="13"/>
        <v>RS03ECAL-MJ03E</v>
      </c>
      <c r="K77" s="218" t="s">
        <v>136</v>
      </c>
      <c r="L77" s="212" t="s">
        <v>685</v>
      </c>
      <c r="M77" s="220" t="s">
        <v>233</v>
      </c>
      <c r="N77" s="218" t="s">
        <v>195</v>
      </c>
      <c r="O77" s="221">
        <v>304</v>
      </c>
      <c r="P77" s="218" t="s">
        <v>722</v>
      </c>
      <c r="Q77" s="218" t="s">
        <v>725</v>
      </c>
      <c r="R77" s="227" t="str">
        <f>CONCATENATE(B77,D77,E77,"-",H77,I77,"-",K77,"-",M77,N77,O77)</f>
        <v>RS03ECAL-MJ03E-09-HYDLFA304</v>
      </c>
      <c r="S77" s="319"/>
    </row>
    <row r="78" spans="1:19" s="73" customFormat="1" ht="13.5" customHeight="1" x14ac:dyDescent="0.3">
      <c r="A78" s="309"/>
      <c r="B78" s="309"/>
      <c r="C78" s="309"/>
      <c r="D78" s="308"/>
      <c r="E78" s="308"/>
      <c r="F78" s="309"/>
      <c r="G78" s="310"/>
      <c r="H78" s="311"/>
      <c r="I78" s="312"/>
      <c r="J78" s="313"/>
      <c r="K78" s="312"/>
      <c r="L78" s="314"/>
      <c r="M78" s="254">
        <f>COUNTA(M80:M82)</f>
        <v>3</v>
      </c>
      <c r="N78" s="315"/>
      <c r="O78" s="315"/>
      <c r="P78" s="315"/>
      <c r="Q78" s="315"/>
      <c r="R78" s="316"/>
      <c r="S78" s="319"/>
    </row>
    <row r="79" spans="1:19" s="73" customFormat="1" ht="13.5" customHeight="1" x14ac:dyDescent="0.3">
      <c r="A79" s="210" t="s">
        <v>579</v>
      </c>
      <c r="B79" s="322" t="s">
        <v>57</v>
      </c>
      <c r="C79" s="244" t="s">
        <v>591</v>
      </c>
      <c r="D79" s="211" t="s">
        <v>79</v>
      </c>
      <c r="E79" s="211" t="s">
        <v>717</v>
      </c>
      <c r="F79" s="212" t="str">
        <f t="shared" si="0"/>
        <v>RS03CCAL</v>
      </c>
      <c r="G79" s="376" t="s">
        <v>3001</v>
      </c>
      <c r="H79" s="213" t="s">
        <v>207</v>
      </c>
      <c r="I79" s="218" t="s">
        <v>718</v>
      </c>
      <c r="J79" s="215" t="str">
        <f>CONCATENATE(B79,D79,E79,"-",H79,I79)</f>
        <v>RS03CCAL-MJ03F</v>
      </c>
      <c r="K79" s="218"/>
      <c r="L79" s="212"/>
      <c r="M79" s="220"/>
      <c r="N79" s="218"/>
      <c r="O79" s="221"/>
      <c r="P79" s="218"/>
      <c r="Q79" s="218" t="s">
        <v>719</v>
      </c>
      <c r="R79" s="215" t="str">
        <f>CONCATENATE(B79,D79,E79,"-",H79,I79)</f>
        <v>RS03CCAL-MJ03F</v>
      </c>
      <c r="S79" s="319"/>
    </row>
    <row r="80" spans="1:19" s="73" customFormat="1" ht="13.5" customHeight="1" x14ac:dyDescent="0.3">
      <c r="A80" s="239"/>
      <c r="B80" s="211" t="s">
        <v>57</v>
      </c>
      <c r="C80" s="211"/>
      <c r="D80" s="211" t="s">
        <v>79</v>
      </c>
      <c r="E80" s="211" t="s">
        <v>717</v>
      </c>
      <c r="F80" s="212" t="str">
        <f t="shared" si="0"/>
        <v>RS03CCAL</v>
      </c>
      <c r="G80" s="219"/>
      <c r="H80" s="213" t="s">
        <v>207</v>
      </c>
      <c r="I80" s="218" t="s">
        <v>718</v>
      </c>
      <c r="J80" s="215" t="str">
        <f>CONCATENATE(B80,D80,E80,"-",H80,I80)</f>
        <v>RS03CCAL-MJ03F</v>
      </c>
      <c r="K80" s="218" t="s">
        <v>78</v>
      </c>
      <c r="L80" s="212" t="s">
        <v>720</v>
      </c>
      <c r="M80" s="220" t="s">
        <v>285</v>
      </c>
      <c r="N80" s="218" t="s">
        <v>195</v>
      </c>
      <c r="O80" s="221">
        <v>301</v>
      </c>
      <c r="P80" s="218" t="s">
        <v>690</v>
      </c>
      <c r="Q80" s="218" t="s">
        <v>719</v>
      </c>
      <c r="R80" s="215" t="str">
        <f>CONCATENATE(B80,D80,E80,"-",H80,I80,"-",K80,"-",M80,N80,O80)</f>
        <v>RS03CCAL-MJ03F-05-BOTPTA301</v>
      </c>
      <c r="S80" s="319"/>
    </row>
    <row r="81" spans="1:19" s="73" customFormat="1" ht="13.5" customHeight="1" x14ac:dyDescent="0.3">
      <c r="A81" s="239"/>
      <c r="B81" s="211" t="s">
        <v>57</v>
      </c>
      <c r="C81" s="211"/>
      <c r="D81" s="211" t="s">
        <v>79</v>
      </c>
      <c r="E81" s="211" t="s">
        <v>717</v>
      </c>
      <c r="F81" s="212" t="str">
        <f t="shared" si="0"/>
        <v>RS03CCAL</v>
      </c>
      <c r="G81" s="219"/>
      <c r="H81" s="213" t="s">
        <v>207</v>
      </c>
      <c r="I81" s="218" t="s">
        <v>718</v>
      </c>
      <c r="J81" s="215" t="str">
        <f>CONCATENATE(B81,D81,E81,"-",H81,I81)</f>
        <v>RS03CCAL-MJ03F</v>
      </c>
      <c r="K81" s="218" t="s">
        <v>91</v>
      </c>
      <c r="L81" s="212" t="s">
        <v>721</v>
      </c>
      <c r="M81" s="220" t="s">
        <v>263</v>
      </c>
      <c r="N81" s="218" t="s">
        <v>195</v>
      </c>
      <c r="O81" s="221">
        <v>301</v>
      </c>
      <c r="P81" s="218" t="s">
        <v>690</v>
      </c>
      <c r="Q81" s="218" t="s">
        <v>719</v>
      </c>
      <c r="R81" s="215" t="str">
        <f>CONCATENATE(B81,D81,E81,"-",H81,I81,"-",K81,"-",M81,N81,O81)</f>
        <v>RS03CCAL-MJ03F-06-OBSBBA301</v>
      </c>
      <c r="S81" s="319"/>
    </row>
    <row r="82" spans="1:19" s="73" customFormat="1" ht="13.5" customHeight="1" x14ac:dyDescent="0.3">
      <c r="A82" s="239"/>
      <c r="B82" s="211" t="s">
        <v>57</v>
      </c>
      <c r="C82" s="211"/>
      <c r="D82" s="211" t="s">
        <v>79</v>
      </c>
      <c r="E82" s="211" t="s">
        <v>717</v>
      </c>
      <c r="F82" s="212" t="str">
        <f t="shared" si="0"/>
        <v>RS03CCAL</v>
      </c>
      <c r="G82" s="219"/>
      <c r="H82" s="213" t="s">
        <v>207</v>
      </c>
      <c r="I82" s="218" t="s">
        <v>718</v>
      </c>
      <c r="J82" s="215" t="str">
        <f>CONCATENATE(B82,D82,E82,"-",H82,I82)</f>
        <v>RS03CCAL-MJ03F</v>
      </c>
      <c r="K82" s="218" t="s">
        <v>91</v>
      </c>
      <c r="L82" s="212" t="s">
        <v>685</v>
      </c>
      <c r="M82" s="220" t="s">
        <v>233</v>
      </c>
      <c r="N82" s="218" t="s">
        <v>195</v>
      </c>
      <c r="O82" s="221">
        <v>305</v>
      </c>
      <c r="P82" s="218" t="s">
        <v>722</v>
      </c>
      <c r="Q82" s="218" t="s">
        <v>719</v>
      </c>
      <c r="R82" s="215" t="str">
        <f>CONCATENATE(B82,D82,E82,"-",H82,I82,"-",K82,"-",M82,N82,O82)</f>
        <v>RS03CCAL-MJ03F-06-HYDLFA305</v>
      </c>
      <c r="S82" s="319"/>
    </row>
    <row r="83" spans="1:19" x14ac:dyDescent="0.3">
      <c r="F83" s="230"/>
      <c r="Q83" s="233"/>
    </row>
    <row r="84" spans="1:19" x14ac:dyDescent="0.3">
      <c r="F84" s="230"/>
      <c r="Q84" s="233"/>
    </row>
    <row r="85" spans="1:19" x14ac:dyDescent="0.3">
      <c r="F85" s="230"/>
      <c r="Q85" s="233"/>
    </row>
    <row r="86" spans="1:19" x14ac:dyDescent="0.3">
      <c r="F86" s="230"/>
      <c r="Q86" s="233"/>
    </row>
    <row r="87" spans="1:19" x14ac:dyDescent="0.3">
      <c r="F87" s="230"/>
      <c r="Q87" s="237"/>
    </row>
    <row r="88" spans="1:19" x14ac:dyDescent="0.3">
      <c r="F88" s="230"/>
      <c r="Q88" s="237"/>
    </row>
    <row r="89" spans="1:19" x14ac:dyDescent="0.3">
      <c r="F89" s="230"/>
      <c r="Q89" s="237"/>
    </row>
    <row r="90" spans="1:19" x14ac:dyDescent="0.3">
      <c r="F90" s="230"/>
      <c r="Q90" s="237"/>
    </row>
    <row r="91" spans="1:19" x14ac:dyDescent="0.3">
      <c r="F91" s="230"/>
      <c r="Q91" s="237"/>
    </row>
    <row r="92" spans="1:19" x14ac:dyDescent="0.3">
      <c r="F92" s="230"/>
      <c r="Q92" s="237"/>
    </row>
    <row r="93" spans="1:19" x14ac:dyDescent="0.3">
      <c r="F93" s="230"/>
      <c r="Q93" s="237"/>
    </row>
    <row r="94" spans="1:19" x14ac:dyDescent="0.3">
      <c r="F94" s="230"/>
      <c r="Q94" s="237"/>
    </row>
    <row r="95" spans="1:19" x14ac:dyDescent="0.3">
      <c r="F95" s="230"/>
      <c r="Q95" s="237"/>
    </row>
    <row r="96" spans="1:19" x14ac:dyDescent="0.3">
      <c r="F96" s="230"/>
      <c r="Q96" s="237"/>
    </row>
    <row r="97" spans="6:17" x14ac:dyDescent="0.3">
      <c r="F97" s="230"/>
      <c r="Q97" s="237"/>
    </row>
    <row r="98" spans="6:17" x14ac:dyDescent="0.3">
      <c r="F98" s="230"/>
      <c r="Q98" s="237"/>
    </row>
    <row r="99" spans="6:17" x14ac:dyDescent="0.3">
      <c r="F99" s="230"/>
      <c r="Q99" s="237"/>
    </row>
    <row r="100" spans="6:17" x14ac:dyDescent="0.3">
      <c r="F100" s="230"/>
      <c r="Q100" s="237"/>
    </row>
    <row r="101" spans="6:17" x14ac:dyDescent="0.3">
      <c r="F101" s="230"/>
      <c r="Q101" s="233"/>
    </row>
    <row r="102" spans="6:17" x14ac:dyDescent="0.3">
      <c r="F102" s="230"/>
      <c r="Q102" s="233"/>
    </row>
    <row r="103" spans="6:17" x14ac:dyDescent="0.3">
      <c r="F103" s="230"/>
      <c r="Q103" s="233"/>
    </row>
    <row r="104" spans="6:17" x14ac:dyDescent="0.3">
      <c r="F104" s="230"/>
      <c r="Q104" s="233"/>
    </row>
    <row r="105" spans="6:17" x14ac:dyDescent="0.3">
      <c r="F105" s="230"/>
      <c r="Q105" s="233"/>
    </row>
    <row r="106" spans="6:17" x14ac:dyDescent="0.3">
      <c r="F106" s="230"/>
      <c r="Q106" s="237"/>
    </row>
    <row r="107" spans="6:17" x14ac:dyDescent="0.3">
      <c r="F107" s="230"/>
      <c r="Q107" s="237"/>
    </row>
    <row r="108" spans="6:17" x14ac:dyDescent="0.3">
      <c r="F108" s="230"/>
      <c r="Q108" s="237"/>
    </row>
    <row r="109" spans="6:17" x14ac:dyDescent="0.3">
      <c r="F109" s="230"/>
      <c r="Q109" s="233"/>
    </row>
    <row r="110" spans="6:17" x14ac:dyDescent="0.3">
      <c r="F110" s="230"/>
      <c r="Q110" s="237"/>
    </row>
    <row r="111" spans="6:17" x14ac:dyDescent="0.3">
      <c r="F111" s="230"/>
      <c r="Q111" s="233"/>
    </row>
    <row r="112" spans="6:17" x14ac:dyDescent="0.3">
      <c r="F112" s="230"/>
      <c r="Q112" s="233"/>
    </row>
    <row r="113" spans="6:17" x14ac:dyDescent="0.3">
      <c r="F113" s="230"/>
      <c r="Q113" s="233"/>
    </row>
    <row r="114" spans="6:17" x14ac:dyDescent="0.3">
      <c r="F114" s="230"/>
      <c r="Q114" s="233"/>
    </row>
    <row r="115" spans="6:17" x14ac:dyDescent="0.3">
      <c r="F115" s="230"/>
      <c r="Q115" s="233"/>
    </row>
    <row r="116" spans="6:17" x14ac:dyDescent="0.3">
      <c r="F116" s="230"/>
      <c r="Q116" s="233"/>
    </row>
    <row r="117" spans="6:17" x14ac:dyDescent="0.3">
      <c r="F117" s="230"/>
      <c r="Q117" s="233"/>
    </row>
    <row r="118" spans="6:17" x14ac:dyDescent="0.3">
      <c r="F118" s="230"/>
      <c r="Q118" s="237"/>
    </row>
    <row r="119" spans="6:17" x14ac:dyDescent="0.3">
      <c r="Q119" s="233"/>
    </row>
    <row r="120" spans="6:17" x14ac:dyDescent="0.3">
      <c r="Q120" s="237"/>
    </row>
    <row r="121" spans="6:17" x14ac:dyDescent="0.3">
      <c r="Q121" s="237"/>
    </row>
    <row r="122" spans="6:17" x14ac:dyDescent="0.3">
      <c r="Q122" s="237"/>
    </row>
    <row r="123" spans="6:17" x14ac:dyDescent="0.3">
      <c r="Q123" s="237"/>
    </row>
    <row r="124" spans="6:17" x14ac:dyDescent="0.3">
      <c r="Q124" s="237"/>
    </row>
    <row r="125" spans="6:17" x14ac:dyDescent="0.3">
      <c r="Q125" s="237"/>
    </row>
    <row r="126" spans="6:17" x14ac:dyDescent="0.3">
      <c r="Q126" s="237"/>
    </row>
  </sheetData>
  <pageMargins left="0.75" right="0.75" top="1" bottom="1"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90" zoomScaleNormal="90" workbookViewId="0"/>
  </sheetViews>
  <sheetFormatPr defaultColWidth="8.6640625" defaultRowHeight="13.8" x14ac:dyDescent="0.3"/>
  <cols>
    <col min="1" max="1" width="17.33203125" style="302" customWidth="1"/>
    <col min="2" max="2" width="4" style="302" bestFit="1" customWidth="1"/>
    <col min="3" max="3" width="28.109375" style="302" customWidth="1"/>
    <col min="4" max="4" width="3.44140625" style="302" bestFit="1" customWidth="1"/>
    <col min="5" max="5" width="6.44140625" style="303" customWidth="1"/>
    <col min="6" max="6" width="9.109375" style="304" bestFit="1" customWidth="1"/>
    <col min="7" max="7" width="34" style="302" bestFit="1" customWidth="1"/>
    <col min="8" max="8" width="3.44140625" style="303" bestFit="1" customWidth="1"/>
    <col min="9" max="9" width="6" style="303" bestFit="1" customWidth="1"/>
    <col min="10" max="10" width="16.109375" style="305" customWidth="1"/>
    <col min="11" max="11" width="6.33203125" style="303" customWidth="1"/>
    <col min="12" max="12" width="26" style="302" bestFit="1" customWidth="1"/>
    <col min="13" max="13" width="7.33203125" style="302" customWidth="1"/>
    <col min="14" max="14" width="29.77734375" style="306" bestFit="1" customWidth="1"/>
    <col min="15" max="16384" width="8.6640625" style="301"/>
  </cols>
  <sheetData>
    <row r="1" spans="1:15" s="77" customFormat="1" ht="90.75" customHeight="1" x14ac:dyDescent="0.25">
      <c r="A1" s="193" t="s">
        <v>250</v>
      </c>
      <c r="B1" s="194" t="s">
        <v>50</v>
      </c>
      <c r="C1" s="195" t="s">
        <v>133</v>
      </c>
      <c r="D1" s="196" t="s">
        <v>203</v>
      </c>
      <c r="E1" s="197" t="s">
        <v>18</v>
      </c>
      <c r="F1" s="195" t="s">
        <v>651</v>
      </c>
      <c r="G1" s="195" t="s">
        <v>51</v>
      </c>
      <c r="H1" s="195" t="s">
        <v>68</v>
      </c>
      <c r="I1" s="197" t="s">
        <v>52</v>
      </c>
      <c r="J1" s="195" t="s">
        <v>3002</v>
      </c>
      <c r="K1" s="195" t="s">
        <v>35</v>
      </c>
      <c r="L1" s="197" t="s">
        <v>2932</v>
      </c>
      <c r="M1" s="197" t="s">
        <v>2933</v>
      </c>
      <c r="N1" s="199" t="s">
        <v>200</v>
      </c>
      <c r="O1" s="78"/>
    </row>
    <row r="2" spans="1:15" s="75" customFormat="1" ht="13.5" customHeight="1" x14ac:dyDescent="0.3">
      <c r="A2" s="222"/>
      <c r="B2" s="223" t="s">
        <v>198</v>
      </c>
      <c r="C2" s="224"/>
      <c r="D2" s="223" t="s">
        <v>196</v>
      </c>
      <c r="E2" s="226" t="s">
        <v>199</v>
      </c>
      <c r="F2" s="212" t="str">
        <f>CONCATENATE(B2,D2,E2)</f>
        <v>AA##AAAA</v>
      </c>
      <c r="G2" s="224"/>
      <c r="H2" s="225" t="s">
        <v>198</v>
      </c>
      <c r="I2" s="226" t="s">
        <v>197</v>
      </c>
      <c r="J2" s="220" t="str">
        <f t="shared" ref="J2:J23" si="0">CONCATENATE(B2,D2,E2,"-",H2,I2)</f>
        <v>AA##AAAA-AACCC</v>
      </c>
      <c r="K2" s="226" t="s">
        <v>196</v>
      </c>
      <c r="L2" s="223"/>
      <c r="M2" s="218" t="s">
        <v>2934</v>
      </c>
      <c r="N2" s="227" t="str">
        <f>CONCATENATE(B2,D2,E2,"-",H2,I2,"-",K2,"-",M2)</f>
        <v>AA##AAAA-AACCC-##-AAA</v>
      </c>
    </row>
    <row r="3" spans="1:15" s="73" customFormat="1" ht="13.5" customHeight="1" x14ac:dyDescent="0.3">
      <c r="A3" s="268"/>
      <c r="B3" s="249"/>
      <c r="C3" s="250"/>
      <c r="D3" s="249"/>
      <c r="E3" s="251"/>
      <c r="F3" s="250"/>
      <c r="G3" s="250"/>
      <c r="H3" s="252"/>
      <c r="I3" s="258"/>
      <c r="J3" s="253"/>
      <c r="K3" s="258"/>
      <c r="L3" s="269"/>
      <c r="M3" s="251"/>
      <c r="N3" s="256"/>
    </row>
    <row r="4" spans="1:15" s="73" customFormat="1" ht="13.5" customHeight="1" x14ac:dyDescent="0.3">
      <c r="A4" s="243" t="s">
        <v>579</v>
      </c>
      <c r="B4" s="211" t="s">
        <v>57</v>
      </c>
      <c r="C4" s="212" t="s">
        <v>580</v>
      </c>
      <c r="D4" s="257" t="s">
        <v>79</v>
      </c>
      <c r="E4" s="260" t="s">
        <v>703</v>
      </c>
      <c r="F4" s="212" t="str">
        <f t="shared" ref="F4:F23" si="1">CONCATENATE(B4,D4,E4)</f>
        <v>RS03AXBS</v>
      </c>
      <c r="G4" s="212" t="s">
        <v>2989</v>
      </c>
      <c r="H4" s="213" t="s">
        <v>439</v>
      </c>
      <c r="I4" s="218" t="s">
        <v>702</v>
      </c>
      <c r="J4" s="220" t="str">
        <f t="shared" si="0"/>
        <v>RS03AXBS-PN03A</v>
      </c>
      <c r="K4" s="218" t="s">
        <v>3003</v>
      </c>
      <c r="L4" s="211"/>
      <c r="M4" s="218" t="s">
        <v>2936</v>
      </c>
      <c r="N4" s="227" t="str">
        <f t="shared" ref="N4:N23" si="2">CONCATENATE(B4,D4,E4,"-",H4,I4,"-",K4,"-",M4)</f>
        <v>RS03AXBS-PN03A-PN3A-LVPS</v>
      </c>
      <c r="O4" s="73" t="s">
        <v>2937</v>
      </c>
    </row>
    <row r="5" spans="1:15" s="73" customFormat="1" ht="13.5" customHeight="1" x14ac:dyDescent="0.3">
      <c r="A5" s="243"/>
      <c r="B5" s="211" t="s">
        <v>57</v>
      </c>
      <c r="C5" s="212"/>
      <c r="D5" s="257" t="s">
        <v>79</v>
      </c>
      <c r="E5" s="260" t="s">
        <v>703</v>
      </c>
      <c r="F5" s="212" t="str">
        <f t="shared" si="1"/>
        <v>RS03AXBS</v>
      </c>
      <c r="G5" s="212"/>
      <c r="H5" s="213" t="s">
        <v>439</v>
      </c>
      <c r="I5" s="218" t="s">
        <v>702</v>
      </c>
      <c r="J5" s="220" t="str">
        <f t="shared" si="0"/>
        <v>RS03AXBS-PN03A</v>
      </c>
      <c r="K5" s="218" t="s">
        <v>3003</v>
      </c>
      <c r="L5" s="211"/>
      <c r="M5" s="218" t="s">
        <v>2938</v>
      </c>
      <c r="N5" s="227" t="str">
        <f t="shared" si="2"/>
        <v>RS03AXBS-PN03A-PN3A-PRI</v>
      </c>
    </row>
    <row r="6" spans="1:15" s="73" customFormat="1" ht="13.5" customHeight="1" x14ac:dyDescent="0.3">
      <c r="A6" s="243"/>
      <c r="B6" s="211" t="s">
        <v>57</v>
      </c>
      <c r="C6" s="212"/>
      <c r="D6" s="257" t="s">
        <v>79</v>
      </c>
      <c r="E6" s="260" t="s">
        <v>703</v>
      </c>
      <c r="F6" s="212" t="str">
        <f t="shared" si="1"/>
        <v>RS03AXBS</v>
      </c>
      <c r="G6" s="212"/>
      <c r="H6" s="213" t="s">
        <v>439</v>
      </c>
      <c r="I6" s="218" t="s">
        <v>702</v>
      </c>
      <c r="J6" s="220" t="str">
        <f t="shared" si="0"/>
        <v>RS03AXBS-PN03A</v>
      </c>
      <c r="K6" s="218" t="s">
        <v>3003</v>
      </c>
      <c r="L6" s="211"/>
      <c r="M6" s="218" t="s">
        <v>2939</v>
      </c>
      <c r="N6" s="227" t="str">
        <f t="shared" si="2"/>
        <v>RS03AXBS-PN03A-PN3A-SP1</v>
      </c>
    </row>
    <row r="7" spans="1:15" s="73" customFormat="1" ht="13.5" customHeight="1" x14ac:dyDescent="0.3">
      <c r="A7" s="243"/>
      <c r="B7" s="211" t="s">
        <v>57</v>
      </c>
      <c r="C7" s="212"/>
      <c r="D7" s="257" t="s">
        <v>79</v>
      </c>
      <c r="E7" s="260" t="s">
        <v>703</v>
      </c>
      <c r="F7" s="212" t="str">
        <f t="shared" si="1"/>
        <v>RS03AXBS</v>
      </c>
      <c r="G7" s="212"/>
      <c r="H7" s="213" t="s">
        <v>439</v>
      </c>
      <c r="I7" s="218" t="s">
        <v>702</v>
      </c>
      <c r="J7" s="220" t="str">
        <f t="shared" si="0"/>
        <v>RS03AXBS-PN03A</v>
      </c>
      <c r="K7" s="218" t="s">
        <v>3003</v>
      </c>
      <c r="L7" s="211"/>
      <c r="M7" s="218" t="s">
        <v>2940</v>
      </c>
      <c r="N7" s="227" t="str">
        <f t="shared" si="2"/>
        <v>RS03AXBS-PN03A-PN3A-SP2</v>
      </c>
    </row>
    <row r="8" spans="1:15" s="73" customFormat="1" ht="13.5" customHeight="1" x14ac:dyDescent="0.3">
      <c r="A8" s="243"/>
      <c r="B8" s="211" t="s">
        <v>57</v>
      </c>
      <c r="C8" s="212"/>
      <c r="D8" s="257" t="s">
        <v>79</v>
      </c>
      <c r="E8" s="260" t="s">
        <v>703</v>
      </c>
      <c r="F8" s="212" t="str">
        <f t="shared" si="1"/>
        <v>RS03AXBS</v>
      </c>
      <c r="G8" s="212"/>
      <c r="H8" s="213" t="s">
        <v>439</v>
      </c>
      <c r="I8" s="218" t="s">
        <v>702</v>
      </c>
      <c r="J8" s="220" t="str">
        <f t="shared" si="0"/>
        <v>RS03AXBS-PN03A</v>
      </c>
      <c r="K8" s="218" t="s">
        <v>3003</v>
      </c>
      <c r="L8" s="211"/>
      <c r="M8" s="218" t="s">
        <v>2941</v>
      </c>
      <c r="N8" s="227" t="str">
        <f t="shared" si="2"/>
        <v>RS03AXBS-PN03A-PN3A-SP3</v>
      </c>
    </row>
    <row r="9" spans="1:15" s="73" customFormat="1" ht="13.5" customHeight="1" x14ac:dyDescent="0.3">
      <c r="A9" s="219"/>
      <c r="B9" s="211" t="s">
        <v>57</v>
      </c>
      <c r="D9" s="257" t="s">
        <v>79</v>
      </c>
      <c r="E9" s="260" t="s">
        <v>703</v>
      </c>
      <c r="F9" s="212" t="str">
        <f t="shared" si="1"/>
        <v>RS03AXBS</v>
      </c>
      <c r="G9" s="261" t="s">
        <v>2990</v>
      </c>
      <c r="H9" s="213" t="s">
        <v>390</v>
      </c>
      <c r="I9" s="218" t="s">
        <v>702</v>
      </c>
      <c r="J9" s="220" t="str">
        <f t="shared" si="0"/>
        <v>RS03AXBS-LV03A</v>
      </c>
      <c r="K9" s="218" t="s">
        <v>373</v>
      </c>
      <c r="L9" s="211"/>
      <c r="M9" s="220" t="s">
        <v>2943</v>
      </c>
      <c r="N9" s="227" t="str">
        <f t="shared" si="2"/>
        <v>RS03AXBS-LV03A-00-ENG</v>
      </c>
    </row>
    <row r="10" spans="1:15" s="73" customFormat="1" ht="13.5" customHeight="1" x14ac:dyDescent="0.3">
      <c r="A10" s="219"/>
      <c r="B10" s="211" t="s">
        <v>57</v>
      </c>
      <c r="C10" s="212"/>
      <c r="D10" s="257" t="s">
        <v>79</v>
      </c>
      <c r="E10" s="260" t="s">
        <v>703</v>
      </c>
      <c r="F10" s="212" t="str">
        <f t="shared" si="1"/>
        <v>RS03AXBS</v>
      </c>
      <c r="G10" s="261"/>
      <c r="H10" s="213" t="s">
        <v>390</v>
      </c>
      <c r="I10" s="218" t="s">
        <v>702</v>
      </c>
      <c r="J10" s="220" t="str">
        <f t="shared" si="0"/>
        <v>RS03AXBS-LV03A</v>
      </c>
      <c r="K10" s="218" t="s">
        <v>76</v>
      </c>
      <c r="L10" s="211"/>
      <c r="M10" s="220" t="s">
        <v>2944</v>
      </c>
      <c r="N10" s="227" t="str">
        <f t="shared" si="2"/>
        <v>RS03AXBS-LV03A-02-EP1</v>
      </c>
    </row>
    <row r="11" spans="1:15" s="73" customFormat="1" ht="13.5" customHeight="1" x14ac:dyDescent="0.3">
      <c r="A11" s="219"/>
      <c r="B11" s="211" t="s">
        <v>57</v>
      </c>
      <c r="C11" s="212"/>
      <c r="D11" s="257" t="s">
        <v>79</v>
      </c>
      <c r="E11" s="260" t="s">
        <v>703</v>
      </c>
      <c r="F11" s="212" t="str">
        <f t="shared" si="1"/>
        <v>RS03AXBS</v>
      </c>
      <c r="G11" s="261"/>
      <c r="H11" s="213" t="s">
        <v>390</v>
      </c>
      <c r="I11" s="218" t="s">
        <v>702</v>
      </c>
      <c r="J11" s="220" t="str">
        <f t="shared" si="0"/>
        <v>RS03AXBS-LV03A</v>
      </c>
      <c r="K11" s="218" t="s">
        <v>79</v>
      </c>
      <c r="L11" s="211"/>
      <c r="M11" s="220" t="s">
        <v>2945</v>
      </c>
      <c r="N11" s="227" t="str">
        <f t="shared" si="2"/>
        <v>RS03AXBS-LV03A-03-EP2</v>
      </c>
    </row>
    <row r="12" spans="1:15" s="73" customFormat="1" ht="13.5" customHeight="1" x14ac:dyDescent="0.3">
      <c r="A12" s="219"/>
      <c r="B12" s="211" t="s">
        <v>57</v>
      </c>
      <c r="C12" s="212"/>
      <c r="D12" s="257" t="s">
        <v>79</v>
      </c>
      <c r="E12" s="260" t="s">
        <v>703</v>
      </c>
      <c r="F12" s="212" t="str">
        <f t="shared" si="1"/>
        <v>RS03AXBS</v>
      </c>
      <c r="G12" s="247"/>
      <c r="H12" s="213" t="s">
        <v>390</v>
      </c>
      <c r="I12" s="218" t="s">
        <v>702</v>
      </c>
      <c r="J12" s="220" t="str">
        <f t="shared" si="0"/>
        <v>RS03AXBS-LV03A</v>
      </c>
      <c r="K12" s="218" t="s">
        <v>78</v>
      </c>
      <c r="L12" s="211"/>
      <c r="M12" s="220" t="s">
        <v>2946</v>
      </c>
      <c r="N12" s="227" t="str">
        <f t="shared" si="2"/>
        <v>RS03AXBS-LV03A-05-IP1</v>
      </c>
    </row>
    <row r="13" spans="1:15" s="73" customFormat="1" ht="13.5" customHeight="1" x14ac:dyDescent="0.3">
      <c r="A13" s="243"/>
      <c r="B13" s="211" t="s">
        <v>57</v>
      </c>
      <c r="C13" s="212"/>
      <c r="D13" s="257" t="s">
        <v>79</v>
      </c>
      <c r="E13" s="260" t="s">
        <v>703</v>
      </c>
      <c r="F13" s="212" t="str">
        <f t="shared" si="1"/>
        <v>RS03AXBS</v>
      </c>
      <c r="G13" s="212" t="s">
        <v>2991</v>
      </c>
      <c r="H13" s="213" t="s">
        <v>207</v>
      </c>
      <c r="I13" s="218" t="s">
        <v>702</v>
      </c>
      <c r="J13" s="220" t="str">
        <f t="shared" si="0"/>
        <v>RS03AXBS-MJ03A</v>
      </c>
      <c r="K13" s="218" t="s">
        <v>373</v>
      </c>
      <c r="L13" s="211"/>
      <c r="M13" s="218" t="s">
        <v>2943</v>
      </c>
      <c r="N13" s="227" t="str">
        <f t="shared" si="2"/>
        <v>RS03AXBS-MJ03A-00-ENG</v>
      </c>
    </row>
    <row r="14" spans="1:15" s="73" customFormat="1" ht="13.5" customHeight="1" x14ac:dyDescent="0.3">
      <c r="A14" s="243"/>
      <c r="B14" s="211" t="s">
        <v>57</v>
      </c>
      <c r="C14" s="212"/>
      <c r="D14" s="257" t="s">
        <v>79</v>
      </c>
      <c r="E14" s="260" t="s">
        <v>703</v>
      </c>
      <c r="F14" s="212" t="str">
        <f t="shared" si="1"/>
        <v>RS03AXBS</v>
      </c>
      <c r="G14" s="212"/>
      <c r="H14" s="213" t="s">
        <v>207</v>
      </c>
      <c r="I14" s="218" t="s">
        <v>702</v>
      </c>
      <c r="J14" s="220" t="str">
        <f t="shared" si="0"/>
        <v>RS03AXBS-MJ03A</v>
      </c>
      <c r="K14" s="218" t="s">
        <v>78</v>
      </c>
      <c r="L14" s="211"/>
      <c r="M14" s="218" t="s">
        <v>2946</v>
      </c>
      <c r="N14" s="227" t="str">
        <f t="shared" si="2"/>
        <v>RS03AXBS-MJ03A-05-IP1</v>
      </c>
    </row>
    <row r="15" spans="1:15" s="73" customFormat="1" ht="13.5" customHeight="1" x14ac:dyDescent="0.3">
      <c r="A15" s="243"/>
      <c r="B15" s="211" t="s">
        <v>57</v>
      </c>
      <c r="C15" s="212"/>
      <c r="D15" s="257" t="s">
        <v>79</v>
      </c>
      <c r="E15" s="260" t="s">
        <v>703</v>
      </c>
      <c r="F15" s="212" t="str">
        <f t="shared" si="1"/>
        <v>RS03AXBS</v>
      </c>
      <c r="G15" s="212"/>
      <c r="H15" s="213" t="s">
        <v>207</v>
      </c>
      <c r="I15" s="218" t="s">
        <v>702</v>
      </c>
      <c r="J15" s="220" t="str">
        <f t="shared" si="0"/>
        <v>RS03AXBS-MJ03A</v>
      </c>
      <c r="K15" s="218" t="s">
        <v>91</v>
      </c>
      <c r="L15" s="211"/>
      <c r="M15" s="218" t="s">
        <v>2947</v>
      </c>
      <c r="N15" s="227" t="str">
        <f t="shared" si="2"/>
        <v>RS03AXBS-MJ03A-06-IP2</v>
      </c>
    </row>
    <row r="16" spans="1:15" s="73" customFormat="1" ht="13.5" customHeight="1" x14ac:dyDescent="0.3">
      <c r="A16" s="243"/>
      <c r="B16" s="211" t="s">
        <v>57</v>
      </c>
      <c r="C16" s="212"/>
      <c r="D16" s="257" t="s">
        <v>79</v>
      </c>
      <c r="E16" s="260" t="s">
        <v>703</v>
      </c>
      <c r="F16" s="212" t="str">
        <f t="shared" si="1"/>
        <v>RS03AXBS</v>
      </c>
      <c r="G16" s="212"/>
      <c r="H16" s="213" t="s">
        <v>207</v>
      </c>
      <c r="I16" s="218" t="s">
        <v>702</v>
      </c>
      <c r="J16" s="220" t="str">
        <f t="shared" si="0"/>
        <v>RS03AXBS-MJ03A</v>
      </c>
      <c r="K16" s="218" t="s">
        <v>129</v>
      </c>
      <c r="L16" s="211"/>
      <c r="M16" s="218" t="s">
        <v>2957</v>
      </c>
      <c r="N16" s="227" t="str">
        <f t="shared" si="2"/>
        <v>RS03AXBS-MJ03A-12-IP8</v>
      </c>
    </row>
    <row r="17" spans="1:14" s="73" customFormat="1" ht="13.5" customHeight="1" x14ac:dyDescent="0.3">
      <c r="A17" s="243"/>
      <c r="B17" s="211" t="s">
        <v>57</v>
      </c>
      <c r="C17" s="212"/>
      <c r="D17" s="257" t="s">
        <v>79</v>
      </c>
      <c r="E17" s="260" t="s">
        <v>703</v>
      </c>
      <c r="F17" s="212" t="str">
        <f t="shared" si="1"/>
        <v>RS03AXBS</v>
      </c>
      <c r="G17" s="212" t="s">
        <v>2992</v>
      </c>
      <c r="H17" s="213" t="s">
        <v>257</v>
      </c>
      <c r="I17" s="218" t="s">
        <v>702</v>
      </c>
      <c r="J17" s="220" t="str">
        <f t="shared" si="0"/>
        <v>RS03AXBS-LJ03A</v>
      </c>
      <c r="K17" s="218" t="s">
        <v>373</v>
      </c>
      <c r="L17" s="211"/>
      <c r="M17" s="218" t="s">
        <v>2943</v>
      </c>
      <c r="N17" s="227" t="str">
        <f t="shared" si="2"/>
        <v>RS03AXBS-LJ03A-00-ENG</v>
      </c>
    </row>
    <row r="18" spans="1:14" s="73" customFormat="1" ht="13.5" customHeight="1" x14ac:dyDescent="0.3">
      <c r="A18" s="219"/>
      <c r="B18" s="211" t="s">
        <v>57</v>
      </c>
      <c r="D18" s="257" t="s">
        <v>79</v>
      </c>
      <c r="E18" s="260" t="s">
        <v>703</v>
      </c>
      <c r="F18" s="212" t="str">
        <f t="shared" si="1"/>
        <v>RS03AXBS</v>
      </c>
      <c r="G18" s="261"/>
      <c r="H18" s="213" t="s">
        <v>257</v>
      </c>
      <c r="I18" s="218" t="s">
        <v>702</v>
      </c>
      <c r="J18" s="220" t="str">
        <f t="shared" si="0"/>
        <v>RS03AXBS-LJ03A</v>
      </c>
      <c r="K18" s="218" t="s">
        <v>78</v>
      </c>
      <c r="L18" s="211"/>
      <c r="M18" s="220" t="s">
        <v>2946</v>
      </c>
      <c r="N18" s="227" t="str">
        <f t="shared" si="2"/>
        <v>RS03AXBS-LJ03A-05-IP1</v>
      </c>
    </row>
    <row r="19" spans="1:14" s="73" customFormat="1" ht="13.5" customHeight="1" x14ac:dyDescent="0.3">
      <c r="A19" s="219"/>
      <c r="B19" s="211" t="s">
        <v>57</v>
      </c>
      <c r="C19" s="212"/>
      <c r="D19" s="257" t="s">
        <v>79</v>
      </c>
      <c r="E19" s="260" t="s">
        <v>703</v>
      </c>
      <c r="F19" s="212" t="str">
        <f t="shared" si="1"/>
        <v>RS03AXBS</v>
      </c>
      <c r="G19" s="261"/>
      <c r="H19" s="213" t="s">
        <v>257</v>
      </c>
      <c r="I19" s="218" t="s">
        <v>702</v>
      </c>
      <c r="J19" s="220" t="str">
        <f t="shared" si="0"/>
        <v>RS03AXBS-LJ03A</v>
      </c>
      <c r="K19" s="218" t="s">
        <v>93</v>
      </c>
      <c r="L19" s="211"/>
      <c r="M19" s="220" t="s">
        <v>2950</v>
      </c>
      <c r="N19" s="227" t="str">
        <f t="shared" si="2"/>
        <v>RS03AXBS-LJ03A-08-IP4</v>
      </c>
    </row>
    <row r="20" spans="1:14" s="73" customFormat="1" ht="13.5" customHeight="1" x14ac:dyDescent="0.3">
      <c r="A20" s="219"/>
      <c r="B20" s="211" t="s">
        <v>57</v>
      </c>
      <c r="C20" s="212"/>
      <c r="D20" s="257" t="s">
        <v>79</v>
      </c>
      <c r="E20" s="260" t="s">
        <v>703</v>
      </c>
      <c r="F20" s="212" t="str">
        <f t="shared" si="1"/>
        <v>RS03AXBS</v>
      </c>
      <c r="G20" s="261"/>
      <c r="H20" s="213" t="s">
        <v>257</v>
      </c>
      <c r="I20" s="218" t="s">
        <v>702</v>
      </c>
      <c r="J20" s="220" t="str">
        <f t="shared" si="0"/>
        <v>RS03AXBS-LJ03A</v>
      </c>
      <c r="K20" s="218" t="s">
        <v>136</v>
      </c>
      <c r="L20" s="211"/>
      <c r="M20" s="220" t="s">
        <v>2951</v>
      </c>
      <c r="N20" s="227" t="str">
        <f t="shared" si="2"/>
        <v>RS03AXBS-LJ03A-09-IP5</v>
      </c>
    </row>
    <row r="21" spans="1:14" s="73" customFormat="1" ht="13.5" customHeight="1" x14ac:dyDescent="0.3">
      <c r="A21" s="243"/>
      <c r="B21" s="211" t="s">
        <v>57</v>
      </c>
      <c r="C21" s="212"/>
      <c r="D21" s="257" t="s">
        <v>79</v>
      </c>
      <c r="E21" s="260" t="s">
        <v>703</v>
      </c>
      <c r="F21" s="212" t="str">
        <f t="shared" si="1"/>
        <v>RS03AXBS</v>
      </c>
      <c r="G21" s="212"/>
      <c r="H21" s="213" t="s">
        <v>257</v>
      </c>
      <c r="I21" s="218" t="s">
        <v>702</v>
      </c>
      <c r="J21" s="220" t="str">
        <f t="shared" si="0"/>
        <v>RS03AXBS-LJ03A</v>
      </c>
      <c r="K21" s="218" t="s">
        <v>127</v>
      </c>
      <c r="L21" s="211"/>
      <c r="M21" s="218" t="s">
        <v>2952</v>
      </c>
      <c r="N21" s="227" t="str">
        <f t="shared" si="2"/>
        <v>RS03AXBS-LJ03A-10-IP6</v>
      </c>
    </row>
    <row r="22" spans="1:14" s="73" customFormat="1" ht="13.5" customHeight="1" x14ac:dyDescent="0.3">
      <c r="A22" s="219"/>
      <c r="B22" s="211" t="s">
        <v>57</v>
      </c>
      <c r="D22" s="257" t="s">
        <v>79</v>
      </c>
      <c r="E22" s="260" t="s">
        <v>703</v>
      </c>
      <c r="F22" s="212" t="str">
        <f t="shared" si="1"/>
        <v>RS03AXBS</v>
      </c>
      <c r="G22" s="261"/>
      <c r="H22" s="213" t="s">
        <v>257</v>
      </c>
      <c r="I22" s="218" t="s">
        <v>702</v>
      </c>
      <c r="J22" s="220" t="str">
        <f t="shared" si="0"/>
        <v>RS03AXBS-LJ03A</v>
      </c>
      <c r="K22" s="218" t="s">
        <v>128</v>
      </c>
      <c r="L22" s="211"/>
      <c r="M22" s="220" t="s">
        <v>2953</v>
      </c>
      <c r="N22" s="227" t="str">
        <f t="shared" si="2"/>
        <v>RS03AXBS-LJ03A-11-IP7</v>
      </c>
    </row>
    <row r="23" spans="1:14" s="73" customFormat="1" ht="13.5" customHeight="1" x14ac:dyDescent="0.3">
      <c r="A23" s="219"/>
      <c r="B23" s="211" t="s">
        <v>57</v>
      </c>
      <c r="C23" s="212"/>
      <c r="D23" s="257" t="s">
        <v>79</v>
      </c>
      <c r="E23" s="260" t="s">
        <v>703</v>
      </c>
      <c r="F23" s="212" t="str">
        <f t="shared" si="1"/>
        <v>RS03AXBS</v>
      </c>
      <c r="G23" s="247"/>
      <c r="H23" s="213" t="s">
        <v>257</v>
      </c>
      <c r="I23" s="218" t="s">
        <v>702</v>
      </c>
      <c r="J23" s="220" t="str">
        <f t="shared" si="0"/>
        <v>RS03AXBS-LJ03A</v>
      </c>
      <c r="K23" s="218" t="s">
        <v>129</v>
      </c>
      <c r="L23" s="211"/>
      <c r="M23" s="220" t="s">
        <v>2957</v>
      </c>
      <c r="N23" s="227" t="str">
        <f t="shared" si="2"/>
        <v>RS03AXBS-LJ03A-12-IP8</v>
      </c>
    </row>
    <row r="24" spans="1:14" s="73" customFormat="1" ht="13.5" customHeight="1" x14ac:dyDescent="0.3">
      <c r="A24" s="268"/>
      <c r="B24" s="249"/>
      <c r="C24" s="250"/>
      <c r="D24" s="249"/>
      <c r="E24" s="251"/>
      <c r="F24" s="250"/>
      <c r="G24" s="250"/>
      <c r="H24" s="252"/>
      <c r="I24" s="258"/>
      <c r="J24" s="253"/>
      <c r="K24" s="258"/>
      <c r="L24" s="269"/>
      <c r="M24" s="251"/>
      <c r="N24" s="256"/>
    </row>
    <row r="25" spans="1:14" s="73" customFormat="1" ht="13.5" customHeight="1" x14ac:dyDescent="0.3">
      <c r="A25" s="243" t="s">
        <v>579</v>
      </c>
      <c r="B25" s="211" t="s">
        <v>57</v>
      </c>
      <c r="C25" s="212" t="s">
        <v>2923</v>
      </c>
      <c r="D25" s="257" t="s">
        <v>79</v>
      </c>
      <c r="E25" s="260" t="s">
        <v>705</v>
      </c>
      <c r="F25" s="212" t="str">
        <f t="shared" ref="F25:F50" si="3">CONCATENATE(B25,D25,E25)</f>
        <v>RS03AXPS</v>
      </c>
      <c r="G25" s="212" t="s">
        <v>584</v>
      </c>
      <c r="H25" s="213" t="s">
        <v>320</v>
      </c>
      <c r="I25" s="218" t="s">
        <v>702</v>
      </c>
      <c r="J25" s="220" t="str">
        <f t="shared" ref="J25:J45" si="4">CONCATENATE(B25,D25,E25,"-",H25,I25)</f>
        <v>RS03AXPS-PC03A</v>
      </c>
      <c r="K25" s="218" t="s">
        <v>373</v>
      </c>
      <c r="L25" s="211"/>
      <c r="M25" s="220" t="s">
        <v>2943</v>
      </c>
      <c r="N25" s="227" t="str">
        <f t="shared" ref="N25:N50" si="5">CONCATENATE(B25,D25,E25,"-",H25,I25,"-",K25,"-",M25)</f>
        <v>RS03AXPS-PC03A-00-ENG</v>
      </c>
    </row>
    <row r="26" spans="1:14" s="73" customFormat="1" ht="13.5" customHeight="1" x14ac:dyDescent="0.3">
      <c r="A26" s="219"/>
      <c r="B26" s="211" t="s">
        <v>57</v>
      </c>
      <c r="C26" s="212"/>
      <c r="D26" s="257" t="s">
        <v>79</v>
      </c>
      <c r="E26" s="260" t="s">
        <v>705</v>
      </c>
      <c r="F26" s="212" t="str">
        <f t="shared" si="3"/>
        <v>RS03AXPS</v>
      </c>
      <c r="G26" s="212"/>
      <c r="H26" s="213" t="s">
        <v>320</v>
      </c>
      <c r="I26" s="218" t="s">
        <v>702</v>
      </c>
      <c r="J26" s="220" t="str">
        <f t="shared" si="4"/>
        <v>RS03AXPS-PC03A</v>
      </c>
      <c r="K26" s="218" t="s">
        <v>76</v>
      </c>
      <c r="L26" s="211"/>
      <c r="M26" s="220" t="s">
        <v>2944</v>
      </c>
      <c r="N26" s="227" t="str">
        <f t="shared" si="5"/>
        <v>RS03AXPS-PC03A-02-EP1</v>
      </c>
    </row>
    <row r="27" spans="1:14" s="73" customFormat="1" ht="13.5" customHeight="1" x14ac:dyDescent="0.3">
      <c r="A27" s="219"/>
      <c r="B27" s="211" t="s">
        <v>57</v>
      </c>
      <c r="C27" s="212"/>
      <c r="D27" s="257" t="s">
        <v>79</v>
      </c>
      <c r="E27" s="260" t="s">
        <v>705</v>
      </c>
      <c r="F27" s="212" t="str">
        <f t="shared" si="3"/>
        <v>RS03AXPS</v>
      </c>
      <c r="G27" s="212"/>
      <c r="H27" s="213" t="s">
        <v>320</v>
      </c>
      <c r="I27" s="218" t="s">
        <v>702</v>
      </c>
      <c r="J27" s="220" t="str">
        <f t="shared" si="4"/>
        <v>RS03AXPS-PC03A</v>
      </c>
      <c r="K27" s="218" t="s">
        <v>2954</v>
      </c>
      <c r="L27" s="211"/>
      <c r="M27" s="220" t="s">
        <v>2946</v>
      </c>
      <c r="N27" s="227" t="str">
        <f t="shared" si="5"/>
        <v>RS03AXPS-PC03A-04A-IP1</v>
      </c>
    </row>
    <row r="28" spans="1:14" s="73" customFormat="1" ht="13.5" customHeight="1" x14ac:dyDescent="0.3">
      <c r="A28" s="219"/>
      <c r="B28" s="211" t="s">
        <v>57</v>
      </c>
      <c r="C28" s="212"/>
      <c r="D28" s="257" t="s">
        <v>79</v>
      </c>
      <c r="E28" s="260" t="s">
        <v>705</v>
      </c>
      <c r="F28" s="212" t="str">
        <f t="shared" si="3"/>
        <v>RS03AXPS</v>
      </c>
      <c r="G28" s="212"/>
      <c r="H28" s="213" t="s">
        <v>320</v>
      </c>
      <c r="I28" s="218" t="s">
        <v>702</v>
      </c>
      <c r="J28" s="220" t="str">
        <f t="shared" si="4"/>
        <v>RS03AXPS-PC03A</v>
      </c>
      <c r="K28" s="218" t="s">
        <v>2955</v>
      </c>
      <c r="L28" s="211"/>
      <c r="M28" s="220" t="s">
        <v>2947</v>
      </c>
      <c r="N28" s="227" t="str">
        <f t="shared" si="5"/>
        <v>RS03AXPS-PC03A-04B-IP2</v>
      </c>
    </row>
    <row r="29" spans="1:14" s="73" customFormat="1" ht="13.5" customHeight="1" x14ac:dyDescent="0.3">
      <c r="A29" s="219"/>
      <c r="B29" s="211" t="s">
        <v>57</v>
      </c>
      <c r="C29" s="212"/>
      <c r="D29" s="257" t="s">
        <v>79</v>
      </c>
      <c r="E29" s="260" t="s">
        <v>705</v>
      </c>
      <c r="F29" s="212" t="str">
        <f t="shared" si="3"/>
        <v>RS03AXPS</v>
      </c>
      <c r="G29" s="212"/>
      <c r="H29" s="213" t="s">
        <v>320</v>
      </c>
      <c r="I29" s="218" t="s">
        <v>702</v>
      </c>
      <c r="J29" s="220" t="str">
        <f t="shared" si="4"/>
        <v>RS03AXPS-PC03A</v>
      </c>
      <c r="K29" s="218" t="s">
        <v>2985</v>
      </c>
      <c r="L29" s="211"/>
      <c r="M29" s="220" t="s">
        <v>2949</v>
      </c>
      <c r="N29" s="227" t="str">
        <f t="shared" si="5"/>
        <v>RS03AXPS-PC03A-04C-IP3</v>
      </c>
    </row>
    <row r="30" spans="1:14" s="73" customFormat="1" ht="13.5" customHeight="1" x14ac:dyDescent="0.3">
      <c r="A30" s="219"/>
      <c r="B30" s="211" t="s">
        <v>57</v>
      </c>
      <c r="C30" s="212"/>
      <c r="D30" s="257" t="s">
        <v>79</v>
      </c>
      <c r="E30" s="260" t="s">
        <v>705</v>
      </c>
      <c r="F30" s="212" t="str">
        <f t="shared" si="3"/>
        <v>RS03AXPS</v>
      </c>
      <c r="G30" s="212"/>
      <c r="H30" s="213" t="s">
        <v>320</v>
      </c>
      <c r="I30" s="218" t="s">
        <v>702</v>
      </c>
      <c r="J30" s="220" t="str">
        <f t="shared" si="4"/>
        <v>RS03AXPS-PC03A</v>
      </c>
      <c r="K30" s="218" t="s">
        <v>78</v>
      </c>
      <c r="L30" s="211"/>
      <c r="M30" s="220" t="s">
        <v>2964</v>
      </c>
      <c r="N30" s="227" t="str">
        <f t="shared" si="5"/>
        <v>RS03AXPS-PC03A-05-IP9</v>
      </c>
    </row>
    <row r="31" spans="1:14" s="73" customFormat="1" ht="13.5" customHeight="1" x14ac:dyDescent="0.3">
      <c r="A31" s="219"/>
      <c r="B31" s="211" t="s">
        <v>57</v>
      </c>
      <c r="C31" s="212"/>
      <c r="D31" s="257" t="s">
        <v>79</v>
      </c>
      <c r="E31" s="260" t="s">
        <v>705</v>
      </c>
      <c r="F31" s="212" t="str">
        <f t="shared" si="3"/>
        <v>RS03AXPS</v>
      </c>
      <c r="G31" s="212"/>
      <c r="H31" s="213" t="s">
        <v>320</v>
      </c>
      <c r="I31" s="218" t="s">
        <v>702</v>
      </c>
      <c r="J31" s="220" t="str">
        <f t="shared" si="4"/>
        <v>RS03AXPS-PC03A</v>
      </c>
      <c r="K31" s="218" t="s">
        <v>91</v>
      </c>
      <c r="L31" s="211"/>
      <c r="M31" s="220" t="s">
        <v>2963</v>
      </c>
      <c r="N31" s="227" t="str">
        <f t="shared" si="5"/>
        <v>RS03AXPS-PC03A-06-IP10</v>
      </c>
    </row>
    <row r="32" spans="1:14" s="73" customFormat="1" ht="13.5" customHeight="1" x14ac:dyDescent="0.3">
      <c r="A32" s="219"/>
      <c r="B32" s="211" t="s">
        <v>57</v>
      </c>
      <c r="C32" s="212"/>
      <c r="D32" s="257" t="s">
        <v>79</v>
      </c>
      <c r="E32" s="260" t="s">
        <v>705</v>
      </c>
      <c r="F32" s="212" t="str">
        <f t="shared" si="3"/>
        <v>RS03AXPS</v>
      </c>
      <c r="G32" s="261"/>
      <c r="H32" s="213" t="s">
        <v>320</v>
      </c>
      <c r="I32" s="218" t="s">
        <v>702</v>
      </c>
      <c r="J32" s="220" t="str">
        <f t="shared" si="4"/>
        <v>RS03AXPS-PC03A</v>
      </c>
      <c r="K32" s="218" t="s">
        <v>91</v>
      </c>
      <c r="L32" s="211"/>
      <c r="M32" s="220" t="s">
        <v>2986</v>
      </c>
      <c r="N32" s="227" t="str">
        <f t="shared" si="5"/>
        <v>RS03AXPS-PC03A-06-IP11</v>
      </c>
    </row>
    <row r="33" spans="1:14" s="73" customFormat="1" ht="13.5" customHeight="1" x14ac:dyDescent="0.3">
      <c r="A33" s="219"/>
      <c r="B33" s="211" t="s">
        <v>57</v>
      </c>
      <c r="C33" s="212"/>
      <c r="D33" s="257" t="s">
        <v>79</v>
      </c>
      <c r="E33" s="260" t="s">
        <v>705</v>
      </c>
      <c r="F33" s="212" t="str">
        <f t="shared" si="3"/>
        <v>RS03AXPS</v>
      </c>
      <c r="G33" s="247"/>
      <c r="H33" s="213" t="s">
        <v>320</v>
      </c>
      <c r="I33" s="218" t="s">
        <v>702</v>
      </c>
      <c r="J33" s="220" t="str">
        <f t="shared" si="4"/>
        <v>RS03AXPS-PC03A</v>
      </c>
      <c r="K33" s="218" t="s">
        <v>92</v>
      </c>
      <c r="L33" s="211"/>
      <c r="M33" s="220" t="s">
        <v>2965</v>
      </c>
      <c r="N33" s="227" t="str">
        <f t="shared" si="5"/>
        <v>RS03AXPS-PC03A-07-IP12</v>
      </c>
    </row>
    <row r="34" spans="1:14" s="73" customFormat="1" ht="13.5" customHeight="1" x14ac:dyDescent="0.3">
      <c r="A34" s="243"/>
      <c r="B34" s="211" t="s">
        <v>57</v>
      </c>
      <c r="C34" s="212"/>
      <c r="D34" s="257" t="s">
        <v>79</v>
      </c>
      <c r="E34" s="260" t="s">
        <v>705</v>
      </c>
      <c r="F34" s="212" t="str">
        <f t="shared" si="3"/>
        <v>RS03AXPS</v>
      </c>
      <c r="G34" s="212"/>
      <c r="H34" s="213" t="s">
        <v>320</v>
      </c>
      <c r="I34" s="218" t="s">
        <v>702</v>
      </c>
      <c r="J34" s="220" t="str">
        <f t="shared" si="4"/>
        <v>RS03AXPS-PC03A</v>
      </c>
      <c r="K34" s="218" t="s">
        <v>93</v>
      </c>
      <c r="L34" s="211"/>
      <c r="M34" s="218" t="s">
        <v>2957</v>
      </c>
      <c r="N34" s="227" t="str">
        <f t="shared" si="5"/>
        <v>RS03AXPS-PC03A-08-IP8</v>
      </c>
    </row>
    <row r="35" spans="1:14" s="73" customFormat="1" ht="13.5" customHeight="1" x14ac:dyDescent="0.3">
      <c r="A35" s="243"/>
      <c r="B35" s="211" t="s">
        <v>57</v>
      </c>
      <c r="C35" s="212"/>
      <c r="D35" s="257" t="s">
        <v>79</v>
      </c>
      <c r="E35" s="260" t="s">
        <v>705</v>
      </c>
      <c r="F35" s="212" t="str">
        <f t="shared" si="3"/>
        <v>RS03AXPS</v>
      </c>
      <c r="G35" s="212" t="s">
        <v>707</v>
      </c>
      <c r="H35" s="213" t="s">
        <v>436</v>
      </c>
      <c r="I35" s="218" t="s">
        <v>702</v>
      </c>
      <c r="J35" s="220" t="str">
        <f t="shared" si="4"/>
        <v>RS03AXPS-SC03A</v>
      </c>
      <c r="K35" s="218" t="s">
        <v>373</v>
      </c>
      <c r="L35" s="211"/>
      <c r="M35" s="218" t="s">
        <v>2943</v>
      </c>
      <c r="N35" s="227" t="str">
        <f t="shared" si="5"/>
        <v>RS03AXPS-SC03A-00-ENG</v>
      </c>
    </row>
    <row r="36" spans="1:14" s="73" customFormat="1" ht="13.5" customHeight="1" x14ac:dyDescent="0.3">
      <c r="A36" s="243"/>
      <c r="B36" s="211" t="s">
        <v>57</v>
      </c>
      <c r="C36" s="212"/>
      <c r="D36" s="257" t="s">
        <v>79</v>
      </c>
      <c r="E36" s="260" t="s">
        <v>705</v>
      </c>
      <c r="F36" s="212" t="str">
        <f t="shared" si="3"/>
        <v>RS03AXPS</v>
      </c>
      <c r="G36" s="212"/>
      <c r="H36" s="213" t="s">
        <v>436</v>
      </c>
      <c r="I36" s="218" t="s">
        <v>702</v>
      </c>
      <c r="J36" s="220" t="str">
        <f t="shared" si="4"/>
        <v>RS03AXPS-SC03A</v>
      </c>
      <c r="K36" s="218" t="s">
        <v>373</v>
      </c>
      <c r="L36" s="211"/>
      <c r="M36" s="218" t="s">
        <v>2958</v>
      </c>
      <c r="N36" s="227" t="str">
        <f t="shared" si="5"/>
        <v>RS03AXPS-SC03A-00-WINCH</v>
      </c>
    </row>
    <row r="37" spans="1:14" s="73" customFormat="1" ht="13.5" customHeight="1" x14ac:dyDescent="0.3">
      <c r="A37" s="243"/>
      <c r="B37" s="211" t="s">
        <v>57</v>
      </c>
      <c r="C37" s="212"/>
      <c r="D37" s="257" t="s">
        <v>79</v>
      </c>
      <c r="E37" s="260" t="s">
        <v>705</v>
      </c>
      <c r="F37" s="212" t="str">
        <f t="shared" si="3"/>
        <v>RS03AXPS</v>
      </c>
      <c r="G37" s="212"/>
      <c r="H37" s="213" t="s">
        <v>436</v>
      </c>
      <c r="I37" s="218" t="s">
        <v>702</v>
      </c>
      <c r="J37" s="220" t="str">
        <f t="shared" si="4"/>
        <v>RS03AXPS-SC03A</v>
      </c>
      <c r="K37" s="218" t="s">
        <v>77</v>
      </c>
      <c r="L37" s="211"/>
      <c r="M37" s="218" t="s">
        <v>2944</v>
      </c>
      <c r="N37" s="227" t="str">
        <f t="shared" si="5"/>
        <v>RS03AXPS-SC03A-04-EP1</v>
      </c>
    </row>
    <row r="38" spans="1:14" s="73" customFormat="1" ht="13.5" customHeight="1" x14ac:dyDescent="0.3">
      <c r="A38" s="243"/>
      <c r="B38" s="211" t="s">
        <v>57</v>
      </c>
      <c r="C38" s="212"/>
      <c r="D38" s="257" t="s">
        <v>79</v>
      </c>
      <c r="E38" s="260" t="s">
        <v>705</v>
      </c>
      <c r="F38" s="212" t="str">
        <f t="shared" si="3"/>
        <v>RS03AXPS</v>
      </c>
      <c r="G38" s="247"/>
      <c r="H38" s="213" t="s">
        <v>436</v>
      </c>
      <c r="I38" s="218" t="s">
        <v>702</v>
      </c>
      <c r="J38" s="220" t="str">
        <f t="shared" si="4"/>
        <v>RS03AXPS-SC03A</v>
      </c>
      <c r="K38" s="218" t="s">
        <v>78</v>
      </c>
      <c r="L38" s="211"/>
      <c r="M38" s="218" t="s">
        <v>2946</v>
      </c>
      <c r="N38" s="227" t="str">
        <f t="shared" si="5"/>
        <v>RS03AXPS-SC03A-05-IP1</v>
      </c>
    </row>
    <row r="39" spans="1:14" s="73" customFormat="1" ht="13.5" customHeight="1" x14ac:dyDescent="0.3">
      <c r="A39" s="243"/>
      <c r="B39" s="211" t="s">
        <v>57</v>
      </c>
      <c r="C39" s="212"/>
      <c r="D39" s="257" t="s">
        <v>79</v>
      </c>
      <c r="E39" s="260" t="s">
        <v>705</v>
      </c>
      <c r="F39" s="212" t="str">
        <f t="shared" si="3"/>
        <v>RS03AXPS</v>
      </c>
      <c r="G39" s="212"/>
      <c r="H39" s="213" t="s">
        <v>436</v>
      </c>
      <c r="I39" s="218" t="s">
        <v>702</v>
      </c>
      <c r="J39" s="220" t="str">
        <f t="shared" si="4"/>
        <v>RS03AXPS-SC03A</v>
      </c>
      <c r="K39" s="218" t="s">
        <v>2959</v>
      </c>
      <c r="L39" s="211"/>
      <c r="M39" s="218" t="s">
        <v>2947</v>
      </c>
      <c r="N39" s="227" t="str">
        <f t="shared" si="5"/>
        <v>RS03AXPS-SC03A-BRAKE-IP2</v>
      </c>
    </row>
    <row r="40" spans="1:14" s="73" customFormat="1" ht="13.5" customHeight="1" x14ac:dyDescent="0.3">
      <c r="A40" s="243"/>
      <c r="B40" s="211" t="s">
        <v>57</v>
      </c>
      <c r="C40" s="212"/>
      <c r="D40" s="257" t="s">
        <v>79</v>
      </c>
      <c r="E40" s="260" t="s">
        <v>705</v>
      </c>
      <c r="F40" s="212" t="str">
        <f t="shared" si="3"/>
        <v>RS03AXPS</v>
      </c>
      <c r="G40" s="212"/>
      <c r="H40" s="213" t="s">
        <v>436</v>
      </c>
      <c r="I40" s="218" t="s">
        <v>702</v>
      </c>
      <c r="J40" s="220" t="str">
        <f t="shared" si="4"/>
        <v>RS03AXPS-SC03A</v>
      </c>
      <c r="K40" s="218" t="s">
        <v>2960</v>
      </c>
      <c r="L40" s="211"/>
      <c r="M40" s="218" t="s">
        <v>2945</v>
      </c>
      <c r="N40" s="227" t="str">
        <f t="shared" si="5"/>
        <v>RS03AXPS-SC03A-VFD-EP2</v>
      </c>
    </row>
    <row r="41" spans="1:14" s="73" customFormat="1" ht="13.5" customHeight="1" x14ac:dyDescent="0.3">
      <c r="A41" s="243"/>
      <c r="B41" s="211" t="s">
        <v>57</v>
      </c>
      <c r="C41" s="212"/>
      <c r="D41" s="257" t="s">
        <v>79</v>
      </c>
      <c r="E41" s="260" t="s">
        <v>705</v>
      </c>
      <c r="F41" s="212" t="str">
        <f t="shared" si="3"/>
        <v>RS03AXPS</v>
      </c>
      <c r="G41" s="212" t="s">
        <v>2993</v>
      </c>
      <c r="H41" s="213" t="s">
        <v>340</v>
      </c>
      <c r="I41" s="218" t="s">
        <v>702</v>
      </c>
      <c r="J41" s="220" t="str">
        <f>CONCATENATE(B41,D41,E41,"-",H41,I41)</f>
        <v>RS03AXPS-SF03A</v>
      </c>
      <c r="K41" s="218" t="s">
        <v>373</v>
      </c>
      <c r="L41" s="211"/>
      <c r="M41" s="218" t="s">
        <v>2943</v>
      </c>
      <c r="N41" s="227" t="str">
        <f t="shared" si="5"/>
        <v>RS03AXPS-SF03A-00-ENG</v>
      </c>
    </row>
    <row r="42" spans="1:14" s="73" customFormat="1" ht="13.5" customHeight="1" x14ac:dyDescent="0.3">
      <c r="A42" s="243"/>
      <c r="B42" s="211" t="s">
        <v>57</v>
      </c>
      <c r="C42" s="212"/>
      <c r="D42" s="257" t="s">
        <v>79</v>
      </c>
      <c r="E42" s="260" t="s">
        <v>705</v>
      </c>
      <c r="F42" s="212" t="str">
        <f t="shared" si="3"/>
        <v>RS03AXPS</v>
      </c>
      <c r="G42" s="212"/>
      <c r="H42" s="213" t="s">
        <v>340</v>
      </c>
      <c r="I42" s="218" t="s">
        <v>702</v>
      </c>
      <c r="J42" s="220" t="str">
        <f>CONCATENATE(B42,D42,E42,"-",H42,I42)</f>
        <v>RS03AXPS-SF03A</v>
      </c>
      <c r="K42" s="218" t="s">
        <v>2961</v>
      </c>
      <c r="L42" s="211"/>
      <c r="M42" s="213" t="s">
        <v>2946</v>
      </c>
      <c r="N42" s="227" t="str">
        <f t="shared" si="5"/>
        <v>RS03AXPS-SF03A-02A-IP1</v>
      </c>
    </row>
    <row r="43" spans="1:14" s="73" customFormat="1" ht="13.5" customHeight="1" x14ac:dyDescent="0.3">
      <c r="A43" s="243"/>
      <c r="B43" s="211" t="s">
        <v>57</v>
      </c>
      <c r="C43" s="212"/>
      <c r="D43" s="257" t="s">
        <v>79</v>
      </c>
      <c r="E43" s="260" t="s">
        <v>705</v>
      </c>
      <c r="F43" s="212" t="str">
        <f t="shared" si="3"/>
        <v>RS03AXPS</v>
      </c>
      <c r="G43" s="212"/>
      <c r="H43" s="213" t="s">
        <v>340</v>
      </c>
      <c r="I43" s="218" t="s">
        <v>702</v>
      </c>
      <c r="J43" s="220" t="str">
        <f t="shared" si="4"/>
        <v>RS03AXPS-SF03A</v>
      </c>
      <c r="K43" s="218" t="s">
        <v>2962</v>
      </c>
      <c r="L43" s="211"/>
      <c r="M43" s="213" t="s">
        <v>2949</v>
      </c>
      <c r="N43" s="227" t="str">
        <f t="shared" si="5"/>
        <v>RS03AXPS-SF03A-02D-IP3</v>
      </c>
    </row>
    <row r="44" spans="1:14" s="73" customFormat="1" ht="13.5" customHeight="1" x14ac:dyDescent="0.3">
      <c r="A44" s="243"/>
      <c r="B44" s="211" t="s">
        <v>57</v>
      </c>
      <c r="C44" s="212"/>
      <c r="D44" s="257" t="s">
        <v>79</v>
      </c>
      <c r="E44" s="260" t="s">
        <v>705</v>
      </c>
      <c r="F44" s="212" t="str">
        <f t="shared" si="3"/>
        <v>RS03AXPS</v>
      </c>
      <c r="G44" s="212"/>
      <c r="H44" s="213" t="s">
        <v>340</v>
      </c>
      <c r="I44" s="218" t="s">
        <v>702</v>
      </c>
      <c r="J44" s="220" t="str">
        <f t="shared" si="4"/>
        <v>RS03AXPS-SF03A</v>
      </c>
      <c r="K44" s="218" t="s">
        <v>79</v>
      </c>
      <c r="L44" s="211"/>
      <c r="M44" s="220" t="s">
        <v>2963</v>
      </c>
      <c r="N44" s="227" t="str">
        <f t="shared" si="5"/>
        <v>RS03AXPS-SF03A-03-IP10</v>
      </c>
    </row>
    <row r="45" spans="1:14" s="73" customFormat="1" ht="13.5" customHeight="1" x14ac:dyDescent="0.3">
      <c r="A45" s="243"/>
      <c r="B45" s="211" t="s">
        <v>57</v>
      </c>
      <c r="C45" s="212"/>
      <c r="D45" s="257" t="s">
        <v>79</v>
      </c>
      <c r="E45" s="260" t="s">
        <v>705</v>
      </c>
      <c r="F45" s="212" t="str">
        <f t="shared" si="3"/>
        <v>RS03AXPS</v>
      </c>
      <c r="G45" s="212"/>
      <c r="H45" s="213" t="s">
        <v>340</v>
      </c>
      <c r="I45" s="218" t="s">
        <v>702</v>
      </c>
      <c r="J45" s="220" t="str">
        <f t="shared" si="4"/>
        <v>RS03AXPS-SF03A</v>
      </c>
      <c r="K45" s="218" t="s">
        <v>702</v>
      </c>
      <c r="L45" s="211"/>
      <c r="M45" s="220" t="s">
        <v>2953</v>
      </c>
      <c r="N45" s="227" t="str">
        <f t="shared" si="5"/>
        <v>RS03AXPS-SF03A-03A-IP7</v>
      </c>
    </row>
    <row r="46" spans="1:14" s="73" customFormat="1" ht="13.5" customHeight="1" x14ac:dyDescent="0.3">
      <c r="A46" s="243"/>
      <c r="B46" s="211" t="s">
        <v>57</v>
      </c>
      <c r="C46" s="212"/>
      <c r="D46" s="257" t="s">
        <v>79</v>
      </c>
      <c r="E46" s="260" t="s">
        <v>705</v>
      </c>
      <c r="F46" s="212" t="str">
        <f t="shared" si="3"/>
        <v>RS03AXPS</v>
      </c>
      <c r="G46" s="212"/>
      <c r="H46" s="213" t="s">
        <v>340</v>
      </c>
      <c r="I46" s="218" t="s">
        <v>702</v>
      </c>
      <c r="J46" s="220" t="str">
        <f>CONCATENATE(B46,D46,E46,"-",H46,I46)</f>
        <v>RS03AXPS-SF03A</v>
      </c>
      <c r="K46" s="218" t="s">
        <v>713</v>
      </c>
      <c r="L46" s="211"/>
      <c r="M46" s="220" t="s">
        <v>2957</v>
      </c>
      <c r="N46" s="227" t="str">
        <f t="shared" si="5"/>
        <v>RS03AXPS-SF03A-03B-IP8</v>
      </c>
    </row>
    <row r="47" spans="1:14" s="73" customFormat="1" ht="13.5" customHeight="1" x14ac:dyDescent="0.3">
      <c r="A47" s="219"/>
      <c r="B47" s="211" t="s">
        <v>57</v>
      </c>
      <c r="C47" s="212"/>
      <c r="D47" s="257" t="s">
        <v>79</v>
      </c>
      <c r="E47" s="260" t="s">
        <v>705</v>
      </c>
      <c r="F47" s="212" t="str">
        <f t="shared" si="3"/>
        <v>RS03AXPS</v>
      </c>
      <c r="G47" s="261"/>
      <c r="H47" s="213" t="s">
        <v>340</v>
      </c>
      <c r="I47" s="218" t="s">
        <v>702</v>
      </c>
      <c r="J47" s="220" t="str">
        <f>CONCATENATE(B47,D47,E47,"-",H47,I47)</f>
        <v>RS03AXPS-SF03A</v>
      </c>
      <c r="K47" s="218" t="s">
        <v>727</v>
      </c>
      <c r="L47" s="211"/>
      <c r="M47" s="220" t="s">
        <v>2964</v>
      </c>
      <c r="N47" s="227" t="str">
        <f t="shared" si="5"/>
        <v>RS03AXPS-SF03A-03C-IP9</v>
      </c>
    </row>
    <row r="48" spans="1:14" s="73" customFormat="1" ht="13.5" customHeight="1" x14ac:dyDescent="0.3">
      <c r="A48" s="219"/>
      <c r="B48" s="211" t="s">
        <v>57</v>
      </c>
      <c r="C48" s="212"/>
      <c r="D48" s="257" t="s">
        <v>79</v>
      </c>
      <c r="E48" s="260" t="s">
        <v>705</v>
      </c>
      <c r="F48" s="212" t="str">
        <f t="shared" si="3"/>
        <v>RS03AXPS</v>
      </c>
      <c r="G48" s="261"/>
      <c r="H48" s="213" t="s">
        <v>340</v>
      </c>
      <c r="I48" s="218" t="s">
        <v>702</v>
      </c>
      <c r="J48" s="220" t="str">
        <f>CONCATENATE(B48,D48,E48,"-",H48,I48)</f>
        <v>RS03AXPS-SF03A</v>
      </c>
      <c r="K48" s="218" t="s">
        <v>2954</v>
      </c>
      <c r="L48" s="211"/>
      <c r="M48" s="220" t="s">
        <v>2965</v>
      </c>
      <c r="N48" s="227" t="str">
        <f t="shared" si="5"/>
        <v>RS03AXPS-SF03A-04A-IP12</v>
      </c>
    </row>
    <row r="49" spans="1:14" s="73" customFormat="1" ht="13.5" customHeight="1" x14ac:dyDescent="0.3">
      <c r="A49" s="219"/>
      <c r="B49" s="211" t="s">
        <v>57</v>
      </c>
      <c r="C49" s="212"/>
      <c r="D49" s="257" t="s">
        <v>79</v>
      </c>
      <c r="E49" s="260" t="s">
        <v>705</v>
      </c>
      <c r="F49" s="212" t="str">
        <f t="shared" si="3"/>
        <v>RS03AXPS</v>
      </c>
      <c r="G49" s="261"/>
      <c r="H49" s="213" t="s">
        <v>340</v>
      </c>
      <c r="I49" s="218" t="s">
        <v>702</v>
      </c>
      <c r="J49" s="220" t="str">
        <f>CONCATENATE(B49,D49,E49,"-",H49,I49)</f>
        <v>RS03AXPS-SF03A</v>
      </c>
      <c r="K49" s="218" t="s">
        <v>2955</v>
      </c>
      <c r="L49" s="211"/>
      <c r="M49" s="220" t="s">
        <v>2966</v>
      </c>
      <c r="N49" s="227" t="str">
        <f t="shared" si="5"/>
        <v>RS03AXPS-SF03A-04B-IP13</v>
      </c>
    </row>
    <row r="50" spans="1:14" s="73" customFormat="1" ht="13.5" customHeight="1" x14ac:dyDescent="0.3">
      <c r="A50" s="219"/>
      <c r="B50" s="211" t="s">
        <v>57</v>
      </c>
      <c r="C50" s="212"/>
      <c r="D50" s="257" t="s">
        <v>79</v>
      </c>
      <c r="E50" s="260" t="s">
        <v>705</v>
      </c>
      <c r="F50" s="212" t="str">
        <f t="shared" si="3"/>
        <v>RS03AXPS</v>
      </c>
      <c r="G50" s="247"/>
      <c r="H50" s="213" t="s">
        <v>340</v>
      </c>
      <c r="I50" s="218" t="s">
        <v>702</v>
      </c>
      <c r="J50" s="220" t="str">
        <f>CONCATENATE(B50,D50,E50,"-",H50,I50)</f>
        <v>RS03AXPS-SF03A</v>
      </c>
      <c r="K50" s="218" t="s">
        <v>2967</v>
      </c>
      <c r="L50" s="211"/>
      <c r="M50" s="220" t="s">
        <v>2968</v>
      </c>
      <c r="N50" s="227" t="str">
        <f t="shared" si="5"/>
        <v>RS03AXPS-SF03A-04F-IP15</v>
      </c>
    </row>
    <row r="51" spans="1:14" s="73" customFormat="1" ht="13.5" customHeight="1" x14ac:dyDescent="0.3">
      <c r="A51" s="268"/>
      <c r="B51" s="249"/>
      <c r="C51" s="250"/>
      <c r="D51" s="249"/>
      <c r="E51" s="251"/>
      <c r="F51" s="250"/>
      <c r="G51" s="250"/>
      <c r="H51" s="252"/>
      <c r="I51" s="258"/>
      <c r="J51" s="253"/>
      <c r="K51" s="258"/>
      <c r="L51" s="269"/>
      <c r="M51" s="251"/>
      <c r="N51" s="256"/>
    </row>
    <row r="52" spans="1:14" s="73" customFormat="1" ht="13.5" customHeight="1" x14ac:dyDescent="0.3">
      <c r="A52" s="243" t="s">
        <v>579</v>
      </c>
      <c r="B52" s="211" t="s">
        <v>57</v>
      </c>
      <c r="C52" s="174" t="s">
        <v>254</v>
      </c>
      <c r="D52" s="257" t="s">
        <v>79</v>
      </c>
      <c r="E52" s="260" t="s">
        <v>710</v>
      </c>
      <c r="F52" s="212" t="str">
        <f>CONCATENATE(B52,D52,E52)</f>
        <v>RS03AXPD</v>
      </c>
      <c r="G52" s="261" t="s">
        <v>2994</v>
      </c>
      <c r="H52" s="213" t="s">
        <v>437</v>
      </c>
      <c r="I52" s="218" t="s">
        <v>702</v>
      </c>
      <c r="J52" s="220" t="str">
        <f>CONCATENATE(B52,D52,E52,"-",H52,I52)</f>
        <v>RS03AXPD-PD03A</v>
      </c>
      <c r="K52" s="218" t="s">
        <v>373</v>
      </c>
      <c r="L52" s="211"/>
      <c r="M52" s="220" t="s">
        <v>2943</v>
      </c>
      <c r="N52" s="227" t="str">
        <f>CONCATENATE(B52,D52,E52,"-",H52,I52,"-",K52,"-",M52)</f>
        <v>RS03AXPD-PD03A-00-ENG</v>
      </c>
    </row>
    <row r="53" spans="1:14" s="73" customFormat="1" ht="13.5" customHeight="1" x14ac:dyDescent="0.3">
      <c r="A53" s="268"/>
      <c r="B53" s="249"/>
      <c r="C53" s="250"/>
      <c r="D53" s="249"/>
      <c r="E53" s="251"/>
      <c r="F53" s="250"/>
      <c r="G53" s="250"/>
      <c r="H53" s="252"/>
      <c r="I53" s="258"/>
      <c r="J53" s="253"/>
      <c r="K53" s="258"/>
      <c r="L53" s="269"/>
      <c r="M53" s="251"/>
      <c r="N53" s="256"/>
    </row>
    <row r="54" spans="1:14" s="73" customFormat="1" ht="13.5" customHeight="1" x14ac:dyDescent="0.3">
      <c r="A54" s="243" t="s">
        <v>579</v>
      </c>
      <c r="B54" s="211" t="s">
        <v>57</v>
      </c>
      <c r="C54" s="212" t="s">
        <v>3004</v>
      </c>
      <c r="D54" s="257" t="s">
        <v>79</v>
      </c>
      <c r="E54" s="260" t="s">
        <v>2644</v>
      </c>
      <c r="F54" s="212" t="str">
        <f t="shared" ref="F54:F61" si="6">CONCATENATE(B54,D54,E54)</f>
        <v>RS03AXSM</v>
      </c>
      <c r="G54" s="212" t="s">
        <v>2995</v>
      </c>
      <c r="H54" s="213" t="s">
        <v>439</v>
      </c>
      <c r="I54" s="218" t="s">
        <v>713</v>
      </c>
      <c r="J54" s="220" t="str">
        <f>CONCATENATE(B54,D54,E54,"-",H54,I54)</f>
        <v>RS03AXSM-PN03B</v>
      </c>
      <c r="K54" s="218" t="s">
        <v>3005</v>
      </c>
      <c r="L54" s="211"/>
      <c r="M54" s="218" t="s">
        <v>2936</v>
      </c>
      <c r="N54" s="227" t="str">
        <f>CONCATENATE(B54,D54,E54,"-",H54,I54,"-",K54,"-",M54)</f>
        <v>RS03AXSM-PN03B-PN3B-LVPS</v>
      </c>
    </row>
    <row r="55" spans="1:14" s="73" customFormat="1" ht="13.5" customHeight="1" x14ac:dyDescent="0.3">
      <c r="A55" s="243"/>
      <c r="B55" s="211" t="s">
        <v>57</v>
      </c>
      <c r="C55" s="212"/>
      <c r="D55" s="257" t="s">
        <v>79</v>
      </c>
      <c r="E55" s="260" t="s">
        <v>2644</v>
      </c>
      <c r="F55" s="212" t="str">
        <f t="shared" si="6"/>
        <v>RS03AXSM</v>
      </c>
      <c r="G55" s="247"/>
      <c r="H55" s="213" t="s">
        <v>439</v>
      </c>
      <c r="I55" s="218" t="s">
        <v>713</v>
      </c>
      <c r="J55" s="220" t="str">
        <f t="shared" ref="J55:J61" si="7">CONCATENATE(B55,D55,E55,"-",H55,I55)</f>
        <v>RS03AXSM-PN03B</v>
      </c>
      <c r="K55" s="218" t="s">
        <v>3005</v>
      </c>
      <c r="L55" s="211"/>
      <c r="M55" s="218" t="s">
        <v>2938</v>
      </c>
      <c r="N55" s="227" t="str">
        <f t="shared" ref="N55:N61" si="8">CONCATENATE(B55,D55,E55,"-",H55,I55,"-",K55,"-",M55)</f>
        <v>RS03AXSM-PN03B-PN3B-PRI</v>
      </c>
    </row>
    <row r="56" spans="1:14" s="73" customFormat="1" ht="13.5" customHeight="1" x14ac:dyDescent="0.3">
      <c r="A56" s="243"/>
      <c r="B56" s="211" t="s">
        <v>57</v>
      </c>
      <c r="C56" s="212"/>
      <c r="D56" s="257" t="s">
        <v>79</v>
      </c>
      <c r="E56" s="260" t="s">
        <v>2644</v>
      </c>
      <c r="F56" s="212" t="str">
        <f t="shared" si="6"/>
        <v>RS03AXSM</v>
      </c>
      <c r="G56" s="212"/>
      <c r="H56" s="213" t="s">
        <v>439</v>
      </c>
      <c r="I56" s="218" t="s">
        <v>713</v>
      </c>
      <c r="J56" s="220" t="str">
        <f t="shared" si="7"/>
        <v>RS03AXSM-PN03B</v>
      </c>
      <c r="K56" s="218" t="s">
        <v>3005</v>
      </c>
      <c r="L56" s="211"/>
      <c r="M56" s="218" t="s">
        <v>2939</v>
      </c>
      <c r="N56" s="227" t="str">
        <f t="shared" si="8"/>
        <v>RS03AXSM-PN03B-PN3B-SP1</v>
      </c>
    </row>
    <row r="57" spans="1:14" s="73" customFormat="1" ht="13.5" customHeight="1" x14ac:dyDescent="0.3">
      <c r="A57" s="243"/>
      <c r="B57" s="211" t="s">
        <v>57</v>
      </c>
      <c r="C57" s="212"/>
      <c r="D57" s="257" t="s">
        <v>79</v>
      </c>
      <c r="E57" s="260" t="s">
        <v>2644</v>
      </c>
      <c r="F57" s="212" t="str">
        <f t="shared" si="6"/>
        <v>RS03AXSM</v>
      </c>
      <c r="G57" s="212"/>
      <c r="H57" s="213" t="s">
        <v>439</v>
      </c>
      <c r="I57" s="218" t="s">
        <v>713</v>
      </c>
      <c r="J57" s="220" t="str">
        <f t="shared" si="7"/>
        <v>RS03AXSM-PN03B</v>
      </c>
      <c r="K57" s="218" t="s">
        <v>3005</v>
      </c>
      <c r="L57" s="211"/>
      <c r="M57" s="218" t="s">
        <v>2940</v>
      </c>
      <c r="N57" s="227" t="str">
        <f t="shared" si="8"/>
        <v>RS03AXSM-PN03B-PN3B-SP2</v>
      </c>
    </row>
    <row r="58" spans="1:14" s="73" customFormat="1" ht="13.5" customHeight="1" x14ac:dyDescent="0.3">
      <c r="A58" s="243"/>
      <c r="B58" s="211" t="s">
        <v>57</v>
      </c>
      <c r="C58" s="212"/>
      <c r="D58" s="257" t="s">
        <v>79</v>
      </c>
      <c r="E58" s="260" t="s">
        <v>2644</v>
      </c>
      <c r="F58" s="212" t="str">
        <f t="shared" si="6"/>
        <v>RS03AXSM</v>
      </c>
      <c r="G58" s="247"/>
      <c r="H58" s="213" t="s">
        <v>439</v>
      </c>
      <c r="I58" s="218" t="s">
        <v>713</v>
      </c>
      <c r="J58" s="220" t="str">
        <f t="shared" si="7"/>
        <v>RS03AXSM-PN03B</v>
      </c>
      <c r="K58" s="218" t="s">
        <v>3005</v>
      </c>
      <c r="L58" s="211"/>
      <c r="M58" s="218" t="s">
        <v>2941</v>
      </c>
      <c r="N58" s="227" t="str">
        <f t="shared" si="8"/>
        <v>RS03AXSM-PN03B-PN3B-SP3</v>
      </c>
    </row>
    <row r="59" spans="1:14" s="73" customFormat="1" ht="13.5" customHeight="1" x14ac:dyDescent="0.3">
      <c r="A59" s="243"/>
      <c r="B59" s="211" t="s">
        <v>57</v>
      </c>
      <c r="C59" s="212"/>
      <c r="D59" s="257" t="s">
        <v>79</v>
      </c>
      <c r="E59" s="260" t="s">
        <v>2644</v>
      </c>
      <c r="F59" s="212" t="str">
        <f t="shared" si="6"/>
        <v>RS03AXSM</v>
      </c>
      <c r="G59" s="247"/>
      <c r="H59" s="213" t="s">
        <v>439</v>
      </c>
      <c r="I59" s="218" t="s">
        <v>713</v>
      </c>
      <c r="J59" s="220" t="str">
        <f t="shared" si="7"/>
        <v>RS03AXSM-PN03B</v>
      </c>
      <c r="K59" s="218" t="s">
        <v>3005</v>
      </c>
      <c r="L59" s="211"/>
      <c r="M59" s="218" t="s">
        <v>3006</v>
      </c>
      <c r="N59" s="227" t="str">
        <f t="shared" si="8"/>
        <v>RS03AXSM-PN03B-PN3B-SP4</v>
      </c>
    </row>
    <row r="60" spans="1:14" s="73" customFormat="1" ht="13.5" customHeight="1" x14ac:dyDescent="0.3">
      <c r="A60" s="243"/>
      <c r="B60" s="211" t="s">
        <v>57</v>
      </c>
      <c r="C60" s="212"/>
      <c r="D60" s="257" t="s">
        <v>79</v>
      </c>
      <c r="E60" s="260" t="s">
        <v>2644</v>
      </c>
      <c r="F60" s="212" t="str">
        <f t="shared" si="6"/>
        <v>RS03AXSM</v>
      </c>
      <c r="G60" s="247"/>
      <c r="H60" s="213" t="s">
        <v>439</v>
      </c>
      <c r="I60" s="218" t="s">
        <v>713</v>
      </c>
      <c r="J60" s="220" t="str">
        <f t="shared" si="7"/>
        <v>RS03AXSM-PN03B</v>
      </c>
      <c r="K60" s="218" t="s">
        <v>3005</v>
      </c>
      <c r="L60" s="211"/>
      <c r="M60" s="218" t="s">
        <v>3007</v>
      </c>
      <c r="N60" s="227" t="str">
        <f t="shared" si="8"/>
        <v>RS03AXSM-PN03B-PN3B-SP5</v>
      </c>
    </row>
    <row r="61" spans="1:14" s="73" customFormat="1" ht="13.5" customHeight="1" x14ac:dyDescent="0.3">
      <c r="A61" s="243"/>
      <c r="B61" s="211" t="s">
        <v>57</v>
      </c>
      <c r="C61" s="212"/>
      <c r="D61" s="257" t="s">
        <v>79</v>
      </c>
      <c r="E61" s="260" t="s">
        <v>2644</v>
      </c>
      <c r="F61" s="212" t="str">
        <f t="shared" si="6"/>
        <v>RS03AXSM</v>
      </c>
      <c r="G61" s="247"/>
      <c r="H61" s="213" t="s">
        <v>439</v>
      </c>
      <c r="I61" s="218" t="s">
        <v>713</v>
      </c>
      <c r="J61" s="220" t="str">
        <f t="shared" si="7"/>
        <v>RS03AXSM-PN03B</v>
      </c>
      <c r="K61" s="218" t="s">
        <v>3005</v>
      </c>
      <c r="L61" s="211"/>
      <c r="M61" s="218" t="s">
        <v>3008</v>
      </c>
      <c r="N61" s="227" t="str">
        <f t="shared" si="8"/>
        <v>RS03AXSM-PN03B-PN3B-SP6</v>
      </c>
    </row>
    <row r="62" spans="1:14" s="73" customFormat="1" ht="13.5" customHeight="1" x14ac:dyDescent="0.3">
      <c r="A62" s="268"/>
      <c r="B62" s="249"/>
      <c r="C62" s="250"/>
      <c r="D62" s="249"/>
      <c r="E62" s="251"/>
      <c r="F62" s="250"/>
      <c r="G62" s="250"/>
      <c r="H62" s="252"/>
      <c r="I62" s="258"/>
      <c r="J62" s="253"/>
      <c r="K62" s="258"/>
      <c r="L62" s="269"/>
      <c r="M62" s="251"/>
      <c r="N62" s="256"/>
    </row>
    <row r="63" spans="1:14" s="73" customFormat="1" ht="13.5" customHeight="1" x14ac:dyDescent="0.3">
      <c r="A63" s="243" t="s">
        <v>579</v>
      </c>
      <c r="B63" s="211" t="s">
        <v>57</v>
      </c>
      <c r="C63" s="212" t="s">
        <v>2996</v>
      </c>
      <c r="D63" s="257" t="s">
        <v>79</v>
      </c>
      <c r="E63" s="260" t="s">
        <v>712</v>
      </c>
      <c r="F63" s="212" t="str">
        <f>CONCATENATE(B63,D63,E63)</f>
        <v>RS03ASHS</v>
      </c>
      <c r="G63" s="212" t="s">
        <v>2997</v>
      </c>
      <c r="H63" s="213" t="s">
        <v>207</v>
      </c>
      <c r="I63" s="218" t="s">
        <v>713</v>
      </c>
      <c r="J63" s="220" t="str">
        <f>CONCATENATE(B63,D63,E63,"-",H63,I63)</f>
        <v>RS03ASHS-MJ03B</v>
      </c>
      <c r="K63" s="218" t="s">
        <v>373</v>
      </c>
      <c r="L63" s="211"/>
      <c r="M63" s="218" t="s">
        <v>2943</v>
      </c>
      <c r="N63" s="227" t="str">
        <f>CONCATENATE(B63,D63,E63,"-",H63,I63,"-",K63,"-",M63)</f>
        <v>RS03ASHS-MJ03B-00-ENG</v>
      </c>
    </row>
    <row r="64" spans="1:14" s="73" customFormat="1" ht="13.5" customHeight="1" x14ac:dyDescent="0.3">
      <c r="A64" s="243"/>
      <c r="B64" s="211" t="s">
        <v>57</v>
      </c>
      <c r="C64" s="212"/>
      <c r="D64" s="257" t="s">
        <v>79</v>
      </c>
      <c r="E64" s="260" t="s">
        <v>712</v>
      </c>
      <c r="F64" s="212" t="str">
        <f>CONCATENATE(B64,D64,E64)</f>
        <v>RS03ASHS</v>
      </c>
      <c r="G64" s="212"/>
      <c r="H64" s="213" t="s">
        <v>207</v>
      </c>
      <c r="I64" s="218" t="s">
        <v>713</v>
      </c>
      <c r="J64" s="220" t="str">
        <f>CONCATENATE(B64,D64,E64,"-",H64,I64)</f>
        <v>RS03ASHS-MJ03B</v>
      </c>
      <c r="K64" s="218" t="s">
        <v>78</v>
      </c>
      <c r="L64" s="211"/>
      <c r="M64" s="218" t="s">
        <v>2946</v>
      </c>
      <c r="N64" s="227" t="str">
        <f>CONCATENATE(B64,D64,E64,"-",H64,I64,"-",K64,"-",M64)</f>
        <v>RS03ASHS-MJ03B-05-IP1</v>
      </c>
    </row>
    <row r="65" spans="1:14" s="73" customFormat="1" ht="13.5" customHeight="1" x14ac:dyDescent="0.3">
      <c r="A65" s="243"/>
      <c r="B65" s="211" t="s">
        <v>57</v>
      </c>
      <c r="C65" s="212"/>
      <c r="D65" s="257" t="s">
        <v>79</v>
      </c>
      <c r="E65" s="260" t="s">
        <v>712</v>
      </c>
      <c r="F65" s="212" t="str">
        <f>CONCATENATE(B65,D65,E65)</f>
        <v>RS03ASHS</v>
      </c>
      <c r="G65" s="212"/>
      <c r="H65" s="213" t="s">
        <v>207</v>
      </c>
      <c r="I65" s="218" t="s">
        <v>713</v>
      </c>
      <c r="J65" s="220" t="str">
        <f>CONCATENATE(B65,D65,E65,"-",H65,I65)</f>
        <v>RS03ASHS-MJ03B</v>
      </c>
      <c r="K65" s="218" t="s">
        <v>91</v>
      </c>
      <c r="L65" s="211"/>
      <c r="M65" s="218" t="s">
        <v>2947</v>
      </c>
      <c r="N65" s="227" t="str">
        <f>CONCATENATE(B65,D65,E65,"-",H65,I65,"-",K65,"-",M65)</f>
        <v>RS03ASHS-MJ03B-06-IP2</v>
      </c>
    </row>
    <row r="66" spans="1:14" s="73" customFormat="1" ht="13.5" customHeight="1" x14ac:dyDescent="0.3">
      <c r="A66" s="243"/>
      <c r="B66" s="211" t="s">
        <v>57</v>
      </c>
      <c r="C66" s="212"/>
      <c r="D66" s="257" t="s">
        <v>79</v>
      </c>
      <c r="E66" s="260" t="s">
        <v>712</v>
      </c>
      <c r="F66" s="212" t="str">
        <f>CONCATENATE(B66,D66,E66)</f>
        <v>RS03ASHS</v>
      </c>
      <c r="G66" s="212"/>
      <c r="H66" s="213" t="s">
        <v>207</v>
      </c>
      <c r="I66" s="218" t="s">
        <v>713</v>
      </c>
      <c r="J66" s="220" t="str">
        <f>CONCATENATE(B66,D66,E66,"-",H66,I66)</f>
        <v>RS03ASHS-MJ03B</v>
      </c>
      <c r="K66" s="218" t="s">
        <v>92</v>
      </c>
      <c r="L66" s="211"/>
      <c r="M66" s="218" t="s">
        <v>2949</v>
      </c>
      <c r="N66" s="227" t="str">
        <f>CONCATENATE(B66,D66,E66,"-",H66,I66,"-",K66,"-",M66)</f>
        <v>RS03ASHS-MJ03B-07-IP3</v>
      </c>
    </row>
    <row r="67" spans="1:14" s="73" customFormat="1" ht="13.5" customHeight="1" x14ac:dyDescent="0.3">
      <c r="A67" s="268"/>
      <c r="B67" s="249"/>
      <c r="C67" s="250"/>
      <c r="D67" s="249"/>
      <c r="E67" s="251"/>
      <c r="F67" s="250"/>
      <c r="G67" s="250"/>
      <c r="H67" s="252"/>
      <c r="I67" s="258"/>
      <c r="J67" s="253"/>
      <c r="K67" s="258"/>
      <c r="L67" s="269"/>
      <c r="M67" s="251"/>
      <c r="N67" s="256"/>
    </row>
    <row r="68" spans="1:14" s="73" customFormat="1" ht="13.5" customHeight="1" x14ac:dyDescent="0.3">
      <c r="A68" s="243" t="s">
        <v>579</v>
      </c>
      <c r="B68" s="211" t="s">
        <v>57</v>
      </c>
      <c r="C68" s="212" t="s">
        <v>595</v>
      </c>
      <c r="D68" s="257" t="s">
        <v>79</v>
      </c>
      <c r="E68" s="260" t="s">
        <v>726</v>
      </c>
      <c r="F68" s="212" t="str">
        <f t="shared" ref="F68:F73" si="9">CONCATENATE(B68,D68,E68)</f>
        <v>RS03INT1</v>
      </c>
      <c r="G68" s="212" t="s">
        <v>2998</v>
      </c>
      <c r="H68" s="213" t="s">
        <v>207</v>
      </c>
      <c r="I68" s="218" t="s">
        <v>727</v>
      </c>
      <c r="J68" s="220" t="str">
        <f t="shared" ref="J68:J73" si="10">CONCATENATE(B68,D68,E68,"-",H68,I68)</f>
        <v>RS03INT1-MJ03C</v>
      </c>
      <c r="K68" s="218" t="s">
        <v>373</v>
      </c>
      <c r="L68" s="211"/>
      <c r="M68" s="218" t="s">
        <v>2943</v>
      </c>
      <c r="N68" s="227" t="str">
        <f t="shared" ref="N68:N73" si="11">CONCATENATE(B68,D68,E68,"-",H68,I68,"-",K68,"-",M68)</f>
        <v>RS03INT1-MJ03C-00-ENG</v>
      </c>
    </row>
    <row r="69" spans="1:14" s="73" customFormat="1" ht="13.5" customHeight="1" x14ac:dyDescent="0.3">
      <c r="A69" s="243"/>
      <c r="B69" s="211" t="s">
        <v>57</v>
      </c>
      <c r="C69" s="212"/>
      <c r="D69" s="257" t="s">
        <v>79</v>
      </c>
      <c r="E69" s="260" t="s">
        <v>726</v>
      </c>
      <c r="F69" s="212" t="str">
        <f t="shared" si="9"/>
        <v>RS03INT1</v>
      </c>
      <c r="G69" s="212"/>
      <c r="H69" s="213" t="s">
        <v>207</v>
      </c>
      <c r="I69" s="218" t="s">
        <v>727</v>
      </c>
      <c r="J69" s="220" t="str">
        <f t="shared" si="10"/>
        <v>RS03INT1-MJ03C</v>
      </c>
      <c r="K69" s="218" t="s">
        <v>78</v>
      </c>
      <c r="L69" s="211"/>
      <c r="M69" s="218" t="s">
        <v>2946</v>
      </c>
      <c r="N69" s="227" t="str">
        <f t="shared" si="11"/>
        <v>RS03INT1-MJ03C-05-IP1</v>
      </c>
    </row>
    <row r="70" spans="1:14" s="73" customFormat="1" ht="13.5" customHeight="1" x14ac:dyDescent="0.3">
      <c r="A70" s="243"/>
      <c r="B70" s="211" t="s">
        <v>57</v>
      </c>
      <c r="C70" s="212"/>
      <c r="D70" s="257" t="s">
        <v>79</v>
      </c>
      <c r="E70" s="260" t="s">
        <v>726</v>
      </c>
      <c r="F70" s="212" t="str">
        <f t="shared" si="9"/>
        <v>RS03INT1</v>
      </c>
      <c r="G70" s="212"/>
      <c r="H70" s="213" t="s">
        <v>207</v>
      </c>
      <c r="I70" s="218" t="s">
        <v>727</v>
      </c>
      <c r="J70" s="220" t="str">
        <f t="shared" si="10"/>
        <v>RS03INT1-MJ03C</v>
      </c>
      <c r="K70" s="218" t="s">
        <v>91</v>
      </c>
      <c r="L70" s="211"/>
      <c r="M70" s="218" t="s">
        <v>2947</v>
      </c>
      <c r="N70" s="227" t="str">
        <f t="shared" si="11"/>
        <v>RS03INT1-MJ03C-06-IP2</v>
      </c>
    </row>
    <row r="71" spans="1:14" s="73" customFormat="1" ht="13.5" customHeight="1" x14ac:dyDescent="0.3">
      <c r="A71" s="243"/>
      <c r="B71" s="211" t="s">
        <v>57</v>
      </c>
      <c r="C71" s="212"/>
      <c r="D71" s="257" t="s">
        <v>79</v>
      </c>
      <c r="E71" s="260" t="s">
        <v>726</v>
      </c>
      <c r="F71" s="212" t="str">
        <f t="shared" si="9"/>
        <v>RS03INT1</v>
      </c>
      <c r="G71" s="212"/>
      <c r="H71" s="213" t="s">
        <v>207</v>
      </c>
      <c r="I71" s="218" t="s">
        <v>727</v>
      </c>
      <c r="J71" s="220" t="str">
        <f t="shared" si="10"/>
        <v>RS03INT1-MJ03C</v>
      </c>
      <c r="K71" s="218" t="s">
        <v>92</v>
      </c>
      <c r="L71" s="211"/>
      <c r="M71" s="218" t="s">
        <v>2949</v>
      </c>
      <c r="N71" s="227" t="str">
        <f t="shared" si="11"/>
        <v>RS03INT1-MJ03C-07-IP3</v>
      </c>
    </row>
    <row r="72" spans="1:14" s="73" customFormat="1" ht="13.5" customHeight="1" x14ac:dyDescent="0.3">
      <c r="A72" s="243"/>
      <c r="B72" s="211" t="s">
        <v>57</v>
      </c>
      <c r="C72" s="212"/>
      <c r="D72" s="257" t="s">
        <v>79</v>
      </c>
      <c r="E72" s="260" t="s">
        <v>726</v>
      </c>
      <c r="F72" s="212" t="str">
        <f t="shared" si="9"/>
        <v>RS03INT1</v>
      </c>
      <c r="G72" s="212"/>
      <c r="H72" s="213" t="s">
        <v>207</v>
      </c>
      <c r="I72" s="218" t="s">
        <v>727</v>
      </c>
      <c r="J72" s="220" t="str">
        <f t="shared" si="10"/>
        <v>RS03INT1-MJ03C</v>
      </c>
      <c r="K72" s="218" t="s">
        <v>136</v>
      </c>
      <c r="L72" s="211"/>
      <c r="M72" s="218" t="s">
        <v>2951</v>
      </c>
      <c r="N72" s="227" t="str">
        <f t="shared" si="11"/>
        <v>RS03INT1-MJ03C-09-IP5</v>
      </c>
    </row>
    <row r="73" spans="1:14" s="73" customFormat="1" ht="13.5" customHeight="1" x14ac:dyDescent="0.3">
      <c r="A73" s="243"/>
      <c r="B73" s="211" t="s">
        <v>57</v>
      </c>
      <c r="C73" s="212"/>
      <c r="D73" s="257" t="s">
        <v>79</v>
      </c>
      <c r="E73" s="260" t="s">
        <v>726</v>
      </c>
      <c r="F73" s="212" t="str">
        <f t="shared" si="9"/>
        <v>RS03INT1</v>
      </c>
      <c r="G73" s="212"/>
      <c r="H73" s="213" t="s">
        <v>207</v>
      </c>
      <c r="I73" s="218" t="s">
        <v>727</v>
      </c>
      <c r="J73" s="220" t="str">
        <f t="shared" si="10"/>
        <v>RS03INT1-MJ03C</v>
      </c>
      <c r="K73" s="218" t="s">
        <v>127</v>
      </c>
      <c r="L73" s="211"/>
      <c r="M73" s="213" t="s">
        <v>2952</v>
      </c>
      <c r="N73" s="227" t="str">
        <f t="shared" si="11"/>
        <v>RS03INT1-MJ03C-10-IP6</v>
      </c>
    </row>
    <row r="74" spans="1:14" s="73" customFormat="1" ht="13.5" customHeight="1" x14ac:dyDescent="0.3">
      <c r="A74" s="268"/>
      <c r="B74" s="249"/>
      <c r="C74" s="250"/>
      <c r="D74" s="249"/>
      <c r="E74" s="251"/>
      <c r="F74" s="250"/>
      <c r="G74" s="250"/>
      <c r="H74" s="252"/>
      <c r="I74" s="258"/>
      <c r="J74" s="253"/>
      <c r="K74" s="258"/>
      <c r="L74" s="269"/>
      <c r="M74" s="251"/>
      <c r="N74" s="256"/>
    </row>
    <row r="75" spans="1:14" s="73" customFormat="1" ht="13.5" customHeight="1" x14ac:dyDescent="0.3">
      <c r="A75" s="243" t="s">
        <v>579</v>
      </c>
      <c r="B75" s="211" t="s">
        <v>57</v>
      </c>
      <c r="C75" s="212" t="s">
        <v>597</v>
      </c>
      <c r="D75" s="257" t="s">
        <v>79</v>
      </c>
      <c r="E75" s="260" t="s">
        <v>733</v>
      </c>
      <c r="F75" s="212" t="str">
        <f>CONCATENATE(B75,D75,E75)</f>
        <v>RS03INT2</v>
      </c>
      <c r="G75" s="212" t="s">
        <v>2999</v>
      </c>
      <c r="H75" s="213" t="s">
        <v>207</v>
      </c>
      <c r="I75" s="218" t="s">
        <v>734</v>
      </c>
      <c r="J75" s="220" t="str">
        <f>CONCATENATE(B75,D75,E75,"-",H75,I75)</f>
        <v>RS03INT2-MJ03D</v>
      </c>
      <c r="K75" s="218" t="s">
        <v>373</v>
      </c>
      <c r="L75" s="211"/>
      <c r="M75" s="218" t="s">
        <v>2943</v>
      </c>
      <c r="N75" s="227" t="str">
        <f>CONCATENATE(B75,D75,E75,"-",H75,I75,"-",K75,"-",M75)</f>
        <v>RS03INT2-MJ03D-00-ENG</v>
      </c>
    </row>
    <row r="76" spans="1:14" s="73" customFormat="1" ht="13.5" customHeight="1" x14ac:dyDescent="0.3">
      <c r="A76" s="243"/>
      <c r="B76" s="211" t="s">
        <v>57</v>
      </c>
      <c r="C76" s="212"/>
      <c r="D76" s="257" t="s">
        <v>79</v>
      </c>
      <c r="E76" s="260" t="s">
        <v>733</v>
      </c>
      <c r="F76" s="212" t="str">
        <f>CONCATENATE(B76,D76,E76)</f>
        <v>RS03INT2</v>
      </c>
      <c r="G76" s="212"/>
      <c r="H76" s="213" t="s">
        <v>207</v>
      </c>
      <c r="I76" s="218" t="s">
        <v>734</v>
      </c>
      <c r="J76" s="220" t="str">
        <f>CONCATENATE(B76,D76,E76,"-",H76,I76)</f>
        <v>RS03INT2-MJ03D</v>
      </c>
      <c r="K76" s="218" t="s">
        <v>78</v>
      </c>
      <c r="L76" s="211"/>
      <c r="M76" s="218" t="s">
        <v>2946</v>
      </c>
      <c r="N76" s="227" t="str">
        <f>CONCATENATE(B76,D76,E76,"-",H76,I76,"-",K76,"-",M76)</f>
        <v>RS03INT2-MJ03D-05-IP1</v>
      </c>
    </row>
    <row r="77" spans="1:14" s="73" customFormat="1" ht="13.5" customHeight="1" x14ac:dyDescent="0.3">
      <c r="A77" s="243"/>
      <c r="B77" s="211" t="s">
        <v>57</v>
      </c>
      <c r="C77" s="212"/>
      <c r="D77" s="257" t="s">
        <v>79</v>
      </c>
      <c r="E77" s="260" t="s">
        <v>733</v>
      </c>
      <c r="F77" s="212" t="str">
        <f>CONCATENATE(B77,D77,E77)</f>
        <v>RS03INT2</v>
      </c>
      <c r="G77" s="212"/>
      <c r="H77" s="213" t="s">
        <v>207</v>
      </c>
      <c r="I77" s="218" t="s">
        <v>734</v>
      </c>
      <c r="J77" s="220" t="str">
        <f>CONCATENATE(B77,D77,E77,"-",H77,I77)</f>
        <v>RS03INT2-MJ03D</v>
      </c>
      <c r="K77" s="218" t="s">
        <v>91</v>
      </c>
      <c r="L77" s="211"/>
      <c r="M77" s="218" t="s">
        <v>2947</v>
      </c>
      <c r="N77" s="227" t="str">
        <f>CONCATENATE(B77,D77,E77,"-",H77,I77,"-",K77,"-",M77)</f>
        <v>RS03INT2-MJ03D-06-IP2</v>
      </c>
    </row>
    <row r="78" spans="1:14" s="73" customFormat="1" ht="13.5" customHeight="1" x14ac:dyDescent="0.3">
      <c r="A78" s="243"/>
      <c r="B78" s="211" t="s">
        <v>57</v>
      </c>
      <c r="C78" s="212"/>
      <c r="D78" s="257" t="s">
        <v>79</v>
      </c>
      <c r="E78" s="260" t="s">
        <v>733</v>
      </c>
      <c r="F78" s="212" t="str">
        <f>CONCATENATE(B78,D78,E78)</f>
        <v>RS03INT2</v>
      </c>
      <c r="G78" s="212"/>
      <c r="H78" s="213" t="s">
        <v>207</v>
      </c>
      <c r="I78" s="218" t="s">
        <v>734</v>
      </c>
      <c r="J78" s="220" t="str">
        <f>CONCATENATE(B78,D78,E78,"-",H78,I78)</f>
        <v>RS03INT2-MJ03D</v>
      </c>
      <c r="K78" s="218" t="s">
        <v>129</v>
      </c>
      <c r="L78" s="211"/>
      <c r="M78" s="218" t="s">
        <v>2957</v>
      </c>
      <c r="N78" s="227" t="str">
        <f>CONCATENATE(B78,D78,E78,"-",H78,I78,"-",K78,"-",M78)</f>
        <v>RS03INT2-MJ03D-12-IP8</v>
      </c>
    </row>
    <row r="79" spans="1:14" s="73" customFormat="1" ht="13.5" customHeight="1" x14ac:dyDescent="0.3">
      <c r="A79" s="268"/>
      <c r="B79" s="249"/>
      <c r="C79" s="250"/>
      <c r="D79" s="249"/>
      <c r="E79" s="251"/>
      <c r="F79" s="250"/>
      <c r="G79" s="250"/>
      <c r="H79" s="252"/>
      <c r="I79" s="258"/>
      <c r="J79" s="253"/>
      <c r="K79" s="258"/>
      <c r="L79" s="269"/>
      <c r="M79" s="251"/>
      <c r="N79" s="256"/>
    </row>
    <row r="80" spans="1:14" s="73" customFormat="1" ht="13.5" customHeight="1" x14ac:dyDescent="0.3">
      <c r="A80" s="243" t="s">
        <v>579</v>
      </c>
      <c r="B80" s="211" t="s">
        <v>57</v>
      </c>
      <c r="C80" s="212" t="s">
        <v>593</v>
      </c>
      <c r="D80" s="257" t="s">
        <v>79</v>
      </c>
      <c r="E80" s="260" t="s">
        <v>723</v>
      </c>
      <c r="F80" s="212" t="str">
        <f t="shared" ref="F80:F85" si="12">CONCATENATE(B80,D80,E80)</f>
        <v>RS03ECAL</v>
      </c>
      <c r="G80" s="212" t="s">
        <v>3000</v>
      </c>
      <c r="H80" s="213" t="s">
        <v>207</v>
      </c>
      <c r="I80" s="218" t="s">
        <v>724</v>
      </c>
      <c r="J80" s="220" t="str">
        <f t="shared" ref="J80:J85" si="13">CONCATENATE(B80,D80,E80,"-",H80,I80)</f>
        <v>RS03ECAL-MJ03E</v>
      </c>
      <c r="K80" s="218" t="s">
        <v>373</v>
      </c>
      <c r="L80" s="211"/>
      <c r="M80" s="218" t="s">
        <v>2943</v>
      </c>
      <c r="N80" s="227" t="str">
        <f t="shared" ref="N80:N85" si="14">CONCATENATE(B80,D80,E80,"-",H80,I80,"-",K80,"-",M80)</f>
        <v>RS03ECAL-MJ03E-00-ENG</v>
      </c>
    </row>
    <row r="81" spans="1:14" s="73" customFormat="1" ht="13.5" customHeight="1" x14ac:dyDescent="0.3">
      <c r="A81" s="243"/>
      <c r="B81" s="211" t="s">
        <v>57</v>
      </c>
      <c r="C81" s="212"/>
      <c r="D81" s="257" t="s">
        <v>79</v>
      </c>
      <c r="E81" s="260" t="s">
        <v>723</v>
      </c>
      <c r="F81" s="212" t="str">
        <f t="shared" si="12"/>
        <v>RS03ECAL</v>
      </c>
      <c r="G81" s="212"/>
      <c r="H81" s="213" t="s">
        <v>207</v>
      </c>
      <c r="I81" s="218" t="s">
        <v>724</v>
      </c>
      <c r="J81" s="220" t="str">
        <f t="shared" si="13"/>
        <v>RS03ECAL-MJ03E</v>
      </c>
      <c r="K81" s="218" t="s">
        <v>78</v>
      </c>
      <c r="L81" s="211"/>
      <c r="M81" s="218" t="s">
        <v>2946</v>
      </c>
      <c r="N81" s="227" t="str">
        <f t="shared" si="14"/>
        <v>RS03ECAL-MJ03E-05-IP1</v>
      </c>
    </row>
    <row r="82" spans="1:14" s="73" customFormat="1" ht="13.5" customHeight="1" x14ac:dyDescent="0.3">
      <c r="A82" s="243"/>
      <c r="B82" s="211" t="s">
        <v>57</v>
      </c>
      <c r="C82" s="212"/>
      <c r="D82" s="257" t="s">
        <v>79</v>
      </c>
      <c r="E82" s="260" t="s">
        <v>723</v>
      </c>
      <c r="F82" s="212" t="str">
        <f t="shared" si="12"/>
        <v>RS03ECAL</v>
      </c>
      <c r="G82" s="212"/>
      <c r="H82" s="213" t="s">
        <v>207</v>
      </c>
      <c r="I82" s="218" t="s">
        <v>724</v>
      </c>
      <c r="J82" s="220" t="str">
        <f t="shared" si="13"/>
        <v>RS03ECAL-MJ03E</v>
      </c>
      <c r="K82" s="218" t="s">
        <v>91</v>
      </c>
      <c r="L82" s="211"/>
      <c r="M82" s="218" t="s">
        <v>2947</v>
      </c>
      <c r="N82" s="227" t="str">
        <f t="shared" si="14"/>
        <v>RS03ECAL-MJ03E-06-IP2</v>
      </c>
    </row>
    <row r="83" spans="1:14" s="73" customFormat="1" ht="13.5" customHeight="1" x14ac:dyDescent="0.3">
      <c r="A83" s="243"/>
      <c r="B83" s="211" t="s">
        <v>57</v>
      </c>
      <c r="C83" s="212"/>
      <c r="D83" s="257" t="s">
        <v>79</v>
      </c>
      <c r="E83" s="260" t="s">
        <v>723</v>
      </c>
      <c r="F83" s="212" t="str">
        <f t="shared" si="12"/>
        <v>RS03ECAL</v>
      </c>
      <c r="G83" s="212"/>
      <c r="H83" s="213" t="s">
        <v>207</v>
      </c>
      <c r="I83" s="218" t="s">
        <v>724</v>
      </c>
      <c r="J83" s="220" t="str">
        <f t="shared" si="13"/>
        <v>RS03ECAL-MJ03E</v>
      </c>
      <c r="K83" s="218" t="s">
        <v>93</v>
      </c>
      <c r="L83" s="211"/>
      <c r="M83" s="218" t="s">
        <v>2950</v>
      </c>
      <c r="N83" s="227" t="str">
        <f t="shared" si="14"/>
        <v>RS03ECAL-MJ03E-08-IP4</v>
      </c>
    </row>
    <row r="84" spans="1:14" s="73" customFormat="1" ht="13.5" customHeight="1" x14ac:dyDescent="0.3">
      <c r="A84" s="243"/>
      <c r="B84" s="211" t="s">
        <v>57</v>
      </c>
      <c r="C84" s="212"/>
      <c r="D84" s="257" t="s">
        <v>79</v>
      </c>
      <c r="E84" s="260" t="s">
        <v>723</v>
      </c>
      <c r="F84" s="212" t="str">
        <f t="shared" si="12"/>
        <v>RS03ECAL</v>
      </c>
      <c r="G84" s="212"/>
      <c r="H84" s="213" t="s">
        <v>207</v>
      </c>
      <c r="I84" s="218" t="s">
        <v>724</v>
      </c>
      <c r="J84" s="220" t="str">
        <f t="shared" si="13"/>
        <v>RS03ECAL-MJ03E</v>
      </c>
      <c r="K84" s="218" t="s">
        <v>136</v>
      </c>
      <c r="L84" s="211"/>
      <c r="M84" s="218" t="s">
        <v>2951</v>
      </c>
      <c r="N84" s="227" t="str">
        <f t="shared" si="14"/>
        <v>RS03ECAL-MJ03E-09-IP5</v>
      </c>
    </row>
    <row r="85" spans="1:14" s="73" customFormat="1" ht="13.5" customHeight="1" x14ac:dyDescent="0.3">
      <c r="A85" s="243"/>
      <c r="B85" s="211" t="s">
        <v>57</v>
      </c>
      <c r="C85" s="212"/>
      <c r="D85" s="257" t="s">
        <v>79</v>
      </c>
      <c r="E85" s="260" t="s">
        <v>723</v>
      </c>
      <c r="F85" s="212" t="str">
        <f t="shared" si="12"/>
        <v>RS03ECAL</v>
      </c>
      <c r="G85" s="212"/>
      <c r="H85" s="213" t="s">
        <v>207</v>
      </c>
      <c r="I85" s="218" t="s">
        <v>724</v>
      </c>
      <c r="J85" s="220" t="str">
        <f t="shared" si="13"/>
        <v>RS03ECAL-MJ03E</v>
      </c>
      <c r="K85" s="218" t="s">
        <v>129</v>
      </c>
      <c r="L85" s="211"/>
      <c r="M85" s="213" t="s">
        <v>2957</v>
      </c>
      <c r="N85" s="227" t="str">
        <f t="shared" si="14"/>
        <v>RS03ECAL-MJ03E-12-IP8</v>
      </c>
    </row>
    <row r="86" spans="1:14" s="73" customFormat="1" ht="13.5" customHeight="1" x14ac:dyDescent="0.3">
      <c r="A86" s="268"/>
      <c r="B86" s="249"/>
      <c r="C86" s="250"/>
      <c r="D86" s="249"/>
      <c r="E86" s="251"/>
      <c r="F86" s="250"/>
      <c r="G86" s="250"/>
      <c r="H86" s="252"/>
      <c r="I86" s="258"/>
      <c r="J86" s="253"/>
      <c r="K86" s="258"/>
      <c r="L86" s="269"/>
      <c r="M86" s="251"/>
      <c r="N86" s="256"/>
    </row>
    <row r="87" spans="1:14" s="73" customFormat="1" ht="13.5" customHeight="1" x14ac:dyDescent="0.3">
      <c r="A87" s="243" t="s">
        <v>579</v>
      </c>
      <c r="B87" s="211" t="s">
        <v>57</v>
      </c>
      <c r="C87" s="212" t="s">
        <v>591</v>
      </c>
      <c r="D87" s="257" t="s">
        <v>79</v>
      </c>
      <c r="E87" s="260" t="s">
        <v>717</v>
      </c>
      <c r="F87" s="212" t="str">
        <f>CONCATENATE(B87,D87,E87)</f>
        <v>RS03CCAL</v>
      </c>
      <c r="G87" s="212" t="s">
        <v>3001</v>
      </c>
      <c r="H87" s="213" t="s">
        <v>207</v>
      </c>
      <c r="I87" s="218" t="s">
        <v>718</v>
      </c>
      <c r="J87" s="220" t="str">
        <f>CONCATENATE(B87,D87,E87,"-",H87,I87)</f>
        <v>RS03CCAL-MJ03F</v>
      </c>
      <c r="K87" s="218" t="s">
        <v>373</v>
      </c>
      <c r="L87" s="211"/>
      <c r="M87" s="218" t="s">
        <v>2943</v>
      </c>
      <c r="N87" s="227" t="str">
        <f>CONCATENATE(B87,D87,E87,"-",H87,I87,"-",K87,"-",M87)</f>
        <v>RS03CCAL-MJ03F-00-ENG</v>
      </c>
    </row>
    <row r="88" spans="1:14" s="73" customFormat="1" ht="13.5" customHeight="1" x14ac:dyDescent="0.3">
      <c r="A88" s="243"/>
      <c r="B88" s="211" t="s">
        <v>57</v>
      </c>
      <c r="C88" s="212"/>
      <c r="D88" s="257" t="s">
        <v>79</v>
      </c>
      <c r="E88" s="260" t="s">
        <v>717</v>
      </c>
      <c r="F88" s="212" t="str">
        <f>CONCATENATE(B88,D88,E88)</f>
        <v>RS03CCAL</v>
      </c>
      <c r="G88" s="212"/>
      <c r="H88" s="213" t="s">
        <v>207</v>
      </c>
      <c r="I88" s="218" t="s">
        <v>718</v>
      </c>
      <c r="J88" s="220" t="str">
        <f>CONCATENATE(B88,D88,E88,"-",H88,I88)</f>
        <v>RS03CCAL-MJ03F</v>
      </c>
      <c r="K88" s="218" t="s">
        <v>78</v>
      </c>
      <c r="L88" s="211"/>
      <c r="M88" s="218" t="s">
        <v>2946</v>
      </c>
      <c r="N88" s="227" t="str">
        <f>CONCATENATE(B88,D88,E88,"-",H88,I88,"-",K88,"-",M88)</f>
        <v>RS03CCAL-MJ03F-05-IP1</v>
      </c>
    </row>
    <row r="89" spans="1:14" s="73" customFormat="1" ht="13.5" customHeight="1" x14ac:dyDescent="0.3">
      <c r="A89" s="243"/>
      <c r="B89" s="211" t="s">
        <v>57</v>
      </c>
      <c r="C89" s="212"/>
      <c r="D89" s="257" t="s">
        <v>79</v>
      </c>
      <c r="E89" s="260" t="s">
        <v>717</v>
      </c>
      <c r="F89" s="212" t="str">
        <f>CONCATENATE(B89,D89,E89)</f>
        <v>RS03CCAL</v>
      </c>
      <c r="G89" s="212"/>
      <c r="H89" s="213" t="s">
        <v>207</v>
      </c>
      <c r="I89" s="218" t="s">
        <v>718</v>
      </c>
      <c r="J89" s="220" t="str">
        <f>CONCATENATE(B89,D89,E89,"-",H89,I89)</f>
        <v>RS03CCAL-MJ03F</v>
      </c>
      <c r="K89" s="218" t="s">
        <v>91</v>
      </c>
      <c r="L89" s="211"/>
      <c r="M89" s="218" t="s">
        <v>2947</v>
      </c>
      <c r="N89" s="227" t="str">
        <f>CONCATENATE(B89,D89,E89,"-",H89,I89,"-",K89,"-",M89)</f>
        <v>RS03CCAL-MJ03F-06-IP2</v>
      </c>
    </row>
    <row r="90" spans="1:14" s="75" customFormat="1" x14ac:dyDescent="0.3">
      <c r="A90" s="236"/>
      <c r="B90" s="236"/>
      <c r="C90" s="236"/>
      <c r="D90" s="236"/>
      <c r="E90" s="237"/>
      <c r="F90" s="238"/>
      <c r="G90" s="236"/>
      <c r="H90" s="237"/>
      <c r="I90" s="237"/>
      <c r="J90" s="232"/>
      <c r="K90" s="237"/>
      <c r="L90" s="236"/>
      <c r="M90" s="236"/>
      <c r="N90" s="26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zoomScale="90" zoomScaleNormal="90" workbookViewId="0"/>
  </sheetViews>
  <sheetFormatPr defaultColWidth="8.6640625" defaultRowHeight="13.8" x14ac:dyDescent="0.3"/>
  <cols>
    <col min="1" max="1" width="14.77734375" style="229" customWidth="1"/>
    <col min="2" max="2" width="3.44140625" style="229" bestFit="1" customWidth="1"/>
    <col min="3" max="3" width="18.44140625" style="229" bestFit="1" customWidth="1"/>
    <col min="4" max="4" width="3.44140625" style="229" bestFit="1" customWidth="1"/>
    <col min="5" max="5" width="5.44140625" style="229" bestFit="1" customWidth="1"/>
    <col min="6" max="6" width="10.44140625" style="238" customWidth="1"/>
    <col min="7" max="7" width="25.6640625" style="229" bestFit="1" customWidth="1"/>
    <col min="8" max="8" width="3.44140625" style="231" bestFit="1" customWidth="1"/>
    <col min="9" max="9" width="6" style="231" bestFit="1" customWidth="1"/>
    <col min="10" max="10" width="17" style="232" customWidth="1"/>
    <col min="11" max="11" width="3.44140625" style="231" bestFit="1" customWidth="1"/>
    <col min="12" max="12" width="6" style="229" bestFit="1" customWidth="1"/>
    <col min="13" max="13" width="6" style="231" bestFit="1" customWidth="1"/>
    <col min="14" max="14" width="3.44140625" style="229" bestFit="1" customWidth="1"/>
    <col min="15" max="16" width="6" style="229" bestFit="1" customWidth="1"/>
    <col min="17" max="17" width="5" style="231" bestFit="1" customWidth="1"/>
    <col min="18" max="18" width="29" style="234" bestFit="1" customWidth="1"/>
    <col min="19" max="19" width="37.5546875" style="75" customWidth="1"/>
    <col min="20" max="16384" width="8.6640625" style="75"/>
  </cols>
  <sheetData>
    <row r="1" spans="1:19" s="77" customFormat="1" ht="85.5" customHeight="1" x14ac:dyDescent="0.25">
      <c r="A1" s="193" t="s">
        <v>250</v>
      </c>
      <c r="B1" s="194" t="s">
        <v>50</v>
      </c>
      <c r="C1" s="195" t="s">
        <v>133</v>
      </c>
      <c r="D1" s="196" t="s">
        <v>203</v>
      </c>
      <c r="E1" s="197" t="s">
        <v>18</v>
      </c>
      <c r="F1" s="195" t="s">
        <v>651</v>
      </c>
      <c r="G1" s="198" t="s">
        <v>652</v>
      </c>
      <c r="H1" s="195" t="s">
        <v>653</v>
      </c>
      <c r="I1" s="197" t="s">
        <v>654</v>
      </c>
      <c r="J1" s="195" t="s">
        <v>2970</v>
      </c>
      <c r="K1" s="195" t="s">
        <v>35</v>
      </c>
      <c r="L1" s="197" t="s">
        <v>187</v>
      </c>
      <c r="M1" s="197" t="s">
        <v>188</v>
      </c>
      <c r="N1" s="197" t="s">
        <v>189</v>
      </c>
      <c r="O1" s="197" t="s">
        <v>256</v>
      </c>
      <c r="P1" s="197" t="s">
        <v>8</v>
      </c>
      <c r="Q1" s="197" t="s">
        <v>656</v>
      </c>
      <c r="R1" s="199" t="s">
        <v>200</v>
      </c>
    </row>
    <row r="2" spans="1:19" ht="13.5" customHeight="1" x14ac:dyDescent="0.3">
      <c r="A2" s="222"/>
      <c r="B2" s="223" t="s">
        <v>198</v>
      </c>
      <c r="C2" s="224"/>
      <c r="D2" s="223" t="s">
        <v>196</v>
      </c>
      <c r="E2" s="223" t="s">
        <v>199</v>
      </c>
      <c r="F2" s="212"/>
      <c r="G2" s="222"/>
      <c r="H2" s="225" t="s">
        <v>198</v>
      </c>
      <c r="I2" s="226" t="s">
        <v>197</v>
      </c>
      <c r="J2" s="323" t="str">
        <f>CONCATENATE(B2,D2,E2,"-",H2,I2)</f>
        <v>AA##AAAA-AACCC</v>
      </c>
      <c r="K2" s="226" t="s">
        <v>196</v>
      </c>
      <c r="L2" s="223"/>
      <c r="M2" s="218" t="s">
        <v>194</v>
      </c>
      <c r="N2" s="218" t="s">
        <v>195</v>
      </c>
      <c r="O2" s="218" t="s">
        <v>246</v>
      </c>
      <c r="P2" s="218"/>
      <c r="Q2" s="226"/>
      <c r="R2" s="227" t="str">
        <f>CONCATENATE(B2,D2,E2,"-",H2,I2,"-",K2,"-",M2,N2,O2)</f>
        <v>AA##AAAA-AACCC-##-CCCCCA###</v>
      </c>
    </row>
    <row r="3" spans="1:19" s="73" customFormat="1" ht="13.5" customHeight="1" x14ac:dyDescent="0.3">
      <c r="A3" s="307"/>
      <c r="B3" s="308"/>
      <c r="C3" s="309"/>
      <c r="D3" s="308"/>
      <c r="E3" s="308"/>
      <c r="F3" s="309"/>
      <c r="G3" s="310"/>
      <c r="H3" s="311"/>
      <c r="I3" s="315"/>
      <c r="J3" s="317"/>
      <c r="K3" s="315"/>
      <c r="L3" s="314"/>
      <c r="M3" s="324"/>
      <c r="N3" s="315"/>
      <c r="O3" s="315"/>
      <c r="P3" s="315"/>
      <c r="Q3" s="315"/>
      <c r="R3" s="316"/>
    </row>
    <row r="4" spans="1:19" s="73" customFormat="1" ht="13.5" customHeight="1" x14ac:dyDescent="0.3">
      <c r="A4" s="219" t="s">
        <v>599</v>
      </c>
      <c r="B4" s="211" t="s">
        <v>57</v>
      </c>
      <c r="C4" s="211" t="s">
        <v>599</v>
      </c>
      <c r="D4" s="211" t="s">
        <v>78</v>
      </c>
      <c r="E4" s="211" t="s">
        <v>3009</v>
      </c>
      <c r="F4" s="212" t="str">
        <f>CONCATENATE(B4,D4,E4)</f>
        <v>RS05MDPL</v>
      </c>
      <c r="G4" s="219" t="s">
        <v>3010</v>
      </c>
      <c r="H4" s="213" t="s">
        <v>439</v>
      </c>
      <c r="I4" s="218" t="s">
        <v>737</v>
      </c>
      <c r="J4" s="377" t="str">
        <f>CONCATENATE(B4,D4,E4,"-",H4,I4)</f>
        <v>RS05MDPL-PN05A</v>
      </c>
      <c r="K4" s="218"/>
      <c r="L4" s="212"/>
      <c r="M4" s="220"/>
      <c r="N4" s="218"/>
      <c r="O4" s="221"/>
      <c r="P4" s="218"/>
      <c r="Q4" s="218" t="s">
        <v>738</v>
      </c>
      <c r="R4" s="215" t="str">
        <f>CONCATENATE(B4,D4,E4,"-",H4,I4)</f>
        <v>RS05MDPL-PN05A</v>
      </c>
      <c r="S4" s="215" t="s">
        <v>3011</v>
      </c>
    </row>
    <row r="5" spans="1:19" s="73" customFormat="1" ht="13.5" customHeight="1" x14ac:dyDescent="0.3">
      <c r="A5" s="239"/>
      <c r="B5" s="211"/>
      <c r="C5" s="212"/>
      <c r="D5" s="211"/>
      <c r="E5" s="211"/>
      <c r="F5" s="212"/>
      <c r="G5" s="219"/>
      <c r="H5" s="213"/>
      <c r="I5" s="214"/>
      <c r="J5" s="228"/>
      <c r="K5" s="214"/>
      <c r="L5" s="216"/>
      <c r="M5" s="217"/>
      <c r="N5" s="218"/>
      <c r="O5" s="218"/>
      <c r="P5" s="218"/>
      <c r="Q5" s="218"/>
      <c r="R5" s="215"/>
    </row>
    <row r="6" spans="1:19" x14ac:dyDescent="0.3">
      <c r="F6" s="230"/>
      <c r="Q6" s="233"/>
    </row>
    <row r="7" spans="1:19" x14ac:dyDescent="0.3">
      <c r="F7" s="230"/>
      <c r="M7" s="235"/>
      <c r="N7" s="236"/>
      <c r="O7" s="236"/>
      <c r="P7" s="236"/>
      <c r="Q7" s="237"/>
      <c r="R7" s="235"/>
    </row>
    <row r="8" spans="1:19" x14ac:dyDescent="0.3">
      <c r="F8" s="230"/>
      <c r="Q8" s="233"/>
    </row>
    <row r="9" spans="1:19" x14ac:dyDescent="0.3">
      <c r="F9" s="230"/>
      <c r="Q9" s="233"/>
    </row>
    <row r="10" spans="1:19" x14ac:dyDescent="0.3">
      <c r="F10" s="230"/>
      <c r="Q10" s="233"/>
    </row>
    <row r="11" spans="1:19" x14ac:dyDescent="0.3">
      <c r="F11" s="230"/>
      <c r="Q11" s="233"/>
    </row>
    <row r="12" spans="1:19" x14ac:dyDescent="0.3">
      <c r="F12" s="230"/>
      <c r="Q12" s="233"/>
    </row>
    <row r="13" spans="1:19" x14ac:dyDescent="0.3">
      <c r="F13" s="230"/>
      <c r="Q13" s="233"/>
    </row>
    <row r="14" spans="1:19" x14ac:dyDescent="0.3">
      <c r="F14" s="230"/>
      <c r="Q14" s="237"/>
    </row>
    <row r="15" spans="1:19" x14ac:dyDescent="0.3">
      <c r="F15" s="230"/>
      <c r="Q15" s="237"/>
    </row>
    <row r="16" spans="1:19" x14ac:dyDescent="0.3">
      <c r="F16" s="230"/>
      <c r="Q16" s="237"/>
    </row>
    <row r="17" spans="6:17" x14ac:dyDescent="0.3">
      <c r="F17" s="230"/>
      <c r="Q17" s="237"/>
    </row>
    <row r="18" spans="6:17" x14ac:dyDescent="0.3">
      <c r="F18" s="230"/>
      <c r="Q18" s="237"/>
    </row>
    <row r="19" spans="6:17" x14ac:dyDescent="0.3">
      <c r="F19" s="230"/>
      <c r="Q19" s="237"/>
    </row>
    <row r="20" spans="6:17" x14ac:dyDescent="0.3">
      <c r="F20" s="230"/>
      <c r="Q20" s="237"/>
    </row>
    <row r="21" spans="6:17" x14ac:dyDescent="0.3">
      <c r="F21" s="230"/>
      <c r="Q21" s="237"/>
    </row>
    <row r="22" spans="6:17" x14ac:dyDescent="0.3">
      <c r="F22" s="230"/>
      <c r="Q22" s="237"/>
    </row>
    <row r="23" spans="6:17" x14ac:dyDescent="0.3">
      <c r="F23" s="230"/>
      <c r="Q23" s="237"/>
    </row>
    <row r="24" spans="6:17" x14ac:dyDescent="0.3">
      <c r="F24" s="230"/>
      <c r="Q24" s="237"/>
    </row>
    <row r="25" spans="6:17" x14ac:dyDescent="0.3">
      <c r="F25" s="230"/>
      <c r="Q25" s="237"/>
    </row>
    <row r="26" spans="6:17" x14ac:dyDescent="0.3">
      <c r="F26" s="230"/>
      <c r="Q26" s="237"/>
    </row>
    <row r="27" spans="6:17" x14ac:dyDescent="0.3">
      <c r="F27" s="230"/>
      <c r="Q27" s="237"/>
    </row>
    <row r="28" spans="6:17" x14ac:dyDescent="0.3">
      <c r="F28" s="230"/>
      <c r="Q28" s="233"/>
    </row>
    <row r="29" spans="6:17" x14ac:dyDescent="0.3">
      <c r="F29" s="230"/>
      <c r="Q29" s="233"/>
    </row>
    <row r="30" spans="6:17" x14ac:dyDescent="0.3">
      <c r="F30" s="230"/>
      <c r="Q30" s="233"/>
    </row>
    <row r="31" spans="6:17" x14ac:dyDescent="0.3">
      <c r="F31" s="230"/>
      <c r="Q31" s="233"/>
    </row>
    <row r="32" spans="6:17" x14ac:dyDescent="0.3">
      <c r="F32" s="230"/>
      <c r="Q32" s="233"/>
    </row>
    <row r="33" spans="6:17" x14ac:dyDescent="0.3">
      <c r="F33" s="230"/>
      <c r="Q33" s="237"/>
    </row>
    <row r="34" spans="6:17" x14ac:dyDescent="0.3">
      <c r="F34" s="230"/>
      <c r="Q34" s="237"/>
    </row>
    <row r="35" spans="6:17" x14ac:dyDescent="0.3">
      <c r="F35" s="230"/>
      <c r="Q35" s="237"/>
    </row>
    <row r="36" spans="6:17" x14ac:dyDescent="0.3">
      <c r="F36" s="230"/>
      <c r="Q36" s="233"/>
    </row>
    <row r="37" spans="6:17" x14ac:dyDescent="0.3">
      <c r="F37" s="230"/>
      <c r="Q37" s="237"/>
    </row>
    <row r="38" spans="6:17" x14ac:dyDescent="0.3">
      <c r="F38" s="230"/>
      <c r="Q38" s="233"/>
    </row>
    <row r="39" spans="6:17" x14ac:dyDescent="0.3">
      <c r="F39" s="230"/>
      <c r="Q39" s="233"/>
    </row>
    <row r="40" spans="6:17" x14ac:dyDescent="0.3">
      <c r="F40" s="230"/>
      <c r="Q40" s="233"/>
    </row>
    <row r="41" spans="6:17" x14ac:dyDescent="0.3">
      <c r="F41" s="230"/>
      <c r="Q41" s="233"/>
    </row>
    <row r="42" spans="6:17" x14ac:dyDescent="0.3">
      <c r="F42" s="230"/>
      <c r="Q42" s="233"/>
    </row>
    <row r="43" spans="6:17" x14ac:dyDescent="0.3">
      <c r="F43" s="230"/>
      <c r="Q43" s="233"/>
    </row>
    <row r="44" spans="6:17" x14ac:dyDescent="0.3">
      <c r="F44" s="230"/>
      <c r="Q44" s="233"/>
    </row>
    <row r="45" spans="6:17" x14ac:dyDescent="0.3">
      <c r="F45" s="230"/>
      <c r="Q45" s="237"/>
    </row>
    <row r="46" spans="6:17" x14ac:dyDescent="0.3">
      <c r="Q46" s="233"/>
    </row>
    <row r="47" spans="6:17" x14ac:dyDescent="0.3">
      <c r="Q47" s="237"/>
    </row>
    <row r="48" spans="6:17" x14ac:dyDescent="0.3">
      <c r="Q48" s="237"/>
    </row>
    <row r="49" spans="17:17" x14ac:dyDescent="0.3">
      <c r="Q49" s="237"/>
    </row>
    <row r="50" spans="17:17" x14ac:dyDescent="0.3">
      <c r="Q50" s="237"/>
    </row>
    <row r="51" spans="17:17" x14ac:dyDescent="0.3">
      <c r="Q51" s="237"/>
    </row>
    <row r="52" spans="17:17" x14ac:dyDescent="0.3">
      <c r="Q52" s="237"/>
    </row>
    <row r="53" spans="17:17" x14ac:dyDescent="0.3">
      <c r="Q53" s="237"/>
    </row>
  </sheetData>
  <pageMargins left="0.75" right="0.75" top="1" bottom="1"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zoomScale="90" zoomScaleNormal="90" workbookViewId="0"/>
  </sheetViews>
  <sheetFormatPr defaultColWidth="8.77734375" defaultRowHeight="13.8" x14ac:dyDescent="0.3"/>
  <cols>
    <col min="1" max="1" width="20.44140625" style="325" bestFit="1" customWidth="1"/>
    <col min="2" max="2" width="4" style="325" bestFit="1" customWidth="1"/>
    <col min="3" max="3" width="14.44140625" style="325" customWidth="1"/>
    <col min="4" max="4" width="3.44140625" style="325" bestFit="1" customWidth="1"/>
    <col min="5" max="5" width="5.44140625" style="325" bestFit="1" customWidth="1"/>
    <col min="6" max="6" width="9.44140625" style="325" customWidth="1"/>
    <col min="7" max="7" width="33.44140625" style="325" customWidth="1"/>
    <col min="8" max="8" width="4.44140625" style="325" customWidth="1"/>
    <col min="9" max="9" width="6" style="325" bestFit="1" customWidth="1"/>
    <col min="10" max="10" width="18.109375" style="325" customWidth="1"/>
    <col min="11" max="11" width="6.109375" style="325" customWidth="1"/>
    <col min="12" max="12" width="26.44140625" style="325" customWidth="1"/>
    <col min="13" max="13" width="6.77734375" style="325" customWidth="1"/>
    <col min="14" max="14" width="29.109375" style="326" customWidth="1"/>
    <col min="15" max="16384" width="8.77734375" style="301"/>
  </cols>
  <sheetData>
    <row r="1" spans="1:15" s="77" customFormat="1" ht="85.5" customHeight="1" x14ac:dyDescent="0.25">
      <c r="A1" s="193" t="s">
        <v>250</v>
      </c>
      <c r="B1" s="194" t="s">
        <v>50</v>
      </c>
      <c r="C1" s="195" t="s">
        <v>3012</v>
      </c>
      <c r="D1" s="196" t="s">
        <v>3013</v>
      </c>
      <c r="E1" s="197" t="s">
        <v>18</v>
      </c>
      <c r="F1" s="195" t="s">
        <v>651</v>
      </c>
      <c r="G1" s="198" t="s">
        <v>3014</v>
      </c>
      <c r="H1" s="195" t="s">
        <v>3015</v>
      </c>
      <c r="I1" s="197" t="s">
        <v>3016</v>
      </c>
      <c r="J1" s="195" t="s">
        <v>655</v>
      </c>
      <c r="K1" s="195" t="s">
        <v>3017</v>
      </c>
      <c r="L1" s="197" t="s">
        <v>3018</v>
      </c>
      <c r="M1" s="197" t="s">
        <v>35</v>
      </c>
      <c r="N1" s="378" t="s">
        <v>3019</v>
      </c>
    </row>
    <row r="2" spans="1:15" s="385" customFormat="1" x14ac:dyDescent="0.25">
      <c r="A2" s="379"/>
      <c r="B2" s="380" t="s">
        <v>198</v>
      </c>
      <c r="C2" s="381"/>
      <c r="D2" s="380" t="s">
        <v>196</v>
      </c>
      <c r="E2" s="380" t="s">
        <v>199</v>
      </c>
      <c r="F2" s="382"/>
      <c r="G2" s="379"/>
      <c r="H2" s="381" t="s">
        <v>198</v>
      </c>
      <c r="I2" s="380" t="s">
        <v>197</v>
      </c>
      <c r="J2" s="383" t="str">
        <f>CONCATENATE(B2,D2,E2,"-",H2,I2)</f>
        <v>AA##AAAA-AACCC</v>
      </c>
      <c r="K2" s="380" t="s">
        <v>196</v>
      </c>
      <c r="L2" s="200" t="s">
        <v>195</v>
      </c>
      <c r="M2" s="200" t="s">
        <v>246</v>
      </c>
      <c r="N2" s="384" t="str">
        <f>CONCATENATE(B2,D2,E2,"-",H2,I2,"-",K2,"-",M2)</f>
        <v>AA##AAAA-AACCC-##-###</v>
      </c>
    </row>
    <row r="3" spans="1:15" s="385" customFormat="1" x14ac:dyDescent="0.25">
      <c r="A3" s="386"/>
      <c r="B3" s="387"/>
      <c r="C3" s="386"/>
      <c r="D3" s="387"/>
      <c r="E3" s="387"/>
      <c r="F3" s="386"/>
      <c r="G3" s="386"/>
      <c r="H3" s="386"/>
      <c r="I3" s="387"/>
      <c r="J3" s="388"/>
      <c r="K3" s="387"/>
      <c r="L3" s="387"/>
      <c r="M3" s="387"/>
      <c r="N3" s="389"/>
    </row>
    <row r="4" spans="1:15" s="73" customFormat="1" ht="13.5" customHeight="1" x14ac:dyDescent="0.3">
      <c r="A4" s="210" t="s">
        <v>3020</v>
      </c>
      <c r="B4" s="390" t="s">
        <v>57</v>
      </c>
      <c r="C4" s="390" t="s">
        <v>922</v>
      </c>
      <c r="D4" s="390" t="s">
        <v>831</v>
      </c>
      <c r="E4" s="390" t="s">
        <v>832</v>
      </c>
      <c r="F4" s="391" t="str">
        <f>CONCATENATE(B4,D4,E4)</f>
        <v>RSSSPACC</v>
      </c>
      <c r="G4" s="370" t="s">
        <v>833</v>
      </c>
      <c r="H4" s="280" t="s">
        <v>841</v>
      </c>
      <c r="I4" s="276" t="s">
        <v>373</v>
      </c>
      <c r="J4" s="215" t="str">
        <f>CONCATENATE(B4,D4,E4,"-",H4,I4)</f>
        <v>RSSSPACC-PFE00</v>
      </c>
      <c r="K4" s="276" t="s">
        <v>373</v>
      </c>
      <c r="L4" s="276"/>
      <c r="M4" s="276" t="s">
        <v>3021</v>
      </c>
      <c r="N4" s="384" t="str">
        <f>CONCATENATE(B4,D4,E4,"-",H4,I4,"-",K4,"-",M4)</f>
        <v>RSSSPACC-PFE00-00-STATUS</v>
      </c>
      <c r="O4" s="73" t="s">
        <v>2937</v>
      </c>
    </row>
    <row r="5" spans="1:15" s="385" customFormat="1" x14ac:dyDescent="0.25">
      <c r="A5" s="386"/>
      <c r="B5" s="387"/>
      <c r="C5" s="386"/>
      <c r="D5" s="387"/>
      <c r="E5" s="387"/>
      <c r="F5" s="386"/>
      <c r="G5" s="386"/>
      <c r="H5" s="386"/>
      <c r="I5" s="387"/>
      <c r="J5" s="388"/>
      <c r="K5" s="387"/>
      <c r="L5" s="387"/>
      <c r="M5" s="387"/>
      <c r="N5" s="389"/>
    </row>
    <row r="6" spans="1:15" s="73" customFormat="1" ht="12.75" customHeight="1" x14ac:dyDescent="0.3">
      <c r="A6" s="210" t="s">
        <v>3020</v>
      </c>
      <c r="B6" s="390" t="s">
        <v>57</v>
      </c>
      <c r="C6" s="390" t="s">
        <v>922</v>
      </c>
      <c r="D6" s="211" t="s">
        <v>831</v>
      </c>
      <c r="E6" s="211" t="s">
        <v>832</v>
      </c>
      <c r="F6" s="212" t="str">
        <f>CONCATENATE(B6,D6,E6)</f>
        <v>RSSSPACC</v>
      </c>
      <c r="G6" s="219" t="s">
        <v>852</v>
      </c>
      <c r="H6" s="213" t="s">
        <v>853</v>
      </c>
      <c r="I6" s="218" t="s">
        <v>854</v>
      </c>
      <c r="J6" s="215" t="str">
        <f>CONCATENATE(B6,D6,E6,"-",H6,I6)</f>
        <v>RSSSPACC-TS00N</v>
      </c>
      <c r="K6" s="218" t="s">
        <v>373</v>
      </c>
      <c r="L6" s="218"/>
      <c r="M6" s="270" t="s">
        <v>3021</v>
      </c>
      <c r="N6" s="384" t="str">
        <f>CONCATENATE(B6,D6,E6,"-",H6,I6,"-",K6,"-",M6)</f>
        <v>RSSSPACC-TS00N-00-STATUS</v>
      </c>
    </row>
    <row r="7" spans="1:15" s="73" customFormat="1" ht="12.75" customHeight="1" x14ac:dyDescent="0.3">
      <c r="A7" s="219"/>
      <c r="B7" s="211" t="s">
        <v>57</v>
      </c>
      <c r="C7" s="211"/>
      <c r="D7" s="211" t="s">
        <v>831</v>
      </c>
      <c r="E7" s="211" t="s">
        <v>832</v>
      </c>
      <c r="F7" s="212" t="str">
        <f>CONCATENATE(B7,D7,E7)</f>
        <v>RSSSPACC</v>
      </c>
      <c r="G7" s="219" t="s">
        <v>855</v>
      </c>
      <c r="H7" s="213" t="s">
        <v>853</v>
      </c>
      <c r="I7" s="218" t="s">
        <v>856</v>
      </c>
      <c r="J7" s="215" t="str">
        <f>CONCATENATE(B7,D7,E7,"-",H7,I7)</f>
        <v>RSSSPACC-TS00S</v>
      </c>
      <c r="K7" s="218" t="s">
        <v>373</v>
      </c>
      <c r="L7" s="218"/>
      <c r="M7" s="270" t="s">
        <v>3021</v>
      </c>
      <c r="N7" s="384" t="str">
        <f>CONCATENATE(B7,D7,E7,"-",H7,I7,"-",K7,"-",M7)</f>
        <v>RSSSPACC-TS00S-00-STATUS</v>
      </c>
    </row>
    <row r="8" spans="1:15" s="385" customFormat="1" x14ac:dyDescent="0.25">
      <c r="A8" s="386"/>
      <c r="B8" s="387"/>
      <c r="C8" s="386"/>
      <c r="D8" s="387"/>
      <c r="E8" s="387"/>
      <c r="F8" s="386"/>
      <c r="G8" s="386"/>
      <c r="H8" s="386"/>
      <c r="I8" s="387"/>
      <c r="J8" s="388"/>
      <c r="K8" s="387"/>
      <c r="L8" s="387"/>
      <c r="M8" s="387"/>
      <c r="N8" s="389"/>
    </row>
    <row r="9" spans="1:15" s="73" customFormat="1" ht="13.5" customHeight="1" x14ac:dyDescent="0.3">
      <c r="A9" s="210" t="s">
        <v>3020</v>
      </c>
      <c r="B9" s="390" t="s">
        <v>57</v>
      </c>
      <c r="C9" s="390" t="s">
        <v>922</v>
      </c>
      <c r="D9" s="211" t="s">
        <v>831</v>
      </c>
      <c r="E9" s="211" t="s">
        <v>832</v>
      </c>
      <c r="F9" s="212" t="str">
        <f t="shared" ref="F9:F16" si="0">CONCATENATE(B9,D9,E9)</f>
        <v>RSSSPACC</v>
      </c>
      <c r="G9" s="219" t="s">
        <v>834</v>
      </c>
      <c r="H9" s="213" t="s">
        <v>842</v>
      </c>
      <c r="I9" s="218" t="s">
        <v>840</v>
      </c>
      <c r="J9" s="215" t="str">
        <f t="shared" ref="J9:J16" si="1">CONCATENATE(B9,D9,E9,"-",H9,I9)</f>
        <v>RSSSPACC-UPS0A</v>
      </c>
      <c r="K9" s="218" t="s">
        <v>373</v>
      </c>
      <c r="L9" s="218"/>
      <c r="M9" s="270" t="s">
        <v>3021</v>
      </c>
      <c r="N9" s="384" t="str">
        <f t="shared" ref="N9:N72" si="2">CONCATENATE(B9,D9,E9,"-",H9,I9,"-",K9,"-",M9)</f>
        <v>RSSSPACC-UPS0A-00-STATUS</v>
      </c>
    </row>
    <row r="10" spans="1:15" s="73" customFormat="1" ht="13.5" customHeight="1" x14ac:dyDescent="0.3">
      <c r="A10" s="219"/>
      <c r="B10" s="211" t="s">
        <v>57</v>
      </c>
      <c r="C10" s="211"/>
      <c r="D10" s="211" t="s">
        <v>831</v>
      </c>
      <c r="E10" s="211" t="s">
        <v>832</v>
      </c>
      <c r="F10" s="212" t="str">
        <f t="shared" si="0"/>
        <v>RSSSPACC</v>
      </c>
      <c r="G10" s="219" t="s">
        <v>834</v>
      </c>
      <c r="H10" s="213" t="s">
        <v>842</v>
      </c>
      <c r="I10" s="218" t="s">
        <v>840</v>
      </c>
      <c r="J10" s="215" t="str">
        <f t="shared" si="1"/>
        <v>RSSSPACC-UPS0A</v>
      </c>
      <c r="K10" s="218" t="s">
        <v>3022</v>
      </c>
      <c r="L10" s="218"/>
      <c r="M10" s="270" t="s">
        <v>75</v>
      </c>
      <c r="N10" s="384" t="str">
        <f t="shared" si="2"/>
        <v>RSSSPACC-UPS0A-LINE-01</v>
      </c>
    </row>
    <row r="11" spans="1:15" s="73" customFormat="1" ht="13.5" customHeight="1" x14ac:dyDescent="0.3">
      <c r="A11" s="219"/>
      <c r="B11" s="211" t="s">
        <v>57</v>
      </c>
      <c r="C11" s="211"/>
      <c r="D11" s="211" t="s">
        <v>831</v>
      </c>
      <c r="E11" s="211" t="s">
        <v>832</v>
      </c>
      <c r="F11" s="212" t="str">
        <f t="shared" si="0"/>
        <v>RSSSPACC</v>
      </c>
      <c r="G11" s="219" t="s">
        <v>834</v>
      </c>
      <c r="H11" s="213" t="s">
        <v>842</v>
      </c>
      <c r="I11" s="218" t="s">
        <v>840</v>
      </c>
      <c r="J11" s="215" t="str">
        <f t="shared" si="1"/>
        <v>RSSSPACC-UPS0A</v>
      </c>
      <c r="K11" s="218" t="s">
        <v>3022</v>
      </c>
      <c r="L11" s="218"/>
      <c r="M11" s="270" t="s">
        <v>76</v>
      </c>
      <c r="N11" s="384" t="str">
        <f t="shared" si="2"/>
        <v>RSSSPACC-UPS0A-LINE-02</v>
      </c>
    </row>
    <row r="12" spans="1:15" s="73" customFormat="1" ht="13.5" customHeight="1" x14ac:dyDescent="0.3">
      <c r="A12" s="219"/>
      <c r="B12" s="211" t="s">
        <v>57</v>
      </c>
      <c r="C12" s="211"/>
      <c r="D12" s="211" t="s">
        <v>831</v>
      </c>
      <c r="E12" s="211" t="s">
        <v>832</v>
      </c>
      <c r="F12" s="212" t="str">
        <f t="shared" si="0"/>
        <v>RSSSPACC</v>
      </c>
      <c r="G12" s="219" t="s">
        <v>834</v>
      </c>
      <c r="H12" s="213" t="s">
        <v>842</v>
      </c>
      <c r="I12" s="218" t="s">
        <v>840</v>
      </c>
      <c r="J12" s="215" t="str">
        <f t="shared" si="1"/>
        <v>RSSSPACC-UPS0A</v>
      </c>
      <c r="K12" s="218" t="s">
        <v>3022</v>
      </c>
      <c r="L12" s="218"/>
      <c r="M12" s="270" t="s">
        <v>79</v>
      </c>
      <c r="N12" s="384" t="str">
        <f t="shared" si="2"/>
        <v>RSSSPACC-UPS0A-LINE-03</v>
      </c>
    </row>
    <row r="13" spans="1:15" s="73" customFormat="1" ht="13.5" customHeight="1" x14ac:dyDescent="0.3">
      <c r="A13" s="219"/>
      <c r="B13" s="211" t="s">
        <v>57</v>
      </c>
      <c r="C13" s="211"/>
      <c r="D13" s="211" t="s">
        <v>831</v>
      </c>
      <c r="E13" s="211" t="s">
        <v>832</v>
      </c>
      <c r="F13" s="212" t="str">
        <f t="shared" si="0"/>
        <v>RSSSPACC</v>
      </c>
      <c r="G13" s="219" t="s">
        <v>835</v>
      </c>
      <c r="H13" s="213" t="s">
        <v>842</v>
      </c>
      <c r="I13" s="218" t="s">
        <v>3023</v>
      </c>
      <c r="J13" s="215" t="str">
        <f t="shared" si="1"/>
        <v>RSSSPACC-UPS0B</v>
      </c>
      <c r="K13" s="218" t="s">
        <v>373</v>
      </c>
      <c r="L13" s="218"/>
      <c r="M13" s="270" t="s">
        <v>3021</v>
      </c>
      <c r="N13" s="384" t="str">
        <f t="shared" si="2"/>
        <v>RSSSPACC-UPS0B-00-STATUS</v>
      </c>
    </row>
    <row r="14" spans="1:15" s="73" customFormat="1" ht="13.5" customHeight="1" x14ac:dyDescent="0.3">
      <c r="A14" s="219"/>
      <c r="B14" s="211" t="s">
        <v>57</v>
      </c>
      <c r="C14" s="211"/>
      <c r="D14" s="211" t="s">
        <v>831</v>
      </c>
      <c r="E14" s="211" t="s">
        <v>832</v>
      </c>
      <c r="F14" s="212" t="str">
        <f t="shared" si="0"/>
        <v>RSSSPACC</v>
      </c>
      <c r="G14" s="219" t="s">
        <v>835</v>
      </c>
      <c r="H14" s="213" t="s">
        <v>842</v>
      </c>
      <c r="I14" s="218" t="s">
        <v>3023</v>
      </c>
      <c r="J14" s="215" t="str">
        <f t="shared" si="1"/>
        <v>RSSSPACC-UPS0B</v>
      </c>
      <c r="K14" s="218" t="s">
        <v>3022</v>
      </c>
      <c r="L14" s="218"/>
      <c r="M14" s="270" t="s">
        <v>75</v>
      </c>
      <c r="N14" s="384" t="str">
        <f t="shared" si="2"/>
        <v>RSSSPACC-UPS0B-LINE-01</v>
      </c>
    </row>
    <row r="15" spans="1:15" s="73" customFormat="1" ht="13.5" customHeight="1" x14ac:dyDescent="0.3">
      <c r="A15" s="219"/>
      <c r="B15" s="211" t="s">
        <v>57</v>
      </c>
      <c r="C15" s="211"/>
      <c r="D15" s="211" t="s">
        <v>831</v>
      </c>
      <c r="E15" s="211" t="s">
        <v>832</v>
      </c>
      <c r="F15" s="212" t="str">
        <f t="shared" si="0"/>
        <v>RSSSPACC</v>
      </c>
      <c r="G15" s="219" t="s">
        <v>835</v>
      </c>
      <c r="H15" s="213" t="s">
        <v>842</v>
      </c>
      <c r="I15" s="218" t="s">
        <v>3023</v>
      </c>
      <c r="J15" s="215" t="str">
        <f t="shared" si="1"/>
        <v>RSSSPACC-UPS0B</v>
      </c>
      <c r="K15" s="218" t="s">
        <v>3022</v>
      </c>
      <c r="L15" s="218"/>
      <c r="M15" s="270" t="s">
        <v>76</v>
      </c>
      <c r="N15" s="384" t="str">
        <f t="shared" si="2"/>
        <v>RSSSPACC-UPS0B-LINE-02</v>
      </c>
    </row>
    <row r="16" spans="1:15" s="73" customFormat="1" ht="13.5" customHeight="1" x14ac:dyDescent="0.3">
      <c r="A16" s="219"/>
      <c r="B16" s="211" t="s">
        <v>57</v>
      </c>
      <c r="C16" s="211"/>
      <c r="D16" s="211" t="s">
        <v>831</v>
      </c>
      <c r="E16" s="211" t="s">
        <v>832</v>
      </c>
      <c r="F16" s="212" t="str">
        <f t="shared" si="0"/>
        <v>RSSSPACC</v>
      </c>
      <c r="G16" s="219" t="s">
        <v>835</v>
      </c>
      <c r="H16" s="213" t="s">
        <v>842</v>
      </c>
      <c r="I16" s="218" t="s">
        <v>3023</v>
      </c>
      <c r="J16" s="215" t="str">
        <f t="shared" si="1"/>
        <v>RSSSPACC-UPS0B</v>
      </c>
      <c r="K16" s="218" t="s">
        <v>3022</v>
      </c>
      <c r="L16" s="218"/>
      <c r="M16" s="270" t="s">
        <v>79</v>
      </c>
      <c r="N16" s="384" t="str">
        <f t="shared" si="2"/>
        <v>RSSSPACC-UPS0B-LINE-03</v>
      </c>
    </row>
    <row r="17" spans="1:14" s="385" customFormat="1" x14ac:dyDescent="0.25">
      <c r="A17" s="386"/>
      <c r="B17" s="387"/>
      <c r="C17" s="386"/>
      <c r="D17" s="387"/>
      <c r="E17" s="387"/>
      <c r="F17" s="386"/>
      <c r="G17" s="386"/>
      <c r="H17" s="386"/>
      <c r="I17" s="387"/>
      <c r="J17" s="388"/>
      <c r="K17" s="387"/>
      <c r="L17" s="387"/>
      <c r="M17" s="387"/>
      <c r="N17" s="389"/>
    </row>
    <row r="18" spans="1:14" s="73" customFormat="1" ht="13.5" customHeight="1" x14ac:dyDescent="0.3">
      <c r="A18" s="210" t="s">
        <v>3020</v>
      </c>
      <c r="B18" s="390" t="s">
        <v>57</v>
      </c>
      <c r="C18" s="390" t="s">
        <v>922</v>
      </c>
      <c r="D18" s="211" t="s">
        <v>831</v>
      </c>
      <c r="E18" s="211" t="s">
        <v>832</v>
      </c>
      <c r="F18" s="212" t="str">
        <f>CONCATENATE(B18,D18,E18)</f>
        <v>RSSSPACC</v>
      </c>
      <c r="G18" s="219" t="s">
        <v>847</v>
      </c>
      <c r="H18" s="213" t="s">
        <v>848</v>
      </c>
      <c r="I18" s="218" t="s">
        <v>844</v>
      </c>
      <c r="J18" s="215" t="str">
        <f>CONCATENATE(B18,D18,E18,"-",H18,I18)</f>
        <v>RSSSPACC-F10NA</v>
      </c>
      <c r="K18" s="218" t="s">
        <v>848</v>
      </c>
      <c r="L18" s="218"/>
      <c r="M18" s="270" t="s">
        <v>75</v>
      </c>
      <c r="N18" s="384" t="str">
        <f t="shared" si="2"/>
        <v>RSSSPACC-F10NA-F10-01</v>
      </c>
    </row>
    <row r="19" spans="1:14" s="73" customFormat="1" ht="13.5" customHeight="1" x14ac:dyDescent="0.3">
      <c r="A19" s="219"/>
      <c r="B19" s="211" t="s">
        <v>57</v>
      </c>
      <c r="C19" s="211"/>
      <c r="D19" s="211" t="s">
        <v>831</v>
      </c>
      <c r="E19" s="211" t="s">
        <v>832</v>
      </c>
      <c r="F19" s="212" t="str">
        <f>CONCATENATE(B19,D19,E19)</f>
        <v>RSSSPACC</v>
      </c>
      <c r="G19" s="219" t="s">
        <v>847</v>
      </c>
      <c r="H19" s="213" t="s">
        <v>848</v>
      </c>
      <c r="I19" s="218" t="s">
        <v>844</v>
      </c>
      <c r="J19" s="215" t="str">
        <f>CONCATENATE(B19,D19,E19,"-",H19,I19)</f>
        <v>RSSSPACC-F10NA</v>
      </c>
      <c r="K19" s="218" t="s">
        <v>848</v>
      </c>
      <c r="L19" s="218"/>
      <c r="M19" s="270" t="s">
        <v>76</v>
      </c>
      <c r="N19" s="384" t="str">
        <f t="shared" si="2"/>
        <v>RSSSPACC-F10NA-F10-02</v>
      </c>
    </row>
    <row r="20" spans="1:14" s="73" customFormat="1" ht="13.5" customHeight="1" x14ac:dyDescent="0.3">
      <c r="A20" s="219"/>
      <c r="B20" s="211" t="s">
        <v>57</v>
      </c>
      <c r="C20" s="211"/>
      <c r="D20" s="211" t="s">
        <v>831</v>
      </c>
      <c r="E20" s="211" t="s">
        <v>832</v>
      </c>
      <c r="F20" s="212" t="str">
        <f t="shared" ref="F20:F83" si="3">CONCATENATE(B20,D20,E20)</f>
        <v>RSSSPACC</v>
      </c>
      <c r="G20" s="219" t="s">
        <v>847</v>
      </c>
      <c r="H20" s="213" t="s">
        <v>848</v>
      </c>
      <c r="I20" s="218" t="s">
        <v>844</v>
      </c>
      <c r="J20" s="215" t="str">
        <f t="shared" ref="J20:J83" si="4">CONCATENATE(B20,D20,E20,"-",H20,I20)</f>
        <v>RSSSPACC-F10NA</v>
      </c>
      <c r="K20" s="218" t="s">
        <v>848</v>
      </c>
      <c r="L20" s="218"/>
      <c r="M20" s="270" t="s">
        <v>79</v>
      </c>
      <c r="N20" s="384" t="str">
        <f t="shared" si="2"/>
        <v>RSSSPACC-F10NA-F10-03</v>
      </c>
    </row>
    <row r="21" spans="1:14" s="73" customFormat="1" ht="13.5" customHeight="1" x14ac:dyDescent="0.3">
      <c r="A21" s="219"/>
      <c r="B21" s="211" t="s">
        <v>57</v>
      </c>
      <c r="C21" s="211"/>
      <c r="D21" s="211" t="s">
        <v>831</v>
      </c>
      <c r="E21" s="211" t="s">
        <v>832</v>
      </c>
      <c r="F21" s="212" t="str">
        <f t="shared" si="3"/>
        <v>RSSSPACC</v>
      </c>
      <c r="G21" s="219" t="s">
        <v>847</v>
      </c>
      <c r="H21" s="213" t="s">
        <v>848</v>
      </c>
      <c r="I21" s="218" t="s">
        <v>844</v>
      </c>
      <c r="J21" s="215" t="str">
        <f t="shared" si="4"/>
        <v>RSSSPACC-F10NA</v>
      </c>
      <c r="K21" s="218" t="s">
        <v>848</v>
      </c>
      <c r="L21" s="218"/>
      <c r="M21" s="270" t="s">
        <v>77</v>
      </c>
      <c r="N21" s="384" t="str">
        <f t="shared" si="2"/>
        <v>RSSSPACC-F10NA-F10-04</v>
      </c>
    </row>
    <row r="22" spans="1:14" s="73" customFormat="1" ht="13.5" customHeight="1" x14ac:dyDescent="0.3">
      <c r="A22" s="219"/>
      <c r="B22" s="211" t="s">
        <v>57</v>
      </c>
      <c r="C22" s="211"/>
      <c r="D22" s="211" t="s">
        <v>831</v>
      </c>
      <c r="E22" s="211" t="s">
        <v>832</v>
      </c>
      <c r="F22" s="212" t="str">
        <f t="shared" si="3"/>
        <v>RSSSPACC</v>
      </c>
      <c r="G22" s="219" t="s">
        <v>847</v>
      </c>
      <c r="H22" s="213" t="s">
        <v>848</v>
      </c>
      <c r="I22" s="218" t="s">
        <v>844</v>
      </c>
      <c r="J22" s="215" t="str">
        <f t="shared" si="4"/>
        <v>RSSSPACC-F10NA</v>
      </c>
      <c r="K22" s="218" t="s">
        <v>848</v>
      </c>
      <c r="L22" s="218"/>
      <c r="M22" s="270" t="s">
        <v>78</v>
      </c>
      <c r="N22" s="384" t="str">
        <f t="shared" si="2"/>
        <v>RSSSPACC-F10NA-F10-05</v>
      </c>
    </row>
    <row r="23" spans="1:14" s="73" customFormat="1" ht="13.5" customHeight="1" x14ac:dyDescent="0.3">
      <c r="A23" s="219"/>
      <c r="B23" s="211" t="s">
        <v>57</v>
      </c>
      <c r="C23" s="211"/>
      <c r="D23" s="211" t="s">
        <v>831</v>
      </c>
      <c r="E23" s="211" t="s">
        <v>832</v>
      </c>
      <c r="F23" s="212" t="str">
        <f t="shared" si="3"/>
        <v>RSSSPACC</v>
      </c>
      <c r="G23" s="219" t="s">
        <v>847</v>
      </c>
      <c r="H23" s="213" t="s">
        <v>848</v>
      </c>
      <c r="I23" s="218" t="s">
        <v>844</v>
      </c>
      <c r="J23" s="215" t="str">
        <f t="shared" si="4"/>
        <v>RSSSPACC-F10NA</v>
      </c>
      <c r="K23" s="218" t="s">
        <v>848</v>
      </c>
      <c r="L23" s="218"/>
      <c r="M23" s="270" t="s">
        <v>91</v>
      </c>
      <c r="N23" s="384" t="str">
        <f t="shared" si="2"/>
        <v>RSSSPACC-F10NA-F10-06</v>
      </c>
    </row>
    <row r="24" spans="1:14" s="73" customFormat="1" ht="13.5" customHeight="1" x14ac:dyDescent="0.3">
      <c r="A24" s="219"/>
      <c r="B24" s="211" t="s">
        <v>57</v>
      </c>
      <c r="C24" s="211"/>
      <c r="D24" s="211" t="s">
        <v>831</v>
      </c>
      <c r="E24" s="211" t="s">
        <v>832</v>
      </c>
      <c r="F24" s="212" t="str">
        <f t="shared" si="3"/>
        <v>RSSSPACC</v>
      </c>
      <c r="G24" s="219" t="s">
        <v>847</v>
      </c>
      <c r="H24" s="213" t="s">
        <v>848</v>
      </c>
      <c r="I24" s="218" t="s">
        <v>844</v>
      </c>
      <c r="J24" s="215" t="str">
        <f t="shared" si="4"/>
        <v>RSSSPACC-F10NA</v>
      </c>
      <c r="K24" s="218" t="s">
        <v>848</v>
      </c>
      <c r="L24" s="218"/>
      <c r="M24" s="270" t="s">
        <v>92</v>
      </c>
      <c r="N24" s="384" t="str">
        <f t="shared" si="2"/>
        <v>RSSSPACC-F10NA-F10-07</v>
      </c>
    </row>
    <row r="25" spans="1:14" s="73" customFormat="1" ht="13.5" customHeight="1" x14ac:dyDescent="0.3">
      <c r="A25" s="219"/>
      <c r="B25" s="211" t="s">
        <v>57</v>
      </c>
      <c r="C25" s="211"/>
      <c r="D25" s="211" t="s">
        <v>831</v>
      </c>
      <c r="E25" s="211" t="s">
        <v>832</v>
      </c>
      <c r="F25" s="212" t="str">
        <f t="shared" si="3"/>
        <v>RSSSPACC</v>
      </c>
      <c r="G25" s="219" t="s">
        <v>847</v>
      </c>
      <c r="H25" s="213" t="s">
        <v>848</v>
      </c>
      <c r="I25" s="218" t="s">
        <v>844</v>
      </c>
      <c r="J25" s="215" t="str">
        <f t="shared" si="4"/>
        <v>RSSSPACC-F10NA</v>
      </c>
      <c r="K25" s="218" t="s">
        <v>848</v>
      </c>
      <c r="L25" s="218"/>
      <c r="M25" s="270" t="s">
        <v>93</v>
      </c>
      <c r="N25" s="384" t="str">
        <f t="shared" si="2"/>
        <v>RSSSPACC-F10NA-F10-08</v>
      </c>
    </row>
    <row r="26" spans="1:14" s="73" customFormat="1" ht="13.5" customHeight="1" x14ac:dyDescent="0.3">
      <c r="A26" s="219"/>
      <c r="B26" s="211" t="s">
        <v>57</v>
      </c>
      <c r="C26" s="211"/>
      <c r="D26" s="211" t="s">
        <v>831</v>
      </c>
      <c r="E26" s="211" t="s">
        <v>832</v>
      </c>
      <c r="F26" s="212" t="str">
        <f t="shared" si="3"/>
        <v>RSSSPACC</v>
      </c>
      <c r="G26" s="219" t="s">
        <v>847</v>
      </c>
      <c r="H26" s="213" t="s">
        <v>848</v>
      </c>
      <c r="I26" s="218" t="s">
        <v>844</v>
      </c>
      <c r="J26" s="215" t="str">
        <f t="shared" si="4"/>
        <v>RSSSPACC-F10NA</v>
      </c>
      <c r="K26" s="218" t="s">
        <v>848</v>
      </c>
      <c r="L26" s="218"/>
      <c r="M26" s="270" t="s">
        <v>136</v>
      </c>
      <c r="N26" s="384" t="str">
        <f t="shared" si="2"/>
        <v>RSSSPACC-F10NA-F10-09</v>
      </c>
    </row>
    <row r="27" spans="1:14" s="73" customFormat="1" ht="13.5" customHeight="1" x14ac:dyDescent="0.3">
      <c r="A27" s="219"/>
      <c r="B27" s="211" t="s">
        <v>57</v>
      </c>
      <c r="C27" s="211"/>
      <c r="D27" s="211" t="s">
        <v>831</v>
      </c>
      <c r="E27" s="211" t="s">
        <v>832</v>
      </c>
      <c r="F27" s="212" t="str">
        <f t="shared" si="3"/>
        <v>RSSSPACC</v>
      </c>
      <c r="G27" s="219" t="s">
        <v>847</v>
      </c>
      <c r="H27" s="213" t="s">
        <v>848</v>
      </c>
      <c r="I27" s="218" t="s">
        <v>844</v>
      </c>
      <c r="J27" s="215" t="str">
        <f t="shared" si="4"/>
        <v>RSSSPACC-F10NA</v>
      </c>
      <c r="K27" s="218" t="s">
        <v>848</v>
      </c>
      <c r="L27" s="218"/>
      <c r="M27" s="270" t="s">
        <v>127</v>
      </c>
      <c r="N27" s="384" t="str">
        <f t="shared" si="2"/>
        <v>RSSSPACC-F10NA-F10-10</v>
      </c>
    </row>
    <row r="28" spans="1:14" s="73" customFormat="1" ht="13.5" customHeight="1" x14ac:dyDescent="0.3">
      <c r="A28" s="219"/>
      <c r="B28" s="211" t="s">
        <v>57</v>
      </c>
      <c r="C28" s="211"/>
      <c r="D28" s="211" t="s">
        <v>831</v>
      </c>
      <c r="E28" s="211" t="s">
        <v>832</v>
      </c>
      <c r="F28" s="212" t="str">
        <f t="shared" si="3"/>
        <v>RSSSPACC</v>
      </c>
      <c r="G28" s="219" t="s">
        <v>847</v>
      </c>
      <c r="H28" s="213" t="s">
        <v>848</v>
      </c>
      <c r="I28" s="218" t="s">
        <v>844</v>
      </c>
      <c r="J28" s="215" t="str">
        <f t="shared" si="4"/>
        <v>RSSSPACC-F10NA</v>
      </c>
      <c r="K28" s="218" t="s">
        <v>848</v>
      </c>
      <c r="L28" s="218"/>
      <c r="M28" s="270" t="s">
        <v>128</v>
      </c>
      <c r="N28" s="384" t="str">
        <f t="shared" si="2"/>
        <v>RSSSPACC-F10NA-F10-11</v>
      </c>
    </row>
    <row r="29" spans="1:14" s="73" customFormat="1" ht="13.5" customHeight="1" x14ac:dyDescent="0.3">
      <c r="A29" s="219"/>
      <c r="B29" s="211" t="s">
        <v>57</v>
      </c>
      <c r="C29" s="211"/>
      <c r="D29" s="211" t="s">
        <v>831</v>
      </c>
      <c r="E29" s="211" t="s">
        <v>832</v>
      </c>
      <c r="F29" s="212" t="str">
        <f t="shared" si="3"/>
        <v>RSSSPACC</v>
      </c>
      <c r="G29" s="219" t="s">
        <v>847</v>
      </c>
      <c r="H29" s="213" t="s">
        <v>848</v>
      </c>
      <c r="I29" s="218" t="s">
        <v>844</v>
      </c>
      <c r="J29" s="215" t="str">
        <f t="shared" si="4"/>
        <v>RSSSPACC-F10NA</v>
      </c>
      <c r="K29" s="218" t="s">
        <v>848</v>
      </c>
      <c r="L29" s="218"/>
      <c r="M29" s="270" t="s">
        <v>129</v>
      </c>
      <c r="N29" s="384" t="str">
        <f t="shared" si="2"/>
        <v>RSSSPACC-F10NA-F10-12</v>
      </c>
    </row>
    <row r="30" spans="1:14" s="73" customFormat="1" ht="13.5" customHeight="1" x14ac:dyDescent="0.3">
      <c r="A30" s="219"/>
      <c r="B30" s="211" t="s">
        <v>57</v>
      </c>
      <c r="C30" s="211"/>
      <c r="D30" s="211" t="s">
        <v>831</v>
      </c>
      <c r="E30" s="211" t="s">
        <v>832</v>
      </c>
      <c r="F30" s="212" t="str">
        <f t="shared" si="3"/>
        <v>RSSSPACC</v>
      </c>
      <c r="G30" s="219" t="s">
        <v>847</v>
      </c>
      <c r="H30" s="213" t="s">
        <v>848</v>
      </c>
      <c r="I30" s="218" t="s">
        <v>844</v>
      </c>
      <c r="J30" s="215" t="str">
        <f t="shared" si="4"/>
        <v>RSSSPACC-F10NA</v>
      </c>
      <c r="K30" s="218" t="s">
        <v>848</v>
      </c>
      <c r="L30" s="218"/>
      <c r="M30" s="270" t="s">
        <v>3024</v>
      </c>
      <c r="N30" s="384" t="str">
        <f t="shared" si="2"/>
        <v>RSSSPACC-F10NA-F10-13</v>
      </c>
    </row>
    <row r="31" spans="1:14" s="73" customFormat="1" ht="13.5" customHeight="1" x14ac:dyDescent="0.3">
      <c r="A31" s="219"/>
      <c r="B31" s="211" t="s">
        <v>57</v>
      </c>
      <c r="C31" s="211"/>
      <c r="D31" s="211" t="s">
        <v>831</v>
      </c>
      <c r="E31" s="211" t="s">
        <v>832</v>
      </c>
      <c r="F31" s="212" t="str">
        <f t="shared" si="3"/>
        <v>RSSSPACC</v>
      </c>
      <c r="G31" s="219" t="s">
        <v>847</v>
      </c>
      <c r="H31" s="213" t="s">
        <v>848</v>
      </c>
      <c r="I31" s="218" t="s">
        <v>844</v>
      </c>
      <c r="J31" s="215" t="str">
        <f t="shared" si="4"/>
        <v>RSSSPACC-F10NA</v>
      </c>
      <c r="K31" s="218" t="s">
        <v>848</v>
      </c>
      <c r="L31" s="218"/>
      <c r="M31" s="270" t="s">
        <v>3025</v>
      </c>
      <c r="N31" s="384" t="str">
        <f t="shared" si="2"/>
        <v>RSSSPACC-F10NA-F10-14</v>
      </c>
    </row>
    <row r="32" spans="1:14" s="73" customFormat="1" ht="13.5" customHeight="1" x14ac:dyDescent="0.3">
      <c r="A32" s="219"/>
      <c r="B32" s="211" t="s">
        <v>57</v>
      </c>
      <c r="C32" s="211"/>
      <c r="D32" s="211" t="s">
        <v>831</v>
      </c>
      <c r="E32" s="211" t="s">
        <v>832</v>
      </c>
      <c r="F32" s="212" t="str">
        <f t="shared" si="3"/>
        <v>RSSSPACC</v>
      </c>
      <c r="G32" s="219" t="s">
        <v>847</v>
      </c>
      <c r="H32" s="213" t="s">
        <v>848</v>
      </c>
      <c r="I32" s="218" t="s">
        <v>844</v>
      </c>
      <c r="J32" s="215" t="str">
        <f t="shared" si="4"/>
        <v>RSSSPACC-F10NA</v>
      </c>
      <c r="K32" s="218" t="s">
        <v>848</v>
      </c>
      <c r="L32" s="218"/>
      <c r="M32" s="270" t="s">
        <v>3026</v>
      </c>
      <c r="N32" s="384" t="str">
        <f t="shared" si="2"/>
        <v>RSSSPACC-F10NA-F10-15</v>
      </c>
    </row>
    <row r="33" spans="1:14" s="73" customFormat="1" ht="13.5" customHeight="1" x14ac:dyDescent="0.3">
      <c r="A33" s="219"/>
      <c r="B33" s="211" t="s">
        <v>57</v>
      </c>
      <c r="C33" s="211"/>
      <c r="D33" s="211" t="s">
        <v>831</v>
      </c>
      <c r="E33" s="211" t="s">
        <v>832</v>
      </c>
      <c r="F33" s="212" t="str">
        <f t="shared" si="3"/>
        <v>RSSSPACC</v>
      </c>
      <c r="G33" s="219" t="s">
        <v>847</v>
      </c>
      <c r="H33" s="213" t="s">
        <v>848</v>
      </c>
      <c r="I33" s="218" t="s">
        <v>844</v>
      </c>
      <c r="J33" s="215" t="str">
        <f t="shared" si="4"/>
        <v>RSSSPACC-F10NA</v>
      </c>
      <c r="K33" s="218" t="s">
        <v>848</v>
      </c>
      <c r="L33" s="218"/>
      <c r="M33" s="270" t="s">
        <v>3027</v>
      </c>
      <c r="N33" s="384" t="str">
        <f t="shared" si="2"/>
        <v>RSSSPACC-F10NA-F10-16</v>
      </c>
    </row>
    <row r="34" spans="1:14" s="73" customFormat="1" ht="13.5" customHeight="1" x14ac:dyDescent="0.3">
      <c r="A34" s="219"/>
      <c r="B34" s="211" t="s">
        <v>57</v>
      </c>
      <c r="C34" s="211"/>
      <c r="D34" s="211" t="s">
        <v>831</v>
      </c>
      <c r="E34" s="211" t="s">
        <v>832</v>
      </c>
      <c r="F34" s="212" t="str">
        <f t="shared" si="3"/>
        <v>RSSSPACC</v>
      </c>
      <c r="G34" s="219" t="s">
        <v>847</v>
      </c>
      <c r="H34" s="213" t="s">
        <v>848</v>
      </c>
      <c r="I34" s="218" t="s">
        <v>844</v>
      </c>
      <c r="J34" s="215" t="str">
        <f t="shared" si="4"/>
        <v>RSSSPACC-F10NA</v>
      </c>
      <c r="K34" s="218" t="s">
        <v>848</v>
      </c>
      <c r="L34" s="218"/>
      <c r="M34" s="270" t="s">
        <v>3028</v>
      </c>
      <c r="N34" s="384" t="str">
        <f t="shared" si="2"/>
        <v>RSSSPACC-F10NA-F10-17</v>
      </c>
    </row>
    <row r="35" spans="1:14" s="73" customFormat="1" ht="13.5" customHeight="1" x14ac:dyDescent="0.3">
      <c r="A35" s="219"/>
      <c r="B35" s="211" t="s">
        <v>57</v>
      </c>
      <c r="C35" s="211"/>
      <c r="D35" s="211" t="s">
        <v>831</v>
      </c>
      <c r="E35" s="211" t="s">
        <v>832</v>
      </c>
      <c r="F35" s="212" t="str">
        <f t="shared" si="3"/>
        <v>RSSSPACC</v>
      </c>
      <c r="G35" s="219" t="s">
        <v>847</v>
      </c>
      <c r="H35" s="213" t="s">
        <v>848</v>
      </c>
      <c r="I35" s="218" t="s">
        <v>844</v>
      </c>
      <c r="J35" s="215" t="str">
        <f t="shared" si="4"/>
        <v>RSSSPACC-F10NA</v>
      </c>
      <c r="K35" s="218" t="s">
        <v>848</v>
      </c>
      <c r="L35" s="218"/>
      <c r="M35" s="270" t="s">
        <v>3029</v>
      </c>
      <c r="N35" s="384" t="str">
        <f t="shared" si="2"/>
        <v>RSSSPACC-F10NA-F10-18</v>
      </c>
    </row>
    <row r="36" spans="1:14" s="73" customFormat="1" ht="13.5" customHeight="1" x14ac:dyDescent="0.3">
      <c r="A36" s="219"/>
      <c r="B36" s="211" t="s">
        <v>57</v>
      </c>
      <c r="C36" s="211"/>
      <c r="D36" s="211" t="s">
        <v>831</v>
      </c>
      <c r="E36" s="211" t="s">
        <v>832</v>
      </c>
      <c r="F36" s="212" t="str">
        <f t="shared" si="3"/>
        <v>RSSSPACC</v>
      </c>
      <c r="G36" s="219" t="s">
        <v>847</v>
      </c>
      <c r="H36" s="213" t="s">
        <v>848</v>
      </c>
      <c r="I36" s="218" t="s">
        <v>844</v>
      </c>
      <c r="J36" s="215" t="str">
        <f t="shared" si="4"/>
        <v>RSSSPACC-F10NA</v>
      </c>
      <c r="K36" s="218" t="s">
        <v>848</v>
      </c>
      <c r="L36" s="218"/>
      <c r="M36" s="270" t="s">
        <v>3030</v>
      </c>
      <c r="N36" s="384" t="str">
        <f t="shared" si="2"/>
        <v>RSSSPACC-F10NA-F10-19</v>
      </c>
    </row>
    <row r="37" spans="1:14" s="73" customFormat="1" ht="13.5" customHeight="1" x14ac:dyDescent="0.3">
      <c r="A37" s="219"/>
      <c r="B37" s="211" t="s">
        <v>57</v>
      </c>
      <c r="C37" s="211"/>
      <c r="D37" s="211" t="s">
        <v>831</v>
      </c>
      <c r="E37" s="211" t="s">
        <v>832</v>
      </c>
      <c r="F37" s="212" t="str">
        <f t="shared" si="3"/>
        <v>RSSSPACC</v>
      </c>
      <c r="G37" s="219" t="s">
        <v>847</v>
      </c>
      <c r="H37" s="213" t="s">
        <v>848</v>
      </c>
      <c r="I37" s="218" t="s">
        <v>844</v>
      </c>
      <c r="J37" s="215" t="str">
        <f t="shared" si="4"/>
        <v>RSSSPACC-F10NA</v>
      </c>
      <c r="K37" s="218" t="s">
        <v>848</v>
      </c>
      <c r="L37" s="218"/>
      <c r="M37" s="270" t="s">
        <v>142</v>
      </c>
      <c r="N37" s="384" t="str">
        <f t="shared" si="2"/>
        <v>RSSSPACC-F10NA-F10-20</v>
      </c>
    </row>
    <row r="38" spans="1:14" s="73" customFormat="1" ht="13.5" customHeight="1" x14ac:dyDescent="0.3">
      <c r="A38" s="219"/>
      <c r="B38" s="211" t="s">
        <v>57</v>
      </c>
      <c r="C38" s="211"/>
      <c r="D38" s="211" t="s">
        <v>831</v>
      </c>
      <c r="E38" s="211" t="s">
        <v>832</v>
      </c>
      <c r="F38" s="212" t="str">
        <f t="shared" si="3"/>
        <v>RSSSPACC</v>
      </c>
      <c r="G38" s="219" t="s">
        <v>847</v>
      </c>
      <c r="H38" s="213" t="s">
        <v>848</v>
      </c>
      <c r="I38" s="218" t="s">
        <v>844</v>
      </c>
      <c r="J38" s="215" t="str">
        <f t="shared" si="4"/>
        <v>RSSSPACC-F10NA</v>
      </c>
      <c r="K38" s="218" t="s">
        <v>848</v>
      </c>
      <c r="L38" s="218"/>
      <c r="M38" s="270" t="s">
        <v>3031</v>
      </c>
      <c r="N38" s="384" t="str">
        <f t="shared" si="2"/>
        <v>RSSSPACC-F10NA-F10-21</v>
      </c>
    </row>
    <row r="39" spans="1:14" s="73" customFormat="1" ht="13.5" customHeight="1" x14ac:dyDescent="0.3">
      <c r="A39" s="219"/>
      <c r="B39" s="211" t="s">
        <v>57</v>
      </c>
      <c r="C39" s="211"/>
      <c r="D39" s="211" t="s">
        <v>831</v>
      </c>
      <c r="E39" s="211" t="s">
        <v>832</v>
      </c>
      <c r="F39" s="212" t="str">
        <f t="shared" si="3"/>
        <v>RSSSPACC</v>
      </c>
      <c r="G39" s="219" t="s">
        <v>847</v>
      </c>
      <c r="H39" s="213" t="s">
        <v>848</v>
      </c>
      <c r="I39" s="218" t="s">
        <v>844</v>
      </c>
      <c r="J39" s="215" t="str">
        <f t="shared" si="4"/>
        <v>RSSSPACC-F10NA</v>
      </c>
      <c r="K39" s="218" t="s">
        <v>848</v>
      </c>
      <c r="L39" s="218"/>
      <c r="M39" s="270" t="s">
        <v>3032</v>
      </c>
      <c r="N39" s="384" t="str">
        <f t="shared" si="2"/>
        <v>RSSSPACC-F10NA-F10-22</v>
      </c>
    </row>
    <row r="40" spans="1:14" s="73" customFormat="1" ht="13.5" customHeight="1" x14ac:dyDescent="0.3">
      <c r="A40" s="219"/>
      <c r="B40" s="211" t="s">
        <v>57</v>
      </c>
      <c r="C40" s="211"/>
      <c r="D40" s="211" t="s">
        <v>831</v>
      </c>
      <c r="E40" s="211" t="s">
        <v>832</v>
      </c>
      <c r="F40" s="212" t="str">
        <f t="shared" si="3"/>
        <v>RSSSPACC</v>
      </c>
      <c r="G40" s="219" t="s">
        <v>847</v>
      </c>
      <c r="H40" s="213" t="s">
        <v>848</v>
      </c>
      <c r="I40" s="218" t="s">
        <v>844</v>
      </c>
      <c r="J40" s="215" t="str">
        <f t="shared" si="4"/>
        <v>RSSSPACC-F10NA</v>
      </c>
      <c r="K40" s="218" t="s">
        <v>848</v>
      </c>
      <c r="L40" s="218"/>
      <c r="M40" s="270" t="s">
        <v>3033</v>
      </c>
      <c r="N40" s="384" t="str">
        <f t="shared" si="2"/>
        <v>RSSSPACC-F10NA-F10-23</v>
      </c>
    </row>
    <row r="41" spans="1:14" s="73" customFormat="1" ht="13.5" customHeight="1" x14ac:dyDescent="0.3">
      <c r="A41" s="219"/>
      <c r="B41" s="211" t="s">
        <v>57</v>
      </c>
      <c r="C41" s="211"/>
      <c r="D41" s="211" t="s">
        <v>831</v>
      </c>
      <c r="E41" s="211" t="s">
        <v>832</v>
      </c>
      <c r="F41" s="212" t="str">
        <f t="shared" si="3"/>
        <v>RSSSPACC</v>
      </c>
      <c r="G41" s="219" t="s">
        <v>849</v>
      </c>
      <c r="H41" s="213" t="s">
        <v>848</v>
      </c>
      <c r="I41" s="218" t="s">
        <v>845</v>
      </c>
      <c r="J41" s="215" t="str">
        <f t="shared" si="4"/>
        <v>RSSSPACC-F10NB</v>
      </c>
      <c r="K41" s="218" t="s">
        <v>848</v>
      </c>
      <c r="L41" s="218"/>
      <c r="M41" s="270" t="s">
        <v>75</v>
      </c>
      <c r="N41" s="384" t="str">
        <f t="shared" si="2"/>
        <v>RSSSPACC-F10NB-F10-01</v>
      </c>
    </row>
    <row r="42" spans="1:14" s="73" customFormat="1" ht="13.5" customHeight="1" x14ac:dyDescent="0.3">
      <c r="A42" s="219"/>
      <c r="B42" s="211" t="s">
        <v>57</v>
      </c>
      <c r="C42" s="211"/>
      <c r="D42" s="211" t="s">
        <v>831</v>
      </c>
      <c r="E42" s="211" t="s">
        <v>832</v>
      </c>
      <c r="F42" s="212" t="str">
        <f t="shared" si="3"/>
        <v>RSSSPACC</v>
      </c>
      <c r="G42" s="219" t="s">
        <v>849</v>
      </c>
      <c r="H42" s="213" t="s">
        <v>848</v>
      </c>
      <c r="I42" s="218" t="s">
        <v>845</v>
      </c>
      <c r="J42" s="215" t="str">
        <f t="shared" si="4"/>
        <v>RSSSPACC-F10NB</v>
      </c>
      <c r="K42" s="218" t="s">
        <v>848</v>
      </c>
      <c r="L42" s="218"/>
      <c r="M42" s="270" t="s">
        <v>76</v>
      </c>
      <c r="N42" s="384" t="str">
        <f t="shared" si="2"/>
        <v>RSSSPACC-F10NB-F10-02</v>
      </c>
    </row>
    <row r="43" spans="1:14" s="73" customFormat="1" ht="13.5" customHeight="1" x14ac:dyDescent="0.3">
      <c r="A43" s="219"/>
      <c r="B43" s="211" t="s">
        <v>57</v>
      </c>
      <c r="C43" s="211"/>
      <c r="D43" s="211" t="s">
        <v>831</v>
      </c>
      <c r="E43" s="211" t="s">
        <v>832</v>
      </c>
      <c r="F43" s="212" t="str">
        <f t="shared" si="3"/>
        <v>RSSSPACC</v>
      </c>
      <c r="G43" s="219" t="s">
        <v>849</v>
      </c>
      <c r="H43" s="213" t="s">
        <v>848</v>
      </c>
      <c r="I43" s="218" t="s">
        <v>845</v>
      </c>
      <c r="J43" s="215" t="str">
        <f t="shared" si="4"/>
        <v>RSSSPACC-F10NB</v>
      </c>
      <c r="K43" s="218" t="s">
        <v>848</v>
      </c>
      <c r="L43" s="218"/>
      <c r="M43" s="270" t="s">
        <v>79</v>
      </c>
      <c r="N43" s="384" t="str">
        <f t="shared" si="2"/>
        <v>RSSSPACC-F10NB-F10-03</v>
      </c>
    </row>
    <row r="44" spans="1:14" s="73" customFormat="1" ht="13.5" customHeight="1" x14ac:dyDescent="0.3">
      <c r="A44" s="219"/>
      <c r="B44" s="211" t="s">
        <v>57</v>
      </c>
      <c r="C44" s="211"/>
      <c r="D44" s="211" t="s">
        <v>831</v>
      </c>
      <c r="E44" s="211" t="s">
        <v>832</v>
      </c>
      <c r="F44" s="212" t="str">
        <f t="shared" si="3"/>
        <v>RSSSPACC</v>
      </c>
      <c r="G44" s="219" t="s">
        <v>849</v>
      </c>
      <c r="H44" s="213" t="s">
        <v>848</v>
      </c>
      <c r="I44" s="218" t="s">
        <v>845</v>
      </c>
      <c r="J44" s="215" t="str">
        <f t="shared" si="4"/>
        <v>RSSSPACC-F10NB</v>
      </c>
      <c r="K44" s="218" t="s">
        <v>848</v>
      </c>
      <c r="L44" s="218"/>
      <c r="M44" s="270" t="s">
        <v>77</v>
      </c>
      <c r="N44" s="384" t="str">
        <f t="shared" si="2"/>
        <v>RSSSPACC-F10NB-F10-04</v>
      </c>
    </row>
    <row r="45" spans="1:14" s="73" customFormat="1" ht="13.5" customHeight="1" x14ac:dyDescent="0.3">
      <c r="A45" s="219"/>
      <c r="B45" s="211" t="s">
        <v>57</v>
      </c>
      <c r="C45" s="211"/>
      <c r="D45" s="211" t="s">
        <v>831</v>
      </c>
      <c r="E45" s="211" t="s">
        <v>832</v>
      </c>
      <c r="F45" s="212" t="str">
        <f t="shared" si="3"/>
        <v>RSSSPACC</v>
      </c>
      <c r="G45" s="219" t="s">
        <v>849</v>
      </c>
      <c r="H45" s="213" t="s">
        <v>848</v>
      </c>
      <c r="I45" s="218" t="s">
        <v>845</v>
      </c>
      <c r="J45" s="215" t="str">
        <f t="shared" si="4"/>
        <v>RSSSPACC-F10NB</v>
      </c>
      <c r="K45" s="218" t="s">
        <v>848</v>
      </c>
      <c r="L45" s="218"/>
      <c r="M45" s="270" t="s">
        <v>78</v>
      </c>
      <c r="N45" s="384" t="str">
        <f t="shared" si="2"/>
        <v>RSSSPACC-F10NB-F10-05</v>
      </c>
    </row>
    <row r="46" spans="1:14" s="73" customFormat="1" ht="13.5" customHeight="1" x14ac:dyDescent="0.3">
      <c r="A46" s="219"/>
      <c r="B46" s="211" t="s">
        <v>57</v>
      </c>
      <c r="C46" s="211"/>
      <c r="D46" s="211" t="s">
        <v>831</v>
      </c>
      <c r="E46" s="211" t="s">
        <v>832</v>
      </c>
      <c r="F46" s="212" t="str">
        <f t="shared" si="3"/>
        <v>RSSSPACC</v>
      </c>
      <c r="G46" s="219" t="s">
        <v>849</v>
      </c>
      <c r="H46" s="213" t="s">
        <v>848</v>
      </c>
      <c r="I46" s="218" t="s">
        <v>845</v>
      </c>
      <c r="J46" s="215" t="str">
        <f t="shared" si="4"/>
        <v>RSSSPACC-F10NB</v>
      </c>
      <c r="K46" s="218" t="s">
        <v>848</v>
      </c>
      <c r="L46" s="218"/>
      <c r="M46" s="270" t="s">
        <v>91</v>
      </c>
      <c r="N46" s="384" t="str">
        <f t="shared" si="2"/>
        <v>RSSSPACC-F10NB-F10-06</v>
      </c>
    </row>
    <row r="47" spans="1:14" s="73" customFormat="1" ht="13.5" customHeight="1" x14ac:dyDescent="0.3">
      <c r="A47" s="219"/>
      <c r="B47" s="211" t="s">
        <v>57</v>
      </c>
      <c r="C47" s="211"/>
      <c r="D47" s="211" t="s">
        <v>831</v>
      </c>
      <c r="E47" s="211" t="s">
        <v>832</v>
      </c>
      <c r="F47" s="212" t="str">
        <f t="shared" si="3"/>
        <v>RSSSPACC</v>
      </c>
      <c r="G47" s="219" t="s">
        <v>849</v>
      </c>
      <c r="H47" s="213" t="s">
        <v>848</v>
      </c>
      <c r="I47" s="218" t="s">
        <v>845</v>
      </c>
      <c r="J47" s="215" t="str">
        <f t="shared" si="4"/>
        <v>RSSSPACC-F10NB</v>
      </c>
      <c r="K47" s="218" t="s">
        <v>848</v>
      </c>
      <c r="L47" s="218"/>
      <c r="M47" s="270" t="s">
        <v>92</v>
      </c>
      <c r="N47" s="384" t="str">
        <f t="shared" si="2"/>
        <v>RSSSPACC-F10NB-F10-07</v>
      </c>
    </row>
    <row r="48" spans="1:14" s="73" customFormat="1" ht="13.5" customHeight="1" x14ac:dyDescent="0.3">
      <c r="A48" s="219"/>
      <c r="B48" s="211" t="s">
        <v>57</v>
      </c>
      <c r="C48" s="211"/>
      <c r="D48" s="211" t="s">
        <v>831</v>
      </c>
      <c r="E48" s="211" t="s">
        <v>832</v>
      </c>
      <c r="F48" s="212" t="str">
        <f t="shared" si="3"/>
        <v>RSSSPACC</v>
      </c>
      <c r="G48" s="219" t="s">
        <v>849</v>
      </c>
      <c r="H48" s="213" t="s">
        <v>848</v>
      </c>
      <c r="I48" s="218" t="s">
        <v>845</v>
      </c>
      <c r="J48" s="215" t="str">
        <f t="shared" si="4"/>
        <v>RSSSPACC-F10NB</v>
      </c>
      <c r="K48" s="218" t="s">
        <v>848</v>
      </c>
      <c r="L48" s="218"/>
      <c r="M48" s="270" t="s">
        <v>93</v>
      </c>
      <c r="N48" s="384" t="str">
        <f t="shared" si="2"/>
        <v>RSSSPACC-F10NB-F10-08</v>
      </c>
    </row>
    <row r="49" spans="1:14" s="73" customFormat="1" ht="13.5" customHeight="1" x14ac:dyDescent="0.3">
      <c r="A49" s="219"/>
      <c r="B49" s="211" t="s">
        <v>57</v>
      </c>
      <c r="C49" s="211"/>
      <c r="D49" s="211" t="s">
        <v>831</v>
      </c>
      <c r="E49" s="211" t="s">
        <v>832</v>
      </c>
      <c r="F49" s="212" t="str">
        <f t="shared" si="3"/>
        <v>RSSSPACC</v>
      </c>
      <c r="G49" s="219" t="s">
        <v>849</v>
      </c>
      <c r="H49" s="213" t="s">
        <v>848</v>
      </c>
      <c r="I49" s="218" t="s">
        <v>845</v>
      </c>
      <c r="J49" s="215" t="str">
        <f t="shared" si="4"/>
        <v>RSSSPACC-F10NB</v>
      </c>
      <c r="K49" s="218" t="s">
        <v>848</v>
      </c>
      <c r="L49" s="218"/>
      <c r="M49" s="270" t="s">
        <v>136</v>
      </c>
      <c r="N49" s="384" t="str">
        <f t="shared" si="2"/>
        <v>RSSSPACC-F10NB-F10-09</v>
      </c>
    </row>
    <row r="50" spans="1:14" s="73" customFormat="1" ht="13.5" customHeight="1" x14ac:dyDescent="0.3">
      <c r="A50" s="219"/>
      <c r="B50" s="211" t="s">
        <v>57</v>
      </c>
      <c r="C50" s="211"/>
      <c r="D50" s="211" t="s">
        <v>831</v>
      </c>
      <c r="E50" s="211" t="s">
        <v>832</v>
      </c>
      <c r="F50" s="212" t="str">
        <f t="shared" si="3"/>
        <v>RSSSPACC</v>
      </c>
      <c r="G50" s="219" t="s">
        <v>849</v>
      </c>
      <c r="H50" s="213" t="s">
        <v>848</v>
      </c>
      <c r="I50" s="218" t="s">
        <v>845</v>
      </c>
      <c r="J50" s="215" t="str">
        <f t="shared" si="4"/>
        <v>RSSSPACC-F10NB</v>
      </c>
      <c r="K50" s="218" t="s">
        <v>848</v>
      </c>
      <c r="L50" s="218"/>
      <c r="M50" s="270" t="s">
        <v>127</v>
      </c>
      <c r="N50" s="384" t="str">
        <f t="shared" si="2"/>
        <v>RSSSPACC-F10NB-F10-10</v>
      </c>
    </row>
    <row r="51" spans="1:14" s="73" customFormat="1" ht="13.5" customHeight="1" x14ac:dyDescent="0.3">
      <c r="A51" s="219"/>
      <c r="B51" s="211" t="s">
        <v>57</v>
      </c>
      <c r="C51" s="211"/>
      <c r="D51" s="211" t="s">
        <v>831</v>
      </c>
      <c r="E51" s="211" t="s">
        <v>832</v>
      </c>
      <c r="F51" s="212" t="str">
        <f t="shared" si="3"/>
        <v>RSSSPACC</v>
      </c>
      <c r="G51" s="219" t="s">
        <v>849</v>
      </c>
      <c r="H51" s="213" t="s">
        <v>848</v>
      </c>
      <c r="I51" s="218" t="s">
        <v>845</v>
      </c>
      <c r="J51" s="215" t="str">
        <f t="shared" si="4"/>
        <v>RSSSPACC-F10NB</v>
      </c>
      <c r="K51" s="218" t="s">
        <v>848</v>
      </c>
      <c r="L51" s="218"/>
      <c r="M51" s="270" t="s">
        <v>128</v>
      </c>
      <c r="N51" s="384" t="str">
        <f t="shared" si="2"/>
        <v>RSSSPACC-F10NB-F10-11</v>
      </c>
    </row>
    <row r="52" spans="1:14" s="73" customFormat="1" ht="13.5" customHeight="1" x14ac:dyDescent="0.3">
      <c r="A52" s="219"/>
      <c r="B52" s="211" t="s">
        <v>57</v>
      </c>
      <c r="C52" s="211"/>
      <c r="D52" s="211" t="s">
        <v>831</v>
      </c>
      <c r="E52" s="211" t="s">
        <v>832</v>
      </c>
      <c r="F52" s="212" t="str">
        <f t="shared" si="3"/>
        <v>RSSSPACC</v>
      </c>
      <c r="G52" s="219" t="s">
        <v>849</v>
      </c>
      <c r="H52" s="213" t="s">
        <v>848</v>
      </c>
      <c r="I52" s="218" t="s">
        <v>845</v>
      </c>
      <c r="J52" s="215" t="str">
        <f t="shared" si="4"/>
        <v>RSSSPACC-F10NB</v>
      </c>
      <c r="K52" s="218" t="s">
        <v>848</v>
      </c>
      <c r="L52" s="218"/>
      <c r="M52" s="270" t="s">
        <v>129</v>
      </c>
      <c r="N52" s="384" t="str">
        <f t="shared" si="2"/>
        <v>RSSSPACC-F10NB-F10-12</v>
      </c>
    </row>
    <row r="53" spans="1:14" s="73" customFormat="1" ht="13.5" customHeight="1" x14ac:dyDescent="0.3">
      <c r="A53" s="219"/>
      <c r="B53" s="211" t="s">
        <v>57</v>
      </c>
      <c r="C53" s="211"/>
      <c r="D53" s="211" t="s">
        <v>831</v>
      </c>
      <c r="E53" s="211" t="s">
        <v>832</v>
      </c>
      <c r="F53" s="212" t="str">
        <f t="shared" si="3"/>
        <v>RSSSPACC</v>
      </c>
      <c r="G53" s="219" t="s">
        <v>849</v>
      </c>
      <c r="H53" s="213" t="s">
        <v>848</v>
      </c>
      <c r="I53" s="218" t="s">
        <v>845</v>
      </c>
      <c r="J53" s="215" t="str">
        <f t="shared" si="4"/>
        <v>RSSSPACC-F10NB</v>
      </c>
      <c r="K53" s="218" t="s">
        <v>848</v>
      </c>
      <c r="L53" s="218"/>
      <c r="M53" s="270" t="s">
        <v>3024</v>
      </c>
      <c r="N53" s="384" t="str">
        <f t="shared" si="2"/>
        <v>RSSSPACC-F10NB-F10-13</v>
      </c>
    </row>
    <row r="54" spans="1:14" s="73" customFormat="1" ht="13.5" customHeight="1" x14ac:dyDescent="0.3">
      <c r="A54" s="219"/>
      <c r="B54" s="211" t="s">
        <v>57</v>
      </c>
      <c r="C54" s="211"/>
      <c r="D54" s="211" t="s">
        <v>831</v>
      </c>
      <c r="E54" s="211" t="s">
        <v>832</v>
      </c>
      <c r="F54" s="212" t="str">
        <f t="shared" si="3"/>
        <v>RSSSPACC</v>
      </c>
      <c r="G54" s="219" t="s">
        <v>849</v>
      </c>
      <c r="H54" s="213" t="s">
        <v>848</v>
      </c>
      <c r="I54" s="218" t="s">
        <v>845</v>
      </c>
      <c r="J54" s="215" t="str">
        <f t="shared" si="4"/>
        <v>RSSSPACC-F10NB</v>
      </c>
      <c r="K54" s="218" t="s">
        <v>848</v>
      </c>
      <c r="L54" s="218"/>
      <c r="M54" s="270" t="s">
        <v>3025</v>
      </c>
      <c r="N54" s="384" t="str">
        <f t="shared" si="2"/>
        <v>RSSSPACC-F10NB-F10-14</v>
      </c>
    </row>
    <row r="55" spans="1:14" s="73" customFormat="1" ht="13.5" customHeight="1" x14ac:dyDescent="0.3">
      <c r="A55" s="219"/>
      <c r="B55" s="211" t="s">
        <v>57</v>
      </c>
      <c r="C55" s="211"/>
      <c r="D55" s="211" t="s">
        <v>831</v>
      </c>
      <c r="E55" s="211" t="s">
        <v>832</v>
      </c>
      <c r="F55" s="212" t="str">
        <f t="shared" si="3"/>
        <v>RSSSPACC</v>
      </c>
      <c r="G55" s="219" t="s">
        <v>849</v>
      </c>
      <c r="H55" s="213" t="s">
        <v>848</v>
      </c>
      <c r="I55" s="218" t="s">
        <v>845</v>
      </c>
      <c r="J55" s="215" t="str">
        <f t="shared" si="4"/>
        <v>RSSSPACC-F10NB</v>
      </c>
      <c r="K55" s="218" t="s">
        <v>848</v>
      </c>
      <c r="L55" s="218"/>
      <c r="M55" s="270" t="s">
        <v>3026</v>
      </c>
      <c r="N55" s="384" t="str">
        <f t="shared" si="2"/>
        <v>RSSSPACC-F10NB-F10-15</v>
      </c>
    </row>
    <row r="56" spans="1:14" s="73" customFormat="1" ht="13.5" customHeight="1" x14ac:dyDescent="0.3">
      <c r="A56" s="219"/>
      <c r="B56" s="211" t="s">
        <v>57</v>
      </c>
      <c r="C56" s="211"/>
      <c r="D56" s="211" t="s">
        <v>831</v>
      </c>
      <c r="E56" s="211" t="s">
        <v>832</v>
      </c>
      <c r="F56" s="212" t="str">
        <f t="shared" si="3"/>
        <v>RSSSPACC</v>
      </c>
      <c r="G56" s="219" t="s">
        <v>849</v>
      </c>
      <c r="H56" s="213" t="s">
        <v>848</v>
      </c>
      <c r="I56" s="218" t="s">
        <v>845</v>
      </c>
      <c r="J56" s="215" t="str">
        <f t="shared" si="4"/>
        <v>RSSSPACC-F10NB</v>
      </c>
      <c r="K56" s="218" t="s">
        <v>848</v>
      </c>
      <c r="L56" s="218"/>
      <c r="M56" s="270" t="s">
        <v>3027</v>
      </c>
      <c r="N56" s="384" t="str">
        <f t="shared" si="2"/>
        <v>RSSSPACC-F10NB-F10-16</v>
      </c>
    </row>
    <row r="57" spans="1:14" s="73" customFormat="1" ht="13.5" customHeight="1" x14ac:dyDescent="0.3">
      <c r="A57" s="219"/>
      <c r="B57" s="211" t="s">
        <v>57</v>
      </c>
      <c r="C57" s="211"/>
      <c r="D57" s="211" t="s">
        <v>831</v>
      </c>
      <c r="E57" s="211" t="s">
        <v>832</v>
      </c>
      <c r="F57" s="212" t="str">
        <f t="shared" si="3"/>
        <v>RSSSPACC</v>
      </c>
      <c r="G57" s="219" t="s">
        <v>849</v>
      </c>
      <c r="H57" s="213" t="s">
        <v>848</v>
      </c>
      <c r="I57" s="218" t="s">
        <v>845</v>
      </c>
      <c r="J57" s="215" t="str">
        <f t="shared" si="4"/>
        <v>RSSSPACC-F10NB</v>
      </c>
      <c r="K57" s="218" t="s">
        <v>848</v>
      </c>
      <c r="L57" s="218"/>
      <c r="M57" s="270" t="s">
        <v>3028</v>
      </c>
      <c r="N57" s="384" t="str">
        <f t="shared" si="2"/>
        <v>RSSSPACC-F10NB-F10-17</v>
      </c>
    </row>
    <row r="58" spans="1:14" s="73" customFormat="1" ht="13.5" customHeight="1" x14ac:dyDescent="0.3">
      <c r="A58" s="219"/>
      <c r="B58" s="211" t="s">
        <v>57</v>
      </c>
      <c r="C58" s="211"/>
      <c r="D58" s="211" t="s">
        <v>831</v>
      </c>
      <c r="E58" s="211" t="s">
        <v>832</v>
      </c>
      <c r="F58" s="212" t="str">
        <f t="shared" si="3"/>
        <v>RSSSPACC</v>
      </c>
      <c r="G58" s="219" t="s">
        <v>849</v>
      </c>
      <c r="H58" s="213" t="s">
        <v>848</v>
      </c>
      <c r="I58" s="218" t="s">
        <v>845</v>
      </c>
      <c r="J58" s="215" t="str">
        <f t="shared" si="4"/>
        <v>RSSSPACC-F10NB</v>
      </c>
      <c r="K58" s="218" t="s">
        <v>848</v>
      </c>
      <c r="L58" s="218"/>
      <c r="M58" s="270" t="s">
        <v>3029</v>
      </c>
      <c r="N58" s="384" t="str">
        <f t="shared" si="2"/>
        <v>RSSSPACC-F10NB-F10-18</v>
      </c>
    </row>
    <row r="59" spans="1:14" s="73" customFormat="1" ht="13.5" customHeight="1" x14ac:dyDescent="0.3">
      <c r="A59" s="219"/>
      <c r="B59" s="211" t="s">
        <v>57</v>
      </c>
      <c r="C59" s="211"/>
      <c r="D59" s="211" t="s">
        <v>831</v>
      </c>
      <c r="E59" s="211" t="s">
        <v>832</v>
      </c>
      <c r="F59" s="212" t="str">
        <f t="shared" si="3"/>
        <v>RSSSPACC</v>
      </c>
      <c r="G59" s="219" t="s">
        <v>849</v>
      </c>
      <c r="H59" s="213" t="s">
        <v>848</v>
      </c>
      <c r="I59" s="218" t="s">
        <v>845</v>
      </c>
      <c r="J59" s="215" t="str">
        <f t="shared" si="4"/>
        <v>RSSSPACC-F10NB</v>
      </c>
      <c r="K59" s="218" t="s">
        <v>848</v>
      </c>
      <c r="L59" s="218"/>
      <c r="M59" s="270" t="s">
        <v>3030</v>
      </c>
      <c r="N59" s="384" t="str">
        <f t="shared" si="2"/>
        <v>RSSSPACC-F10NB-F10-19</v>
      </c>
    </row>
    <row r="60" spans="1:14" s="73" customFormat="1" ht="13.5" customHeight="1" x14ac:dyDescent="0.3">
      <c r="A60" s="219"/>
      <c r="B60" s="211" t="s">
        <v>57</v>
      </c>
      <c r="C60" s="211"/>
      <c r="D60" s="211" t="s">
        <v>831</v>
      </c>
      <c r="E60" s="211" t="s">
        <v>832</v>
      </c>
      <c r="F60" s="212" t="str">
        <f t="shared" si="3"/>
        <v>RSSSPACC</v>
      </c>
      <c r="G60" s="219" t="s">
        <v>849</v>
      </c>
      <c r="H60" s="213" t="s">
        <v>848</v>
      </c>
      <c r="I60" s="218" t="s">
        <v>845</v>
      </c>
      <c r="J60" s="215" t="str">
        <f t="shared" si="4"/>
        <v>RSSSPACC-F10NB</v>
      </c>
      <c r="K60" s="218" t="s">
        <v>848</v>
      </c>
      <c r="L60" s="218"/>
      <c r="M60" s="270" t="s">
        <v>142</v>
      </c>
      <c r="N60" s="384" t="str">
        <f t="shared" si="2"/>
        <v>RSSSPACC-F10NB-F10-20</v>
      </c>
    </row>
    <row r="61" spans="1:14" s="73" customFormat="1" ht="13.5" customHeight="1" x14ac:dyDescent="0.3">
      <c r="A61" s="219"/>
      <c r="B61" s="211" t="s">
        <v>57</v>
      </c>
      <c r="C61" s="211"/>
      <c r="D61" s="211" t="s">
        <v>831</v>
      </c>
      <c r="E61" s="211" t="s">
        <v>832</v>
      </c>
      <c r="F61" s="212" t="str">
        <f t="shared" si="3"/>
        <v>RSSSPACC</v>
      </c>
      <c r="G61" s="219" t="s">
        <v>849</v>
      </c>
      <c r="H61" s="213" t="s">
        <v>848</v>
      </c>
      <c r="I61" s="218" t="s">
        <v>845</v>
      </c>
      <c r="J61" s="215" t="str">
        <f t="shared" si="4"/>
        <v>RSSSPACC-F10NB</v>
      </c>
      <c r="K61" s="218" t="s">
        <v>848</v>
      </c>
      <c r="L61" s="218"/>
      <c r="M61" s="270" t="s">
        <v>3031</v>
      </c>
      <c r="N61" s="384" t="str">
        <f t="shared" si="2"/>
        <v>RSSSPACC-F10NB-F10-21</v>
      </c>
    </row>
    <row r="62" spans="1:14" s="73" customFormat="1" ht="13.5" customHeight="1" x14ac:dyDescent="0.3">
      <c r="A62" s="219"/>
      <c r="B62" s="211" t="s">
        <v>57</v>
      </c>
      <c r="C62" s="211"/>
      <c r="D62" s="211" t="s">
        <v>831</v>
      </c>
      <c r="E62" s="211" t="s">
        <v>832</v>
      </c>
      <c r="F62" s="212" t="str">
        <f t="shared" si="3"/>
        <v>RSSSPACC</v>
      </c>
      <c r="G62" s="219" t="s">
        <v>849</v>
      </c>
      <c r="H62" s="213" t="s">
        <v>848</v>
      </c>
      <c r="I62" s="218" t="s">
        <v>845</v>
      </c>
      <c r="J62" s="215" t="str">
        <f t="shared" si="4"/>
        <v>RSSSPACC-F10NB</v>
      </c>
      <c r="K62" s="218" t="s">
        <v>848</v>
      </c>
      <c r="L62" s="218"/>
      <c r="M62" s="270" t="s">
        <v>3032</v>
      </c>
      <c r="N62" s="384" t="str">
        <f t="shared" si="2"/>
        <v>RSSSPACC-F10NB-F10-22</v>
      </c>
    </row>
    <row r="63" spans="1:14" s="73" customFormat="1" ht="13.5" customHeight="1" x14ac:dyDescent="0.3">
      <c r="A63" s="219"/>
      <c r="B63" s="211" t="s">
        <v>57</v>
      </c>
      <c r="C63" s="211"/>
      <c r="D63" s="211" t="s">
        <v>831</v>
      </c>
      <c r="E63" s="211" t="s">
        <v>832</v>
      </c>
      <c r="F63" s="212" t="str">
        <f t="shared" si="3"/>
        <v>RSSSPACC</v>
      </c>
      <c r="G63" s="219" t="s">
        <v>849</v>
      </c>
      <c r="H63" s="213" t="s">
        <v>848</v>
      </c>
      <c r="I63" s="218" t="s">
        <v>845</v>
      </c>
      <c r="J63" s="215" t="str">
        <f t="shared" si="4"/>
        <v>RSSSPACC-F10NB</v>
      </c>
      <c r="K63" s="218" t="s">
        <v>848</v>
      </c>
      <c r="L63" s="218"/>
      <c r="M63" s="270" t="s">
        <v>3033</v>
      </c>
      <c r="N63" s="384" t="str">
        <f t="shared" si="2"/>
        <v>RSSSPACC-F10NB-F10-23</v>
      </c>
    </row>
    <row r="64" spans="1:14" s="73" customFormat="1" ht="13.5" customHeight="1" x14ac:dyDescent="0.3">
      <c r="A64" s="219"/>
      <c r="B64" s="211" t="s">
        <v>57</v>
      </c>
      <c r="C64" s="211"/>
      <c r="D64" s="211" t="s">
        <v>831</v>
      </c>
      <c r="E64" s="211" t="s">
        <v>832</v>
      </c>
      <c r="F64" s="212" t="str">
        <f t="shared" si="3"/>
        <v>RSSSPACC</v>
      </c>
      <c r="G64" s="219" t="s">
        <v>850</v>
      </c>
      <c r="H64" s="213" t="s">
        <v>848</v>
      </c>
      <c r="I64" s="218" t="s">
        <v>846</v>
      </c>
      <c r="J64" s="215" t="str">
        <f t="shared" si="4"/>
        <v>RSSSPACC-F10SA</v>
      </c>
      <c r="K64" s="218" t="s">
        <v>848</v>
      </c>
      <c r="L64" s="218"/>
      <c r="M64" s="270" t="s">
        <v>75</v>
      </c>
      <c r="N64" s="384" t="str">
        <f t="shared" si="2"/>
        <v>RSSSPACC-F10SA-F10-01</v>
      </c>
    </row>
    <row r="65" spans="1:14" s="73" customFormat="1" ht="13.5" customHeight="1" x14ac:dyDescent="0.3">
      <c r="A65" s="219"/>
      <c r="B65" s="211" t="s">
        <v>57</v>
      </c>
      <c r="C65" s="211"/>
      <c r="D65" s="211" t="s">
        <v>831</v>
      </c>
      <c r="E65" s="211" t="s">
        <v>832</v>
      </c>
      <c r="F65" s="212" t="str">
        <f t="shared" si="3"/>
        <v>RSSSPACC</v>
      </c>
      <c r="G65" s="219" t="s">
        <v>850</v>
      </c>
      <c r="H65" s="213" t="s">
        <v>848</v>
      </c>
      <c r="I65" s="218" t="s">
        <v>846</v>
      </c>
      <c r="J65" s="215" t="str">
        <f t="shared" si="4"/>
        <v>RSSSPACC-F10SA</v>
      </c>
      <c r="K65" s="218" t="s">
        <v>848</v>
      </c>
      <c r="L65" s="218"/>
      <c r="M65" s="270" t="s">
        <v>76</v>
      </c>
      <c r="N65" s="384" t="str">
        <f t="shared" si="2"/>
        <v>RSSSPACC-F10SA-F10-02</v>
      </c>
    </row>
    <row r="66" spans="1:14" s="73" customFormat="1" ht="13.5" customHeight="1" x14ac:dyDescent="0.3">
      <c r="A66" s="219"/>
      <c r="B66" s="211" t="s">
        <v>57</v>
      </c>
      <c r="C66" s="211"/>
      <c r="D66" s="211" t="s">
        <v>831</v>
      </c>
      <c r="E66" s="211" t="s">
        <v>832</v>
      </c>
      <c r="F66" s="212" t="str">
        <f t="shared" si="3"/>
        <v>RSSSPACC</v>
      </c>
      <c r="G66" s="219" t="s">
        <v>850</v>
      </c>
      <c r="H66" s="213" t="s">
        <v>848</v>
      </c>
      <c r="I66" s="218" t="s">
        <v>846</v>
      </c>
      <c r="J66" s="215" t="str">
        <f t="shared" si="4"/>
        <v>RSSSPACC-F10SA</v>
      </c>
      <c r="K66" s="218" t="s">
        <v>848</v>
      </c>
      <c r="L66" s="218"/>
      <c r="M66" s="270" t="s">
        <v>79</v>
      </c>
      <c r="N66" s="384" t="str">
        <f t="shared" si="2"/>
        <v>RSSSPACC-F10SA-F10-03</v>
      </c>
    </row>
    <row r="67" spans="1:14" s="73" customFormat="1" ht="13.5" customHeight="1" x14ac:dyDescent="0.3">
      <c r="A67" s="219"/>
      <c r="B67" s="211" t="s">
        <v>57</v>
      </c>
      <c r="C67" s="211"/>
      <c r="D67" s="211" t="s">
        <v>831</v>
      </c>
      <c r="E67" s="211" t="s">
        <v>832</v>
      </c>
      <c r="F67" s="212" t="str">
        <f t="shared" si="3"/>
        <v>RSSSPACC</v>
      </c>
      <c r="G67" s="219" t="s">
        <v>850</v>
      </c>
      <c r="H67" s="213" t="s">
        <v>848</v>
      </c>
      <c r="I67" s="218" t="s">
        <v>846</v>
      </c>
      <c r="J67" s="215" t="str">
        <f t="shared" si="4"/>
        <v>RSSSPACC-F10SA</v>
      </c>
      <c r="K67" s="218" t="s">
        <v>848</v>
      </c>
      <c r="L67" s="218"/>
      <c r="M67" s="270" t="s">
        <v>77</v>
      </c>
      <c r="N67" s="384" t="str">
        <f t="shared" si="2"/>
        <v>RSSSPACC-F10SA-F10-04</v>
      </c>
    </row>
    <row r="68" spans="1:14" s="73" customFormat="1" ht="13.5" customHeight="1" x14ac:dyDescent="0.3">
      <c r="A68" s="219"/>
      <c r="B68" s="211" t="s">
        <v>57</v>
      </c>
      <c r="C68" s="211"/>
      <c r="D68" s="211" t="s">
        <v>831</v>
      </c>
      <c r="E68" s="211" t="s">
        <v>832</v>
      </c>
      <c r="F68" s="212" t="str">
        <f t="shared" si="3"/>
        <v>RSSSPACC</v>
      </c>
      <c r="G68" s="219" t="s">
        <v>850</v>
      </c>
      <c r="H68" s="213" t="s">
        <v>848</v>
      </c>
      <c r="I68" s="218" t="s">
        <v>846</v>
      </c>
      <c r="J68" s="215" t="str">
        <f t="shared" si="4"/>
        <v>RSSSPACC-F10SA</v>
      </c>
      <c r="K68" s="218" t="s">
        <v>848</v>
      </c>
      <c r="L68" s="218"/>
      <c r="M68" s="270" t="s">
        <v>78</v>
      </c>
      <c r="N68" s="384" t="str">
        <f t="shared" si="2"/>
        <v>RSSSPACC-F10SA-F10-05</v>
      </c>
    </row>
    <row r="69" spans="1:14" s="73" customFormat="1" ht="13.5" customHeight="1" x14ac:dyDescent="0.3">
      <c r="A69" s="219"/>
      <c r="B69" s="211" t="s">
        <v>57</v>
      </c>
      <c r="C69" s="211"/>
      <c r="D69" s="211" t="s">
        <v>831</v>
      </c>
      <c r="E69" s="211" t="s">
        <v>832</v>
      </c>
      <c r="F69" s="212" t="str">
        <f t="shared" si="3"/>
        <v>RSSSPACC</v>
      </c>
      <c r="G69" s="219" t="s">
        <v>850</v>
      </c>
      <c r="H69" s="213" t="s">
        <v>848</v>
      </c>
      <c r="I69" s="218" t="s">
        <v>846</v>
      </c>
      <c r="J69" s="215" t="str">
        <f t="shared" si="4"/>
        <v>RSSSPACC-F10SA</v>
      </c>
      <c r="K69" s="218" t="s">
        <v>848</v>
      </c>
      <c r="L69" s="218"/>
      <c r="M69" s="270" t="s">
        <v>91</v>
      </c>
      <c r="N69" s="384" t="str">
        <f t="shared" si="2"/>
        <v>RSSSPACC-F10SA-F10-06</v>
      </c>
    </row>
    <row r="70" spans="1:14" s="73" customFormat="1" ht="13.5" customHeight="1" x14ac:dyDescent="0.3">
      <c r="A70" s="219"/>
      <c r="B70" s="211" t="s">
        <v>57</v>
      </c>
      <c r="C70" s="211"/>
      <c r="D70" s="211" t="s">
        <v>831</v>
      </c>
      <c r="E70" s="211" t="s">
        <v>832</v>
      </c>
      <c r="F70" s="212" t="str">
        <f t="shared" si="3"/>
        <v>RSSSPACC</v>
      </c>
      <c r="G70" s="219" t="s">
        <v>850</v>
      </c>
      <c r="H70" s="213" t="s">
        <v>848</v>
      </c>
      <c r="I70" s="218" t="s">
        <v>846</v>
      </c>
      <c r="J70" s="215" t="str">
        <f t="shared" si="4"/>
        <v>RSSSPACC-F10SA</v>
      </c>
      <c r="K70" s="218" t="s">
        <v>848</v>
      </c>
      <c r="L70" s="218"/>
      <c r="M70" s="270" t="s">
        <v>92</v>
      </c>
      <c r="N70" s="384" t="str">
        <f t="shared" si="2"/>
        <v>RSSSPACC-F10SA-F10-07</v>
      </c>
    </row>
    <row r="71" spans="1:14" s="73" customFormat="1" ht="13.5" customHeight="1" x14ac:dyDescent="0.3">
      <c r="A71" s="219"/>
      <c r="B71" s="211" t="s">
        <v>57</v>
      </c>
      <c r="C71" s="211"/>
      <c r="D71" s="211" t="s">
        <v>831</v>
      </c>
      <c r="E71" s="211" t="s">
        <v>832</v>
      </c>
      <c r="F71" s="212" t="str">
        <f t="shared" si="3"/>
        <v>RSSSPACC</v>
      </c>
      <c r="G71" s="219" t="s">
        <v>850</v>
      </c>
      <c r="H71" s="213" t="s">
        <v>848</v>
      </c>
      <c r="I71" s="218" t="s">
        <v>846</v>
      </c>
      <c r="J71" s="215" t="str">
        <f t="shared" si="4"/>
        <v>RSSSPACC-F10SA</v>
      </c>
      <c r="K71" s="218" t="s">
        <v>848</v>
      </c>
      <c r="L71" s="218"/>
      <c r="M71" s="270" t="s">
        <v>93</v>
      </c>
      <c r="N71" s="384" t="str">
        <f t="shared" si="2"/>
        <v>RSSSPACC-F10SA-F10-08</v>
      </c>
    </row>
    <row r="72" spans="1:14" s="73" customFormat="1" ht="13.5" customHeight="1" x14ac:dyDescent="0.3">
      <c r="A72" s="219"/>
      <c r="B72" s="211" t="s">
        <v>57</v>
      </c>
      <c r="C72" s="211"/>
      <c r="D72" s="211" t="s">
        <v>831</v>
      </c>
      <c r="E72" s="211" t="s">
        <v>832</v>
      </c>
      <c r="F72" s="212" t="str">
        <f t="shared" si="3"/>
        <v>RSSSPACC</v>
      </c>
      <c r="G72" s="219" t="s">
        <v>850</v>
      </c>
      <c r="H72" s="213" t="s">
        <v>848</v>
      </c>
      <c r="I72" s="218" t="s">
        <v>846</v>
      </c>
      <c r="J72" s="215" t="str">
        <f t="shared" si="4"/>
        <v>RSSSPACC-F10SA</v>
      </c>
      <c r="K72" s="218" t="s">
        <v>848</v>
      </c>
      <c r="L72" s="218"/>
      <c r="M72" s="270" t="s">
        <v>136</v>
      </c>
      <c r="N72" s="384" t="str">
        <f t="shared" si="2"/>
        <v>RSSSPACC-F10SA-F10-09</v>
      </c>
    </row>
    <row r="73" spans="1:14" s="73" customFormat="1" ht="13.5" customHeight="1" x14ac:dyDescent="0.3">
      <c r="A73" s="219"/>
      <c r="B73" s="211" t="s">
        <v>57</v>
      </c>
      <c r="C73" s="211"/>
      <c r="D73" s="211" t="s">
        <v>831</v>
      </c>
      <c r="E73" s="211" t="s">
        <v>832</v>
      </c>
      <c r="F73" s="212" t="str">
        <f t="shared" si="3"/>
        <v>RSSSPACC</v>
      </c>
      <c r="G73" s="219" t="s">
        <v>850</v>
      </c>
      <c r="H73" s="213" t="s">
        <v>848</v>
      </c>
      <c r="I73" s="218" t="s">
        <v>846</v>
      </c>
      <c r="J73" s="215" t="str">
        <f t="shared" si="4"/>
        <v>RSSSPACC-F10SA</v>
      </c>
      <c r="K73" s="218" t="s">
        <v>848</v>
      </c>
      <c r="L73" s="218"/>
      <c r="M73" s="270" t="s">
        <v>127</v>
      </c>
      <c r="N73" s="384" t="str">
        <f t="shared" ref="N73:N136" si="5">CONCATENATE(B73,D73,E73,"-",H73,I73,"-",K73,"-",M73)</f>
        <v>RSSSPACC-F10SA-F10-10</v>
      </c>
    </row>
    <row r="74" spans="1:14" s="73" customFormat="1" ht="13.5" customHeight="1" x14ac:dyDescent="0.3">
      <c r="A74" s="219"/>
      <c r="B74" s="211" t="s">
        <v>57</v>
      </c>
      <c r="C74" s="211"/>
      <c r="D74" s="211" t="s">
        <v>831</v>
      </c>
      <c r="E74" s="211" t="s">
        <v>832</v>
      </c>
      <c r="F74" s="212" t="str">
        <f t="shared" si="3"/>
        <v>RSSSPACC</v>
      </c>
      <c r="G74" s="219" t="s">
        <v>850</v>
      </c>
      <c r="H74" s="213" t="s">
        <v>848</v>
      </c>
      <c r="I74" s="218" t="s">
        <v>846</v>
      </c>
      <c r="J74" s="215" t="str">
        <f t="shared" si="4"/>
        <v>RSSSPACC-F10SA</v>
      </c>
      <c r="K74" s="218" t="s">
        <v>848</v>
      </c>
      <c r="L74" s="218"/>
      <c r="M74" s="270" t="s">
        <v>128</v>
      </c>
      <c r="N74" s="384" t="str">
        <f t="shared" si="5"/>
        <v>RSSSPACC-F10SA-F10-11</v>
      </c>
    </row>
    <row r="75" spans="1:14" s="73" customFormat="1" ht="13.5" customHeight="1" x14ac:dyDescent="0.3">
      <c r="A75" s="219"/>
      <c r="B75" s="211" t="s">
        <v>57</v>
      </c>
      <c r="C75" s="211"/>
      <c r="D75" s="211" t="s">
        <v>831</v>
      </c>
      <c r="E75" s="211" t="s">
        <v>832</v>
      </c>
      <c r="F75" s="212" t="str">
        <f t="shared" si="3"/>
        <v>RSSSPACC</v>
      </c>
      <c r="G75" s="219" t="s">
        <v>850</v>
      </c>
      <c r="H75" s="213" t="s">
        <v>848</v>
      </c>
      <c r="I75" s="218" t="s">
        <v>846</v>
      </c>
      <c r="J75" s="215" t="str">
        <f t="shared" si="4"/>
        <v>RSSSPACC-F10SA</v>
      </c>
      <c r="K75" s="218" t="s">
        <v>848</v>
      </c>
      <c r="L75" s="218"/>
      <c r="M75" s="270" t="s">
        <v>129</v>
      </c>
      <c r="N75" s="384" t="str">
        <f t="shared" si="5"/>
        <v>RSSSPACC-F10SA-F10-12</v>
      </c>
    </row>
    <row r="76" spans="1:14" s="73" customFormat="1" ht="13.5" customHeight="1" x14ac:dyDescent="0.3">
      <c r="A76" s="219"/>
      <c r="B76" s="211" t="s">
        <v>57</v>
      </c>
      <c r="C76" s="211"/>
      <c r="D76" s="211" t="s">
        <v>831</v>
      </c>
      <c r="E76" s="211" t="s">
        <v>832</v>
      </c>
      <c r="F76" s="212" t="str">
        <f t="shared" si="3"/>
        <v>RSSSPACC</v>
      </c>
      <c r="G76" s="219" t="s">
        <v>850</v>
      </c>
      <c r="H76" s="213" t="s">
        <v>848</v>
      </c>
      <c r="I76" s="218" t="s">
        <v>846</v>
      </c>
      <c r="J76" s="215" t="str">
        <f t="shared" si="4"/>
        <v>RSSSPACC-F10SA</v>
      </c>
      <c r="K76" s="218" t="s">
        <v>848</v>
      </c>
      <c r="L76" s="218"/>
      <c r="M76" s="270" t="s">
        <v>3024</v>
      </c>
      <c r="N76" s="384" t="str">
        <f t="shared" si="5"/>
        <v>RSSSPACC-F10SA-F10-13</v>
      </c>
    </row>
    <row r="77" spans="1:14" s="73" customFormat="1" ht="13.5" customHeight="1" x14ac:dyDescent="0.3">
      <c r="A77" s="219"/>
      <c r="B77" s="211" t="s">
        <v>57</v>
      </c>
      <c r="C77" s="211"/>
      <c r="D77" s="211" t="s">
        <v>831</v>
      </c>
      <c r="E77" s="211" t="s">
        <v>832</v>
      </c>
      <c r="F77" s="212" t="str">
        <f t="shared" si="3"/>
        <v>RSSSPACC</v>
      </c>
      <c r="G77" s="219" t="s">
        <v>850</v>
      </c>
      <c r="H77" s="213" t="s">
        <v>848</v>
      </c>
      <c r="I77" s="218" t="s">
        <v>846</v>
      </c>
      <c r="J77" s="215" t="str">
        <f t="shared" si="4"/>
        <v>RSSSPACC-F10SA</v>
      </c>
      <c r="K77" s="218" t="s">
        <v>848</v>
      </c>
      <c r="L77" s="218"/>
      <c r="M77" s="270" t="s">
        <v>3025</v>
      </c>
      <c r="N77" s="384" t="str">
        <f t="shared" si="5"/>
        <v>RSSSPACC-F10SA-F10-14</v>
      </c>
    </row>
    <row r="78" spans="1:14" s="73" customFormat="1" ht="13.5" customHeight="1" x14ac:dyDescent="0.3">
      <c r="A78" s="219"/>
      <c r="B78" s="211" t="s">
        <v>57</v>
      </c>
      <c r="C78" s="211"/>
      <c r="D78" s="211" t="s">
        <v>831</v>
      </c>
      <c r="E78" s="211" t="s">
        <v>832</v>
      </c>
      <c r="F78" s="212" t="str">
        <f t="shared" si="3"/>
        <v>RSSSPACC</v>
      </c>
      <c r="G78" s="219" t="s">
        <v>850</v>
      </c>
      <c r="H78" s="213" t="s">
        <v>848</v>
      </c>
      <c r="I78" s="218" t="s">
        <v>846</v>
      </c>
      <c r="J78" s="215" t="str">
        <f t="shared" si="4"/>
        <v>RSSSPACC-F10SA</v>
      </c>
      <c r="K78" s="218" t="s">
        <v>848</v>
      </c>
      <c r="L78" s="218"/>
      <c r="M78" s="270" t="s">
        <v>3026</v>
      </c>
      <c r="N78" s="384" t="str">
        <f t="shared" si="5"/>
        <v>RSSSPACC-F10SA-F10-15</v>
      </c>
    </row>
    <row r="79" spans="1:14" s="73" customFormat="1" ht="13.5" customHeight="1" x14ac:dyDescent="0.3">
      <c r="A79" s="219"/>
      <c r="B79" s="211" t="s">
        <v>57</v>
      </c>
      <c r="C79" s="211"/>
      <c r="D79" s="211" t="s">
        <v>831</v>
      </c>
      <c r="E79" s="211" t="s">
        <v>832</v>
      </c>
      <c r="F79" s="212" t="str">
        <f t="shared" si="3"/>
        <v>RSSSPACC</v>
      </c>
      <c r="G79" s="219" t="s">
        <v>850</v>
      </c>
      <c r="H79" s="213" t="s">
        <v>848</v>
      </c>
      <c r="I79" s="218" t="s">
        <v>846</v>
      </c>
      <c r="J79" s="215" t="str">
        <f t="shared" si="4"/>
        <v>RSSSPACC-F10SA</v>
      </c>
      <c r="K79" s="218" t="s">
        <v>848</v>
      </c>
      <c r="L79" s="218"/>
      <c r="M79" s="270" t="s">
        <v>3027</v>
      </c>
      <c r="N79" s="384" t="str">
        <f t="shared" si="5"/>
        <v>RSSSPACC-F10SA-F10-16</v>
      </c>
    </row>
    <row r="80" spans="1:14" s="73" customFormat="1" ht="13.5" customHeight="1" x14ac:dyDescent="0.3">
      <c r="A80" s="219"/>
      <c r="B80" s="211" t="s">
        <v>57</v>
      </c>
      <c r="C80" s="211"/>
      <c r="D80" s="211" t="s">
        <v>831</v>
      </c>
      <c r="E80" s="211" t="s">
        <v>832</v>
      </c>
      <c r="F80" s="212" t="str">
        <f t="shared" si="3"/>
        <v>RSSSPACC</v>
      </c>
      <c r="G80" s="219" t="s">
        <v>850</v>
      </c>
      <c r="H80" s="213" t="s">
        <v>848</v>
      </c>
      <c r="I80" s="218" t="s">
        <v>846</v>
      </c>
      <c r="J80" s="215" t="str">
        <f t="shared" si="4"/>
        <v>RSSSPACC-F10SA</v>
      </c>
      <c r="K80" s="218" t="s">
        <v>848</v>
      </c>
      <c r="L80" s="218"/>
      <c r="M80" s="270" t="s">
        <v>3028</v>
      </c>
      <c r="N80" s="384" t="str">
        <f t="shared" si="5"/>
        <v>RSSSPACC-F10SA-F10-17</v>
      </c>
    </row>
    <row r="81" spans="1:14" s="73" customFormat="1" ht="13.5" customHeight="1" x14ac:dyDescent="0.3">
      <c r="A81" s="219"/>
      <c r="B81" s="211" t="s">
        <v>57</v>
      </c>
      <c r="C81" s="211"/>
      <c r="D81" s="211" t="s">
        <v>831</v>
      </c>
      <c r="E81" s="211" t="s">
        <v>832</v>
      </c>
      <c r="F81" s="212" t="str">
        <f t="shared" si="3"/>
        <v>RSSSPACC</v>
      </c>
      <c r="G81" s="219" t="s">
        <v>850</v>
      </c>
      <c r="H81" s="213" t="s">
        <v>848</v>
      </c>
      <c r="I81" s="218" t="s">
        <v>846</v>
      </c>
      <c r="J81" s="215" t="str">
        <f t="shared" si="4"/>
        <v>RSSSPACC-F10SA</v>
      </c>
      <c r="K81" s="218" t="s">
        <v>848</v>
      </c>
      <c r="L81" s="218"/>
      <c r="M81" s="270" t="s">
        <v>3029</v>
      </c>
      <c r="N81" s="384" t="str">
        <f t="shared" si="5"/>
        <v>RSSSPACC-F10SA-F10-18</v>
      </c>
    </row>
    <row r="82" spans="1:14" s="73" customFormat="1" ht="13.5" customHeight="1" x14ac:dyDescent="0.3">
      <c r="A82" s="219"/>
      <c r="B82" s="211" t="s">
        <v>57</v>
      </c>
      <c r="C82" s="211"/>
      <c r="D82" s="211" t="s">
        <v>831</v>
      </c>
      <c r="E82" s="211" t="s">
        <v>832</v>
      </c>
      <c r="F82" s="212" t="str">
        <f t="shared" si="3"/>
        <v>RSSSPACC</v>
      </c>
      <c r="G82" s="219" t="s">
        <v>850</v>
      </c>
      <c r="H82" s="213" t="s">
        <v>848</v>
      </c>
      <c r="I82" s="218" t="s">
        <v>846</v>
      </c>
      <c r="J82" s="215" t="str">
        <f t="shared" si="4"/>
        <v>RSSSPACC-F10SA</v>
      </c>
      <c r="K82" s="218" t="s">
        <v>848</v>
      </c>
      <c r="L82" s="218"/>
      <c r="M82" s="270" t="s">
        <v>3030</v>
      </c>
      <c r="N82" s="384" t="str">
        <f t="shared" si="5"/>
        <v>RSSSPACC-F10SA-F10-19</v>
      </c>
    </row>
    <row r="83" spans="1:14" s="73" customFormat="1" ht="13.5" customHeight="1" x14ac:dyDescent="0.3">
      <c r="A83" s="219"/>
      <c r="B83" s="211" t="s">
        <v>57</v>
      </c>
      <c r="C83" s="211"/>
      <c r="D83" s="211" t="s">
        <v>831</v>
      </c>
      <c r="E83" s="211" t="s">
        <v>832</v>
      </c>
      <c r="F83" s="212" t="str">
        <f t="shared" si="3"/>
        <v>RSSSPACC</v>
      </c>
      <c r="G83" s="219" t="s">
        <v>850</v>
      </c>
      <c r="H83" s="213" t="s">
        <v>848</v>
      </c>
      <c r="I83" s="218" t="s">
        <v>846</v>
      </c>
      <c r="J83" s="215" t="str">
        <f t="shared" si="4"/>
        <v>RSSSPACC-F10SA</v>
      </c>
      <c r="K83" s="218" t="s">
        <v>848</v>
      </c>
      <c r="L83" s="218"/>
      <c r="M83" s="270" t="s">
        <v>142</v>
      </c>
      <c r="N83" s="384" t="str">
        <f t="shared" si="5"/>
        <v>RSSSPACC-F10SA-F10-20</v>
      </c>
    </row>
    <row r="84" spans="1:14" s="73" customFormat="1" ht="13.5" customHeight="1" x14ac:dyDescent="0.3">
      <c r="A84" s="219"/>
      <c r="B84" s="211" t="s">
        <v>57</v>
      </c>
      <c r="C84" s="211"/>
      <c r="D84" s="211" t="s">
        <v>831</v>
      </c>
      <c r="E84" s="211" t="s">
        <v>832</v>
      </c>
      <c r="F84" s="212" t="str">
        <f t="shared" ref="F84:F109" si="6">CONCATENATE(B84,D84,E84)</f>
        <v>RSSSPACC</v>
      </c>
      <c r="G84" s="219" t="s">
        <v>850</v>
      </c>
      <c r="H84" s="213" t="s">
        <v>848</v>
      </c>
      <c r="I84" s="218" t="s">
        <v>846</v>
      </c>
      <c r="J84" s="215" t="str">
        <f t="shared" ref="J84:J109" si="7">CONCATENATE(B84,D84,E84,"-",H84,I84)</f>
        <v>RSSSPACC-F10SA</v>
      </c>
      <c r="K84" s="218" t="s">
        <v>848</v>
      </c>
      <c r="L84" s="218"/>
      <c r="M84" s="270" t="s">
        <v>3031</v>
      </c>
      <c r="N84" s="384" t="str">
        <f t="shared" si="5"/>
        <v>RSSSPACC-F10SA-F10-21</v>
      </c>
    </row>
    <row r="85" spans="1:14" s="73" customFormat="1" ht="13.5" customHeight="1" x14ac:dyDescent="0.3">
      <c r="A85" s="219"/>
      <c r="B85" s="211" t="s">
        <v>57</v>
      </c>
      <c r="C85" s="211"/>
      <c r="D85" s="211" t="s">
        <v>831</v>
      </c>
      <c r="E85" s="211" t="s">
        <v>832</v>
      </c>
      <c r="F85" s="212" t="str">
        <f t="shared" si="6"/>
        <v>RSSSPACC</v>
      </c>
      <c r="G85" s="219" t="s">
        <v>850</v>
      </c>
      <c r="H85" s="213" t="s">
        <v>848</v>
      </c>
      <c r="I85" s="218" t="s">
        <v>846</v>
      </c>
      <c r="J85" s="215" t="str">
        <f t="shared" si="7"/>
        <v>RSSSPACC-F10SA</v>
      </c>
      <c r="K85" s="218" t="s">
        <v>848</v>
      </c>
      <c r="L85" s="218"/>
      <c r="M85" s="270" t="s">
        <v>3032</v>
      </c>
      <c r="N85" s="384" t="str">
        <f t="shared" si="5"/>
        <v>RSSSPACC-F10SA-F10-22</v>
      </c>
    </row>
    <row r="86" spans="1:14" s="73" customFormat="1" ht="13.5" customHeight="1" x14ac:dyDescent="0.3">
      <c r="A86" s="219"/>
      <c r="B86" s="211" t="s">
        <v>57</v>
      </c>
      <c r="C86" s="211"/>
      <c r="D86" s="211" t="s">
        <v>831</v>
      </c>
      <c r="E86" s="211" t="s">
        <v>832</v>
      </c>
      <c r="F86" s="212" t="str">
        <f t="shared" si="6"/>
        <v>RSSSPACC</v>
      </c>
      <c r="G86" s="219" t="s">
        <v>850</v>
      </c>
      <c r="H86" s="213" t="s">
        <v>848</v>
      </c>
      <c r="I86" s="218" t="s">
        <v>846</v>
      </c>
      <c r="J86" s="215" t="str">
        <f t="shared" si="7"/>
        <v>RSSSPACC-F10SA</v>
      </c>
      <c r="K86" s="218" t="s">
        <v>848</v>
      </c>
      <c r="L86" s="218"/>
      <c r="M86" s="270" t="s">
        <v>3033</v>
      </c>
      <c r="N86" s="384" t="str">
        <f t="shared" si="5"/>
        <v>RSSSPACC-F10SA-F10-23</v>
      </c>
    </row>
    <row r="87" spans="1:14" s="73" customFormat="1" ht="13.5" customHeight="1" x14ac:dyDescent="0.3">
      <c r="A87" s="219"/>
      <c r="B87" s="211" t="s">
        <v>57</v>
      </c>
      <c r="C87" s="211"/>
      <c r="D87" s="211" t="s">
        <v>831</v>
      </c>
      <c r="E87" s="211" t="s">
        <v>832</v>
      </c>
      <c r="F87" s="212" t="str">
        <f t="shared" si="6"/>
        <v>RSSSPACC</v>
      </c>
      <c r="G87" s="219" t="s">
        <v>851</v>
      </c>
      <c r="H87" s="213" t="s">
        <v>848</v>
      </c>
      <c r="I87" s="218" t="s">
        <v>45</v>
      </c>
      <c r="J87" s="215" t="str">
        <f t="shared" si="7"/>
        <v>RSSSPACC-F10SB</v>
      </c>
      <c r="K87" s="218" t="s">
        <v>848</v>
      </c>
      <c r="L87" s="218"/>
      <c r="M87" s="270" t="s">
        <v>75</v>
      </c>
      <c r="N87" s="384" t="str">
        <f t="shared" si="5"/>
        <v>RSSSPACC-F10SB-F10-01</v>
      </c>
    </row>
    <row r="88" spans="1:14" s="73" customFormat="1" ht="13.5" customHeight="1" x14ac:dyDescent="0.3">
      <c r="A88" s="219"/>
      <c r="B88" s="211" t="s">
        <v>57</v>
      </c>
      <c r="C88" s="211"/>
      <c r="D88" s="211" t="s">
        <v>831</v>
      </c>
      <c r="E88" s="211" t="s">
        <v>832</v>
      </c>
      <c r="F88" s="212" t="str">
        <f t="shared" si="6"/>
        <v>RSSSPACC</v>
      </c>
      <c r="G88" s="219" t="s">
        <v>851</v>
      </c>
      <c r="H88" s="213" t="s">
        <v>848</v>
      </c>
      <c r="I88" s="218" t="s">
        <v>45</v>
      </c>
      <c r="J88" s="215" t="str">
        <f t="shared" si="7"/>
        <v>RSSSPACC-F10SB</v>
      </c>
      <c r="K88" s="218" t="s">
        <v>848</v>
      </c>
      <c r="L88" s="218"/>
      <c r="M88" s="270" t="s">
        <v>76</v>
      </c>
      <c r="N88" s="384" t="str">
        <f t="shared" si="5"/>
        <v>RSSSPACC-F10SB-F10-02</v>
      </c>
    </row>
    <row r="89" spans="1:14" s="73" customFormat="1" ht="13.5" customHeight="1" x14ac:dyDescent="0.3">
      <c r="A89" s="219"/>
      <c r="B89" s="211" t="s">
        <v>57</v>
      </c>
      <c r="C89" s="211"/>
      <c r="D89" s="211" t="s">
        <v>831</v>
      </c>
      <c r="E89" s="211" t="s">
        <v>832</v>
      </c>
      <c r="F89" s="212" t="str">
        <f t="shared" si="6"/>
        <v>RSSSPACC</v>
      </c>
      <c r="G89" s="219" t="s">
        <v>851</v>
      </c>
      <c r="H89" s="213" t="s">
        <v>848</v>
      </c>
      <c r="I89" s="218" t="s">
        <v>45</v>
      </c>
      <c r="J89" s="215" t="str">
        <f t="shared" si="7"/>
        <v>RSSSPACC-F10SB</v>
      </c>
      <c r="K89" s="218" t="s">
        <v>848</v>
      </c>
      <c r="L89" s="218"/>
      <c r="M89" s="270" t="s">
        <v>79</v>
      </c>
      <c r="N89" s="384" t="str">
        <f t="shared" si="5"/>
        <v>RSSSPACC-F10SB-F10-03</v>
      </c>
    </row>
    <row r="90" spans="1:14" s="73" customFormat="1" ht="13.5" customHeight="1" x14ac:dyDescent="0.3">
      <c r="A90" s="219"/>
      <c r="B90" s="211" t="s">
        <v>57</v>
      </c>
      <c r="C90" s="211"/>
      <c r="D90" s="211" t="s">
        <v>831</v>
      </c>
      <c r="E90" s="211" t="s">
        <v>832</v>
      </c>
      <c r="F90" s="212" t="str">
        <f t="shared" si="6"/>
        <v>RSSSPACC</v>
      </c>
      <c r="G90" s="219" t="s">
        <v>851</v>
      </c>
      <c r="H90" s="213" t="s">
        <v>848</v>
      </c>
      <c r="I90" s="218" t="s">
        <v>45</v>
      </c>
      <c r="J90" s="215" t="str">
        <f t="shared" si="7"/>
        <v>RSSSPACC-F10SB</v>
      </c>
      <c r="K90" s="218" t="s">
        <v>848</v>
      </c>
      <c r="L90" s="218"/>
      <c r="M90" s="270" t="s">
        <v>77</v>
      </c>
      <c r="N90" s="384" t="str">
        <f t="shared" si="5"/>
        <v>RSSSPACC-F10SB-F10-04</v>
      </c>
    </row>
    <row r="91" spans="1:14" s="73" customFormat="1" ht="13.5" customHeight="1" x14ac:dyDescent="0.3">
      <c r="A91" s="219"/>
      <c r="B91" s="211" t="s">
        <v>57</v>
      </c>
      <c r="C91" s="211"/>
      <c r="D91" s="211" t="s">
        <v>831</v>
      </c>
      <c r="E91" s="211" t="s">
        <v>832</v>
      </c>
      <c r="F91" s="212" t="str">
        <f t="shared" si="6"/>
        <v>RSSSPACC</v>
      </c>
      <c r="G91" s="219" t="s">
        <v>851</v>
      </c>
      <c r="H91" s="213" t="s">
        <v>848</v>
      </c>
      <c r="I91" s="218" t="s">
        <v>45</v>
      </c>
      <c r="J91" s="215" t="str">
        <f t="shared" si="7"/>
        <v>RSSSPACC-F10SB</v>
      </c>
      <c r="K91" s="218" t="s">
        <v>848</v>
      </c>
      <c r="L91" s="218"/>
      <c r="M91" s="270" t="s">
        <v>78</v>
      </c>
      <c r="N91" s="384" t="str">
        <f t="shared" si="5"/>
        <v>RSSSPACC-F10SB-F10-05</v>
      </c>
    </row>
    <row r="92" spans="1:14" s="73" customFormat="1" ht="13.5" customHeight="1" x14ac:dyDescent="0.3">
      <c r="A92" s="219"/>
      <c r="B92" s="211" t="s">
        <v>57</v>
      </c>
      <c r="C92" s="211"/>
      <c r="D92" s="211" t="s">
        <v>831</v>
      </c>
      <c r="E92" s="211" t="s">
        <v>832</v>
      </c>
      <c r="F92" s="212" t="str">
        <f t="shared" si="6"/>
        <v>RSSSPACC</v>
      </c>
      <c r="G92" s="219" t="s">
        <v>851</v>
      </c>
      <c r="H92" s="213" t="s">
        <v>848</v>
      </c>
      <c r="I92" s="218" t="s">
        <v>45</v>
      </c>
      <c r="J92" s="215" t="str">
        <f t="shared" si="7"/>
        <v>RSSSPACC-F10SB</v>
      </c>
      <c r="K92" s="218" t="s">
        <v>848</v>
      </c>
      <c r="L92" s="218"/>
      <c r="M92" s="270" t="s">
        <v>91</v>
      </c>
      <c r="N92" s="384" t="str">
        <f t="shared" si="5"/>
        <v>RSSSPACC-F10SB-F10-06</v>
      </c>
    </row>
    <row r="93" spans="1:14" s="73" customFormat="1" ht="13.5" customHeight="1" x14ac:dyDescent="0.3">
      <c r="A93" s="219"/>
      <c r="B93" s="211" t="s">
        <v>57</v>
      </c>
      <c r="C93" s="211"/>
      <c r="D93" s="211" t="s">
        <v>831</v>
      </c>
      <c r="E93" s="211" t="s">
        <v>832</v>
      </c>
      <c r="F93" s="212" t="str">
        <f t="shared" si="6"/>
        <v>RSSSPACC</v>
      </c>
      <c r="G93" s="219" t="s">
        <v>851</v>
      </c>
      <c r="H93" s="213" t="s">
        <v>848</v>
      </c>
      <c r="I93" s="218" t="s">
        <v>45</v>
      </c>
      <c r="J93" s="215" t="str">
        <f t="shared" si="7"/>
        <v>RSSSPACC-F10SB</v>
      </c>
      <c r="K93" s="218" t="s">
        <v>848</v>
      </c>
      <c r="L93" s="218"/>
      <c r="M93" s="270" t="s">
        <v>92</v>
      </c>
      <c r="N93" s="384" t="str">
        <f t="shared" si="5"/>
        <v>RSSSPACC-F10SB-F10-07</v>
      </c>
    </row>
    <row r="94" spans="1:14" s="73" customFormat="1" ht="13.5" customHeight="1" x14ac:dyDescent="0.3">
      <c r="A94" s="219"/>
      <c r="B94" s="211" t="s">
        <v>57</v>
      </c>
      <c r="C94" s="211"/>
      <c r="D94" s="211" t="s">
        <v>831</v>
      </c>
      <c r="E94" s="211" t="s">
        <v>832</v>
      </c>
      <c r="F94" s="212" t="str">
        <f t="shared" si="6"/>
        <v>RSSSPACC</v>
      </c>
      <c r="G94" s="219" t="s">
        <v>851</v>
      </c>
      <c r="H94" s="213" t="s">
        <v>848</v>
      </c>
      <c r="I94" s="218" t="s">
        <v>45</v>
      </c>
      <c r="J94" s="215" t="str">
        <f t="shared" si="7"/>
        <v>RSSSPACC-F10SB</v>
      </c>
      <c r="K94" s="218" t="s">
        <v>848</v>
      </c>
      <c r="L94" s="218"/>
      <c r="M94" s="270" t="s">
        <v>93</v>
      </c>
      <c r="N94" s="384" t="str">
        <f t="shared" si="5"/>
        <v>RSSSPACC-F10SB-F10-08</v>
      </c>
    </row>
    <row r="95" spans="1:14" s="73" customFormat="1" ht="13.5" customHeight="1" x14ac:dyDescent="0.3">
      <c r="A95" s="219"/>
      <c r="B95" s="211" t="s">
        <v>57</v>
      </c>
      <c r="C95" s="211"/>
      <c r="D95" s="211" t="s">
        <v>831</v>
      </c>
      <c r="E95" s="211" t="s">
        <v>832</v>
      </c>
      <c r="F95" s="212" t="str">
        <f t="shared" si="6"/>
        <v>RSSSPACC</v>
      </c>
      <c r="G95" s="219" t="s">
        <v>851</v>
      </c>
      <c r="H95" s="213" t="s">
        <v>848</v>
      </c>
      <c r="I95" s="218" t="s">
        <v>45</v>
      </c>
      <c r="J95" s="215" t="str">
        <f t="shared" si="7"/>
        <v>RSSSPACC-F10SB</v>
      </c>
      <c r="K95" s="218" t="s">
        <v>848</v>
      </c>
      <c r="L95" s="218"/>
      <c r="M95" s="270" t="s">
        <v>136</v>
      </c>
      <c r="N95" s="384" t="str">
        <f t="shared" si="5"/>
        <v>RSSSPACC-F10SB-F10-09</v>
      </c>
    </row>
    <row r="96" spans="1:14" s="73" customFormat="1" ht="13.5" customHeight="1" x14ac:dyDescent="0.3">
      <c r="A96" s="219"/>
      <c r="B96" s="211" t="s">
        <v>57</v>
      </c>
      <c r="C96" s="211"/>
      <c r="D96" s="211" t="s">
        <v>831</v>
      </c>
      <c r="E96" s="211" t="s">
        <v>832</v>
      </c>
      <c r="F96" s="212" t="str">
        <f t="shared" si="6"/>
        <v>RSSSPACC</v>
      </c>
      <c r="G96" s="219" t="s">
        <v>851</v>
      </c>
      <c r="H96" s="213" t="s">
        <v>848</v>
      </c>
      <c r="I96" s="218" t="s">
        <v>45</v>
      </c>
      <c r="J96" s="215" t="str">
        <f t="shared" si="7"/>
        <v>RSSSPACC-F10SB</v>
      </c>
      <c r="K96" s="218" t="s">
        <v>848</v>
      </c>
      <c r="L96" s="218"/>
      <c r="M96" s="270" t="s">
        <v>127</v>
      </c>
      <c r="N96" s="384" t="str">
        <f t="shared" si="5"/>
        <v>RSSSPACC-F10SB-F10-10</v>
      </c>
    </row>
    <row r="97" spans="1:14" s="73" customFormat="1" ht="13.5" customHeight="1" x14ac:dyDescent="0.3">
      <c r="A97" s="219"/>
      <c r="B97" s="211" t="s">
        <v>57</v>
      </c>
      <c r="C97" s="211"/>
      <c r="D97" s="211" t="s">
        <v>831</v>
      </c>
      <c r="E97" s="211" t="s">
        <v>832</v>
      </c>
      <c r="F97" s="212" t="str">
        <f t="shared" si="6"/>
        <v>RSSSPACC</v>
      </c>
      <c r="G97" s="219" t="s">
        <v>851</v>
      </c>
      <c r="H97" s="213" t="s">
        <v>848</v>
      </c>
      <c r="I97" s="218" t="s">
        <v>45</v>
      </c>
      <c r="J97" s="215" t="str">
        <f t="shared" si="7"/>
        <v>RSSSPACC-F10SB</v>
      </c>
      <c r="K97" s="218" t="s">
        <v>848</v>
      </c>
      <c r="L97" s="218"/>
      <c r="M97" s="270" t="s">
        <v>128</v>
      </c>
      <c r="N97" s="384" t="str">
        <f t="shared" si="5"/>
        <v>RSSSPACC-F10SB-F10-11</v>
      </c>
    </row>
    <row r="98" spans="1:14" s="73" customFormat="1" ht="13.5" customHeight="1" x14ac:dyDescent="0.3">
      <c r="A98" s="219"/>
      <c r="B98" s="211" t="s">
        <v>57</v>
      </c>
      <c r="C98" s="211"/>
      <c r="D98" s="211" t="s">
        <v>831</v>
      </c>
      <c r="E98" s="211" t="s">
        <v>832</v>
      </c>
      <c r="F98" s="212" t="str">
        <f t="shared" si="6"/>
        <v>RSSSPACC</v>
      </c>
      <c r="G98" s="219" t="s">
        <v>851</v>
      </c>
      <c r="H98" s="213" t="s">
        <v>848</v>
      </c>
      <c r="I98" s="218" t="s">
        <v>45</v>
      </c>
      <c r="J98" s="215" t="str">
        <f t="shared" si="7"/>
        <v>RSSSPACC-F10SB</v>
      </c>
      <c r="K98" s="218" t="s">
        <v>848</v>
      </c>
      <c r="L98" s="218"/>
      <c r="M98" s="270" t="s">
        <v>129</v>
      </c>
      <c r="N98" s="384" t="str">
        <f t="shared" si="5"/>
        <v>RSSSPACC-F10SB-F10-12</v>
      </c>
    </row>
    <row r="99" spans="1:14" s="73" customFormat="1" ht="13.5" customHeight="1" x14ac:dyDescent="0.3">
      <c r="A99" s="219"/>
      <c r="B99" s="211" t="s">
        <v>57</v>
      </c>
      <c r="C99" s="211"/>
      <c r="D99" s="211" t="s">
        <v>831</v>
      </c>
      <c r="E99" s="211" t="s">
        <v>832</v>
      </c>
      <c r="F99" s="212" t="str">
        <f t="shared" si="6"/>
        <v>RSSSPACC</v>
      </c>
      <c r="G99" s="219" t="s">
        <v>851</v>
      </c>
      <c r="H99" s="213" t="s">
        <v>848</v>
      </c>
      <c r="I99" s="218" t="s">
        <v>45</v>
      </c>
      <c r="J99" s="215" t="str">
        <f t="shared" si="7"/>
        <v>RSSSPACC-F10SB</v>
      </c>
      <c r="K99" s="218" t="s">
        <v>848</v>
      </c>
      <c r="L99" s="218"/>
      <c r="M99" s="270" t="s">
        <v>3024</v>
      </c>
      <c r="N99" s="384" t="str">
        <f t="shared" si="5"/>
        <v>RSSSPACC-F10SB-F10-13</v>
      </c>
    </row>
    <row r="100" spans="1:14" s="73" customFormat="1" ht="13.5" customHeight="1" x14ac:dyDescent="0.3">
      <c r="A100" s="219"/>
      <c r="B100" s="211" t="s">
        <v>57</v>
      </c>
      <c r="C100" s="211"/>
      <c r="D100" s="211" t="s">
        <v>831</v>
      </c>
      <c r="E100" s="211" t="s">
        <v>832</v>
      </c>
      <c r="F100" s="212" t="str">
        <f t="shared" si="6"/>
        <v>RSSSPACC</v>
      </c>
      <c r="G100" s="219" t="s">
        <v>851</v>
      </c>
      <c r="H100" s="213" t="s">
        <v>848</v>
      </c>
      <c r="I100" s="218" t="s">
        <v>45</v>
      </c>
      <c r="J100" s="215" t="str">
        <f t="shared" si="7"/>
        <v>RSSSPACC-F10SB</v>
      </c>
      <c r="K100" s="218" t="s">
        <v>848</v>
      </c>
      <c r="L100" s="218"/>
      <c r="M100" s="270" t="s">
        <v>3025</v>
      </c>
      <c r="N100" s="384" t="str">
        <f t="shared" si="5"/>
        <v>RSSSPACC-F10SB-F10-14</v>
      </c>
    </row>
    <row r="101" spans="1:14" s="73" customFormat="1" ht="13.5" customHeight="1" x14ac:dyDescent="0.3">
      <c r="A101" s="219"/>
      <c r="B101" s="211" t="s">
        <v>57</v>
      </c>
      <c r="C101" s="211"/>
      <c r="D101" s="211" t="s">
        <v>831</v>
      </c>
      <c r="E101" s="211" t="s">
        <v>832</v>
      </c>
      <c r="F101" s="212" t="str">
        <f t="shared" si="6"/>
        <v>RSSSPACC</v>
      </c>
      <c r="G101" s="219" t="s">
        <v>851</v>
      </c>
      <c r="H101" s="213" t="s">
        <v>848</v>
      </c>
      <c r="I101" s="218" t="s">
        <v>45</v>
      </c>
      <c r="J101" s="215" t="str">
        <f t="shared" si="7"/>
        <v>RSSSPACC-F10SB</v>
      </c>
      <c r="K101" s="218" t="s">
        <v>848</v>
      </c>
      <c r="L101" s="218"/>
      <c r="M101" s="270" t="s">
        <v>3026</v>
      </c>
      <c r="N101" s="384" t="str">
        <f t="shared" si="5"/>
        <v>RSSSPACC-F10SB-F10-15</v>
      </c>
    </row>
    <row r="102" spans="1:14" s="73" customFormat="1" ht="13.5" customHeight="1" x14ac:dyDescent="0.3">
      <c r="A102" s="219"/>
      <c r="B102" s="211" t="s">
        <v>57</v>
      </c>
      <c r="C102" s="211"/>
      <c r="D102" s="211" t="s">
        <v>831</v>
      </c>
      <c r="E102" s="211" t="s">
        <v>832</v>
      </c>
      <c r="F102" s="212" t="str">
        <f t="shared" si="6"/>
        <v>RSSSPACC</v>
      </c>
      <c r="G102" s="219" t="s">
        <v>851</v>
      </c>
      <c r="H102" s="213" t="s">
        <v>848</v>
      </c>
      <c r="I102" s="218" t="s">
        <v>45</v>
      </c>
      <c r="J102" s="215" t="str">
        <f t="shared" si="7"/>
        <v>RSSSPACC-F10SB</v>
      </c>
      <c r="K102" s="218" t="s">
        <v>848</v>
      </c>
      <c r="L102" s="218"/>
      <c r="M102" s="270" t="s">
        <v>3027</v>
      </c>
      <c r="N102" s="384" t="str">
        <f t="shared" si="5"/>
        <v>RSSSPACC-F10SB-F10-16</v>
      </c>
    </row>
    <row r="103" spans="1:14" s="73" customFormat="1" ht="13.5" customHeight="1" x14ac:dyDescent="0.3">
      <c r="A103" s="219"/>
      <c r="B103" s="211" t="s">
        <v>57</v>
      </c>
      <c r="C103" s="211"/>
      <c r="D103" s="211" t="s">
        <v>831</v>
      </c>
      <c r="E103" s="211" t="s">
        <v>832</v>
      </c>
      <c r="F103" s="212" t="str">
        <f t="shared" si="6"/>
        <v>RSSSPACC</v>
      </c>
      <c r="G103" s="219" t="s">
        <v>851</v>
      </c>
      <c r="H103" s="213" t="s">
        <v>848</v>
      </c>
      <c r="I103" s="218" t="s">
        <v>45</v>
      </c>
      <c r="J103" s="215" t="str">
        <f t="shared" si="7"/>
        <v>RSSSPACC-F10SB</v>
      </c>
      <c r="K103" s="218" t="s">
        <v>848</v>
      </c>
      <c r="L103" s="218"/>
      <c r="M103" s="270" t="s">
        <v>3028</v>
      </c>
      <c r="N103" s="384" t="str">
        <f t="shared" si="5"/>
        <v>RSSSPACC-F10SB-F10-17</v>
      </c>
    </row>
    <row r="104" spans="1:14" s="73" customFormat="1" ht="13.5" customHeight="1" x14ac:dyDescent="0.3">
      <c r="A104" s="219"/>
      <c r="B104" s="211" t="s">
        <v>57</v>
      </c>
      <c r="C104" s="211"/>
      <c r="D104" s="211" t="s">
        <v>831</v>
      </c>
      <c r="E104" s="211" t="s">
        <v>832</v>
      </c>
      <c r="F104" s="212" t="str">
        <f t="shared" si="6"/>
        <v>RSSSPACC</v>
      </c>
      <c r="G104" s="219" t="s">
        <v>851</v>
      </c>
      <c r="H104" s="213" t="s">
        <v>848</v>
      </c>
      <c r="I104" s="218" t="s">
        <v>45</v>
      </c>
      <c r="J104" s="215" t="str">
        <f t="shared" si="7"/>
        <v>RSSSPACC-F10SB</v>
      </c>
      <c r="K104" s="218" t="s">
        <v>848</v>
      </c>
      <c r="L104" s="218"/>
      <c r="M104" s="270" t="s">
        <v>3029</v>
      </c>
      <c r="N104" s="384" t="str">
        <f t="shared" si="5"/>
        <v>RSSSPACC-F10SB-F10-18</v>
      </c>
    </row>
    <row r="105" spans="1:14" s="73" customFormat="1" ht="13.5" customHeight="1" x14ac:dyDescent="0.3">
      <c r="A105" s="219"/>
      <c r="B105" s="211" t="s">
        <v>57</v>
      </c>
      <c r="C105" s="211"/>
      <c r="D105" s="211" t="s">
        <v>831</v>
      </c>
      <c r="E105" s="211" t="s">
        <v>832</v>
      </c>
      <c r="F105" s="212" t="str">
        <f t="shared" si="6"/>
        <v>RSSSPACC</v>
      </c>
      <c r="G105" s="219" t="s">
        <v>851</v>
      </c>
      <c r="H105" s="213" t="s">
        <v>848</v>
      </c>
      <c r="I105" s="218" t="s">
        <v>45</v>
      </c>
      <c r="J105" s="215" t="str">
        <f t="shared" si="7"/>
        <v>RSSSPACC-F10SB</v>
      </c>
      <c r="K105" s="218" t="s">
        <v>848</v>
      </c>
      <c r="L105" s="218"/>
      <c r="M105" s="270" t="s">
        <v>3030</v>
      </c>
      <c r="N105" s="384" t="str">
        <f t="shared" si="5"/>
        <v>RSSSPACC-F10SB-F10-19</v>
      </c>
    </row>
    <row r="106" spans="1:14" s="73" customFormat="1" ht="13.5" customHeight="1" x14ac:dyDescent="0.3">
      <c r="A106" s="219"/>
      <c r="B106" s="211" t="s">
        <v>57</v>
      </c>
      <c r="C106" s="211"/>
      <c r="D106" s="211" t="s">
        <v>831</v>
      </c>
      <c r="E106" s="211" t="s">
        <v>832</v>
      </c>
      <c r="F106" s="212" t="str">
        <f t="shared" si="6"/>
        <v>RSSSPACC</v>
      </c>
      <c r="G106" s="219" t="s">
        <v>851</v>
      </c>
      <c r="H106" s="213" t="s">
        <v>848</v>
      </c>
      <c r="I106" s="218" t="s">
        <v>45</v>
      </c>
      <c r="J106" s="215" t="str">
        <f t="shared" si="7"/>
        <v>RSSSPACC-F10SB</v>
      </c>
      <c r="K106" s="218" t="s">
        <v>848</v>
      </c>
      <c r="L106" s="218"/>
      <c r="M106" s="270" t="s">
        <v>142</v>
      </c>
      <c r="N106" s="384" t="str">
        <f t="shared" si="5"/>
        <v>RSSSPACC-F10SB-F10-20</v>
      </c>
    </row>
    <row r="107" spans="1:14" s="73" customFormat="1" ht="13.5" customHeight="1" x14ac:dyDescent="0.3">
      <c r="A107" s="219"/>
      <c r="B107" s="211" t="s">
        <v>57</v>
      </c>
      <c r="C107" s="211"/>
      <c r="D107" s="211" t="s">
        <v>831</v>
      </c>
      <c r="E107" s="211" t="s">
        <v>832</v>
      </c>
      <c r="F107" s="212" t="str">
        <f t="shared" si="6"/>
        <v>RSSSPACC</v>
      </c>
      <c r="G107" s="219" t="s">
        <v>851</v>
      </c>
      <c r="H107" s="213" t="s">
        <v>848</v>
      </c>
      <c r="I107" s="218" t="s">
        <v>45</v>
      </c>
      <c r="J107" s="215" t="str">
        <f t="shared" si="7"/>
        <v>RSSSPACC-F10SB</v>
      </c>
      <c r="K107" s="218" t="s">
        <v>848</v>
      </c>
      <c r="L107" s="218"/>
      <c r="M107" s="270" t="s">
        <v>3031</v>
      </c>
      <c r="N107" s="384" t="str">
        <f t="shared" si="5"/>
        <v>RSSSPACC-F10SB-F10-21</v>
      </c>
    </row>
    <row r="108" spans="1:14" s="73" customFormat="1" ht="13.5" customHeight="1" x14ac:dyDescent="0.3">
      <c r="A108" s="219"/>
      <c r="B108" s="211" t="s">
        <v>57</v>
      </c>
      <c r="C108" s="211"/>
      <c r="D108" s="211" t="s">
        <v>831</v>
      </c>
      <c r="E108" s="211" t="s">
        <v>832</v>
      </c>
      <c r="F108" s="212" t="str">
        <f t="shared" si="6"/>
        <v>RSSSPACC</v>
      </c>
      <c r="G108" s="219" t="s">
        <v>851</v>
      </c>
      <c r="H108" s="213" t="s">
        <v>848</v>
      </c>
      <c r="I108" s="218" t="s">
        <v>45</v>
      </c>
      <c r="J108" s="215" t="str">
        <f t="shared" si="7"/>
        <v>RSSSPACC-F10SB</v>
      </c>
      <c r="K108" s="218" t="s">
        <v>848</v>
      </c>
      <c r="L108" s="218"/>
      <c r="M108" s="270" t="s">
        <v>3032</v>
      </c>
      <c r="N108" s="384" t="str">
        <f t="shared" si="5"/>
        <v>RSSSPACC-F10SB-F10-22</v>
      </c>
    </row>
    <row r="109" spans="1:14" s="73" customFormat="1" ht="13.5" customHeight="1" x14ac:dyDescent="0.3">
      <c r="A109" s="219"/>
      <c r="B109" s="211" t="s">
        <v>57</v>
      </c>
      <c r="C109" s="211"/>
      <c r="D109" s="211" t="s">
        <v>831</v>
      </c>
      <c r="E109" s="211" t="s">
        <v>832</v>
      </c>
      <c r="F109" s="212" t="str">
        <f t="shared" si="6"/>
        <v>RSSSPACC</v>
      </c>
      <c r="G109" s="219" t="s">
        <v>851</v>
      </c>
      <c r="H109" s="213" t="s">
        <v>848</v>
      </c>
      <c r="I109" s="218" t="s">
        <v>45</v>
      </c>
      <c r="J109" s="215" t="str">
        <f t="shared" si="7"/>
        <v>RSSSPACC-F10SB</v>
      </c>
      <c r="K109" s="218" t="s">
        <v>848</v>
      </c>
      <c r="L109" s="218"/>
      <c r="M109" s="270" t="s">
        <v>3033</v>
      </c>
      <c r="N109" s="384" t="str">
        <f t="shared" si="5"/>
        <v>RSSSPACC-F10SB-F10-23</v>
      </c>
    </row>
    <row r="110" spans="1:14" s="385" customFormat="1" x14ac:dyDescent="0.25">
      <c r="A110" s="386"/>
      <c r="B110" s="387"/>
      <c r="C110" s="386"/>
      <c r="D110" s="387"/>
      <c r="E110" s="387"/>
      <c r="F110" s="386"/>
      <c r="G110" s="386"/>
      <c r="H110" s="386"/>
      <c r="I110" s="387"/>
      <c r="J110" s="388"/>
      <c r="K110" s="387"/>
      <c r="L110" s="387"/>
      <c r="M110" s="387"/>
      <c r="N110" s="389"/>
    </row>
    <row r="111" spans="1:14" s="73" customFormat="1" ht="13.5" customHeight="1" x14ac:dyDescent="0.3">
      <c r="A111" s="210" t="s">
        <v>3020</v>
      </c>
      <c r="B111" s="390" t="s">
        <v>57</v>
      </c>
      <c r="C111" s="390" t="s">
        <v>922</v>
      </c>
      <c r="D111" s="211" t="s">
        <v>831</v>
      </c>
      <c r="E111" s="211" t="s">
        <v>832</v>
      </c>
      <c r="F111" s="212" t="str">
        <f>CONCATENATE(B111,D111,E111)</f>
        <v>RSSSPACC</v>
      </c>
      <c r="G111" s="219" t="s">
        <v>836</v>
      </c>
      <c r="H111" s="213" t="s">
        <v>843</v>
      </c>
      <c r="I111" s="218" t="s">
        <v>844</v>
      </c>
      <c r="J111" s="215" t="str">
        <f>CONCATENATE(B111,D111,E111,"-",H111,I111)</f>
        <v>RSSSPACC-OTNNA</v>
      </c>
      <c r="K111" s="218" t="s">
        <v>3034</v>
      </c>
      <c r="L111" s="218"/>
      <c r="M111" s="270" t="s">
        <v>75</v>
      </c>
      <c r="N111" s="384" t="str">
        <f t="shared" si="5"/>
        <v>RSSSPACC-OTNNA-SEA-01</v>
      </c>
    </row>
    <row r="112" spans="1:14" s="73" customFormat="1" ht="13.5" customHeight="1" x14ac:dyDescent="0.3">
      <c r="A112" s="219"/>
      <c r="B112" s="211" t="s">
        <v>57</v>
      </c>
      <c r="C112" s="211"/>
      <c r="D112" s="211" t="s">
        <v>831</v>
      </c>
      <c r="E112" s="211" t="s">
        <v>832</v>
      </c>
      <c r="F112" s="212" t="str">
        <f t="shared" ref="F112:F166" si="8">CONCATENATE(B112,D112,E112)</f>
        <v>RSSSPACC</v>
      </c>
      <c r="G112" s="219" t="s">
        <v>836</v>
      </c>
      <c r="H112" s="213" t="s">
        <v>843</v>
      </c>
      <c r="I112" s="218" t="s">
        <v>844</v>
      </c>
      <c r="J112" s="215" t="str">
        <f t="shared" ref="J112:J166" si="9">CONCATENATE(B112,D112,E112,"-",H112,I112)</f>
        <v>RSSSPACC-OTNNA</v>
      </c>
      <c r="K112" s="218" t="s">
        <v>3034</v>
      </c>
      <c r="L112" s="218"/>
      <c r="M112" s="270" t="s">
        <v>76</v>
      </c>
      <c r="N112" s="384" t="str">
        <f t="shared" si="5"/>
        <v>RSSSPACC-OTNNA-SEA-02</v>
      </c>
    </row>
    <row r="113" spans="1:14" s="73" customFormat="1" ht="13.5" customHeight="1" x14ac:dyDescent="0.3">
      <c r="A113" s="219"/>
      <c r="B113" s="211" t="s">
        <v>57</v>
      </c>
      <c r="C113" s="211"/>
      <c r="D113" s="211" t="s">
        <v>831</v>
      </c>
      <c r="E113" s="211" t="s">
        <v>832</v>
      </c>
      <c r="F113" s="212" t="str">
        <f t="shared" si="8"/>
        <v>RSSSPACC</v>
      </c>
      <c r="G113" s="219" t="s">
        <v>836</v>
      </c>
      <c r="H113" s="213" t="s">
        <v>843</v>
      </c>
      <c r="I113" s="218" t="s">
        <v>844</v>
      </c>
      <c r="J113" s="215" t="str">
        <f t="shared" si="9"/>
        <v>RSSSPACC-OTNNA</v>
      </c>
      <c r="K113" s="218" t="s">
        <v>3034</v>
      </c>
      <c r="L113" s="218"/>
      <c r="M113" s="270" t="s">
        <v>79</v>
      </c>
      <c r="N113" s="384" t="str">
        <f t="shared" si="5"/>
        <v>RSSSPACC-OTNNA-SEA-03</v>
      </c>
    </row>
    <row r="114" spans="1:14" s="73" customFormat="1" ht="13.5" customHeight="1" x14ac:dyDescent="0.3">
      <c r="A114" s="219"/>
      <c r="B114" s="211" t="s">
        <v>57</v>
      </c>
      <c r="C114" s="211"/>
      <c r="D114" s="211" t="s">
        <v>831</v>
      </c>
      <c r="E114" s="211" t="s">
        <v>832</v>
      </c>
      <c r="F114" s="212" t="str">
        <f t="shared" si="8"/>
        <v>RSSSPACC</v>
      </c>
      <c r="G114" s="219" t="s">
        <v>836</v>
      </c>
      <c r="H114" s="213" t="s">
        <v>843</v>
      </c>
      <c r="I114" s="218" t="s">
        <v>844</v>
      </c>
      <c r="J114" s="215" t="str">
        <f t="shared" si="9"/>
        <v>RSSSPACC-OTNNA</v>
      </c>
      <c r="K114" s="218" t="s">
        <v>3034</v>
      </c>
      <c r="L114" s="218"/>
      <c r="M114" s="270" t="s">
        <v>77</v>
      </c>
      <c r="N114" s="384" t="str">
        <f t="shared" si="5"/>
        <v>RSSSPACC-OTNNA-SEA-04</v>
      </c>
    </row>
    <row r="115" spans="1:14" s="73" customFormat="1" ht="13.5" customHeight="1" x14ac:dyDescent="0.3">
      <c r="A115" s="219"/>
      <c r="B115" s="211" t="s">
        <v>57</v>
      </c>
      <c r="C115" s="211"/>
      <c r="D115" s="211" t="s">
        <v>831</v>
      </c>
      <c r="E115" s="211" t="s">
        <v>832</v>
      </c>
      <c r="F115" s="212" t="str">
        <f t="shared" si="8"/>
        <v>RSSSPACC</v>
      </c>
      <c r="G115" s="219" t="s">
        <v>836</v>
      </c>
      <c r="H115" s="213" t="s">
        <v>843</v>
      </c>
      <c r="I115" s="218" t="s">
        <v>844</v>
      </c>
      <c r="J115" s="215" t="str">
        <f t="shared" si="9"/>
        <v>RSSSPACC-OTNNA</v>
      </c>
      <c r="K115" s="218" t="s">
        <v>3034</v>
      </c>
      <c r="L115" s="218"/>
      <c r="M115" s="270" t="s">
        <v>78</v>
      </c>
      <c r="N115" s="384" t="str">
        <f t="shared" si="5"/>
        <v>RSSSPACC-OTNNA-SEA-05</v>
      </c>
    </row>
    <row r="116" spans="1:14" s="73" customFormat="1" ht="13.5" customHeight="1" x14ac:dyDescent="0.3">
      <c r="A116" s="219"/>
      <c r="B116" s="211" t="s">
        <v>57</v>
      </c>
      <c r="C116" s="211"/>
      <c r="D116" s="211" t="s">
        <v>831</v>
      </c>
      <c r="E116" s="211" t="s">
        <v>832</v>
      </c>
      <c r="F116" s="212" t="str">
        <f t="shared" si="8"/>
        <v>RSSSPACC</v>
      </c>
      <c r="G116" s="219" t="s">
        <v>836</v>
      </c>
      <c r="H116" s="213" t="s">
        <v>843</v>
      </c>
      <c r="I116" s="218" t="s">
        <v>844</v>
      </c>
      <c r="J116" s="215" t="str">
        <f t="shared" si="9"/>
        <v>RSSSPACC-OTNNA</v>
      </c>
      <c r="K116" s="218" t="s">
        <v>3034</v>
      </c>
      <c r="L116" s="218"/>
      <c r="M116" s="270" t="s">
        <v>91</v>
      </c>
      <c r="N116" s="384" t="str">
        <f t="shared" si="5"/>
        <v>RSSSPACC-OTNNA-SEA-06</v>
      </c>
    </row>
    <row r="117" spans="1:14" s="73" customFormat="1" ht="13.5" customHeight="1" x14ac:dyDescent="0.3">
      <c r="A117" s="219"/>
      <c r="B117" s="211" t="s">
        <v>57</v>
      </c>
      <c r="C117" s="211"/>
      <c r="D117" s="211" t="s">
        <v>831</v>
      </c>
      <c r="E117" s="211" t="s">
        <v>832</v>
      </c>
      <c r="F117" s="212" t="str">
        <f t="shared" si="8"/>
        <v>RSSSPACC</v>
      </c>
      <c r="G117" s="219" t="s">
        <v>836</v>
      </c>
      <c r="H117" s="213" t="s">
        <v>843</v>
      </c>
      <c r="I117" s="218" t="s">
        <v>844</v>
      </c>
      <c r="J117" s="215" t="str">
        <f t="shared" si="9"/>
        <v>RSSSPACC-OTNNA</v>
      </c>
      <c r="K117" s="218" t="s">
        <v>3034</v>
      </c>
      <c r="L117" s="218"/>
      <c r="M117" s="270" t="s">
        <v>92</v>
      </c>
      <c r="N117" s="384" t="str">
        <f t="shared" si="5"/>
        <v>RSSSPACC-OTNNA-SEA-07</v>
      </c>
    </row>
    <row r="118" spans="1:14" s="73" customFormat="1" ht="13.5" customHeight="1" x14ac:dyDescent="0.3">
      <c r="A118" s="219"/>
      <c r="B118" s="211" t="s">
        <v>57</v>
      </c>
      <c r="C118" s="211"/>
      <c r="D118" s="211" t="s">
        <v>831</v>
      </c>
      <c r="E118" s="211" t="s">
        <v>832</v>
      </c>
      <c r="F118" s="212" t="str">
        <f t="shared" si="8"/>
        <v>RSSSPACC</v>
      </c>
      <c r="G118" s="219" t="s">
        <v>836</v>
      </c>
      <c r="H118" s="213" t="s">
        <v>843</v>
      </c>
      <c r="I118" s="218" t="s">
        <v>844</v>
      </c>
      <c r="J118" s="215" t="str">
        <f t="shared" si="9"/>
        <v>RSSSPACC-OTNNA</v>
      </c>
      <c r="K118" s="218" t="s">
        <v>3035</v>
      </c>
      <c r="L118" s="218"/>
      <c r="M118" s="270" t="s">
        <v>75</v>
      </c>
      <c r="N118" s="384" t="str">
        <f t="shared" si="5"/>
        <v>RSSSPACC-OTNNA-SHORE-01</v>
      </c>
    </row>
    <row r="119" spans="1:14" s="73" customFormat="1" ht="13.5" customHeight="1" x14ac:dyDescent="0.3">
      <c r="A119" s="219"/>
      <c r="B119" s="211" t="s">
        <v>57</v>
      </c>
      <c r="C119" s="211"/>
      <c r="D119" s="211" t="s">
        <v>831</v>
      </c>
      <c r="E119" s="211" t="s">
        <v>832</v>
      </c>
      <c r="F119" s="212" t="str">
        <f t="shared" si="8"/>
        <v>RSSSPACC</v>
      </c>
      <c r="G119" s="219" t="s">
        <v>836</v>
      </c>
      <c r="H119" s="213" t="s">
        <v>843</v>
      </c>
      <c r="I119" s="218" t="s">
        <v>844</v>
      </c>
      <c r="J119" s="215" t="str">
        <f t="shared" si="9"/>
        <v>RSSSPACC-OTNNA</v>
      </c>
      <c r="K119" s="218" t="s">
        <v>3035</v>
      </c>
      <c r="L119" s="218"/>
      <c r="M119" s="270" t="s">
        <v>76</v>
      </c>
      <c r="N119" s="384" t="str">
        <f t="shared" si="5"/>
        <v>RSSSPACC-OTNNA-SHORE-02</v>
      </c>
    </row>
    <row r="120" spans="1:14" s="73" customFormat="1" ht="13.5" customHeight="1" x14ac:dyDescent="0.3">
      <c r="A120" s="219"/>
      <c r="B120" s="211" t="s">
        <v>57</v>
      </c>
      <c r="C120" s="211"/>
      <c r="D120" s="211" t="s">
        <v>831</v>
      </c>
      <c r="E120" s="211" t="s">
        <v>832</v>
      </c>
      <c r="F120" s="212" t="str">
        <f t="shared" si="8"/>
        <v>RSSSPACC</v>
      </c>
      <c r="G120" s="219" t="s">
        <v>836</v>
      </c>
      <c r="H120" s="213" t="s">
        <v>843</v>
      </c>
      <c r="I120" s="218" t="s">
        <v>844</v>
      </c>
      <c r="J120" s="215" t="str">
        <f t="shared" si="9"/>
        <v>RSSSPACC-OTNNA</v>
      </c>
      <c r="K120" s="218" t="s">
        <v>3035</v>
      </c>
      <c r="L120" s="218"/>
      <c r="M120" s="270" t="s">
        <v>79</v>
      </c>
      <c r="N120" s="384" t="str">
        <f t="shared" si="5"/>
        <v>RSSSPACC-OTNNA-SHORE-03</v>
      </c>
    </row>
    <row r="121" spans="1:14" s="73" customFormat="1" ht="13.5" customHeight="1" x14ac:dyDescent="0.3">
      <c r="A121" s="219"/>
      <c r="B121" s="211" t="s">
        <v>57</v>
      </c>
      <c r="C121" s="211"/>
      <c r="D121" s="211" t="s">
        <v>831</v>
      </c>
      <c r="E121" s="211" t="s">
        <v>832</v>
      </c>
      <c r="F121" s="212" t="str">
        <f t="shared" si="8"/>
        <v>RSSSPACC</v>
      </c>
      <c r="G121" s="219" t="s">
        <v>836</v>
      </c>
      <c r="H121" s="213" t="s">
        <v>843</v>
      </c>
      <c r="I121" s="218" t="s">
        <v>844</v>
      </c>
      <c r="J121" s="215" t="str">
        <f t="shared" si="9"/>
        <v>RSSSPACC-OTNNA</v>
      </c>
      <c r="K121" s="218" t="s">
        <v>3035</v>
      </c>
      <c r="L121" s="218"/>
      <c r="M121" s="270" t="s">
        <v>77</v>
      </c>
      <c r="N121" s="384" t="str">
        <f t="shared" si="5"/>
        <v>RSSSPACC-OTNNA-SHORE-04</v>
      </c>
    </row>
    <row r="122" spans="1:14" s="73" customFormat="1" ht="13.5" customHeight="1" x14ac:dyDescent="0.3">
      <c r="A122" s="219"/>
      <c r="B122" s="211" t="s">
        <v>57</v>
      </c>
      <c r="C122" s="211"/>
      <c r="D122" s="211" t="s">
        <v>831</v>
      </c>
      <c r="E122" s="211" t="s">
        <v>832</v>
      </c>
      <c r="F122" s="212" t="str">
        <f t="shared" si="8"/>
        <v>RSSSPACC</v>
      </c>
      <c r="G122" s="219" t="s">
        <v>836</v>
      </c>
      <c r="H122" s="213" t="s">
        <v>843</v>
      </c>
      <c r="I122" s="218" t="s">
        <v>844</v>
      </c>
      <c r="J122" s="215" t="str">
        <f t="shared" si="9"/>
        <v>RSSSPACC-OTNNA</v>
      </c>
      <c r="K122" s="218" t="s">
        <v>3035</v>
      </c>
      <c r="L122" s="218"/>
      <c r="M122" s="270" t="s">
        <v>78</v>
      </c>
      <c r="N122" s="384" t="str">
        <f t="shared" si="5"/>
        <v>RSSSPACC-OTNNA-SHORE-05</v>
      </c>
    </row>
    <row r="123" spans="1:14" s="73" customFormat="1" ht="13.5" customHeight="1" x14ac:dyDescent="0.3">
      <c r="A123" s="219"/>
      <c r="B123" s="211" t="s">
        <v>57</v>
      </c>
      <c r="C123" s="211"/>
      <c r="D123" s="211" t="s">
        <v>831</v>
      </c>
      <c r="E123" s="211" t="s">
        <v>832</v>
      </c>
      <c r="F123" s="212" t="str">
        <f t="shared" si="8"/>
        <v>RSSSPACC</v>
      </c>
      <c r="G123" s="219" t="s">
        <v>836</v>
      </c>
      <c r="H123" s="213" t="s">
        <v>843</v>
      </c>
      <c r="I123" s="218" t="s">
        <v>844</v>
      </c>
      <c r="J123" s="215" t="str">
        <f t="shared" si="9"/>
        <v>RSSSPACC-OTNNA</v>
      </c>
      <c r="K123" s="218" t="s">
        <v>3035</v>
      </c>
      <c r="L123" s="218"/>
      <c r="M123" s="270" t="s">
        <v>91</v>
      </c>
      <c r="N123" s="384" t="str">
        <f t="shared" si="5"/>
        <v>RSSSPACC-OTNNA-SHORE-06</v>
      </c>
    </row>
    <row r="124" spans="1:14" s="73" customFormat="1" ht="13.5" customHeight="1" x14ac:dyDescent="0.3">
      <c r="A124" s="219"/>
      <c r="B124" s="211" t="s">
        <v>57</v>
      </c>
      <c r="C124" s="211"/>
      <c r="D124" s="211" t="s">
        <v>831</v>
      </c>
      <c r="E124" s="211" t="s">
        <v>832</v>
      </c>
      <c r="F124" s="212" t="str">
        <f t="shared" si="8"/>
        <v>RSSSPACC</v>
      </c>
      <c r="G124" s="219" t="s">
        <v>836</v>
      </c>
      <c r="H124" s="213" t="s">
        <v>843</v>
      </c>
      <c r="I124" s="218" t="s">
        <v>844</v>
      </c>
      <c r="J124" s="215" t="str">
        <f t="shared" si="9"/>
        <v>RSSSPACC-OTNNA</v>
      </c>
      <c r="K124" s="218" t="s">
        <v>3035</v>
      </c>
      <c r="L124" s="218"/>
      <c r="M124" s="270" t="s">
        <v>92</v>
      </c>
      <c r="N124" s="384" t="str">
        <f t="shared" si="5"/>
        <v>RSSSPACC-OTNNA-SHORE-07</v>
      </c>
    </row>
    <row r="125" spans="1:14" s="73" customFormat="1" ht="13.5" customHeight="1" x14ac:dyDescent="0.3">
      <c r="A125" s="219"/>
      <c r="B125" s="211" t="s">
        <v>57</v>
      </c>
      <c r="C125" s="211"/>
      <c r="D125" s="211" t="s">
        <v>831</v>
      </c>
      <c r="E125" s="211" t="s">
        <v>832</v>
      </c>
      <c r="F125" s="212" t="str">
        <f t="shared" si="8"/>
        <v>RSSSPACC</v>
      </c>
      <c r="G125" s="219" t="s">
        <v>837</v>
      </c>
      <c r="H125" s="213" t="s">
        <v>843</v>
      </c>
      <c r="I125" s="218" t="s">
        <v>845</v>
      </c>
      <c r="J125" s="215" t="str">
        <f t="shared" si="9"/>
        <v>RSSSPACC-OTNNB</v>
      </c>
      <c r="K125" s="218" t="s">
        <v>3034</v>
      </c>
      <c r="L125" s="218"/>
      <c r="M125" s="270" t="s">
        <v>75</v>
      </c>
      <c r="N125" s="384" t="str">
        <f t="shared" si="5"/>
        <v>RSSSPACC-OTNNB-SEA-01</v>
      </c>
    </row>
    <row r="126" spans="1:14" s="73" customFormat="1" ht="13.5" customHeight="1" x14ac:dyDescent="0.3">
      <c r="A126" s="219"/>
      <c r="B126" s="211" t="s">
        <v>57</v>
      </c>
      <c r="C126" s="211"/>
      <c r="D126" s="211" t="s">
        <v>831</v>
      </c>
      <c r="E126" s="211" t="s">
        <v>832</v>
      </c>
      <c r="F126" s="212" t="str">
        <f t="shared" si="8"/>
        <v>RSSSPACC</v>
      </c>
      <c r="G126" s="219" t="s">
        <v>837</v>
      </c>
      <c r="H126" s="213" t="s">
        <v>843</v>
      </c>
      <c r="I126" s="218" t="s">
        <v>845</v>
      </c>
      <c r="J126" s="215" t="str">
        <f t="shared" si="9"/>
        <v>RSSSPACC-OTNNB</v>
      </c>
      <c r="K126" s="218" t="s">
        <v>3034</v>
      </c>
      <c r="L126" s="218"/>
      <c r="M126" s="270" t="s">
        <v>76</v>
      </c>
      <c r="N126" s="384" t="str">
        <f t="shared" si="5"/>
        <v>RSSSPACC-OTNNB-SEA-02</v>
      </c>
    </row>
    <row r="127" spans="1:14" s="73" customFormat="1" ht="13.5" customHeight="1" x14ac:dyDescent="0.3">
      <c r="A127" s="219"/>
      <c r="B127" s="211" t="s">
        <v>57</v>
      </c>
      <c r="C127" s="211"/>
      <c r="D127" s="211" t="s">
        <v>831</v>
      </c>
      <c r="E127" s="211" t="s">
        <v>832</v>
      </c>
      <c r="F127" s="212" t="str">
        <f t="shared" si="8"/>
        <v>RSSSPACC</v>
      </c>
      <c r="G127" s="219" t="s">
        <v>837</v>
      </c>
      <c r="H127" s="213" t="s">
        <v>843</v>
      </c>
      <c r="I127" s="218" t="s">
        <v>845</v>
      </c>
      <c r="J127" s="215" t="str">
        <f t="shared" si="9"/>
        <v>RSSSPACC-OTNNB</v>
      </c>
      <c r="K127" s="218" t="s">
        <v>3034</v>
      </c>
      <c r="L127" s="218"/>
      <c r="M127" s="270" t="s">
        <v>79</v>
      </c>
      <c r="N127" s="384" t="str">
        <f t="shared" si="5"/>
        <v>RSSSPACC-OTNNB-SEA-03</v>
      </c>
    </row>
    <row r="128" spans="1:14" s="73" customFormat="1" ht="13.5" customHeight="1" x14ac:dyDescent="0.3">
      <c r="A128" s="219"/>
      <c r="B128" s="211" t="s">
        <v>57</v>
      </c>
      <c r="C128" s="211"/>
      <c r="D128" s="211" t="s">
        <v>831</v>
      </c>
      <c r="E128" s="211" t="s">
        <v>832</v>
      </c>
      <c r="F128" s="212" t="str">
        <f t="shared" si="8"/>
        <v>RSSSPACC</v>
      </c>
      <c r="G128" s="219" t="s">
        <v>837</v>
      </c>
      <c r="H128" s="213" t="s">
        <v>843</v>
      </c>
      <c r="I128" s="218" t="s">
        <v>845</v>
      </c>
      <c r="J128" s="215" t="str">
        <f t="shared" si="9"/>
        <v>RSSSPACC-OTNNB</v>
      </c>
      <c r="K128" s="218" t="s">
        <v>3034</v>
      </c>
      <c r="L128" s="218"/>
      <c r="M128" s="270" t="s">
        <v>77</v>
      </c>
      <c r="N128" s="384" t="str">
        <f t="shared" si="5"/>
        <v>RSSSPACC-OTNNB-SEA-04</v>
      </c>
    </row>
    <row r="129" spans="1:14" s="73" customFormat="1" ht="13.5" customHeight="1" x14ac:dyDescent="0.3">
      <c r="A129" s="219"/>
      <c r="B129" s="211" t="s">
        <v>57</v>
      </c>
      <c r="C129" s="211"/>
      <c r="D129" s="211" t="s">
        <v>831</v>
      </c>
      <c r="E129" s="211" t="s">
        <v>832</v>
      </c>
      <c r="F129" s="212" t="str">
        <f t="shared" si="8"/>
        <v>RSSSPACC</v>
      </c>
      <c r="G129" s="219" t="s">
        <v>837</v>
      </c>
      <c r="H129" s="213" t="s">
        <v>843</v>
      </c>
      <c r="I129" s="218" t="s">
        <v>845</v>
      </c>
      <c r="J129" s="215" t="str">
        <f t="shared" si="9"/>
        <v>RSSSPACC-OTNNB</v>
      </c>
      <c r="K129" s="218" t="s">
        <v>3034</v>
      </c>
      <c r="L129" s="218"/>
      <c r="M129" s="270" t="s">
        <v>78</v>
      </c>
      <c r="N129" s="384" t="str">
        <f t="shared" si="5"/>
        <v>RSSSPACC-OTNNB-SEA-05</v>
      </c>
    </row>
    <row r="130" spans="1:14" s="73" customFormat="1" ht="13.5" customHeight="1" x14ac:dyDescent="0.3">
      <c r="A130" s="219"/>
      <c r="B130" s="211" t="s">
        <v>57</v>
      </c>
      <c r="C130" s="211"/>
      <c r="D130" s="211" t="s">
        <v>831</v>
      </c>
      <c r="E130" s="211" t="s">
        <v>832</v>
      </c>
      <c r="F130" s="212" t="str">
        <f t="shared" si="8"/>
        <v>RSSSPACC</v>
      </c>
      <c r="G130" s="219" t="s">
        <v>837</v>
      </c>
      <c r="H130" s="213" t="s">
        <v>843</v>
      </c>
      <c r="I130" s="218" t="s">
        <v>845</v>
      </c>
      <c r="J130" s="215" t="str">
        <f t="shared" si="9"/>
        <v>RSSSPACC-OTNNB</v>
      </c>
      <c r="K130" s="218" t="s">
        <v>3034</v>
      </c>
      <c r="L130" s="218"/>
      <c r="M130" s="270" t="s">
        <v>91</v>
      </c>
      <c r="N130" s="384" t="str">
        <f t="shared" si="5"/>
        <v>RSSSPACC-OTNNB-SEA-06</v>
      </c>
    </row>
    <row r="131" spans="1:14" s="73" customFormat="1" ht="13.5" customHeight="1" x14ac:dyDescent="0.3">
      <c r="A131" s="219"/>
      <c r="B131" s="211" t="s">
        <v>57</v>
      </c>
      <c r="C131" s="211"/>
      <c r="D131" s="211" t="s">
        <v>831</v>
      </c>
      <c r="E131" s="211" t="s">
        <v>832</v>
      </c>
      <c r="F131" s="212" t="str">
        <f t="shared" si="8"/>
        <v>RSSSPACC</v>
      </c>
      <c r="G131" s="219" t="s">
        <v>837</v>
      </c>
      <c r="H131" s="213" t="s">
        <v>843</v>
      </c>
      <c r="I131" s="218" t="s">
        <v>845</v>
      </c>
      <c r="J131" s="215" t="str">
        <f t="shared" si="9"/>
        <v>RSSSPACC-OTNNB</v>
      </c>
      <c r="K131" s="218" t="s">
        <v>3034</v>
      </c>
      <c r="L131" s="218"/>
      <c r="M131" s="270" t="s">
        <v>92</v>
      </c>
      <c r="N131" s="384" t="str">
        <f t="shared" si="5"/>
        <v>RSSSPACC-OTNNB-SEA-07</v>
      </c>
    </row>
    <row r="132" spans="1:14" s="73" customFormat="1" ht="13.5" customHeight="1" x14ac:dyDescent="0.3">
      <c r="A132" s="219"/>
      <c r="B132" s="211" t="s">
        <v>57</v>
      </c>
      <c r="C132" s="211"/>
      <c r="D132" s="211" t="s">
        <v>831</v>
      </c>
      <c r="E132" s="211" t="s">
        <v>832</v>
      </c>
      <c r="F132" s="212" t="str">
        <f t="shared" si="8"/>
        <v>RSSSPACC</v>
      </c>
      <c r="G132" s="219" t="s">
        <v>837</v>
      </c>
      <c r="H132" s="213" t="s">
        <v>843</v>
      </c>
      <c r="I132" s="218" t="s">
        <v>845</v>
      </c>
      <c r="J132" s="215" t="str">
        <f t="shared" si="9"/>
        <v>RSSSPACC-OTNNB</v>
      </c>
      <c r="K132" s="218" t="s">
        <v>3035</v>
      </c>
      <c r="L132" s="218"/>
      <c r="M132" s="270" t="s">
        <v>75</v>
      </c>
      <c r="N132" s="384" t="str">
        <f t="shared" si="5"/>
        <v>RSSSPACC-OTNNB-SHORE-01</v>
      </c>
    </row>
    <row r="133" spans="1:14" s="73" customFormat="1" ht="13.5" customHeight="1" x14ac:dyDescent="0.3">
      <c r="A133" s="219"/>
      <c r="B133" s="211" t="s">
        <v>57</v>
      </c>
      <c r="C133" s="211"/>
      <c r="D133" s="211" t="s">
        <v>831</v>
      </c>
      <c r="E133" s="211" t="s">
        <v>832</v>
      </c>
      <c r="F133" s="212" t="str">
        <f t="shared" si="8"/>
        <v>RSSSPACC</v>
      </c>
      <c r="G133" s="219" t="s">
        <v>837</v>
      </c>
      <c r="H133" s="213" t="s">
        <v>843</v>
      </c>
      <c r="I133" s="218" t="s">
        <v>845</v>
      </c>
      <c r="J133" s="215" t="str">
        <f t="shared" si="9"/>
        <v>RSSSPACC-OTNNB</v>
      </c>
      <c r="K133" s="218" t="s">
        <v>3035</v>
      </c>
      <c r="L133" s="218"/>
      <c r="M133" s="270" t="s">
        <v>76</v>
      </c>
      <c r="N133" s="384" t="str">
        <f t="shared" si="5"/>
        <v>RSSSPACC-OTNNB-SHORE-02</v>
      </c>
    </row>
    <row r="134" spans="1:14" s="73" customFormat="1" ht="13.5" customHeight="1" x14ac:dyDescent="0.3">
      <c r="A134" s="219"/>
      <c r="B134" s="211" t="s">
        <v>57</v>
      </c>
      <c r="C134" s="211"/>
      <c r="D134" s="211" t="s">
        <v>831</v>
      </c>
      <c r="E134" s="211" t="s">
        <v>832</v>
      </c>
      <c r="F134" s="212" t="str">
        <f t="shared" si="8"/>
        <v>RSSSPACC</v>
      </c>
      <c r="G134" s="219" t="s">
        <v>837</v>
      </c>
      <c r="H134" s="213" t="s">
        <v>843</v>
      </c>
      <c r="I134" s="218" t="s">
        <v>845</v>
      </c>
      <c r="J134" s="215" t="str">
        <f t="shared" si="9"/>
        <v>RSSSPACC-OTNNB</v>
      </c>
      <c r="K134" s="218" t="s">
        <v>3035</v>
      </c>
      <c r="L134" s="218"/>
      <c r="M134" s="270" t="s">
        <v>79</v>
      </c>
      <c r="N134" s="384" t="str">
        <f t="shared" si="5"/>
        <v>RSSSPACC-OTNNB-SHORE-03</v>
      </c>
    </row>
    <row r="135" spans="1:14" s="73" customFormat="1" ht="13.5" customHeight="1" x14ac:dyDescent="0.3">
      <c r="A135" s="219"/>
      <c r="B135" s="211" t="s">
        <v>57</v>
      </c>
      <c r="C135" s="211"/>
      <c r="D135" s="211" t="s">
        <v>831</v>
      </c>
      <c r="E135" s="211" t="s">
        <v>832</v>
      </c>
      <c r="F135" s="212" t="str">
        <f t="shared" si="8"/>
        <v>RSSSPACC</v>
      </c>
      <c r="G135" s="219" t="s">
        <v>837</v>
      </c>
      <c r="H135" s="213" t="s">
        <v>843</v>
      </c>
      <c r="I135" s="218" t="s">
        <v>845</v>
      </c>
      <c r="J135" s="215" t="str">
        <f t="shared" si="9"/>
        <v>RSSSPACC-OTNNB</v>
      </c>
      <c r="K135" s="218" t="s">
        <v>3035</v>
      </c>
      <c r="L135" s="218"/>
      <c r="M135" s="270" t="s">
        <v>77</v>
      </c>
      <c r="N135" s="384" t="str">
        <f t="shared" si="5"/>
        <v>RSSSPACC-OTNNB-SHORE-04</v>
      </c>
    </row>
    <row r="136" spans="1:14" s="73" customFormat="1" ht="13.5" customHeight="1" x14ac:dyDescent="0.3">
      <c r="A136" s="219"/>
      <c r="B136" s="211" t="s">
        <v>57</v>
      </c>
      <c r="C136" s="211"/>
      <c r="D136" s="211" t="s">
        <v>831</v>
      </c>
      <c r="E136" s="211" t="s">
        <v>832</v>
      </c>
      <c r="F136" s="212" t="str">
        <f t="shared" si="8"/>
        <v>RSSSPACC</v>
      </c>
      <c r="G136" s="219" t="s">
        <v>837</v>
      </c>
      <c r="H136" s="213" t="s">
        <v>843</v>
      </c>
      <c r="I136" s="218" t="s">
        <v>845</v>
      </c>
      <c r="J136" s="215" t="str">
        <f t="shared" si="9"/>
        <v>RSSSPACC-OTNNB</v>
      </c>
      <c r="K136" s="218" t="s">
        <v>3035</v>
      </c>
      <c r="L136" s="218"/>
      <c r="M136" s="270" t="s">
        <v>78</v>
      </c>
      <c r="N136" s="384" t="str">
        <f t="shared" si="5"/>
        <v>RSSSPACC-OTNNB-SHORE-05</v>
      </c>
    </row>
    <row r="137" spans="1:14" s="73" customFormat="1" ht="13.5" customHeight="1" x14ac:dyDescent="0.3">
      <c r="A137" s="219"/>
      <c r="B137" s="211" t="s">
        <v>57</v>
      </c>
      <c r="C137" s="211"/>
      <c r="D137" s="211" t="s">
        <v>831</v>
      </c>
      <c r="E137" s="211" t="s">
        <v>832</v>
      </c>
      <c r="F137" s="212" t="str">
        <f t="shared" si="8"/>
        <v>RSSSPACC</v>
      </c>
      <c r="G137" s="219" t="s">
        <v>837</v>
      </c>
      <c r="H137" s="213" t="s">
        <v>843</v>
      </c>
      <c r="I137" s="218" t="s">
        <v>845</v>
      </c>
      <c r="J137" s="215" t="str">
        <f t="shared" si="9"/>
        <v>RSSSPACC-OTNNB</v>
      </c>
      <c r="K137" s="218" t="s">
        <v>3035</v>
      </c>
      <c r="L137" s="218"/>
      <c r="M137" s="270" t="s">
        <v>91</v>
      </c>
      <c r="N137" s="384" t="str">
        <f t="shared" ref="N137:N166" si="10">CONCATENATE(B137,D137,E137,"-",H137,I137,"-",K137,"-",M137)</f>
        <v>RSSSPACC-OTNNB-SHORE-06</v>
      </c>
    </row>
    <row r="138" spans="1:14" s="73" customFormat="1" ht="13.5" customHeight="1" x14ac:dyDescent="0.3">
      <c r="A138" s="219"/>
      <c r="B138" s="211" t="s">
        <v>57</v>
      </c>
      <c r="C138" s="211"/>
      <c r="D138" s="211" t="s">
        <v>831</v>
      </c>
      <c r="E138" s="211" t="s">
        <v>832</v>
      </c>
      <c r="F138" s="212" t="str">
        <f t="shared" si="8"/>
        <v>RSSSPACC</v>
      </c>
      <c r="G138" s="219" t="s">
        <v>837</v>
      </c>
      <c r="H138" s="213" t="s">
        <v>843</v>
      </c>
      <c r="I138" s="218" t="s">
        <v>845</v>
      </c>
      <c r="J138" s="215" t="str">
        <f t="shared" si="9"/>
        <v>RSSSPACC-OTNNB</v>
      </c>
      <c r="K138" s="218" t="s">
        <v>3035</v>
      </c>
      <c r="L138" s="218"/>
      <c r="M138" s="270" t="s">
        <v>92</v>
      </c>
      <c r="N138" s="384" t="str">
        <f t="shared" si="10"/>
        <v>RSSSPACC-OTNNB-SHORE-07</v>
      </c>
    </row>
    <row r="139" spans="1:14" s="73" customFormat="1" ht="13.5" customHeight="1" x14ac:dyDescent="0.3">
      <c r="A139" s="219"/>
      <c r="B139" s="211" t="s">
        <v>57</v>
      </c>
      <c r="C139" s="211"/>
      <c r="D139" s="211" t="s">
        <v>831</v>
      </c>
      <c r="E139" s="211" t="s">
        <v>832</v>
      </c>
      <c r="F139" s="212" t="str">
        <f t="shared" si="8"/>
        <v>RSSSPACC</v>
      </c>
      <c r="G139" s="219" t="s">
        <v>838</v>
      </c>
      <c r="H139" s="213" t="s">
        <v>843</v>
      </c>
      <c r="I139" s="218" t="s">
        <v>846</v>
      </c>
      <c r="J139" s="215" t="str">
        <f t="shared" si="9"/>
        <v>RSSSPACC-OTNSA</v>
      </c>
      <c r="K139" s="218" t="s">
        <v>3034</v>
      </c>
      <c r="L139" s="218"/>
      <c r="M139" s="270" t="s">
        <v>75</v>
      </c>
      <c r="N139" s="384" t="str">
        <f t="shared" si="10"/>
        <v>RSSSPACC-OTNSA-SEA-01</v>
      </c>
    </row>
    <row r="140" spans="1:14" s="73" customFormat="1" ht="13.5" customHeight="1" x14ac:dyDescent="0.3">
      <c r="A140" s="219"/>
      <c r="B140" s="211" t="s">
        <v>57</v>
      </c>
      <c r="C140" s="211"/>
      <c r="D140" s="211" t="s">
        <v>831</v>
      </c>
      <c r="E140" s="211" t="s">
        <v>832</v>
      </c>
      <c r="F140" s="212" t="str">
        <f t="shared" si="8"/>
        <v>RSSSPACC</v>
      </c>
      <c r="G140" s="219" t="s">
        <v>838</v>
      </c>
      <c r="H140" s="213" t="s">
        <v>843</v>
      </c>
      <c r="I140" s="218" t="s">
        <v>846</v>
      </c>
      <c r="J140" s="215" t="str">
        <f t="shared" si="9"/>
        <v>RSSSPACC-OTNSA</v>
      </c>
      <c r="K140" s="218" t="s">
        <v>3034</v>
      </c>
      <c r="L140" s="218"/>
      <c r="M140" s="270" t="s">
        <v>76</v>
      </c>
      <c r="N140" s="384" t="str">
        <f t="shared" si="10"/>
        <v>RSSSPACC-OTNSA-SEA-02</v>
      </c>
    </row>
    <row r="141" spans="1:14" s="73" customFormat="1" ht="13.5" customHeight="1" x14ac:dyDescent="0.3">
      <c r="A141" s="219"/>
      <c r="B141" s="211" t="s">
        <v>57</v>
      </c>
      <c r="C141" s="211"/>
      <c r="D141" s="211" t="s">
        <v>831</v>
      </c>
      <c r="E141" s="211" t="s">
        <v>832</v>
      </c>
      <c r="F141" s="212" t="str">
        <f t="shared" si="8"/>
        <v>RSSSPACC</v>
      </c>
      <c r="G141" s="219" t="s">
        <v>838</v>
      </c>
      <c r="H141" s="213" t="s">
        <v>843</v>
      </c>
      <c r="I141" s="218" t="s">
        <v>846</v>
      </c>
      <c r="J141" s="215" t="str">
        <f t="shared" si="9"/>
        <v>RSSSPACC-OTNSA</v>
      </c>
      <c r="K141" s="218" t="s">
        <v>3034</v>
      </c>
      <c r="L141" s="218"/>
      <c r="M141" s="270" t="s">
        <v>79</v>
      </c>
      <c r="N141" s="384" t="str">
        <f t="shared" si="10"/>
        <v>RSSSPACC-OTNSA-SEA-03</v>
      </c>
    </row>
    <row r="142" spans="1:14" s="73" customFormat="1" ht="13.5" customHeight="1" x14ac:dyDescent="0.3">
      <c r="A142" s="219"/>
      <c r="B142" s="211" t="s">
        <v>57</v>
      </c>
      <c r="C142" s="211"/>
      <c r="D142" s="211" t="s">
        <v>831</v>
      </c>
      <c r="E142" s="211" t="s">
        <v>832</v>
      </c>
      <c r="F142" s="212" t="str">
        <f t="shared" si="8"/>
        <v>RSSSPACC</v>
      </c>
      <c r="G142" s="219" t="s">
        <v>838</v>
      </c>
      <c r="H142" s="213" t="s">
        <v>843</v>
      </c>
      <c r="I142" s="218" t="s">
        <v>846</v>
      </c>
      <c r="J142" s="215" t="str">
        <f t="shared" si="9"/>
        <v>RSSSPACC-OTNSA</v>
      </c>
      <c r="K142" s="218" t="s">
        <v>3034</v>
      </c>
      <c r="L142" s="218"/>
      <c r="M142" s="270" t="s">
        <v>77</v>
      </c>
      <c r="N142" s="384" t="str">
        <f t="shared" si="10"/>
        <v>RSSSPACC-OTNSA-SEA-04</v>
      </c>
    </row>
    <row r="143" spans="1:14" s="73" customFormat="1" ht="13.5" customHeight="1" x14ac:dyDescent="0.3">
      <c r="A143" s="219"/>
      <c r="B143" s="211" t="s">
        <v>57</v>
      </c>
      <c r="C143" s="211"/>
      <c r="D143" s="211" t="s">
        <v>831</v>
      </c>
      <c r="E143" s="211" t="s">
        <v>832</v>
      </c>
      <c r="F143" s="212" t="str">
        <f t="shared" si="8"/>
        <v>RSSSPACC</v>
      </c>
      <c r="G143" s="219" t="s">
        <v>838</v>
      </c>
      <c r="H143" s="213" t="s">
        <v>843</v>
      </c>
      <c r="I143" s="218" t="s">
        <v>846</v>
      </c>
      <c r="J143" s="215" t="str">
        <f t="shared" si="9"/>
        <v>RSSSPACC-OTNSA</v>
      </c>
      <c r="K143" s="218" t="s">
        <v>3034</v>
      </c>
      <c r="L143" s="218"/>
      <c r="M143" s="270" t="s">
        <v>78</v>
      </c>
      <c r="N143" s="384" t="str">
        <f t="shared" si="10"/>
        <v>RSSSPACC-OTNSA-SEA-05</v>
      </c>
    </row>
    <row r="144" spans="1:14" s="73" customFormat="1" ht="13.5" customHeight="1" x14ac:dyDescent="0.3">
      <c r="A144" s="219"/>
      <c r="B144" s="211" t="s">
        <v>57</v>
      </c>
      <c r="C144" s="211"/>
      <c r="D144" s="211" t="s">
        <v>831</v>
      </c>
      <c r="E144" s="211" t="s">
        <v>832</v>
      </c>
      <c r="F144" s="212" t="str">
        <f t="shared" si="8"/>
        <v>RSSSPACC</v>
      </c>
      <c r="G144" s="219" t="s">
        <v>838</v>
      </c>
      <c r="H144" s="213" t="s">
        <v>843</v>
      </c>
      <c r="I144" s="218" t="s">
        <v>846</v>
      </c>
      <c r="J144" s="215" t="str">
        <f t="shared" si="9"/>
        <v>RSSSPACC-OTNSA</v>
      </c>
      <c r="K144" s="218" t="s">
        <v>3034</v>
      </c>
      <c r="L144" s="218"/>
      <c r="M144" s="270" t="s">
        <v>91</v>
      </c>
      <c r="N144" s="384" t="str">
        <f t="shared" si="10"/>
        <v>RSSSPACC-OTNSA-SEA-06</v>
      </c>
    </row>
    <row r="145" spans="1:14" s="73" customFormat="1" ht="13.5" customHeight="1" x14ac:dyDescent="0.3">
      <c r="A145" s="219"/>
      <c r="B145" s="211" t="s">
        <v>57</v>
      </c>
      <c r="C145" s="211"/>
      <c r="D145" s="211" t="s">
        <v>831</v>
      </c>
      <c r="E145" s="211" t="s">
        <v>832</v>
      </c>
      <c r="F145" s="212" t="str">
        <f t="shared" si="8"/>
        <v>RSSSPACC</v>
      </c>
      <c r="G145" s="219" t="s">
        <v>838</v>
      </c>
      <c r="H145" s="213" t="s">
        <v>843</v>
      </c>
      <c r="I145" s="218" t="s">
        <v>846</v>
      </c>
      <c r="J145" s="215" t="str">
        <f t="shared" si="9"/>
        <v>RSSSPACC-OTNSA</v>
      </c>
      <c r="K145" s="218" t="s">
        <v>3034</v>
      </c>
      <c r="L145" s="218"/>
      <c r="M145" s="270" t="s">
        <v>92</v>
      </c>
      <c r="N145" s="384" t="str">
        <f t="shared" si="10"/>
        <v>RSSSPACC-OTNSA-SEA-07</v>
      </c>
    </row>
    <row r="146" spans="1:14" s="73" customFormat="1" ht="13.5" customHeight="1" x14ac:dyDescent="0.3">
      <c r="A146" s="219"/>
      <c r="B146" s="211" t="s">
        <v>57</v>
      </c>
      <c r="C146" s="211"/>
      <c r="D146" s="211" t="s">
        <v>831</v>
      </c>
      <c r="E146" s="211" t="s">
        <v>832</v>
      </c>
      <c r="F146" s="212" t="str">
        <f t="shared" si="8"/>
        <v>RSSSPACC</v>
      </c>
      <c r="G146" s="219" t="s">
        <v>838</v>
      </c>
      <c r="H146" s="213" t="s">
        <v>843</v>
      </c>
      <c r="I146" s="218" t="s">
        <v>846</v>
      </c>
      <c r="J146" s="215" t="str">
        <f t="shared" si="9"/>
        <v>RSSSPACC-OTNSA</v>
      </c>
      <c r="K146" s="218" t="s">
        <v>3035</v>
      </c>
      <c r="L146" s="218"/>
      <c r="M146" s="270" t="s">
        <v>75</v>
      </c>
      <c r="N146" s="384" t="str">
        <f t="shared" si="10"/>
        <v>RSSSPACC-OTNSA-SHORE-01</v>
      </c>
    </row>
    <row r="147" spans="1:14" s="73" customFormat="1" ht="13.5" customHeight="1" x14ac:dyDescent="0.3">
      <c r="A147" s="219"/>
      <c r="B147" s="211" t="s">
        <v>57</v>
      </c>
      <c r="C147" s="211"/>
      <c r="D147" s="211" t="s">
        <v>831</v>
      </c>
      <c r="E147" s="211" t="s">
        <v>832</v>
      </c>
      <c r="F147" s="212" t="str">
        <f t="shared" si="8"/>
        <v>RSSSPACC</v>
      </c>
      <c r="G147" s="219" t="s">
        <v>838</v>
      </c>
      <c r="H147" s="213" t="s">
        <v>843</v>
      </c>
      <c r="I147" s="218" t="s">
        <v>846</v>
      </c>
      <c r="J147" s="215" t="str">
        <f t="shared" si="9"/>
        <v>RSSSPACC-OTNSA</v>
      </c>
      <c r="K147" s="218" t="s">
        <v>3035</v>
      </c>
      <c r="L147" s="218"/>
      <c r="M147" s="270" t="s">
        <v>76</v>
      </c>
      <c r="N147" s="384" t="str">
        <f t="shared" si="10"/>
        <v>RSSSPACC-OTNSA-SHORE-02</v>
      </c>
    </row>
    <row r="148" spans="1:14" s="73" customFormat="1" ht="13.5" customHeight="1" x14ac:dyDescent="0.3">
      <c r="A148" s="219"/>
      <c r="B148" s="211" t="s">
        <v>57</v>
      </c>
      <c r="C148" s="211"/>
      <c r="D148" s="211" t="s">
        <v>831</v>
      </c>
      <c r="E148" s="211" t="s">
        <v>832</v>
      </c>
      <c r="F148" s="212" t="str">
        <f t="shared" si="8"/>
        <v>RSSSPACC</v>
      </c>
      <c r="G148" s="219" t="s">
        <v>838</v>
      </c>
      <c r="H148" s="213" t="s">
        <v>843</v>
      </c>
      <c r="I148" s="218" t="s">
        <v>846</v>
      </c>
      <c r="J148" s="215" t="str">
        <f t="shared" si="9"/>
        <v>RSSSPACC-OTNSA</v>
      </c>
      <c r="K148" s="218" t="s">
        <v>3035</v>
      </c>
      <c r="L148" s="218"/>
      <c r="M148" s="270" t="s">
        <v>79</v>
      </c>
      <c r="N148" s="384" t="str">
        <f t="shared" si="10"/>
        <v>RSSSPACC-OTNSA-SHORE-03</v>
      </c>
    </row>
    <row r="149" spans="1:14" s="73" customFormat="1" ht="13.5" customHeight="1" x14ac:dyDescent="0.3">
      <c r="A149" s="219"/>
      <c r="B149" s="211" t="s">
        <v>57</v>
      </c>
      <c r="C149" s="211"/>
      <c r="D149" s="211" t="s">
        <v>831</v>
      </c>
      <c r="E149" s="211" t="s">
        <v>832</v>
      </c>
      <c r="F149" s="212" t="str">
        <f t="shared" si="8"/>
        <v>RSSSPACC</v>
      </c>
      <c r="G149" s="219" t="s">
        <v>838</v>
      </c>
      <c r="H149" s="213" t="s">
        <v>843</v>
      </c>
      <c r="I149" s="218" t="s">
        <v>846</v>
      </c>
      <c r="J149" s="215" t="str">
        <f t="shared" si="9"/>
        <v>RSSSPACC-OTNSA</v>
      </c>
      <c r="K149" s="218" t="s">
        <v>3035</v>
      </c>
      <c r="L149" s="218"/>
      <c r="M149" s="270" t="s">
        <v>77</v>
      </c>
      <c r="N149" s="384" t="str">
        <f t="shared" si="10"/>
        <v>RSSSPACC-OTNSA-SHORE-04</v>
      </c>
    </row>
    <row r="150" spans="1:14" s="73" customFormat="1" ht="13.5" customHeight="1" x14ac:dyDescent="0.3">
      <c r="A150" s="219"/>
      <c r="B150" s="211" t="s">
        <v>57</v>
      </c>
      <c r="C150" s="211"/>
      <c r="D150" s="211" t="s">
        <v>831</v>
      </c>
      <c r="E150" s="211" t="s">
        <v>832</v>
      </c>
      <c r="F150" s="212" t="str">
        <f t="shared" si="8"/>
        <v>RSSSPACC</v>
      </c>
      <c r="G150" s="219" t="s">
        <v>838</v>
      </c>
      <c r="H150" s="213" t="s">
        <v>843</v>
      </c>
      <c r="I150" s="218" t="s">
        <v>846</v>
      </c>
      <c r="J150" s="215" t="str">
        <f t="shared" si="9"/>
        <v>RSSSPACC-OTNSA</v>
      </c>
      <c r="K150" s="218" t="s">
        <v>3035</v>
      </c>
      <c r="L150" s="218"/>
      <c r="M150" s="270" t="s">
        <v>78</v>
      </c>
      <c r="N150" s="384" t="str">
        <f t="shared" si="10"/>
        <v>RSSSPACC-OTNSA-SHORE-05</v>
      </c>
    </row>
    <row r="151" spans="1:14" s="73" customFormat="1" ht="13.5" customHeight="1" x14ac:dyDescent="0.3">
      <c r="A151" s="219"/>
      <c r="B151" s="211" t="s">
        <v>57</v>
      </c>
      <c r="C151" s="211"/>
      <c r="D151" s="211" t="s">
        <v>831</v>
      </c>
      <c r="E151" s="211" t="s">
        <v>832</v>
      </c>
      <c r="F151" s="212" t="str">
        <f t="shared" si="8"/>
        <v>RSSSPACC</v>
      </c>
      <c r="G151" s="219" t="s">
        <v>838</v>
      </c>
      <c r="H151" s="213" t="s">
        <v>843</v>
      </c>
      <c r="I151" s="218" t="s">
        <v>846</v>
      </c>
      <c r="J151" s="215" t="str">
        <f t="shared" si="9"/>
        <v>RSSSPACC-OTNSA</v>
      </c>
      <c r="K151" s="218" t="s">
        <v>3035</v>
      </c>
      <c r="L151" s="218"/>
      <c r="M151" s="270" t="s">
        <v>91</v>
      </c>
      <c r="N151" s="384" t="str">
        <f t="shared" si="10"/>
        <v>RSSSPACC-OTNSA-SHORE-06</v>
      </c>
    </row>
    <row r="152" spans="1:14" s="73" customFormat="1" ht="13.5" customHeight="1" x14ac:dyDescent="0.3">
      <c r="A152" s="219"/>
      <c r="B152" s="211" t="s">
        <v>57</v>
      </c>
      <c r="C152" s="211"/>
      <c r="D152" s="211" t="s">
        <v>831</v>
      </c>
      <c r="E152" s="211" t="s">
        <v>832</v>
      </c>
      <c r="F152" s="212" t="str">
        <f t="shared" si="8"/>
        <v>RSSSPACC</v>
      </c>
      <c r="G152" s="219" t="s">
        <v>838</v>
      </c>
      <c r="H152" s="213" t="s">
        <v>843</v>
      </c>
      <c r="I152" s="218" t="s">
        <v>846</v>
      </c>
      <c r="J152" s="215" t="str">
        <f t="shared" si="9"/>
        <v>RSSSPACC-OTNSA</v>
      </c>
      <c r="K152" s="218" t="s">
        <v>3035</v>
      </c>
      <c r="L152" s="218"/>
      <c r="M152" s="270" t="s">
        <v>92</v>
      </c>
      <c r="N152" s="384" t="str">
        <f t="shared" si="10"/>
        <v>RSSSPACC-OTNSA-SHORE-07</v>
      </c>
    </row>
    <row r="153" spans="1:14" s="73" customFormat="1" ht="13.5" customHeight="1" x14ac:dyDescent="0.3">
      <c r="A153" s="219"/>
      <c r="B153" s="211" t="s">
        <v>57</v>
      </c>
      <c r="C153" s="211"/>
      <c r="D153" s="211" t="s">
        <v>831</v>
      </c>
      <c r="E153" s="211" t="s">
        <v>832</v>
      </c>
      <c r="F153" s="212" t="str">
        <f t="shared" si="8"/>
        <v>RSSSPACC</v>
      </c>
      <c r="G153" s="219" t="s">
        <v>839</v>
      </c>
      <c r="H153" s="213" t="s">
        <v>843</v>
      </c>
      <c r="I153" s="218" t="s">
        <v>45</v>
      </c>
      <c r="J153" s="215" t="str">
        <f t="shared" si="9"/>
        <v>RSSSPACC-OTNSB</v>
      </c>
      <c r="K153" s="218" t="s">
        <v>3034</v>
      </c>
      <c r="L153" s="218"/>
      <c r="M153" s="270" t="s">
        <v>75</v>
      </c>
      <c r="N153" s="384" t="str">
        <f t="shared" si="10"/>
        <v>RSSSPACC-OTNSB-SEA-01</v>
      </c>
    </row>
    <row r="154" spans="1:14" s="73" customFormat="1" ht="13.5" customHeight="1" x14ac:dyDescent="0.3">
      <c r="A154" s="219"/>
      <c r="B154" s="211" t="s">
        <v>57</v>
      </c>
      <c r="C154" s="211"/>
      <c r="D154" s="211" t="s">
        <v>831</v>
      </c>
      <c r="E154" s="211" t="s">
        <v>832</v>
      </c>
      <c r="F154" s="212" t="str">
        <f t="shared" si="8"/>
        <v>RSSSPACC</v>
      </c>
      <c r="G154" s="219" t="s">
        <v>839</v>
      </c>
      <c r="H154" s="213" t="s">
        <v>843</v>
      </c>
      <c r="I154" s="218" t="s">
        <v>45</v>
      </c>
      <c r="J154" s="215" t="str">
        <f t="shared" si="9"/>
        <v>RSSSPACC-OTNSB</v>
      </c>
      <c r="K154" s="218" t="s">
        <v>3034</v>
      </c>
      <c r="L154" s="218"/>
      <c r="M154" s="270" t="s">
        <v>76</v>
      </c>
      <c r="N154" s="384" t="str">
        <f t="shared" si="10"/>
        <v>RSSSPACC-OTNSB-SEA-02</v>
      </c>
    </row>
    <row r="155" spans="1:14" s="73" customFormat="1" ht="13.5" customHeight="1" x14ac:dyDescent="0.3">
      <c r="A155" s="219"/>
      <c r="B155" s="211" t="s">
        <v>57</v>
      </c>
      <c r="C155" s="211"/>
      <c r="D155" s="211" t="s">
        <v>831</v>
      </c>
      <c r="E155" s="211" t="s">
        <v>832</v>
      </c>
      <c r="F155" s="212" t="str">
        <f t="shared" si="8"/>
        <v>RSSSPACC</v>
      </c>
      <c r="G155" s="219" t="s">
        <v>839</v>
      </c>
      <c r="H155" s="213" t="s">
        <v>843</v>
      </c>
      <c r="I155" s="218" t="s">
        <v>45</v>
      </c>
      <c r="J155" s="215" t="str">
        <f t="shared" si="9"/>
        <v>RSSSPACC-OTNSB</v>
      </c>
      <c r="K155" s="218" t="s">
        <v>3034</v>
      </c>
      <c r="L155" s="218"/>
      <c r="M155" s="270" t="s">
        <v>79</v>
      </c>
      <c r="N155" s="384" t="str">
        <f t="shared" si="10"/>
        <v>RSSSPACC-OTNSB-SEA-03</v>
      </c>
    </row>
    <row r="156" spans="1:14" s="73" customFormat="1" ht="13.5" customHeight="1" x14ac:dyDescent="0.3">
      <c r="A156" s="219"/>
      <c r="B156" s="211" t="s">
        <v>57</v>
      </c>
      <c r="C156" s="211"/>
      <c r="D156" s="211" t="s">
        <v>831</v>
      </c>
      <c r="E156" s="211" t="s">
        <v>832</v>
      </c>
      <c r="F156" s="212" t="str">
        <f t="shared" si="8"/>
        <v>RSSSPACC</v>
      </c>
      <c r="G156" s="219" t="s">
        <v>839</v>
      </c>
      <c r="H156" s="213" t="s">
        <v>843</v>
      </c>
      <c r="I156" s="218" t="s">
        <v>45</v>
      </c>
      <c r="J156" s="215" t="str">
        <f t="shared" si="9"/>
        <v>RSSSPACC-OTNSB</v>
      </c>
      <c r="K156" s="218" t="s">
        <v>3034</v>
      </c>
      <c r="L156" s="218"/>
      <c r="M156" s="270" t="s">
        <v>77</v>
      </c>
      <c r="N156" s="384" t="str">
        <f t="shared" si="10"/>
        <v>RSSSPACC-OTNSB-SEA-04</v>
      </c>
    </row>
    <row r="157" spans="1:14" s="73" customFormat="1" ht="13.5" customHeight="1" x14ac:dyDescent="0.3">
      <c r="A157" s="219"/>
      <c r="B157" s="211" t="s">
        <v>57</v>
      </c>
      <c r="C157" s="211"/>
      <c r="D157" s="211" t="s">
        <v>831</v>
      </c>
      <c r="E157" s="211" t="s">
        <v>832</v>
      </c>
      <c r="F157" s="212" t="str">
        <f t="shared" si="8"/>
        <v>RSSSPACC</v>
      </c>
      <c r="G157" s="219" t="s">
        <v>839</v>
      </c>
      <c r="H157" s="213" t="s">
        <v>843</v>
      </c>
      <c r="I157" s="218" t="s">
        <v>45</v>
      </c>
      <c r="J157" s="215" t="str">
        <f t="shared" si="9"/>
        <v>RSSSPACC-OTNSB</v>
      </c>
      <c r="K157" s="218" t="s">
        <v>3034</v>
      </c>
      <c r="L157" s="218"/>
      <c r="M157" s="270" t="s">
        <v>78</v>
      </c>
      <c r="N157" s="384" t="str">
        <f t="shared" si="10"/>
        <v>RSSSPACC-OTNSB-SEA-05</v>
      </c>
    </row>
    <row r="158" spans="1:14" s="73" customFormat="1" ht="13.5" customHeight="1" x14ac:dyDescent="0.3">
      <c r="A158" s="219"/>
      <c r="B158" s="211" t="s">
        <v>57</v>
      </c>
      <c r="C158" s="211"/>
      <c r="D158" s="211" t="s">
        <v>831</v>
      </c>
      <c r="E158" s="211" t="s">
        <v>832</v>
      </c>
      <c r="F158" s="212" t="str">
        <f t="shared" si="8"/>
        <v>RSSSPACC</v>
      </c>
      <c r="G158" s="219" t="s">
        <v>839</v>
      </c>
      <c r="H158" s="213" t="s">
        <v>843</v>
      </c>
      <c r="I158" s="218" t="s">
        <v>45</v>
      </c>
      <c r="J158" s="215" t="str">
        <f t="shared" si="9"/>
        <v>RSSSPACC-OTNSB</v>
      </c>
      <c r="K158" s="218" t="s">
        <v>3034</v>
      </c>
      <c r="L158" s="218"/>
      <c r="M158" s="270" t="s">
        <v>91</v>
      </c>
      <c r="N158" s="384" t="str">
        <f t="shared" si="10"/>
        <v>RSSSPACC-OTNSB-SEA-06</v>
      </c>
    </row>
    <row r="159" spans="1:14" s="73" customFormat="1" ht="13.5" customHeight="1" x14ac:dyDescent="0.3">
      <c r="A159" s="219"/>
      <c r="B159" s="211" t="s">
        <v>57</v>
      </c>
      <c r="C159" s="211"/>
      <c r="D159" s="211" t="s">
        <v>831</v>
      </c>
      <c r="E159" s="211" t="s">
        <v>832</v>
      </c>
      <c r="F159" s="212" t="str">
        <f t="shared" si="8"/>
        <v>RSSSPACC</v>
      </c>
      <c r="G159" s="219" t="s">
        <v>839</v>
      </c>
      <c r="H159" s="213" t="s">
        <v>843</v>
      </c>
      <c r="I159" s="218" t="s">
        <v>45</v>
      </c>
      <c r="J159" s="215" t="str">
        <f t="shared" si="9"/>
        <v>RSSSPACC-OTNSB</v>
      </c>
      <c r="K159" s="218" t="s">
        <v>3034</v>
      </c>
      <c r="L159" s="218"/>
      <c r="M159" s="270" t="s">
        <v>92</v>
      </c>
      <c r="N159" s="384" t="str">
        <f t="shared" si="10"/>
        <v>RSSSPACC-OTNSB-SEA-07</v>
      </c>
    </row>
    <row r="160" spans="1:14" s="73" customFormat="1" ht="13.5" customHeight="1" x14ac:dyDescent="0.3">
      <c r="A160" s="219"/>
      <c r="B160" s="211" t="s">
        <v>57</v>
      </c>
      <c r="C160" s="211"/>
      <c r="D160" s="211" t="s">
        <v>831</v>
      </c>
      <c r="E160" s="211" t="s">
        <v>832</v>
      </c>
      <c r="F160" s="212" t="str">
        <f t="shared" si="8"/>
        <v>RSSSPACC</v>
      </c>
      <c r="G160" s="219" t="s">
        <v>839</v>
      </c>
      <c r="H160" s="213" t="s">
        <v>843</v>
      </c>
      <c r="I160" s="218" t="s">
        <v>45</v>
      </c>
      <c r="J160" s="215" t="str">
        <f t="shared" si="9"/>
        <v>RSSSPACC-OTNSB</v>
      </c>
      <c r="K160" s="218" t="s">
        <v>3035</v>
      </c>
      <c r="L160" s="218"/>
      <c r="M160" s="270" t="s">
        <v>75</v>
      </c>
      <c r="N160" s="384" t="str">
        <f t="shared" si="10"/>
        <v>RSSSPACC-OTNSB-SHORE-01</v>
      </c>
    </row>
    <row r="161" spans="1:14" s="73" customFormat="1" ht="13.5" customHeight="1" x14ac:dyDescent="0.3">
      <c r="A161" s="219"/>
      <c r="B161" s="211" t="s">
        <v>57</v>
      </c>
      <c r="C161" s="211"/>
      <c r="D161" s="211" t="s">
        <v>831</v>
      </c>
      <c r="E161" s="211" t="s">
        <v>832</v>
      </c>
      <c r="F161" s="212" t="str">
        <f t="shared" si="8"/>
        <v>RSSSPACC</v>
      </c>
      <c r="G161" s="219" t="s">
        <v>839</v>
      </c>
      <c r="H161" s="213" t="s">
        <v>843</v>
      </c>
      <c r="I161" s="218" t="s">
        <v>45</v>
      </c>
      <c r="J161" s="215" t="str">
        <f t="shared" si="9"/>
        <v>RSSSPACC-OTNSB</v>
      </c>
      <c r="K161" s="218" t="s">
        <v>3035</v>
      </c>
      <c r="L161" s="218"/>
      <c r="M161" s="270" t="s">
        <v>76</v>
      </c>
      <c r="N161" s="384" t="str">
        <f t="shared" si="10"/>
        <v>RSSSPACC-OTNSB-SHORE-02</v>
      </c>
    </row>
    <row r="162" spans="1:14" s="73" customFormat="1" ht="13.5" customHeight="1" x14ac:dyDescent="0.3">
      <c r="A162" s="219"/>
      <c r="B162" s="211" t="s">
        <v>57</v>
      </c>
      <c r="C162" s="211"/>
      <c r="D162" s="211" t="s">
        <v>831</v>
      </c>
      <c r="E162" s="211" t="s">
        <v>832</v>
      </c>
      <c r="F162" s="212" t="str">
        <f t="shared" si="8"/>
        <v>RSSSPACC</v>
      </c>
      <c r="G162" s="219" t="s">
        <v>839</v>
      </c>
      <c r="H162" s="213" t="s">
        <v>843</v>
      </c>
      <c r="I162" s="218" t="s">
        <v>45</v>
      </c>
      <c r="J162" s="215" t="str">
        <f t="shared" si="9"/>
        <v>RSSSPACC-OTNSB</v>
      </c>
      <c r="K162" s="218" t="s">
        <v>3035</v>
      </c>
      <c r="L162" s="218"/>
      <c r="M162" s="270" t="s">
        <v>79</v>
      </c>
      <c r="N162" s="384" t="str">
        <f t="shared" si="10"/>
        <v>RSSSPACC-OTNSB-SHORE-03</v>
      </c>
    </row>
    <row r="163" spans="1:14" s="73" customFormat="1" ht="13.5" customHeight="1" x14ac:dyDescent="0.3">
      <c r="A163" s="219"/>
      <c r="B163" s="211" t="s">
        <v>57</v>
      </c>
      <c r="C163" s="211"/>
      <c r="D163" s="211" t="s">
        <v>831</v>
      </c>
      <c r="E163" s="211" t="s">
        <v>832</v>
      </c>
      <c r="F163" s="212" t="str">
        <f t="shared" si="8"/>
        <v>RSSSPACC</v>
      </c>
      <c r="G163" s="219" t="s">
        <v>839</v>
      </c>
      <c r="H163" s="213" t="s">
        <v>843</v>
      </c>
      <c r="I163" s="218" t="s">
        <v>45</v>
      </c>
      <c r="J163" s="215" t="str">
        <f t="shared" si="9"/>
        <v>RSSSPACC-OTNSB</v>
      </c>
      <c r="K163" s="218" t="s">
        <v>3035</v>
      </c>
      <c r="L163" s="218"/>
      <c r="M163" s="270" t="s">
        <v>77</v>
      </c>
      <c r="N163" s="384" t="str">
        <f t="shared" si="10"/>
        <v>RSSSPACC-OTNSB-SHORE-04</v>
      </c>
    </row>
    <row r="164" spans="1:14" s="73" customFormat="1" ht="13.5" customHeight="1" x14ac:dyDescent="0.3">
      <c r="A164" s="219"/>
      <c r="B164" s="211" t="s">
        <v>57</v>
      </c>
      <c r="C164" s="211"/>
      <c r="D164" s="211" t="s">
        <v>831</v>
      </c>
      <c r="E164" s="211" t="s">
        <v>832</v>
      </c>
      <c r="F164" s="212" t="str">
        <f t="shared" si="8"/>
        <v>RSSSPACC</v>
      </c>
      <c r="G164" s="219" t="s">
        <v>839</v>
      </c>
      <c r="H164" s="213" t="s">
        <v>843</v>
      </c>
      <c r="I164" s="218" t="s">
        <v>45</v>
      </c>
      <c r="J164" s="215" t="str">
        <f t="shared" si="9"/>
        <v>RSSSPACC-OTNSB</v>
      </c>
      <c r="K164" s="218" t="s">
        <v>3035</v>
      </c>
      <c r="L164" s="218"/>
      <c r="M164" s="270" t="s">
        <v>78</v>
      </c>
      <c r="N164" s="384" t="str">
        <f t="shared" si="10"/>
        <v>RSSSPACC-OTNSB-SHORE-05</v>
      </c>
    </row>
    <row r="165" spans="1:14" s="73" customFormat="1" ht="13.5" customHeight="1" x14ac:dyDescent="0.3">
      <c r="A165" s="219"/>
      <c r="B165" s="211" t="s">
        <v>57</v>
      </c>
      <c r="C165" s="211"/>
      <c r="D165" s="211" t="s">
        <v>831</v>
      </c>
      <c r="E165" s="211" t="s">
        <v>832</v>
      </c>
      <c r="F165" s="212" t="str">
        <f t="shared" si="8"/>
        <v>RSSSPACC</v>
      </c>
      <c r="G165" s="219" t="s">
        <v>839</v>
      </c>
      <c r="H165" s="213" t="s">
        <v>843</v>
      </c>
      <c r="I165" s="218" t="s">
        <v>45</v>
      </c>
      <c r="J165" s="215" t="str">
        <f t="shared" si="9"/>
        <v>RSSSPACC-OTNSB</v>
      </c>
      <c r="K165" s="218" t="s">
        <v>3035</v>
      </c>
      <c r="L165" s="218"/>
      <c r="M165" s="270" t="s">
        <v>91</v>
      </c>
      <c r="N165" s="384" t="str">
        <f t="shared" si="10"/>
        <v>RSSSPACC-OTNSB-SHORE-06</v>
      </c>
    </row>
    <row r="166" spans="1:14" s="73" customFormat="1" ht="13.5" customHeight="1" x14ac:dyDescent="0.3">
      <c r="A166" s="219"/>
      <c r="B166" s="211" t="s">
        <v>57</v>
      </c>
      <c r="C166" s="211"/>
      <c r="D166" s="211" t="s">
        <v>831</v>
      </c>
      <c r="E166" s="211" t="s">
        <v>832</v>
      </c>
      <c r="F166" s="212" t="str">
        <f t="shared" si="8"/>
        <v>RSSSPACC</v>
      </c>
      <c r="G166" s="219" t="s">
        <v>839</v>
      </c>
      <c r="H166" s="213" t="s">
        <v>843</v>
      </c>
      <c r="I166" s="218" t="s">
        <v>45</v>
      </c>
      <c r="J166" s="215" t="str">
        <f t="shared" si="9"/>
        <v>RSSSPACC-OTNSB</v>
      </c>
      <c r="K166" s="218" t="s">
        <v>3035</v>
      </c>
      <c r="L166" s="218"/>
      <c r="M166" s="270" t="s">
        <v>92</v>
      </c>
      <c r="N166" s="384" t="str">
        <f t="shared" si="10"/>
        <v>RSSSPACC-OTNSB-SHORE-07</v>
      </c>
    </row>
    <row r="167" spans="1:14" s="73" customFormat="1" x14ac:dyDescent="0.3">
      <c r="A167" s="174"/>
      <c r="B167" s="174"/>
      <c r="C167" s="174"/>
      <c r="D167" s="174"/>
      <c r="E167" s="174"/>
      <c r="F167" s="174"/>
      <c r="G167" s="174"/>
      <c r="H167" s="174"/>
      <c r="I167" s="174"/>
      <c r="J167" s="174"/>
      <c r="K167" s="174"/>
      <c r="L167" s="174"/>
      <c r="M167" s="174"/>
      <c r="N167" s="392"/>
    </row>
    <row r="168" spans="1:14" s="75" customFormat="1" x14ac:dyDescent="0.3">
      <c r="A168" s="172"/>
      <c r="B168" s="172"/>
      <c r="C168" s="172"/>
      <c r="D168" s="172"/>
      <c r="E168" s="172"/>
      <c r="F168" s="172"/>
      <c r="G168" s="172"/>
      <c r="H168" s="172"/>
      <c r="I168" s="172"/>
      <c r="J168" s="172"/>
      <c r="K168" s="172"/>
      <c r="L168" s="172"/>
      <c r="M168" s="172"/>
      <c r="N168" s="393"/>
    </row>
  </sheetData>
  <pageMargins left="0.75" right="0.75" top="1" bottom="1"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zoomScale="90" zoomScaleNormal="90" workbookViewId="0"/>
  </sheetViews>
  <sheetFormatPr defaultColWidth="8.6640625" defaultRowHeight="13.8" x14ac:dyDescent="0.3"/>
  <cols>
    <col min="1" max="1" width="29.109375" style="174" bestFit="1" customWidth="1"/>
    <col min="2" max="2" width="23" style="174" bestFit="1" customWidth="1"/>
    <col min="3" max="3" width="19" style="174" bestFit="1" customWidth="1"/>
    <col min="4" max="16384" width="8.6640625" style="172"/>
  </cols>
  <sheetData>
    <row r="1" spans="1:3" x14ac:dyDescent="0.3">
      <c r="A1" s="175"/>
      <c r="B1" s="176"/>
      <c r="C1" s="176"/>
    </row>
    <row r="2" spans="1:3" s="173" customFormat="1" x14ac:dyDescent="0.25">
      <c r="A2" s="177" t="s">
        <v>13</v>
      </c>
      <c r="B2" s="178" t="s">
        <v>14</v>
      </c>
      <c r="C2" s="178" t="s">
        <v>181</v>
      </c>
    </row>
    <row r="3" spans="1:3" ht="14.4" thickBot="1" x14ac:dyDescent="0.35">
      <c r="A3" s="179"/>
      <c r="B3" s="180"/>
      <c r="C3" s="180"/>
    </row>
    <row r="4" spans="1:3" x14ac:dyDescent="0.3">
      <c r="A4" s="181" t="s">
        <v>163</v>
      </c>
      <c r="B4" s="182" t="s">
        <v>112</v>
      </c>
      <c r="C4" s="182"/>
    </row>
    <row r="5" spans="1:3" x14ac:dyDescent="0.3">
      <c r="A5" s="183" t="s">
        <v>114</v>
      </c>
      <c r="B5" s="184" t="s">
        <v>103</v>
      </c>
      <c r="C5" s="182"/>
    </row>
    <row r="6" spans="1:3" x14ac:dyDescent="0.3">
      <c r="A6" s="183" t="s">
        <v>104</v>
      </c>
      <c r="B6" s="184" t="s">
        <v>105</v>
      </c>
      <c r="C6" s="182"/>
    </row>
    <row r="7" spans="1:3" x14ac:dyDescent="0.3">
      <c r="A7" s="183" t="s">
        <v>210</v>
      </c>
      <c r="B7" s="184" t="s">
        <v>12</v>
      </c>
      <c r="C7" s="182"/>
    </row>
    <row r="8" spans="1:3" x14ac:dyDescent="0.3">
      <c r="A8" s="183" t="s">
        <v>40</v>
      </c>
      <c r="B8" s="184" t="s">
        <v>251</v>
      </c>
      <c r="C8" s="182"/>
    </row>
    <row r="9" spans="1:3" x14ac:dyDescent="0.3">
      <c r="A9" s="183" t="s">
        <v>34</v>
      </c>
      <c r="B9" s="184" t="s">
        <v>54</v>
      </c>
      <c r="C9" s="182"/>
    </row>
    <row r="10" spans="1:3" x14ac:dyDescent="0.3">
      <c r="A10" s="183" t="s">
        <v>86</v>
      </c>
      <c r="B10" s="184" t="s">
        <v>289</v>
      </c>
      <c r="C10" s="182"/>
    </row>
    <row r="11" spans="1:3" x14ac:dyDescent="0.3">
      <c r="A11" s="183" t="s">
        <v>102</v>
      </c>
      <c r="B11" s="184" t="s">
        <v>290</v>
      </c>
      <c r="C11" s="182"/>
    </row>
    <row r="12" spans="1:3" x14ac:dyDescent="0.3">
      <c r="A12" s="183" t="s">
        <v>291</v>
      </c>
      <c r="B12" s="184" t="s">
        <v>292</v>
      </c>
      <c r="C12" s="182"/>
    </row>
    <row r="13" spans="1:3" x14ac:dyDescent="0.3">
      <c r="A13" s="183" t="s">
        <v>266</v>
      </c>
      <c r="B13" s="184" t="s">
        <v>267</v>
      </c>
      <c r="C13" s="182"/>
    </row>
    <row r="14" spans="1:3" x14ac:dyDescent="0.3">
      <c r="A14" s="185" t="s">
        <v>164</v>
      </c>
      <c r="B14" s="186" t="s">
        <v>268</v>
      </c>
      <c r="C14" s="182"/>
    </row>
    <row r="15" spans="1:3" x14ac:dyDescent="0.3">
      <c r="A15" s="185" t="s">
        <v>100</v>
      </c>
      <c r="B15" s="186" t="s">
        <v>108</v>
      </c>
      <c r="C15" s="182"/>
    </row>
    <row r="16" spans="1:3" x14ac:dyDescent="0.3">
      <c r="A16" s="183" t="s">
        <v>87</v>
      </c>
      <c r="B16" s="184" t="s">
        <v>109</v>
      </c>
      <c r="C16" s="182"/>
    </row>
    <row r="17" spans="1:3" x14ac:dyDescent="0.3">
      <c r="A17" s="183" t="s">
        <v>37</v>
      </c>
      <c r="B17" s="184" t="s">
        <v>271</v>
      </c>
      <c r="C17" s="182"/>
    </row>
    <row r="18" spans="1:3" x14ac:dyDescent="0.3">
      <c r="A18" s="183" t="s">
        <v>113</v>
      </c>
      <c r="B18" s="184" t="s">
        <v>272</v>
      </c>
      <c r="C18" s="182"/>
    </row>
    <row r="19" spans="1:3" x14ac:dyDescent="0.3">
      <c r="A19" s="183" t="s">
        <v>232</v>
      </c>
      <c r="B19" s="184" t="s">
        <v>233</v>
      </c>
      <c r="C19" s="182"/>
    </row>
    <row r="20" spans="1:3" x14ac:dyDescent="0.3">
      <c r="A20" s="183" t="s">
        <v>209</v>
      </c>
      <c r="B20" s="184" t="s">
        <v>293</v>
      </c>
      <c r="C20" s="182"/>
    </row>
    <row r="21" spans="1:3" x14ac:dyDescent="0.3">
      <c r="A21" s="183" t="s">
        <v>161</v>
      </c>
      <c r="B21" s="184" t="s">
        <v>162</v>
      </c>
      <c r="C21" s="182"/>
    </row>
    <row r="22" spans="1:3" x14ac:dyDescent="0.3">
      <c r="A22" s="183" t="s">
        <v>90</v>
      </c>
      <c r="B22" s="184" t="s">
        <v>130</v>
      </c>
      <c r="C22" s="182"/>
    </row>
    <row r="23" spans="1:3" x14ac:dyDescent="0.3">
      <c r="A23" s="183" t="s">
        <v>201</v>
      </c>
      <c r="B23" s="184" t="s">
        <v>212</v>
      </c>
      <c r="C23" s="182"/>
    </row>
    <row r="24" spans="1:3" x14ac:dyDescent="0.3">
      <c r="A24" s="183" t="s">
        <v>367</v>
      </c>
      <c r="B24" s="184" t="s">
        <v>368</v>
      </c>
      <c r="C24" s="182"/>
    </row>
    <row r="25" spans="1:3" x14ac:dyDescent="0.3">
      <c r="A25" s="183" t="s">
        <v>11</v>
      </c>
      <c r="B25" s="184" t="s">
        <v>213</v>
      </c>
      <c r="C25" s="182"/>
    </row>
    <row r="26" spans="1:3" x14ac:dyDescent="0.3">
      <c r="A26" s="183" t="s">
        <v>134</v>
      </c>
      <c r="B26" s="184" t="s">
        <v>175</v>
      </c>
      <c r="C26" s="182"/>
    </row>
    <row r="27" spans="1:3" x14ac:dyDescent="0.3">
      <c r="A27" s="183" t="s">
        <v>38</v>
      </c>
      <c r="B27" s="184" t="s">
        <v>176</v>
      </c>
      <c r="C27" s="182"/>
    </row>
    <row r="28" spans="1:3" x14ac:dyDescent="0.3">
      <c r="A28" s="183" t="s">
        <v>101</v>
      </c>
      <c r="B28" s="184" t="s">
        <v>177</v>
      </c>
      <c r="C28" s="182"/>
    </row>
    <row r="29" spans="1:3" x14ac:dyDescent="0.3">
      <c r="A29" s="183" t="s">
        <v>165</v>
      </c>
      <c r="B29" s="184" t="s">
        <v>178</v>
      </c>
      <c r="C29" s="182"/>
    </row>
    <row r="30" spans="1:3" x14ac:dyDescent="0.3">
      <c r="A30" s="183" t="s">
        <v>88</v>
      </c>
      <c r="B30" s="184" t="s">
        <v>179</v>
      </c>
      <c r="C30" s="182"/>
    </row>
    <row r="31" spans="1:3" x14ac:dyDescent="0.3">
      <c r="A31" s="183" t="s">
        <v>208</v>
      </c>
      <c r="B31" s="184" t="s">
        <v>15</v>
      </c>
      <c r="C31" s="182"/>
    </row>
    <row r="32" spans="1:3" x14ac:dyDescent="0.3">
      <c r="A32" s="187" t="s">
        <v>16</v>
      </c>
      <c r="B32" s="188" t="s">
        <v>97</v>
      </c>
      <c r="C32" s="182"/>
    </row>
    <row r="33" spans="1:3" x14ac:dyDescent="0.3">
      <c r="A33" s="183" t="s">
        <v>280</v>
      </c>
      <c r="B33" s="183" t="s">
        <v>282</v>
      </c>
      <c r="C33" s="182"/>
    </row>
    <row r="34" spans="1:3" x14ac:dyDescent="0.3">
      <c r="A34" s="183" t="s">
        <v>281</v>
      </c>
      <c r="B34" s="183" t="s">
        <v>283</v>
      </c>
      <c r="C34" s="182"/>
    </row>
    <row r="35" spans="1:3" x14ac:dyDescent="0.3">
      <c r="A35" s="183" t="s">
        <v>284</v>
      </c>
      <c r="B35" s="183" t="s">
        <v>285</v>
      </c>
      <c r="C35" s="182"/>
    </row>
    <row r="36" spans="1:3" x14ac:dyDescent="0.3">
      <c r="A36" s="181" t="s">
        <v>10</v>
      </c>
      <c r="B36" s="182" t="s">
        <v>286</v>
      </c>
      <c r="C36" s="182"/>
    </row>
    <row r="37" spans="1:3" x14ac:dyDescent="0.3">
      <c r="A37" s="183" t="s">
        <v>287</v>
      </c>
      <c r="B37" s="184" t="s">
        <v>288</v>
      </c>
      <c r="C37" s="182"/>
    </row>
    <row r="38" spans="1:3" x14ac:dyDescent="0.3">
      <c r="A38" s="183" t="s">
        <v>262</v>
      </c>
      <c r="B38" s="184" t="s">
        <v>263</v>
      </c>
      <c r="C38" s="182"/>
    </row>
    <row r="39" spans="1:3" x14ac:dyDescent="0.3">
      <c r="A39" s="183" t="s">
        <v>264</v>
      </c>
      <c r="B39" s="184" t="s">
        <v>265</v>
      </c>
      <c r="C39" s="182"/>
    </row>
    <row r="40" spans="1:3" x14ac:dyDescent="0.3">
      <c r="A40" s="189" t="s">
        <v>116</v>
      </c>
      <c r="B40" s="190" t="s">
        <v>117</v>
      </c>
      <c r="C40" s="182"/>
    </row>
    <row r="41" spans="1:3" x14ac:dyDescent="0.3">
      <c r="A41" s="189" t="s">
        <v>269</v>
      </c>
      <c r="B41" s="190" t="s">
        <v>270</v>
      </c>
      <c r="C41" s="182"/>
    </row>
    <row r="42" spans="1:3" x14ac:dyDescent="0.3">
      <c r="A42" s="183" t="s">
        <v>135</v>
      </c>
      <c r="B42" s="184" t="s">
        <v>273</v>
      </c>
      <c r="C42" s="182"/>
    </row>
    <row r="43" spans="1:3" x14ac:dyDescent="0.3">
      <c r="A43" s="183" t="s">
        <v>274</v>
      </c>
      <c r="B43" s="184" t="s">
        <v>275</v>
      </c>
      <c r="C43" s="182"/>
    </row>
    <row r="44" spans="1:3" x14ac:dyDescent="0.3">
      <c r="A44" s="183" t="s">
        <v>234</v>
      </c>
      <c r="B44" s="184" t="s">
        <v>294</v>
      </c>
      <c r="C44" s="182"/>
    </row>
    <row r="45" spans="1:3" x14ac:dyDescent="0.3">
      <c r="A45" s="183" t="s">
        <v>295</v>
      </c>
      <c r="B45" s="184" t="s">
        <v>296</v>
      </c>
      <c r="C45" s="182"/>
    </row>
    <row r="46" spans="1:3" x14ac:dyDescent="0.3">
      <c r="A46" s="183" t="s">
        <v>39</v>
      </c>
      <c r="B46" s="184" t="s">
        <v>214</v>
      </c>
      <c r="C46" s="182"/>
    </row>
    <row r="47" spans="1:3" x14ac:dyDescent="0.3">
      <c r="A47" s="189" t="s">
        <v>43</v>
      </c>
      <c r="B47" s="190" t="s">
        <v>211</v>
      </c>
      <c r="C47" s="182"/>
    </row>
    <row r="48" spans="1:3" x14ac:dyDescent="0.3">
      <c r="A48" s="189" t="s">
        <v>312</v>
      </c>
      <c r="B48" s="190" t="s">
        <v>139</v>
      </c>
      <c r="C48" s="182"/>
    </row>
    <row r="49" spans="1:3" x14ac:dyDescent="0.3">
      <c r="A49" s="189" t="s">
        <v>140</v>
      </c>
      <c r="B49" s="190" t="s">
        <v>220</v>
      </c>
      <c r="C49" s="182"/>
    </row>
    <row r="50" spans="1:3" x14ac:dyDescent="0.3">
      <c r="A50" s="191" t="s">
        <v>313</v>
      </c>
      <c r="B50" s="192" t="s">
        <v>174</v>
      </c>
      <c r="C50" s="182"/>
    </row>
    <row r="51" spans="1:3" x14ac:dyDescent="0.3">
      <c r="A51" s="189" t="s">
        <v>3</v>
      </c>
      <c r="B51" s="190" t="s">
        <v>217</v>
      </c>
      <c r="C51" s="182"/>
    </row>
    <row r="52" spans="1:3" x14ac:dyDescent="0.3">
      <c r="A52" s="183" t="s">
        <v>137</v>
      </c>
      <c r="B52" s="184" t="s">
        <v>138</v>
      </c>
      <c r="C52" s="182"/>
    </row>
    <row r="53" spans="1:3" x14ac:dyDescent="0.3">
      <c r="A53" s="183" t="s">
        <v>98</v>
      </c>
      <c r="B53" s="184" t="s">
        <v>99</v>
      </c>
      <c r="C53" s="182"/>
    </row>
    <row r="54" spans="1:3" x14ac:dyDescent="0.3">
      <c r="A54" s="183" t="s">
        <v>89</v>
      </c>
      <c r="B54" s="188" t="s">
        <v>180</v>
      </c>
      <c r="C54" s="182"/>
    </row>
    <row r="55" spans="1:3" x14ac:dyDescent="0.3">
      <c r="A55" s="183" t="s">
        <v>280</v>
      </c>
      <c r="B55" s="184" t="s">
        <v>282</v>
      </c>
      <c r="C55" s="184"/>
    </row>
  </sheetData>
  <phoneticPr fontId="2" type="noConversion"/>
  <printOptions horizontalCentered="1"/>
  <pageMargins left="0.5" right="0.5" top="1" bottom="1" header="0.5" footer="0.5"/>
  <pageSetup paperSize="17" scale="60" orientation="landscape"/>
  <headerFooter alignWithMargins="0">
    <oddHeader>&amp;L&amp;K000000&amp;A&amp;C&amp;K000000&amp;F</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7"/>
  <sheetViews>
    <sheetView zoomScale="70" zoomScaleNormal="70" workbookViewId="0">
      <pane ySplit="1" topLeftCell="A2" activePane="bottomLeft" state="frozen"/>
      <selection pane="bottomLeft"/>
    </sheetView>
  </sheetViews>
  <sheetFormatPr defaultColWidth="8.88671875" defaultRowHeight="13.2" x14ac:dyDescent="0.25"/>
  <cols>
    <col min="1" max="1" width="33.109375" style="341" bestFit="1" customWidth="1"/>
    <col min="2" max="2" width="27.77734375" style="341" bestFit="1" customWidth="1"/>
    <col min="3" max="3" width="47.5546875" style="341" bestFit="1" customWidth="1"/>
    <col min="4" max="4" width="31.6640625" style="341" bestFit="1" customWidth="1"/>
    <col min="5" max="5" width="53.88671875" style="341" bestFit="1" customWidth="1"/>
    <col min="6" max="6" width="26" style="341" bestFit="1" customWidth="1"/>
    <col min="7" max="7" width="44.44140625" style="341" bestFit="1" customWidth="1"/>
    <col min="8" max="16384" width="8.88671875" style="75"/>
  </cols>
  <sheetData>
    <row r="1" spans="1:7" ht="13.8" x14ac:dyDescent="0.3">
      <c r="A1" s="357" t="s">
        <v>1003</v>
      </c>
      <c r="B1" s="357" t="s">
        <v>1004</v>
      </c>
      <c r="C1" s="357" t="s">
        <v>1005</v>
      </c>
      <c r="D1" s="357" t="s">
        <v>1006</v>
      </c>
      <c r="E1" s="357" t="s">
        <v>1007</v>
      </c>
      <c r="F1" s="357" t="s">
        <v>1008</v>
      </c>
      <c r="G1" s="357" t="s">
        <v>1009</v>
      </c>
    </row>
    <row r="2" spans="1:7" ht="13.8" x14ac:dyDescent="0.3">
      <c r="A2" s="358" t="s">
        <v>640</v>
      </c>
      <c r="B2" s="358" t="s">
        <v>2505</v>
      </c>
      <c r="C2" s="358" t="s">
        <v>2463</v>
      </c>
      <c r="D2" s="358"/>
      <c r="E2" s="358"/>
      <c r="F2" s="358"/>
      <c r="G2" s="358"/>
    </row>
    <row r="3" spans="1:7" ht="13.8" x14ac:dyDescent="0.3">
      <c r="A3" s="358" t="s">
        <v>2033</v>
      </c>
      <c r="B3" s="358" t="s">
        <v>2505</v>
      </c>
      <c r="C3" s="358" t="s">
        <v>2463</v>
      </c>
      <c r="D3" s="358" t="s">
        <v>46</v>
      </c>
      <c r="E3" s="358"/>
      <c r="F3" s="358"/>
      <c r="G3" s="358"/>
    </row>
    <row r="4" spans="1:7" ht="13.8" x14ac:dyDescent="0.3">
      <c r="A4" s="358" t="s">
        <v>2034</v>
      </c>
      <c r="B4" s="358" t="s">
        <v>2505</v>
      </c>
      <c r="C4" s="358" t="s">
        <v>2463</v>
      </c>
      <c r="D4" s="358" t="s">
        <v>46</v>
      </c>
      <c r="E4" s="358" t="s">
        <v>2303</v>
      </c>
      <c r="F4" s="358" t="s">
        <v>2304</v>
      </c>
      <c r="G4" s="358" t="s">
        <v>2305</v>
      </c>
    </row>
    <row r="5" spans="1:7" ht="13.8" x14ac:dyDescent="0.3">
      <c r="A5" s="358" t="s">
        <v>2035</v>
      </c>
      <c r="B5" s="358" t="s">
        <v>2505</v>
      </c>
      <c r="C5" s="358" t="s">
        <v>2463</v>
      </c>
      <c r="D5" s="358" t="s">
        <v>46</v>
      </c>
      <c r="E5" s="358" t="s">
        <v>2306</v>
      </c>
      <c r="F5" s="358" t="s">
        <v>2304</v>
      </c>
      <c r="G5" s="358" t="s">
        <v>2307</v>
      </c>
    </row>
    <row r="6" spans="1:7" ht="13.8" x14ac:dyDescent="0.3">
      <c r="A6" s="358" t="s">
        <v>2042</v>
      </c>
      <c r="B6" s="358" t="s">
        <v>2505</v>
      </c>
      <c r="C6" s="358" t="s">
        <v>2463</v>
      </c>
      <c r="D6" s="358" t="s">
        <v>46</v>
      </c>
      <c r="E6" s="358" t="s">
        <v>2306</v>
      </c>
      <c r="F6" s="358" t="s">
        <v>2304</v>
      </c>
      <c r="G6" s="358" t="s">
        <v>2307</v>
      </c>
    </row>
    <row r="7" spans="1:7" ht="13.8" x14ac:dyDescent="0.3">
      <c r="A7" s="358" t="s">
        <v>2036</v>
      </c>
      <c r="B7" s="358" t="s">
        <v>2505</v>
      </c>
      <c r="C7" s="358" t="s">
        <v>2463</v>
      </c>
      <c r="D7" s="358" t="s">
        <v>46</v>
      </c>
      <c r="E7" s="358" t="s">
        <v>2341</v>
      </c>
      <c r="F7" s="358" t="s">
        <v>2342</v>
      </c>
      <c r="G7" s="358" t="s">
        <v>2343</v>
      </c>
    </row>
    <row r="8" spans="1:7" ht="13.8" x14ac:dyDescent="0.3">
      <c r="A8" s="358" t="s">
        <v>2037</v>
      </c>
      <c r="B8" s="358" t="s">
        <v>2505</v>
      </c>
      <c r="C8" s="358" t="s">
        <v>2463</v>
      </c>
      <c r="D8" s="358" t="s">
        <v>46</v>
      </c>
      <c r="E8" s="358" t="s">
        <v>812</v>
      </c>
      <c r="F8" s="358" t="s">
        <v>2362</v>
      </c>
      <c r="G8" s="358" t="s">
        <v>2363</v>
      </c>
    </row>
    <row r="9" spans="1:7" ht="13.8" x14ac:dyDescent="0.3">
      <c r="A9" s="358" t="s">
        <v>2038</v>
      </c>
      <c r="B9" s="358" t="s">
        <v>2505</v>
      </c>
      <c r="C9" s="358" t="s">
        <v>2463</v>
      </c>
      <c r="D9" s="358" t="s">
        <v>46</v>
      </c>
      <c r="E9" s="358" t="s">
        <v>2326</v>
      </c>
      <c r="F9" s="358" t="s">
        <v>2327</v>
      </c>
      <c r="G9" s="358" t="s">
        <v>2328</v>
      </c>
    </row>
    <row r="10" spans="1:7" ht="13.8" x14ac:dyDescent="0.3">
      <c r="A10" s="358" t="s">
        <v>2039</v>
      </c>
      <c r="B10" s="358" t="s">
        <v>2505</v>
      </c>
      <c r="C10" s="358" t="s">
        <v>2463</v>
      </c>
      <c r="D10" s="358" t="s">
        <v>46</v>
      </c>
      <c r="E10" s="358" t="s">
        <v>672</v>
      </c>
      <c r="F10" s="358" t="s">
        <v>2338</v>
      </c>
      <c r="G10" s="358" t="s">
        <v>2340</v>
      </c>
    </row>
    <row r="11" spans="1:7" ht="13.8" x14ac:dyDescent="0.3">
      <c r="A11" s="358" t="s">
        <v>2040</v>
      </c>
      <c r="B11" s="358" t="s">
        <v>2505</v>
      </c>
      <c r="C11" s="358" t="s">
        <v>2463</v>
      </c>
      <c r="D11" s="358" t="s">
        <v>46</v>
      </c>
      <c r="E11" s="358" t="s">
        <v>2364</v>
      </c>
      <c r="F11" s="358" t="s">
        <v>2365</v>
      </c>
      <c r="G11" s="358" t="s">
        <v>2366</v>
      </c>
    </row>
    <row r="12" spans="1:7" ht="13.8" x14ac:dyDescent="0.3">
      <c r="A12" s="358" t="s">
        <v>2041</v>
      </c>
      <c r="B12" s="358" t="s">
        <v>2505</v>
      </c>
      <c r="C12" s="358" t="s">
        <v>2463</v>
      </c>
      <c r="D12" s="358" t="s">
        <v>46</v>
      </c>
      <c r="E12" s="358" t="s">
        <v>673</v>
      </c>
      <c r="F12" s="358" t="s">
        <v>2338</v>
      </c>
      <c r="G12" s="358" t="s">
        <v>2339</v>
      </c>
    </row>
    <row r="13" spans="1:7" ht="13.8" x14ac:dyDescent="0.3">
      <c r="A13" s="358" t="s">
        <v>641</v>
      </c>
      <c r="B13" s="358" t="s">
        <v>2505</v>
      </c>
      <c r="C13" s="358" t="s">
        <v>2463</v>
      </c>
      <c r="D13" s="358" t="s">
        <v>46</v>
      </c>
      <c r="E13" s="358"/>
      <c r="F13" s="358"/>
      <c r="G13" s="358"/>
    </row>
    <row r="14" spans="1:7" ht="13.8" x14ac:dyDescent="0.3">
      <c r="A14" s="358" t="s">
        <v>2043</v>
      </c>
      <c r="B14" s="358" t="s">
        <v>2505</v>
      </c>
      <c r="C14" s="358" t="s">
        <v>2463</v>
      </c>
      <c r="D14" s="358" t="s">
        <v>46</v>
      </c>
      <c r="E14" s="358" t="s">
        <v>2322</v>
      </c>
      <c r="F14" s="358" t="s">
        <v>2323</v>
      </c>
      <c r="G14" s="358" t="s">
        <v>2324</v>
      </c>
    </row>
    <row r="15" spans="1:7" ht="13.8" x14ac:dyDescent="0.3">
      <c r="A15" s="358" t="s">
        <v>2044</v>
      </c>
      <c r="B15" s="358" t="s">
        <v>2505</v>
      </c>
      <c r="C15" s="358" t="s">
        <v>2463</v>
      </c>
      <c r="D15" s="358" t="s">
        <v>46</v>
      </c>
      <c r="E15" s="358" t="s">
        <v>2334</v>
      </c>
      <c r="F15" s="358" t="s">
        <v>2323</v>
      </c>
      <c r="G15" s="358" t="s">
        <v>2335</v>
      </c>
    </row>
    <row r="16" spans="1:7" ht="13.8" x14ac:dyDescent="0.3">
      <c r="A16" s="358" t="s">
        <v>2045</v>
      </c>
      <c r="B16" s="358" t="s">
        <v>2505</v>
      </c>
      <c r="C16" s="358" t="s">
        <v>2463</v>
      </c>
      <c r="D16" s="358" t="s">
        <v>46</v>
      </c>
      <c r="E16" s="358" t="s">
        <v>812</v>
      </c>
      <c r="F16" s="358" t="s">
        <v>2362</v>
      </c>
      <c r="G16" s="358" t="s">
        <v>2363</v>
      </c>
    </row>
    <row r="17" spans="1:7" ht="13.8" x14ac:dyDescent="0.3">
      <c r="A17" s="358" t="s">
        <v>2046</v>
      </c>
      <c r="B17" s="358" t="s">
        <v>2505</v>
      </c>
      <c r="C17" s="358" t="s">
        <v>2463</v>
      </c>
      <c r="D17" s="358" t="s">
        <v>46</v>
      </c>
      <c r="E17" s="358" t="s">
        <v>2367</v>
      </c>
      <c r="F17" s="358" t="s">
        <v>2368</v>
      </c>
      <c r="G17" s="358" t="s">
        <v>2369</v>
      </c>
    </row>
    <row r="18" spans="1:7" ht="13.8" x14ac:dyDescent="0.3">
      <c r="A18" s="358" t="s">
        <v>2047</v>
      </c>
      <c r="B18" s="358" t="s">
        <v>2505</v>
      </c>
      <c r="C18" s="358" t="s">
        <v>2463</v>
      </c>
      <c r="D18" s="358" t="s">
        <v>46</v>
      </c>
      <c r="E18" s="358" t="s">
        <v>2370</v>
      </c>
      <c r="F18" s="358" t="s">
        <v>2371</v>
      </c>
      <c r="G18" s="358" t="s">
        <v>2372</v>
      </c>
    </row>
    <row r="19" spans="1:7" ht="13.8" x14ac:dyDescent="0.3">
      <c r="A19" s="358" t="s">
        <v>2048</v>
      </c>
      <c r="B19" s="358" t="s">
        <v>2505</v>
      </c>
      <c r="C19" s="358" t="s">
        <v>2463</v>
      </c>
      <c r="D19" s="358" t="s">
        <v>46</v>
      </c>
      <c r="E19" s="358" t="s">
        <v>2364</v>
      </c>
      <c r="F19" s="358" t="s">
        <v>2365</v>
      </c>
      <c r="G19" s="358" t="s">
        <v>2366</v>
      </c>
    </row>
    <row r="20" spans="1:7" ht="13.8" x14ac:dyDescent="0.3">
      <c r="A20" s="358" t="s">
        <v>2049</v>
      </c>
      <c r="B20" s="358" t="s">
        <v>2505</v>
      </c>
      <c r="C20" s="358" t="s">
        <v>2463</v>
      </c>
      <c r="D20" s="358" t="s">
        <v>46</v>
      </c>
      <c r="E20" s="358" t="s">
        <v>2373</v>
      </c>
      <c r="F20" s="358" t="s">
        <v>2304</v>
      </c>
      <c r="G20" s="358" t="s">
        <v>2374</v>
      </c>
    </row>
    <row r="21" spans="1:7" ht="13.8" x14ac:dyDescent="0.3">
      <c r="A21" s="358" t="s">
        <v>642</v>
      </c>
      <c r="B21" s="358" t="s">
        <v>2505</v>
      </c>
      <c r="C21" s="358" t="s">
        <v>2463</v>
      </c>
      <c r="D21" s="358" t="s">
        <v>23</v>
      </c>
      <c r="E21" s="358"/>
      <c r="F21" s="358"/>
      <c r="G21" s="358"/>
    </row>
    <row r="22" spans="1:7" ht="13.8" x14ac:dyDescent="0.3">
      <c r="A22" s="358" t="s">
        <v>1997</v>
      </c>
      <c r="B22" s="358" t="s">
        <v>2505</v>
      </c>
      <c r="C22" s="358" t="s">
        <v>2463</v>
      </c>
      <c r="D22" s="358" t="s">
        <v>23</v>
      </c>
      <c r="E22" s="358" t="s">
        <v>2306</v>
      </c>
      <c r="F22" s="358" t="s">
        <v>2304</v>
      </c>
      <c r="G22" s="358" t="s">
        <v>2307</v>
      </c>
    </row>
    <row r="23" spans="1:7" ht="13.8" x14ac:dyDescent="0.3">
      <c r="A23" s="358" t="s">
        <v>1998</v>
      </c>
      <c r="B23" s="358" t="s">
        <v>2505</v>
      </c>
      <c r="C23" s="358" t="s">
        <v>2463</v>
      </c>
      <c r="D23" s="358" t="s">
        <v>23</v>
      </c>
      <c r="E23" s="358" t="s">
        <v>2322</v>
      </c>
      <c r="F23" s="358" t="s">
        <v>2323</v>
      </c>
      <c r="G23" s="358" t="s">
        <v>2324</v>
      </c>
    </row>
    <row r="24" spans="1:7" ht="13.8" x14ac:dyDescent="0.3">
      <c r="A24" s="358" t="s">
        <v>1999</v>
      </c>
      <c r="B24" s="358" t="s">
        <v>2505</v>
      </c>
      <c r="C24" s="358" t="s">
        <v>2463</v>
      </c>
      <c r="D24" s="358" t="s">
        <v>23</v>
      </c>
      <c r="E24" s="358" t="s">
        <v>2334</v>
      </c>
      <c r="F24" s="358" t="s">
        <v>2323</v>
      </c>
      <c r="G24" s="358" t="s">
        <v>2335</v>
      </c>
    </row>
    <row r="25" spans="1:7" ht="13.8" x14ac:dyDescent="0.3">
      <c r="A25" s="358" t="s">
        <v>2000</v>
      </c>
      <c r="B25" s="358" t="s">
        <v>2505</v>
      </c>
      <c r="C25" s="358" t="s">
        <v>2463</v>
      </c>
      <c r="D25" s="358" t="s">
        <v>23</v>
      </c>
      <c r="E25" s="358" t="s">
        <v>661</v>
      </c>
      <c r="F25" s="358" t="s">
        <v>2312</v>
      </c>
      <c r="G25" s="358" t="s">
        <v>2325</v>
      </c>
    </row>
    <row r="26" spans="1:7" ht="13.8" x14ac:dyDescent="0.3">
      <c r="A26" s="358" t="s">
        <v>2003</v>
      </c>
      <c r="B26" s="358" t="s">
        <v>2505</v>
      </c>
      <c r="C26" s="358" t="s">
        <v>2463</v>
      </c>
      <c r="D26" s="358" t="s">
        <v>23</v>
      </c>
      <c r="E26" s="358" t="s">
        <v>2326</v>
      </c>
      <c r="F26" s="358" t="s">
        <v>2327</v>
      </c>
      <c r="G26" s="358" t="s">
        <v>2328</v>
      </c>
    </row>
    <row r="27" spans="1:7" ht="13.8" x14ac:dyDescent="0.3">
      <c r="A27" s="358" t="s">
        <v>2001</v>
      </c>
      <c r="B27" s="358" t="s">
        <v>2505</v>
      </c>
      <c r="C27" s="358" t="s">
        <v>2463</v>
      </c>
      <c r="D27" s="358" t="s">
        <v>23</v>
      </c>
      <c r="E27" s="358" t="s">
        <v>2336</v>
      </c>
      <c r="F27" s="358" t="s">
        <v>2309</v>
      </c>
      <c r="G27" s="358" t="s">
        <v>2337</v>
      </c>
    </row>
    <row r="28" spans="1:7" ht="13.8" x14ac:dyDescent="0.3">
      <c r="A28" s="358" t="s">
        <v>2002</v>
      </c>
      <c r="B28" s="358" t="s">
        <v>2505</v>
      </c>
      <c r="C28" s="358" t="s">
        <v>2463</v>
      </c>
      <c r="D28" s="358" t="s">
        <v>23</v>
      </c>
      <c r="E28" s="358" t="s">
        <v>2317</v>
      </c>
      <c r="F28" s="358" t="s">
        <v>2318</v>
      </c>
      <c r="G28" s="358" t="s">
        <v>2319</v>
      </c>
    </row>
    <row r="29" spans="1:7" ht="13.8" x14ac:dyDescent="0.3">
      <c r="A29" s="358" t="s">
        <v>2004</v>
      </c>
      <c r="B29" s="358" t="s">
        <v>2505</v>
      </c>
      <c r="C29" s="358" t="s">
        <v>2463</v>
      </c>
      <c r="D29" s="358" t="s">
        <v>23</v>
      </c>
      <c r="E29" s="358" t="s">
        <v>673</v>
      </c>
      <c r="F29" s="358" t="s">
        <v>2338</v>
      </c>
      <c r="G29" s="358" t="s">
        <v>2339</v>
      </c>
    </row>
    <row r="30" spans="1:7" ht="13.8" x14ac:dyDescent="0.3">
      <c r="A30" s="358" t="s">
        <v>2005</v>
      </c>
      <c r="B30" s="358" t="s">
        <v>2505</v>
      </c>
      <c r="C30" s="358" t="s">
        <v>2463</v>
      </c>
      <c r="D30" s="358" t="s">
        <v>23</v>
      </c>
      <c r="E30" s="358" t="s">
        <v>672</v>
      </c>
      <c r="F30" s="358" t="s">
        <v>2338</v>
      </c>
      <c r="G30" s="358" t="s">
        <v>2340</v>
      </c>
    </row>
    <row r="31" spans="1:7" ht="13.8" x14ac:dyDescent="0.3">
      <c r="A31" s="358" t="s">
        <v>643</v>
      </c>
      <c r="B31" s="358" t="s">
        <v>2505</v>
      </c>
      <c r="C31" s="358" t="s">
        <v>2463</v>
      </c>
      <c r="D31" s="358" t="s">
        <v>317</v>
      </c>
      <c r="E31" s="358"/>
      <c r="F31" s="358"/>
      <c r="G31" s="358"/>
    </row>
    <row r="32" spans="1:7" ht="13.8" x14ac:dyDescent="0.3">
      <c r="A32" s="358" t="s">
        <v>2012</v>
      </c>
      <c r="B32" s="358" t="s">
        <v>2505</v>
      </c>
      <c r="C32" s="358" t="s">
        <v>2463</v>
      </c>
      <c r="D32" s="358" t="s">
        <v>317</v>
      </c>
      <c r="E32" s="358" t="s">
        <v>3043</v>
      </c>
      <c r="F32" s="358" t="s">
        <v>2312</v>
      </c>
      <c r="G32" s="358" t="s">
        <v>2465</v>
      </c>
    </row>
    <row r="33" spans="1:7" ht="13.8" x14ac:dyDescent="0.3">
      <c r="A33" s="358" t="s">
        <v>2031</v>
      </c>
      <c r="B33" s="358" t="s">
        <v>2505</v>
      </c>
      <c r="C33" s="358" t="s">
        <v>2463</v>
      </c>
      <c r="D33" s="358" t="s">
        <v>317</v>
      </c>
      <c r="E33" s="358" t="s">
        <v>3044</v>
      </c>
      <c r="F33" s="358" t="s">
        <v>2318</v>
      </c>
      <c r="G33" s="358" t="s">
        <v>2469</v>
      </c>
    </row>
    <row r="34" spans="1:7" ht="13.8" x14ac:dyDescent="0.3">
      <c r="A34" s="358" t="s">
        <v>2009</v>
      </c>
      <c r="B34" s="358" t="s">
        <v>2505</v>
      </c>
      <c r="C34" s="358" t="s">
        <v>2463</v>
      </c>
      <c r="D34" s="358" t="s">
        <v>317</v>
      </c>
      <c r="E34" s="358" t="s">
        <v>3045</v>
      </c>
      <c r="F34" s="358" t="s">
        <v>2312</v>
      </c>
      <c r="G34" s="358" t="s">
        <v>2464</v>
      </c>
    </row>
    <row r="35" spans="1:7" ht="13.8" x14ac:dyDescent="0.3">
      <c r="A35" s="358" t="s">
        <v>2022</v>
      </c>
      <c r="B35" s="358" t="s">
        <v>2505</v>
      </c>
      <c r="C35" s="358" t="s">
        <v>2463</v>
      </c>
      <c r="D35" s="358" t="s">
        <v>317</v>
      </c>
      <c r="E35" s="358" t="s">
        <v>3046</v>
      </c>
      <c r="F35" s="358" t="s">
        <v>2327</v>
      </c>
      <c r="G35" s="358" t="s">
        <v>2328</v>
      </c>
    </row>
    <row r="36" spans="1:7" ht="13.8" x14ac:dyDescent="0.3">
      <c r="A36" s="358" t="s">
        <v>2025</v>
      </c>
      <c r="B36" s="358" t="s">
        <v>2505</v>
      </c>
      <c r="C36" s="358" t="s">
        <v>2463</v>
      </c>
      <c r="D36" s="358" t="s">
        <v>317</v>
      </c>
      <c r="E36" s="358" t="s">
        <v>3047</v>
      </c>
      <c r="F36" s="358" t="s">
        <v>2323</v>
      </c>
      <c r="G36" s="358" t="s">
        <v>2467</v>
      </c>
    </row>
    <row r="37" spans="1:7" ht="13.8" x14ac:dyDescent="0.3">
      <c r="A37" s="358" t="s">
        <v>2028</v>
      </c>
      <c r="B37" s="358" t="s">
        <v>2505</v>
      </c>
      <c r="C37" s="358" t="s">
        <v>2463</v>
      </c>
      <c r="D37" s="358" t="s">
        <v>317</v>
      </c>
      <c r="E37" s="358" t="s">
        <v>3048</v>
      </c>
      <c r="F37" s="358" t="s">
        <v>2318</v>
      </c>
      <c r="G37" s="358" t="s">
        <v>2468</v>
      </c>
    </row>
    <row r="38" spans="1:7" ht="13.8" x14ac:dyDescent="0.3">
      <c r="A38" s="358" t="s">
        <v>2013</v>
      </c>
      <c r="B38" s="358" t="s">
        <v>2505</v>
      </c>
      <c r="C38" s="358" t="s">
        <v>2463</v>
      </c>
      <c r="D38" s="358" t="s">
        <v>317</v>
      </c>
      <c r="E38" s="358" t="s">
        <v>3049</v>
      </c>
      <c r="F38" s="358" t="s">
        <v>2312</v>
      </c>
      <c r="G38" s="358" t="s">
        <v>2465</v>
      </c>
    </row>
    <row r="39" spans="1:7" ht="13.8" x14ac:dyDescent="0.3">
      <c r="A39" s="358" t="s">
        <v>2010</v>
      </c>
      <c r="B39" s="358" t="s">
        <v>2505</v>
      </c>
      <c r="C39" s="358" t="s">
        <v>2463</v>
      </c>
      <c r="D39" s="358" t="s">
        <v>317</v>
      </c>
      <c r="E39" s="358" t="s">
        <v>3050</v>
      </c>
      <c r="F39" s="358" t="s">
        <v>2312</v>
      </c>
      <c r="G39" s="358" t="s">
        <v>2464</v>
      </c>
    </row>
    <row r="40" spans="1:7" ht="13.8" x14ac:dyDescent="0.3">
      <c r="A40" s="358" t="s">
        <v>2023</v>
      </c>
      <c r="B40" s="358" t="s">
        <v>2505</v>
      </c>
      <c r="C40" s="358" t="s">
        <v>2463</v>
      </c>
      <c r="D40" s="358" t="s">
        <v>317</v>
      </c>
      <c r="E40" s="358" t="s">
        <v>3051</v>
      </c>
      <c r="F40" s="358" t="s">
        <v>2327</v>
      </c>
      <c r="G40" s="358" t="s">
        <v>2328</v>
      </c>
    </row>
    <row r="41" spans="1:7" ht="13.8" x14ac:dyDescent="0.3">
      <c r="A41" s="358" t="s">
        <v>2026</v>
      </c>
      <c r="B41" s="358" t="s">
        <v>2505</v>
      </c>
      <c r="C41" s="358" t="s">
        <v>2463</v>
      </c>
      <c r="D41" s="358" t="s">
        <v>317</v>
      </c>
      <c r="E41" s="358" t="s">
        <v>3052</v>
      </c>
      <c r="F41" s="358" t="s">
        <v>2323</v>
      </c>
      <c r="G41" s="358" t="s">
        <v>2467</v>
      </c>
    </row>
    <row r="42" spans="1:7" ht="13.8" x14ac:dyDescent="0.3">
      <c r="A42" s="358" t="s">
        <v>2029</v>
      </c>
      <c r="B42" s="358" t="s">
        <v>2505</v>
      </c>
      <c r="C42" s="358" t="s">
        <v>2463</v>
      </c>
      <c r="D42" s="358" t="s">
        <v>317</v>
      </c>
      <c r="E42" s="358" t="s">
        <v>3053</v>
      </c>
      <c r="F42" s="358" t="s">
        <v>2318</v>
      </c>
      <c r="G42" s="358" t="s">
        <v>2468</v>
      </c>
    </row>
    <row r="43" spans="1:7" ht="13.8" x14ac:dyDescent="0.3">
      <c r="A43" s="358" t="s">
        <v>2014</v>
      </c>
      <c r="B43" s="358" t="s">
        <v>2505</v>
      </c>
      <c r="C43" s="358" t="s">
        <v>2463</v>
      </c>
      <c r="D43" s="358" t="s">
        <v>317</v>
      </c>
      <c r="E43" s="358" t="s">
        <v>3054</v>
      </c>
      <c r="F43" s="358" t="s">
        <v>2312</v>
      </c>
      <c r="G43" s="358" t="s">
        <v>2465</v>
      </c>
    </row>
    <row r="44" spans="1:7" ht="13.8" x14ac:dyDescent="0.3">
      <c r="A44" s="358" t="s">
        <v>2032</v>
      </c>
      <c r="B44" s="358" t="s">
        <v>2505</v>
      </c>
      <c r="C44" s="358" t="s">
        <v>2463</v>
      </c>
      <c r="D44" s="358" t="s">
        <v>317</v>
      </c>
      <c r="E44" s="358" t="s">
        <v>3055</v>
      </c>
      <c r="F44" s="358" t="s">
        <v>2318</v>
      </c>
      <c r="G44" s="358" t="s">
        <v>2469</v>
      </c>
    </row>
    <row r="45" spans="1:7" ht="13.8" x14ac:dyDescent="0.3">
      <c r="A45" s="358" t="s">
        <v>2011</v>
      </c>
      <c r="B45" s="358" t="s">
        <v>2505</v>
      </c>
      <c r="C45" s="358" t="s">
        <v>2463</v>
      </c>
      <c r="D45" s="358" t="s">
        <v>317</v>
      </c>
      <c r="E45" s="358" t="s">
        <v>3056</v>
      </c>
      <c r="F45" s="358" t="s">
        <v>2312</v>
      </c>
      <c r="G45" s="358" t="s">
        <v>2464</v>
      </c>
    </row>
    <row r="46" spans="1:7" ht="13.8" x14ac:dyDescent="0.3">
      <c r="A46" s="358" t="s">
        <v>2024</v>
      </c>
      <c r="B46" s="358" t="s">
        <v>2505</v>
      </c>
      <c r="C46" s="358" t="s">
        <v>2463</v>
      </c>
      <c r="D46" s="358" t="s">
        <v>317</v>
      </c>
      <c r="E46" s="358" t="s">
        <v>3057</v>
      </c>
      <c r="F46" s="358" t="s">
        <v>2327</v>
      </c>
      <c r="G46" s="358" t="s">
        <v>2328</v>
      </c>
    </row>
    <row r="47" spans="1:7" ht="13.8" x14ac:dyDescent="0.3">
      <c r="A47" s="358" t="s">
        <v>2027</v>
      </c>
      <c r="B47" s="358" t="s">
        <v>2505</v>
      </c>
      <c r="C47" s="358" t="s">
        <v>2463</v>
      </c>
      <c r="D47" s="358" t="s">
        <v>317</v>
      </c>
      <c r="E47" s="358" t="s">
        <v>3058</v>
      </c>
      <c r="F47" s="358" t="s">
        <v>2323</v>
      </c>
      <c r="G47" s="358" t="s">
        <v>2467</v>
      </c>
    </row>
    <row r="48" spans="1:7" ht="13.8" x14ac:dyDescent="0.3">
      <c r="A48" s="358" t="s">
        <v>2030</v>
      </c>
      <c r="B48" s="358" t="s">
        <v>2505</v>
      </c>
      <c r="C48" s="358" t="s">
        <v>2463</v>
      </c>
      <c r="D48" s="358" t="s">
        <v>317</v>
      </c>
      <c r="E48" s="358" t="s">
        <v>3059</v>
      </c>
      <c r="F48" s="358" t="s">
        <v>2318</v>
      </c>
      <c r="G48" s="358" t="s">
        <v>2468</v>
      </c>
    </row>
    <row r="49" spans="1:7" ht="13.8" x14ac:dyDescent="0.3">
      <c r="A49" s="358" t="s">
        <v>2015</v>
      </c>
      <c r="B49" s="358" t="s">
        <v>2505</v>
      </c>
      <c r="C49" s="358" t="s">
        <v>2463</v>
      </c>
      <c r="D49" s="358" t="s">
        <v>317</v>
      </c>
      <c r="E49" s="358" t="s">
        <v>3060</v>
      </c>
      <c r="F49" s="358" t="s">
        <v>2312</v>
      </c>
      <c r="G49" s="358" t="s">
        <v>2465</v>
      </c>
    </row>
    <row r="50" spans="1:7" ht="13.8" x14ac:dyDescent="0.3">
      <c r="A50" s="358" t="s">
        <v>2016</v>
      </c>
      <c r="B50" s="358" t="s">
        <v>2505</v>
      </c>
      <c r="C50" s="358" t="s">
        <v>2463</v>
      </c>
      <c r="D50" s="358" t="s">
        <v>317</v>
      </c>
      <c r="E50" s="358" t="s">
        <v>3061</v>
      </c>
      <c r="F50" s="358" t="s">
        <v>2312</v>
      </c>
      <c r="G50" s="358" t="s">
        <v>2465</v>
      </c>
    </row>
    <row r="51" spans="1:7" ht="13.8" x14ac:dyDescent="0.3">
      <c r="A51" s="358" t="s">
        <v>2017</v>
      </c>
      <c r="B51" s="358" t="s">
        <v>2505</v>
      </c>
      <c r="C51" s="358" t="s">
        <v>2463</v>
      </c>
      <c r="D51" s="358" t="s">
        <v>317</v>
      </c>
      <c r="E51" s="358" t="s">
        <v>3062</v>
      </c>
      <c r="F51" s="358" t="s">
        <v>2312</v>
      </c>
      <c r="G51" s="358" t="s">
        <v>2465</v>
      </c>
    </row>
    <row r="52" spans="1:7" ht="13.8" x14ac:dyDescent="0.3">
      <c r="A52" s="358" t="s">
        <v>2006</v>
      </c>
      <c r="B52" s="358" t="s">
        <v>2505</v>
      </c>
      <c r="C52" s="358" t="s">
        <v>2463</v>
      </c>
      <c r="D52" s="358" t="s">
        <v>317</v>
      </c>
      <c r="E52" s="358" t="s">
        <v>2378</v>
      </c>
      <c r="F52" s="358" t="s">
        <v>2315</v>
      </c>
      <c r="G52" s="358" t="s">
        <v>2445</v>
      </c>
    </row>
    <row r="53" spans="1:7" ht="13.8" x14ac:dyDescent="0.3">
      <c r="A53" s="358" t="s">
        <v>2018</v>
      </c>
      <c r="B53" s="358" t="s">
        <v>2505</v>
      </c>
      <c r="C53" s="358" t="s">
        <v>2463</v>
      </c>
      <c r="D53" s="358" t="s">
        <v>317</v>
      </c>
      <c r="E53" s="358" t="s">
        <v>3063</v>
      </c>
      <c r="F53" s="358" t="s">
        <v>2312</v>
      </c>
      <c r="G53" s="358" t="s">
        <v>2465</v>
      </c>
    </row>
    <row r="54" spans="1:7" ht="13.8" x14ac:dyDescent="0.3">
      <c r="A54" s="358" t="s">
        <v>2019</v>
      </c>
      <c r="B54" s="358" t="s">
        <v>2505</v>
      </c>
      <c r="C54" s="358" t="s">
        <v>2463</v>
      </c>
      <c r="D54" s="358" t="s">
        <v>317</v>
      </c>
      <c r="E54" s="358" t="s">
        <v>3064</v>
      </c>
      <c r="F54" s="358" t="s">
        <v>2312</v>
      </c>
      <c r="G54" s="358" t="s">
        <v>2465</v>
      </c>
    </row>
    <row r="55" spans="1:7" ht="13.8" x14ac:dyDescent="0.3">
      <c r="A55" s="358" t="s">
        <v>2020</v>
      </c>
      <c r="B55" s="358" t="s">
        <v>2505</v>
      </c>
      <c r="C55" s="358" t="s">
        <v>2463</v>
      </c>
      <c r="D55" s="358" t="s">
        <v>317</v>
      </c>
      <c r="E55" s="358" t="s">
        <v>3065</v>
      </c>
      <c r="F55" s="358" t="s">
        <v>2312</v>
      </c>
      <c r="G55" s="358" t="s">
        <v>2465</v>
      </c>
    </row>
    <row r="56" spans="1:7" ht="13.8" x14ac:dyDescent="0.3">
      <c r="A56" s="358" t="s">
        <v>2021</v>
      </c>
      <c r="B56" s="358" t="s">
        <v>2505</v>
      </c>
      <c r="C56" s="358" t="s">
        <v>2463</v>
      </c>
      <c r="D56" s="358" t="s">
        <v>317</v>
      </c>
      <c r="E56" s="358" t="s">
        <v>3066</v>
      </c>
      <c r="F56" s="358" t="s">
        <v>2312</v>
      </c>
      <c r="G56" s="358" t="s">
        <v>2465</v>
      </c>
    </row>
    <row r="57" spans="1:7" ht="13.8" x14ac:dyDescent="0.3">
      <c r="A57" s="358" t="s">
        <v>2007</v>
      </c>
      <c r="B57" s="358" t="s">
        <v>2505</v>
      </c>
      <c r="C57" s="358" t="s">
        <v>2463</v>
      </c>
      <c r="D57" s="358" t="s">
        <v>317</v>
      </c>
      <c r="E57" s="358" t="s">
        <v>3067</v>
      </c>
      <c r="F57" s="358" t="s">
        <v>2312</v>
      </c>
      <c r="G57" s="358" t="s">
        <v>2465</v>
      </c>
    </row>
    <row r="58" spans="1:7" ht="13.8" x14ac:dyDescent="0.3">
      <c r="A58" s="358" t="s">
        <v>2008</v>
      </c>
      <c r="B58" s="358" t="s">
        <v>2505</v>
      </c>
      <c r="C58" s="358" t="s">
        <v>2463</v>
      </c>
      <c r="D58" s="358" t="s">
        <v>317</v>
      </c>
      <c r="E58" s="358" t="s">
        <v>3056</v>
      </c>
      <c r="F58" s="358" t="s">
        <v>2312</v>
      </c>
      <c r="G58" s="358" t="s">
        <v>2465</v>
      </c>
    </row>
    <row r="59" spans="1:7" ht="13.8" x14ac:dyDescent="0.3">
      <c r="A59" s="358" t="s">
        <v>644</v>
      </c>
      <c r="B59" s="358" t="s">
        <v>2505</v>
      </c>
      <c r="C59" s="358" t="s">
        <v>2470</v>
      </c>
      <c r="D59" s="358"/>
      <c r="E59" s="358"/>
      <c r="F59" s="358"/>
      <c r="G59" s="358"/>
    </row>
    <row r="60" spans="1:7" ht="13.8" x14ac:dyDescent="0.3">
      <c r="A60" s="358" t="s">
        <v>645</v>
      </c>
      <c r="B60" s="358" t="s">
        <v>2505</v>
      </c>
      <c r="C60" s="358" t="s">
        <v>2470</v>
      </c>
      <c r="D60" s="358" t="s">
        <v>2474</v>
      </c>
      <c r="E60" s="358"/>
      <c r="F60" s="358"/>
      <c r="G60" s="358"/>
    </row>
    <row r="61" spans="1:7" ht="13.8" x14ac:dyDescent="0.3">
      <c r="A61" s="358" t="s">
        <v>2054</v>
      </c>
      <c r="B61" s="358" t="s">
        <v>2505</v>
      </c>
      <c r="C61" s="358" t="s">
        <v>2470</v>
      </c>
      <c r="D61" s="358" t="s">
        <v>2474</v>
      </c>
      <c r="E61" s="358" t="s">
        <v>474</v>
      </c>
      <c r="F61" s="358" t="s">
        <v>2428</v>
      </c>
      <c r="G61" s="358" t="s">
        <v>2429</v>
      </c>
    </row>
    <row r="62" spans="1:7" ht="13.8" x14ac:dyDescent="0.3">
      <c r="A62" s="358" t="s">
        <v>2055</v>
      </c>
      <c r="B62" s="358" t="s">
        <v>2505</v>
      </c>
      <c r="C62" s="358" t="s">
        <v>2470</v>
      </c>
      <c r="D62" s="358" t="s">
        <v>2474</v>
      </c>
      <c r="E62" s="358" t="s">
        <v>2390</v>
      </c>
      <c r="F62" s="358" t="s">
        <v>2323</v>
      </c>
      <c r="G62" s="358" t="s">
        <v>2475</v>
      </c>
    </row>
    <row r="63" spans="1:7" ht="13.8" x14ac:dyDescent="0.3">
      <c r="A63" s="358" t="s">
        <v>2056</v>
      </c>
      <c r="B63" s="358" t="s">
        <v>2505</v>
      </c>
      <c r="C63" s="358" t="s">
        <v>2470</v>
      </c>
      <c r="D63" s="358" t="s">
        <v>2474</v>
      </c>
      <c r="E63" s="358" t="s">
        <v>2326</v>
      </c>
      <c r="F63" s="358" t="s">
        <v>2327</v>
      </c>
      <c r="G63" s="358" t="s">
        <v>2476</v>
      </c>
    </row>
    <row r="64" spans="1:7" ht="13.8" x14ac:dyDescent="0.3">
      <c r="A64" s="358" t="s">
        <v>2057</v>
      </c>
      <c r="B64" s="358" t="s">
        <v>2505</v>
      </c>
      <c r="C64" s="358" t="s">
        <v>2470</v>
      </c>
      <c r="D64" s="358" t="s">
        <v>2474</v>
      </c>
      <c r="E64" s="358" t="s">
        <v>661</v>
      </c>
      <c r="F64" s="358" t="s">
        <v>2312</v>
      </c>
      <c r="G64" s="358" t="s">
        <v>2385</v>
      </c>
    </row>
    <row r="65" spans="1:7" ht="13.8" x14ac:dyDescent="0.3">
      <c r="A65" s="358" t="s">
        <v>2058</v>
      </c>
      <c r="B65" s="358" t="s">
        <v>2505</v>
      </c>
      <c r="C65" s="358" t="s">
        <v>2470</v>
      </c>
      <c r="D65" s="358" t="s">
        <v>2474</v>
      </c>
      <c r="E65" s="358" t="s">
        <v>2308</v>
      </c>
      <c r="F65" s="358" t="s">
        <v>2386</v>
      </c>
      <c r="G65" s="358" t="s">
        <v>2477</v>
      </c>
    </row>
    <row r="66" spans="1:7" ht="13.8" x14ac:dyDescent="0.3">
      <c r="A66" s="358" t="s">
        <v>646</v>
      </c>
      <c r="B66" s="358" t="s">
        <v>2505</v>
      </c>
      <c r="C66" s="358" t="s">
        <v>2470</v>
      </c>
      <c r="D66" s="358" t="s">
        <v>2478</v>
      </c>
      <c r="E66" s="358"/>
      <c r="F66" s="358"/>
      <c r="G66" s="358"/>
    </row>
    <row r="67" spans="1:7" ht="13.8" x14ac:dyDescent="0.3">
      <c r="A67" s="358" t="s">
        <v>2059</v>
      </c>
      <c r="B67" s="358" t="s">
        <v>2505</v>
      </c>
      <c r="C67" s="358" t="s">
        <v>2470</v>
      </c>
      <c r="D67" s="358" t="s">
        <v>2478</v>
      </c>
      <c r="E67" s="358" t="s">
        <v>474</v>
      </c>
      <c r="F67" s="358" t="s">
        <v>2428</v>
      </c>
      <c r="G67" s="358" t="s">
        <v>2429</v>
      </c>
    </row>
    <row r="68" spans="1:7" ht="13.8" x14ac:dyDescent="0.3">
      <c r="A68" s="358" t="s">
        <v>2060</v>
      </c>
      <c r="B68" s="358" t="s">
        <v>2505</v>
      </c>
      <c r="C68" s="358" t="s">
        <v>2470</v>
      </c>
      <c r="D68" s="358" t="s">
        <v>2478</v>
      </c>
      <c r="E68" s="358" t="s">
        <v>2390</v>
      </c>
      <c r="F68" s="358" t="s">
        <v>2323</v>
      </c>
      <c r="G68" s="358" t="s">
        <v>2475</v>
      </c>
    </row>
    <row r="69" spans="1:7" ht="13.8" x14ac:dyDescent="0.3">
      <c r="A69" s="358" t="s">
        <v>2061</v>
      </c>
      <c r="B69" s="358" t="s">
        <v>2505</v>
      </c>
      <c r="C69" s="358" t="s">
        <v>2470</v>
      </c>
      <c r="D69" s="358" t="s">
        <v>2478</v>
      </c>
      <c r="E69" s="358" t="s">
        <v>2326</v>
      </c>
      <c r="F69" s="358" t="s">
        <v>2327</v>
      </c>
      <c r="G69" s="358" t="s">
        <v>2476</v>
      </c>
    </row>
    <row r="70" spans="1:7" ht="13.8" x14ac:dyDescent="0.3">
      <c r="A70" s="358" t="s">
        <v>2062</v>
      </c>
      <c r="B70" s="358" t="s">
        <v>2505</v>
      </c>
      <c r="C70" s="358" t="s">
        <v>2470</v>
      </c>
      <c r="D70" s="358" t="s">
        <v>2478</v>
      </c>
      <c r="E70" s="358" t="s">
        <v>661</v>
      </c>
      <c r="F70" s="358" t="s">
        <v>2312</v>
      </c>
      <c r="G70" s="358" t="s">
        <v>2385</v>
      </c>
    </row>
    <row r="71" spans="1:7" ht="13.8" x14ac:dyDescent="0.3">
      <c r="A71" s="358" t="s">
        <v>2063</v>
      </c>
      <c r="B71" s="358" t="s">
        <v>2505</v>
      </c>
      <c r="C71" s="358" t="s">
        <v>2470</v>
      </c>
      <c r="D71" s="358" t="s">
        <v>2478</v>
      </c>
      <c r="E71" s="358" t="s">
        <v>2308</v>
      </c>
      <c r="F71" s="358" t="s">
        <v>2386</v>
      </c>
      <c r="G71" s="358" t="s">
        <v>2477</v>
      </c>
    </row>
    <row r="72" spans="1:7" ht="13.8" x14ac:dyDescent="0.3">
      <c r="A72" s="358" t="s">
        <v>926</v>
      </c>
      <c r="B72" s="358" t="s">
        <v>2505</v>
      </c>
      <c r="C72" s="358" t="s">
        <v>2470</v>
      </c>
      <c r="D72" s="358" t="s">
        <v>317</v>
      </c>
      <c r="E72" s="358"/>
      <c r="F72" s="358"/>
      <c r="G72" s="358"/>
    </row>
    <row r="73" spans="1:7" ht="13.8" x14ac:dyDescent="0.3">
      <c r="A73" s="358" t="s">
        <v>2050</v>
      </c>
      <c r="B73" s="358" t="s">
        <v>2505</v>
      </c>
      <c r="C73" s="358" t="s">
        <v>2470</v>
      </c>
      <c r="D73" s="358" t="s">
        <v>317</v>
      </c>
      <c r="E73" s="358" t="s">
        <v>2471</v>
      </c>
      <c r="F73" s="358" t="s">
        <v>2332</v>
      </c>
      <c r="G73" s="358" t="s">
        <v>2333</v>
      </c>
    </row>
    <row r="74" spans="1:7" ht="13.8" x14ac:dyDescent="0.3">
      <c r="A74" s="358" t="s">
        <v>2051</v>
      </c>
      <c r="B74" s="358" t="s">
        <v>2505</v>
      </c>
      <c r="C74" s="358" t="s">
        <v>2470</v>
      </c>
      <c r="D74" s="358" t="s">
        <v>317</v>
      </c>
      <c r="E74" s="358" t="s">
        <v>2471</v>
      </c>
      <c r="F74" s="358" t="s">
        <v>2332</v>
      </c>
      <c r="G74" s="358" t="s">
        <v>2333</v>
      </c>
    </row>
    <row r="75" spans="1:7" ht="13.8" x14ac:dyDescent="0.3">
      <c r="A75" s="358" t="s">
        <v>927</v>
      </c>
      <c r="B75" s="358" t="s">
        <v>2505</v>
      </c>
      <c r="C75" s="358" t="s">
        <v>2470</v>
      </c>
      <c r="D75" s="358" t="s">
        <v>317</v>
      </c>
      <c r="E75" s="358"/>
      <c r="F75" s="358"/>
      <c r="G75" s="358"/>
    </row>
    <row r="76" spans="1:7" ht="13.8" x14ac:dyDescent="0.3">
      <c r="A76" s="358" t="s">
        <v>2053</v>
      </c>
      <c r="B76" s="358" t="s">
        <v>2505</v>
      </c>
      <c r="C76" s="358" t="s">
        <v>2470</v>
      </c>
      <c r="D76" s="358" t="s">
        <v>317</v>
      </c>
      <c r="E76" s="358" t="s">
        <v>661</v>
      </c>
      <c r="F76" s="358" t="s">
        <v>2312</v>
      </c>
      <c r="G76" s="358" t="s">
        <v>2465</v>
      </c>
    </row>
    <row r="77" spans="1:7" ht="13.8" x14ac:dyDescent="0.3">
      <c r="A77" s="358" t="s">
        <v>2052</v>
      </c>
      <c r="B77" s="358" t="s">
        <v>2505</v>
      </c>
      <c r="C77" s="358" t="s">
        <v>2470</v>
      </c>
      <c r="D77" s="358" t="s">
        <v>317</v>
      </c>
      <c r="E77" s="358" t="s">
        <v>2303</v>
      </c>
      <c r="F77" s="358" t="s">
        <v>2472</v>
      </c>
      <c r="G77" s="358" t="s">
        <v>2473</v>
      </c>
    </row>
    <row r="78" spans="1:7" ht="13.8" x14ac:dyDescent="0.3">
      <c r="A78" s="358" t="s">
        <v>647</v>
      </c>
      <c r="B78" s="358" t="s">
        <v>2505</v>
      </c>
      <c r="C78" s="358" t="s">
        <v>2479</v>
      </c>
      <c r="D78" s="358"/>
      <c r="E78" s="358"/>
      <c r="F78" s="358"/>
      <c r="G78" s="358"/>
    </row>
    <row r="79" spans="1:7" ht="13.8" x14ac:dyDescent="0.3">
      <c r="A79" s="358" t="s">
        <v>648</v>
      </c>
      <c r="B79" s="358" t="s">
        <v>2505</v>
      </c>
      <c r="C79" s="358" t="s">
        <v>2479</v>
      </c>
      <c r="D79" s="358" t="s">
        <v>317</v>
      </c>
      <c r="E79" s="358"/>
      <c r="F79" s="358"/>
      <c r="G79" s="358"/>
    </row>
    <row r="80" spans="1:7" ht="13.8" x14ac:dyDescent="0.3">
      <c r="A80" s="358" t="s">
        <v>2078</v>
      </c>
      <c r="B80" s="358" t="s">
        <v>2505</v>
      </c>
      <c r="C80" s="358" t="s">
        <v>2479</v>
      </c>
      <c r="D80" s="358" t="s">
        <v>317</v>
      </c>
      <c r="E80" s="358" t="s">
        <v>2303</v>
      </c>
      <c r="F80" s="358" t="s">
        <v>2472</v>
      </c>
      <c r="G80" s="358" t="s">
        <v>2473</v>
      </c>
    </row>
    <row r="81" spans="1:7" ht="13.8" x14ac:dyDescent="0.3">
      <c r="A81" s="358" t="s">
        <v>2081</v>
      </c>
      <c r="B81" s="358" t="s">
        <v>2505</v>
      </c>
      <c r="C81" s="358" t="s">
        <v>2479</v>
      </c>
      <c r="D81" s="358" t="s">
        <v>317</v>
      </c>
      <c r="E81" s="358" t="s">
        <v>2334</v>
      </c>
      <c r="F81" s="358" t="s">
        <v>2323</v>
      </c>
      <c r="G81" s="358" t="s">
        <v>2335</v>
      </c>
    </row>
    <row r="82" spans="1:7" ht="13.8" x14ac:dyDescent="0.3">
      <c r="A82" s="358" t="s">
        <v>2080</v>
      </c>
      <c r="B82" s="358" t="s">
        <v>2505</v>
      </c>
      <c r="C82" s="358" t="s">
        <v>2479</v>
      </c>
      <c r="D82" s="358" t="s">
        <v>317</v>
      </c>
      <c r="E82" s="358" t="s">
        <v>2320</v>
      </c>
      <c r="F82" s="358" t="s">
        <v>2318</v>
      </c>
      <c r="G82" s="358" t="s">
        <v>2321</v>
      </c>
    </row>
    <row r="83" spans="1:7" ht="13.8" x14ac:dyDescent="0.3">
      <c r="A83" s="358" t="s">
        <v>2079</v>
      </c>
      <c r="B83" s="358" t="s">
        <v>2505</v>
      </c>
      <c r="C83" s="358" t="s">
        <v>2479</v>
      </c>
      <c r="D83" s="358" t="s">
        <v>317</v>
      </c>
      <c r="E83" s="358" t="s">
        <v>2326</v>
      </c>
      <c r="F83" s="358" t="s">
        <v>2327</v>
      </c>
      <c r="G83" s="358" t="s">
        <v>2328</v>
      </c>
    </row>
    <row r="84" spans="1:7" ht="13.8" x14ac:dyDescent="0.3">
      <c r="A84" s="358" t="s">
        <v>932</v>
      </c>
      <c r="B84" s="358" t="s">
        <v>2505</v>
      </c>
      <c r="C84" s="358" t="s">
        <v>2479</v>
      </c>
      <c r="D84" s="358" t="s">
        <v>317</v>
      </c>
      <c r="E84" s="358"/>
      <c r="F84" s="358"/>
      <c r="G84" s="358"/>
    </row>
    <row r="85" spans="1:7" ht="13.8" x14ac:dyDescent="0.3">
      <c r="A85" s="358" t="s">
        <v>2065</v>
      </c>
      <c r="B85" s="358" t="s">
        <v>2505</v>
      </c>
      <c r="C85" s="358" t="s">
        <v>2479</v>
      </c>
      <c r="D85" s="358" t="s">
        <v>317</v>
      </c>
      <c r="E85" s="358" t="s">
        <v>2378</v>
      </c>
      <c r="F85" s="358" t="s">
        <v>2315</v>
      </c>
      <c r="G85" s="358" t="s">
        <v>2445</v>
      </c>
    </row>
    <row r="86" spans="1:7" ht="13.8" x14ac:dyDescent="0.3">
      <c r="A86" s="358" t="s">
        <v>2066</v>
      </c>
      <c r="B86" s="358" t="s">
        <v>2505</v>
      </c>
      <c r="C86" s="358" t="s">
        <v>2479</v>
      </c>
      <c r="D86" s="358" t="s">
        <v>317</v>
      </c>
      <c r="E86" s="358" t="s">
        <v>3068</v>
      </c>
      <c r="F86" s="358" t="s">
        <v>2312</v>
      </c>
      <c r="G86" s="358" t="s">
        <v>2465</v>
      </c>
    </row>
    <row r="87" spans="1:7" ht="13.8" x14ac:dyDescent="0.3">
      <c r="A87" s="358" t="s">
        <v>2067</v>
      </c>
      <c r="B87" s="358" t="s">
        <v>2505</v>
      </c>
      <c r="C87" s="358" t="s">
        <v>2479</v>
      </c>
      <c r="D87" s="358" t="s">
        <v>317</v>
      </c>
      <c r="E87" s="358" t="s">
        <v>3067</v>
      </c>
      <c r="F87" s="358" t="s">
        <v>2312</v>
      </c>
      <c r="G87" s="358" t="s">
        <v>2465</v>
      </c>
    </row>
    <row r="88" spans="1:7" ht="13.8" x14ac:dyDescent="0.3">
      <c r="A88" s="358" t="s">
        <v>2068</v>
      </c>
      <c r="B88" s="358" t="s">
        <v>2505</v>
      </c>
      <c r="C88" s="358" t="s">
        <v>2479</v>
      </c>
      <c r="D88" s="358" t="s">
        <v>317</v>
      </c>
      <c r="E88" s="358" t="s">
        <v>3049</v>
      </c>
      <c r="F88" s="358" t="s">
        <v>2312</v>
      </c>
      <c r="G88" s="358" t="s">
        <v>2465</v>
      </c>
    </row>
    <row r="89" spans="1:7" ht="13.8" x14ac:dyDescent="0.3">
      <c r="A89" s="358" t="s">
        <v>2069</v>
      </c>
      <c r="B89" s="358" t="s">
        <v>2505</v>
      </c>
      <c r="C89" s="358" t="s">
        <v>2479</v>
      </c>
      <c r="D89" s="358" t="s">
        <v>317</v>
      </c>
      <c r="E89" s="358" t="s">
        <v>3069</v>
      </c>
      <c r="F89" s="358" t="s">
        <v>2312</v>
      </c>
      <c r="G89" s="358" t="s">
        <v>2465</v>
      </c>
    </row>
    <row r="90" spans="1:7" ht="13.8" x14ac:dyDescent="0.3">
      <c r="A90" s="358" t="s">
        <v>2070</v>
      </c>
      <c r="B90" s="358" t="s">
        <v>2505</v>
      </c>
      <c r="C90" s="358" t="s">
        <v>2479</v>
      </c>
      <c r="D90" s="358" t="s">
        <v>317</v>
      </c>
      <c r="E90" s="358" t="s">
        <v>3056</v>
      </c>
      <c r="F90" s="358" t="s">
        <v>2312</v>
      </c>
      <c r="G90" s="358" t="s">
        <v>2465</v>
      </c>
    </row>
    <row r="91" spans="1:7" ht="13.8" x14ac:dyDescent="0.3">
      <c r="A91" s="358" t="s">
        <v>2071</v>
      </c>
      <c r="B91" s="358" t="s">
        <v>2505</v>
      </c>
      <c r="C91" s="358" t="s">
        <v>2479</v>
      </c>
      <c r="D91" s="358" t="s">
        <v>317</v>
      </c>
      <c r="E91" s="358" t="s">
        <v>3060</v>
      </c>
      <c r="F91" s="358" t="s">
        <v>2312</v>
      </c>
      <c r="G91" s="358" t="s">
        <v>2465</v>
      </c>
    </row>
    <row r="92" spans="1:7" ht="13.8" x14ac:dyDescent="0.3">
      <c r="A92" s="358" t="s">
        <v>2072</v>
      </c>
      <c r="B92" s="358" t="s">
        <v>2505</v>
      </c>
      <c r="C92" s="358" t="s">
        <v>2479</v>
      </c>
      <c r="D92" s="358" t="s">
        <v>317</v>
      </c>
      <c r="E92" s="358" t="s">
        <v>3061</v>
      </c>
      <c r="F92" s="358" t="s">
        <v>2312</v>
      </c>
      <c r="G92" s="358" t="s">
        <v>2465</v>
      </c>
    </row>
    <row r="93" spans="1:7" ht="13.8" x14ac:dyDescent="0.3">
      <c r="A93" s="358" t="s">
        <v>2073</v>
      </c>
      <c r="B93" s="358" t="s">
        <v>2505</v>
      </c>
      <c r="C93" s="358" t="s">
        <v>2479</v>
      </c>
      <c r="D93" s="358" t="s">
        <v>317</v>
      </c>
      <c r="E93" s="358" t="s">
        <v>3062</v>
      </c>
      <c r="F93" s="358" t="s">
        <v>2312</v>
      </c>
      <c r="G93" s="358" t="s">
        <v>2465</v>
      </c>
    </row>
    <row r="94" spans="1:7" ht="13.8" x14ac:dyDescent="0.3">
      <c r="A94" s="358" t="s">
        <v>2074</v>
      </c>
      <c r="B94" s="358" t="s">
        <v>2505</v>
      </c>
      <c r="C94" s="358" t="s">
        <v>2479</v>
      </c>
      <c r="D94" s="358" t="s">
        <v>317</v>
      </c>
      <c r="E94" s="358" t="s">
        <v>3063</v>
      </c>
      <c r="F94" s="358" t="s">
        <v>2312</v>
      </c>
      <c r="G94" s="358" t="s">
        <v>2465</v>
      </c>
    </row>
    <row r="95" spans="1:7" ht="13.8" x14ac:dyDescent="0.3">
      <c r="A95" s="358" t="s">
        <v>2075</v>
      </c>
      <c r="B95" s="358" t="s">
        <v>2505</v>
      </c>
      <c r="C95" s="358" t="s">
        <v>2479</v>
      </c>
      <c r="D95" s="358" t="s">
        <v>317</v>
      </c>
      <c r="E95" s="358" t="s">
        <v>3064</v>
      </c>
      <c r="F95" s="358" t="s">
        <v>2312</v>
      </c>
      <c r="G95" s="358" t="s">
        <v>2465</v>
      </c>
    </row>
    <row r="96" spans="1:7" ht="13.8" x14ac:dyDescent="0.3">
      <c r="A96" s="358" t="s">
        <v>2076</v>
      </c>
      <c r="B96" s="358" t="s">
        <v>2505</v>
      </c>
      <c r="C96" s="358" t="s">
        <v>2479</v>
      </c>
      <c r="D96" s="358" t="s">
        <v>317</v>
      </c>
      <c r="E96" s="358" t="s">
        <v>3065</v>
      </c>
      <c r="F96" s="358" t="s">
        <v>2312</v>
      </c>
      <c r="G96" s="358" t="s">
        <v>2465</v>
      </c>
    </row>
    <row r="97" spans="1:7" ht="13.8" x14ac:dyDescent="0.3">
      <c r="A97" s="358" t="s">
        <v>2077</v>
      </c>
      <c r="B97" s="358" t="s">
        <v>2505</v>
      </c>
      <c r="C97" s="358" t="s">
        <v>2479</v>
      </c>
      <c r="D97" s="358" t="s">
        <v>317</v>
      </c>
      <c r="E97" s="358" t="s">
        <v>3066</v>
      </c>
      <c r="F97" s="358" t="s">
        <v>2312</v>
      </c>
      <c r="G97" s="358" t="s">
        <v>2465</v>
      </c>
    </row>
    <row r="98" spans="1:7" ht="13.8" x14ac:dyDescent="0.3">
      <c r="A98" s="358" t="s">
        <v>2064</v>
      </c>
      <c r="B98" s="358" t="s">
        <v>2505</v>
      </c>
      <c r="C98" s="358" t="s">
        <v>2479</v>
      </c>
      <c r="D98" s="358" t="s">
        <v>317</v>
      </c>
      <c r="E98" s="358" t="s">
        <v>2303</v>
      </c>
      <c r="F98" s="358" t="s">
        <v>2472</v>
      </c>
      <c r="G98" s="358" t="s">
        <v>2473</v>
      </c>
    </row>
    <row r="99" spans="1:7" ht="13.8" x14ac:dyDescent="0.3">
      <c r="A99" s="358" t="s">
        <v>649</v>
      </c>
      <c r="B99" s="358" t="s">
        <v>2505</v>
      </c>
      <c r="C99" s="358" t="s">
        <v>2480</v>
      </c>
      <c r="D99" s="358"/>
      <c r="E99" s="358"/>
      <c r="F99" s="358"/>
      <c r="G99" s="358"/>
    </row>
    <row r="100" spans="1:7" ht="13.8" x14ac:dyDescent="0.3">
      <c r="A100" s="358" t="s">
        <v>650</v>
      </c>
      <c r="B100" s="358" t="s">
        <v>2505</v>
      </c>
      <c r="C100" s="358" t="s">
        <v>2480</v>
      </c>
      <c r="D100" s="358" t="s">
        <v>317</v>
      </c>
      <c r="E100" s="358"/>
      <c r="F100" s="358"/>
      <c r="G100" s="358"/>
    </row>
    <row r="101" spans="1:7" ht="13.8" x14ac:dyDescent="0.3">
      <c r="A101" s="358" t="s">
        <v>2096</v>
      </c>
      <c r="B101" s="358" t="s">
        <v>2505</v>
      </c>
      <c r="C101" s="358" t="s">
        <v>2480</v>
      </c>
      <c r="D101" s="358" t="s">
        <v>317</v>
      </c>
      <c r="E101" s="358" t="s">
        <v>2303</v>
      </c>
      <c r="F101" s="358" t="s">
        <v>2472</v>
      </c>
      <c r="G101" s="358" t="s">
        <v>2473</v>
      </c>
    </row>
    <row r="102" spans="1:7" ht="13.8" x14ac:dyDescent="0.3">
      <c r="A102" s="358" t="s">
        <v>2099</v>
      </c>
      <c r="B102" s="358" t="s">
        <v>2505</v>
      </c>
      <c r="C102" s="358" t="s">
        <v>2480</v>
      </c>
      <c r="D102" s="358" t="s">
        <v>317</v>
      </c>
      <c r="E102" s="358" t="s">
        <v>2334</v>
      </c>
      <c r="F102" s="358" t="s">
        <v>2323</v>
      </c>
      <c r="G102" s="358" t="s">
        <v>2335</v>
      </c>
    </row>
    <row r="103" spans="1:7" ht="13.8" x14ac:dyDescent="0.3">
      <c r="A103" s="358" t="s">
        <v>2098</v>
      </c>
      <c r="B103" s="358" t="s">
        <v>2505</v>
      </c>
      <c r="C103" s="358" t="s">
        <v>2480</v>
      </c>
      <c r="D103" s="358" t="s">
        <v>317</v>
      </c>
      <c r="E103" s="358" t="s">
        <v>2320</v>
      </c>
      <c r="F103" s="358" t="s">
        <v>2318</v>
      </c>
      <c r="G103" s="358" t="s">
        <v>2321</v>
      </c>
    </row>
    <row r="104" spans="1:7" ht="13.8" x14ac:dyDescent="0.3">
      <c r="A104" s="358" t="s">
        <v>2097</v>
      </c>
      <c r="B104" s="358" t="s">
        <v>2505</v>
      </c>
      <c r="C104" s="358" t="s">
        <v>2480</v>
      </c>
      <c r="D104" s="358" t="s">
        <v>317</v>
      </c>
      <c r="E104" s="358" t="s">
        <v>2326</v>
      </c>
      <c r="F104" s="358" t="s">
        <v>2327</v>
      </c>
      <c r="G104" s="358" t="s">
        <v>2328</v>
      </c>
    </row>
    <row r="105" spans="1:7" ht="13.8" x14ac:dyDescent="0.3">
      <c r="A105" s="358" t="s">
        <v>937</v>
      </c>
      <c r="B105" s="358" t="s">
        <v>2505</v>
      </c>
      <c r="C105" s="358" t="s">
        <v>2480</v>
      </c>
      <c r="D105" s="358" t="s">
        <v>317</v>
      </c>
      <c r="E105" s="358"/>
      <c r="F105" s="358"/>
      <c r="G105" s="358"/>
    </row>
    <row r="106" spans="1:7" ht="13.8" x14ac:dyDescent="0.3">
      <c r="A106" s="358" t="s">
        <v>2083</v>
      </c>
      <c r="B106" s="358" t="s">
        <v>2505</v>
      </c>
      <c r="C106" s="358" t="s">
        <v>2480</v>
      </c>
      <c r="D106" s="358" t="s">
        <v>317</v>
      </c>
      <c r="E106" s="358" t="s">
        <v>2378</v>
      </c>
      <c r="F106" s="358" t="s">
        <v>2315</v>
      </c>
      <c r="G106" s="358" t="s">
        <v>2445</v>
      </c>
    </row>
    <row r="107" spans="1:7" ht="13.8" x14ac:dyDescent="0.3">
      <c r="A107" s="358" t="s">
        <v>2084</v>
      </c>
      <c r="B107" s="358" t="s">
        <v>2505</v>
      </c>
      <c r="C107" s="358" t="s">
        <v>2480</v>
      </c>
      <c r="D107" s="358" t="s">
        <v>317</v>
      </c>
      <c r="E107" s="358" t="s">
        <v>3068</v>
      </c>
      <c r="F107" s="358" t="s">
        <v>2312</v>
      </c>
      <c r="G107" s="358" t="s">
        <v>2465</v>
      </c>
    </row>
    <row r="108" spans="1:7" ht="13.8" x14ac:dyDescent="0.3">
      <c r="A108" s="358" t="s">
        <v>2085</v>
      </c>
      <c r="B108" s="358" t="s">
        <v>2505</v>
      </c>
      <c r="C108" s="358" t="s">
        <v>2480</v>
      </c>
      <c r="D108" s="358" t="s">
        <v>317</v>
      </c>
      <c r="E108" s="358" t="s">
        <v>3067</v>
      </c>
      <c r="F108" s="358" t="s">
        <v>2312</v>
      </c>
      <c r="G108" s="358" t="s">
        <v>2465</v>
      </c>
    </row>
    <row r="109" spans="1:7" ht="13.8" x14ac:dyDescent="0.3">
      <c r="A109" s="358" t="s">
        <v>2086</v>
      </c>
      <c r="B109" s="358" t="s">
        <v>2505</v>
      </c>
      <c r="C109" s="358" t="s">
        <v>2480</v>
      </c>
      <c r="D109" s="358" t="s">
        <v>317</v>
      </c>
      <c r="E109" s="358" t="s">
        <v>3049</v>
      </c>
      <c r="F109" s="358" t="s">
        <v>2312</v>
      </c>
      <c r="G109" s="358" t="s">
        <v>2465</v>
      </c>
    </row>
    <row r="110" spans="1:7" ht="13.8" x14ac:dyDescent="0.3">
      <c r="A110" s="358" t="s">
        <v>2087</v>
      </c>
      <c r="B110" s="358" t="s">
        <v>2505</v>
      </c>
      <c r="C110" s="358" t="s">
        <v>2480</v>
      </c>
      <c r="D110" s="358" t="s">
        <v>317</v>
      </c>
      <c r="E110" s="358" t="s">
        <v>3069</v>
      </c>
      <c r="F110" s="358" t="s">
        <v>2312</v>
      </c>
      <c r="G110" s="358" t="s">
        <v>2465</v>
      </c>
    </row>
    <row r="111" spans="1:7" ht="13.8" x14ac:dyDescent="0.3">
      <c r="A111" s="358" t="s">
        <v>2088</v>
      </c>
      <c r="B111" s="358" t="s">
        <v>2505</v>
      </c>
      <c r="C111" s="358" t="s">
        <v>2480</v>
      </c>
      <c r="D111" s="358" t="s">
        <v>317</v>
      </c>
      <c r="E111" s="358" t="s">
        <v>3056</v>
      </c>
      <c r="F111" s="358" t="s">
        <v>2312</v>
      </c>
      <c r="G111" s="358" t="s">
        <v>2465</v>
      </c>
    </row>
    <row r="112" spans="1:7" ht="13.8" x14ac:dyDescent="0.3">
      <c r="A112" s="358" t="s">
        <v>2089</v>
      </c>
      <c r="B112" s="358" t="s">
        <v>2505</v>
      </c>
      <c r="C112" s="358" t="s">
        <v>2480</v>
      </c>
      <c r="D112" s="358" t="s">
        <v>317</v>
      </c>
      <c r="E112" s="358" t="s">
        <v>3060</v>
      </c>
      <c r="F112" s="358" t="s">
        <v>2312</v>
      </c>
      <c r="G112" s="358" t="s">
        <v>2465</v>
      </c>
    </row>
    <row r="113" spans="1:7" ht="13.8" x14ac:dyDescent="0.3">
      <c r="A113" s="358" t="s">
        <v>2090</v>
      </c>
      <c r="B113" s="358" t="s">
        <v>2505</v>
      </c>
      <c r="C113" s="358" t="s">
        <v>2480</v>
      </c>
      <c r="D113" s="358" t="s">
        <v>317</v>
      </c>
      <c r="E113" s="358" t="s">
        <v>3061</v>
      </c>
      <c r="F113" s="358" t="s">
        <v>2312</v>
      </c>
      <c r="G113" s="358" t="s">
        <v>2465</v>
      </c>
    </row>
    <row r="114" spans="1:7" ht="13.8" x14ac:dyDescent="0.3">
      <c r="A114" s="358" t="s">
        <v>2091</v>
      </c>
      <c r="B114" s="358" t="s">
        <v>2505</v>
      </c>
      <c r="C114" s="358" t="s">
        <v>2480</v>
      </c>
      <c r="D114" s="358" t="s">
        <v>317</v>
      </c>
      <c r="E114" s="358" t="s">
        <v>3062</v>
      </c>
      <c r="F114" s="358" t="s">
        <v>2312</v>
      </c>
      <c r="G114" s="358" t="s">
        <v>2465</v>
      </c>
    </row>
    <row r="115" spans="1:7" ht="13.8" x14ac:dyDescent="0.3">
      <c r="A115" s="358" t="s">
        <v>2092</v>
      </c>
      <c r="B115" s="358" t="s">
        <v>2505</v>
      </c>
      <c r="C115" s="358" t="s">
        <v>2480</v>
      </c>
      <c r="D115" s="358" t="s">
        <v>317</v>
      </c>
      <c r="E115" s="358" t="s">
        <v>3063</v>
      </c>
      <c r="F115" s="358" t="s">
        <v>2312</v>
      </c>
      <c r="G115" s="358" t="s">
        <v>2465</v>
      </c>
    </row>
    <row r="116" spans="1:7" ht="13.8" x14ac:dyDescent="0.3">
      <c r="A116" s="358" t="s">
        <v>2093</v>
      </c>
      <c r="B116" s="358" t="s">
        <v>2505</v>
      </c>
      <c r="C116" s="358" t="s">
        <v>2480</v>
      </c>
      <c r="D116" s="358" t="s">
        <v>317</v>
      </c>
      <c r="E116" s="358" t="s">
        <v>3064</v>
      </c>
      <c r="F116" s="358" t="s">
        <v>2312</v>
      </c>
      <c r="G116" s="358" t="s">
        <v>2465</v>
      </c>
    </row>
    <row r="117" spans="1:7" ht="13.8" x14ac:dyDescent="0.3">
      <c r="A117" s="358" t="s">
        <v>2094</v>
      </c>
      <c r="B117" s="358" t="s">
        <v>2505</v>
      </c>
      <c r="C117" s="358" t="s">
        <v>2480</v>
      </c>
      <c r="D117" s="358" t="s">
        <v>317</v>
      </c>
      <c r="E117" s="358" t="s">
        <v>3065</v>
      </c>
      <c r="F117" s="358" t="s">
        <v>2312</v>
      </c>
      <c r="G117" s="358" t="s">
        <v>2465</v>
      </c>
    </row>
    <row r="118" spans="1:7" ht="13.8" x14ac:dyDescent="0.3">
      <c r="A118" s="358" t="s">
        <v>2095</v>
      </c>
      <c r="B118" s="358" t="s">
        <v>2505</v>
      </c>
      <c r="C118" s="358" t="s">
        <v>2480</v>
      </c>
      <c r="D118" s="358" t="s">
        <v>317</v>
      </c>
      <c r="E118" s="358" t="s">
        <v>3066</v>
      </c>
      <c r="F118" s="358" t="s">
        <v>2312</v>
      </c>
      <c r="G118" s="358" t="s">
        <v>2465</v>
      </c>
    </row>
    <row r="119" spans="1:7" ht="13.8" x14ac:dyDescent="0.3">
      <c r="A119" s="358" t="s">
        <v>2082</v>
      </c>
      <c r="B119" s="358" t="s">
        <v>2505</v>
      </c>
      <c r="C119" s="358" t="s">
        <v>2480</v>
      </c>
      <c r="D119" s="358" t="s">
        <v>317</v>
      </c>
      <c r="E119" s="358" t="s">
        <v>2303</v>
      </c>
      <c r="F119" s="358" t="s">
        <v>2472</v>
      </c>
      <c r="G119" s="358" t="s">
        <v>2473</v>
      </c>
    </row>
    <row r="120" spans="1:7" ht="13.8" x14ac:dyDescent="0.3">
      <c r="A120" s="358" t="s">
        <v>2100</v>
      </c>
      <c r="B120" s="358" t="s">
        <v>2505</v>
      </c>
      <c r="C120" s="358" t="s">
        <v>974</v>
      </c>
      <c r="D120" s="358"/>
      <c r="E120" s="358"/>
      <c r="F120" s="358"/>
      <c r="G120" s="358"/>
    </row>
    <row r="121" spans="1:7" ht="13.8" x14ac:dyDescent="0.3">
      <c r="A121" s="358" t="s">
        <v>2101</v>
      </c>
      <c r="B121" s="358" t="s">
        <v>2505</v>
      </c>
      <c r="C121" s="358" t="s">
        <v>974</v>
      </c>
      <c r="D121" s="358" t="s">
        <v>2506</v>
      </c>
      <c r="E121" s="358"/>
      <c r="F121" s="358"/>
      <c r="G121" s="358"/>
    </row>
    <row r="122" spans="1:7" ht="13.8" x14ac:dyDescent="0.3">
      <c r="A122" s="358" t="s">
        <v>2102</v>
      </c>
      <c r="B122" s="358" t="s">
        <v>2505</v>
      </c>
      <c r="C122" s="358" t="s">
        <v>974</v>
      </c>
      <c r="D122" s="358" t="s">
        <v>2506</v>
      </c>
      <c r="E122" s="358" t="s">
        <v>2404</v>
      </c>
      <c r="F122" s="358" t="s">
        <v>2405</v>
      </c>
      <c r="G122" s="358" t="s">
        <v>2406</v>
      </c>
    </row>
    <row r="123" spans="1:7" ht="13.8" x14ac:dyDescent="0.3">
      <c r="A123" s="358" t="s">
        <v>2103</v>
      </c>
      <c r="B123" s="358" t="s">
        <v>2505</v>
      </c>
      <c r="C123" s="358" t="s">
        <v>974</v>
      </c>
      <c r="D123" s="358" t="s">
        <v>2506</v>
      </c>
      <c r="E123" s="358" t="s">
        <v>2390</v>
      </c>
      <c r="F123" s="358" t="s">
        <v>2323</v>
      </c>
      <c r="G123" s="358" t="s">
        <v>2482</v>
      </c>
    </row>
    <row r="124" spans="1:7" ht="13.8" x14ac:dyDescent="0.3">
      <c r="A124" s="358" t="s">
        <v>2104</v>
      </c>
      <c r="B124" s="358" t="s">
        <v>2505</v>
      </c>
      <c r="C124" s="358" t="s">
        <v>974</v>
      </c>
      <c r="D124" s="358" t="s">
        <v>2506</v>
      </c>
      <c r="E124" s="358" t="s">
        <v>2326</v>
      </c>
      <c r="F124" s="358" t="s">
        <v>2327</v>
      </c>
      <c r="G124" s="358" t="s">
        <v>2328</v>
      </c>
    </row>
    <row r="125" spans="1:7" ht="13.8" x14ac:dyDescent="0.3">
      <c r="A125" s="358" t="s">
        <v>2105</v>
      </c>
      <c r="B125" s="358" t="s">
        <v>2505</v>
      </c>
      <c r="C125" s="358" t="s">
        <v>974</v>
      </c>
      <c r="D125" s="358" t="s">
        <v>2506</v>
      </c>
      <c r="E125" s="358" t="s">
        <v>661</v>
      </c>
      <c r="F125" s="358" t="s">
        <v>2312</v>
      </c>
      <c r="G125" s="358" t="s">
        <v>2411</v>
      </c>
    </row>
    <row r="126" spans="1:7" ht="13.8" x14ac:dyDescent="0.3">
      <c r="A126" s="358" t="s">
        <v>2259</v>
      </c>
      <c r="B126" s="358" t="s">
        <v>2505</v>
      </c>
      <c r="C126" s="358" t="s">
        <v>974</v>
      </c>
      <c r="D126" s="358" t="s">
        <v>2488</v>
      </c>
      <c r="E126" s="358"/>
      <c r="F126" s="358"/>
      <c r="G126" s="358"/>
    </row>
    <row r="127" spans="1:7" ht="13.8" x14ac:dyDescent="0.3">
      <c r="A127" s="358" t="s">
        <v>2260</v>
      </c>
      <c r="B127" s="358" t="s">
        <v>2505</v>
      </c>
      <c r="C127" s="358" t="s">
        <v>974</v>
      </c>
      <c r="D127" s="358" t="s">
        <v>2488</v>
      </c>
      <c r="E127" s="358" t="s">
        <v>2404</v>
      </c>
      <c r="F127" s="358" t="s">
        <v>2405</v>
      </c>
      <c r="G127" s="358" t="s">
        <v>2406</v>
      </c>
    </row>
    <row r="128" spans="1:7" ht="13.8" x14ac:dyDescent="0.3">
      <c r="A128" s="358" t="s">
        <v>2261</v>
      </c>
      <c r="B128" s="358" t="s">
        <v>2505</v>
      </c>
      <c r="C128" s="358" t="s">
        <v>974</v>
      </c>
      <c r="D128" s="358" t="s">
        <v>2488</v>
      </c>
      <c r="E128" s="358" t="s">
        <v>2390</v>
      </c>
      <c r="F128" s="358" t="s">
        <v>2323</v>
      </c>
      <c r="G128" s="358" t="s">
        <v>2482</v>
      </c>
    </row>
    <row r="129" spans="1:7" ht="13.8" x14ac:dyDescent="0.3">
      <c r="A129" s="358" t="s">
        <v>2262</v>
      </c>
      <c r="B129" s="358" t="s">
        <v>2505</v>
      </c>
      <c r="C129" s="358" t="s">
        <v>974</v>
      </c>
      <c r="D129" s="358" t="s">
        <v>2488</v>
      </c>
      <c r="E129" s="358" t="s">
        <v>2326</v>
      </c>
      <c r="F129" s="358" t="s">
        <v>2327</v>
      </c>
      <c r="G129" s="358" t="s">
        <v>2328</v>
      </c>
    </row>
    <row r="130" spans="1:7" ht="13.8" x14ac:dyDescent="0.3">
      <c r="A130" s="358" t="s">
        <v>2263</v>
      </c>
      <c r="B130" s="358" t="s">
        <v>2505</v>
      </c>
      <c r="C130" s="358" t="s">
        <v>974</v>
      </c>
      <c r="D130" s="358" t="s">
        <v>2488</v>
      </c>
      <c r="E130" s="358" t="s">
        <v>661</v>
      </c>
      <c r="F130" s="358" t="s">
        <v>2312</v>
      </c>
      <c r="G130" s="358" t="s">
        <v>2411</v>
      </c>
    </row>
    <row r="131" spans="1:7" ht="13.8" x14ac:dyDescent="0.3">
      <c r="A131" s="358" t="s">
        <v>2264</v>
      </c>
      <c r="B131" s="358" t="s">
        <v>2505</v>
      </c>
      <c r="C131" s="358" t="s">
        <v>974</v>
      </c>
      <c r="D131" s="358" t="s">
        <v>2489</v>
      </c>
      <c r="E131" s="358"/>
      <c r="F131" s="358"/>
      <c r="G131" s="358"/>
    </row>
    <row r="132" spans="1:7" ht="13.8" x14ac:dyDescent="0.3">
      <c r="A132" s="358" t="s">
        <v>2265</v>
      </c>
      <c r="B132" s="358" t="s">
        <v>2505</v>
      </c>
      <c r="C132" s="358" t="s">
        <v>974</v>
      </c>
      <c r="D132" s="358" t="s">
        <v>2489</v>
      </c>
      <c r="E132" s="358" t="s">
        <v>2404</v>
      </c>
      <c r="F132" s="358" t="s">
        <v>2405</v>
      </c>
      <c r="G132" s="358" t="s">
        <v>2406</v>
      </c>
    </row>
    <row r="133" spans="1:7" ht="13.8" x14ac:dyDescent="0.3">
      <c r="A133" s="358" t="s">
        <v>2266</v>
      </c>
      <c r="B133" s="358" t="s">
        <v>2505</v>
      </c>
      <c r="C133" s="358" t="s">
        <v>974</v>
      </c>
      <c r="D133" s="358" t="s">
        <v>2489</v>
      </c>
      <c r="E133" s="358" t="s">
        <v>2390</v>
      </c>
      <c r="F133" s="358" t="s">
        <v>2323</v>
      </c>
      <c r="G133" s="358" t="s">
        <v>2482</v>
      </c>
    </row>
    <row r="134" spans="1:7" ht="13.8" x14ac:dyDescent="0.3">
      <c r="A134" s="358" t="s">
        <v>2267</v>
      </c>
      <c r="B134" s="358" t="s">
        <v>2505</v>
      </c>
      <c r="C134" s="358" t="s">
        <v>974</v>
      </c>
      <c r="D134" s="358" t="s">
        <v>2489</v>
      </c>
      <c r="E134" s="358" t="s">
        <v>2326</v>
      </c>
      <c r="F134" s="358" t="s">
        <v>2327</v>
      </c>
      <c r="G134" s="358" t="s">
        <v>2328</v>
      </c>
    </row>
    <row r="135" spans="1:7" ht="13.8" x14ac:dyDescent="0.3">
      <c r="A135" s="358" t="s">
        <v>2268</v>
      </c>
      <c r="B135" s="358" t="s">
        <v>2505</v>
      </c>
      <c r="C135" s="358" t="s">
        <v>974</v>
      </c>
      <c r="D135" s="358" t="s">
        <v>2489</v>
      </c>
      <c r="E135" s="358" t="s">
        <v>661</v>
      </c>
      <c r="F135" s="358" t="s">
        <v>2312</v>
      </c>
      <c r="G135" s="358" t="s">
        <v>2411</v>
      </c>
    </row>
    <row r="136" spans="1:7" ht="13.8" x14ac:dyDescent="0.3">
      <c r="A136" s="358" t="s">
        <v>2269</v>
      </c>
      <c r="B136" s="358" t="s">
        <v>2505</v>
      </c>
      <c r="C136" s="358" t="s">
        <v>974</v>
      </c>
      <c r="D136" s="358" t="s">
        <v>2609</v>
      </c>
      <c r="E136" s="358"/>
      <c r="F136" s="358"/>
      <c r="G136" s="358"/>
    </row>
    <row r="137" spans="1:7" ht="13.8" x14ac:dyDescent="0.3">
      <c r="A137" s="358" t="s">
        <v>2270</v>
      </c>
      <c r="B137" s="358" t="s">
        <v>2505</v>
      </c>
      <c r="C137" s="358" t="s">
        <v>974</v>
      </c>
      <c r="D137" s="358" t="s">
        <v>2609</v>
      </c>
      <c r="E137" s="358" t="s">
        <v>2404</v>
      </c>
      <c r="F137" s="358" t="s">
        <v>2405</v>
      </c>
      <c r="G137" s="358" t="s">
        <v>2406</v>
      </c>
    </row>
    <row r="138" spans="1:7" ht="13.8" x14ac:dyDescent="0.3">
      <c r="A138" s="358" t="s">
        <v>2271</v>
      </c>
      <c r="B138" s="358" t="s">
        <v>2505</v>
      </c>
      <c r="C138" s="358" t="s">
        <v>974</v>
      </c>
      <c r="D138" s="358" t="s">
        <v>2609</v>
      </c>
      <c r="E138" s="358" t="s">
        <v>2390</v>
      </c>
      <c r="F138" s="358" t="s">
        <v>2323</v>
      </c>
      <c r="G138" s="358" t="s">
        <v>2482</v>
      </c>
    </row>
    <row r="139" spans="1:7" ht="13.8" x14ac:dyDescent="0.3">
      <c r="A139" s="358" t="s">
        <v>2272</v>
      </c>
      <c r="B139" s="358" t="s">
        <v>2505</v>
      </c>
      <c r="C139" s="358" t="s">
        <v>974</v>
      </c>
      <c r="D139" s="358" t="s">
        <v>2609</v>
      </c>
      <c r="E139" s="358" t="s">
        <v>2326</v>
      </c>
      <c r="F139" s="358" t="s">
        <v>2327</v>
      </c>
      <c r="G139" s="358" t="s">
        <v>2328</v>
      </c>
    </row>
    <row r="140" spans="1:7" ht="13.8" x14ac:dyDescent="0.3">
      <c r="A140" s="358" t="s">
        <v>2273</v>
      </c>
      <c r="B140" s="358" t="s">
        <v>2505</v>
      </c>
      <c r="C140" s="358" t="s">
        <v>974</v>
      </c>
      <c r="D140" s="358" t="s">
        <v>2609</v>
      </c>
      <c r="E140" s="358" t="s">
        <v>661</v>
      </c>
      <c r="F140" s="358" t="s">
        <v>2312</v>
      </c>
      <c r="G140" s="358" t="s">
        <v>2411</v>
      </c>
    </row>
    <row r="141" spans="1:7" ht="13.8" x14ac:dyDescent="0.3">
      <c r="A141" s="358" t="s">
        <v>2274</v>
      </c>
      <c r="B141" s="358" t="s">
        <v>2505</v>
      </c>
      <c r="C141" s="358" t="s">
        <v>974</v>
      </c>
      <c r="D141" s="358" t="s">
        <v>2610</v>
      </c>
      <c r="E141" s="358"/>
      <c r="F141" s="358"/>
      <c r="G141" s="358"/>
    </row>
    <row r="142" spans="1:7" ht="13.8" x14ac:dyDescent="0.3">
      <c r="A142" s="358" t="s">
        <v>2275</v>
      </c>
      <c r="B142" s="358" t="s">
        <v>2505</v>
      </c>
      <c r="C142" s="358" t="s">
        <v>974</v>
      </c>
      <c r="D142" s="358" t="s">
        <v>2610</v>
      </c>
      <c r="E142" s="358" t="s">
        <v>2404</v>
      </c>
      <c r="F142" s="358" t="s">
        <v>2405</v>
      </c>
      <c r="G142" s="358" t="s">
        <v>2406</v>
      </c>
    </row>
    <row r="143" spans="1:7" ht="13.8" x14ac:dyDescent="0.3">
      <c r="A143" s="358" t="s">
        <v>2276</v>
      </c>
      <c r="B143" s="358" t="s">
        <v>2505</v>
      </c>
      <c r="C143" s="358" t="s">
        <v>974</v>
      </c>
      <c r="D143" s="358" t="s">
        <v>2610</v>
      </c>
      <c r="E143" s="358" t="s">
        <v>2390</v>
      </c>
      <c r="F143" s="358" t="s">
        <v>2323</v>
      </c>
      <c r="G143" s="358" t="s">
        <v>2482</v>
      </c>
    </row>
    <row r="144" spans="1:7" ht="13.8" x14ac:dyDescent="0.3">
      <c r="A144" s="358" t="s">
        <v>2277</v>
      </c>
      <c r="B144" s="358" t="s">
        <v>2505</v>
      </c>
      <c r="C144" s="358" t="s">
        <v>974</v>
      </c>
      <c r="D144" s="358" t="s">
        <v>2610</v>
      </c>
      <c r="E144" s="358" t="s">
        <v>2326</v>
      </c>
      <c r="F144" s="358" t="s">
        <v>2327</v>
      </c>
      <c r="G144" s="358" t="s">
        <v>2328</v>
      </c>
    </row>
    <row r="145" spans="1:7" ht="13.8" x14ac:dyDescent="0.3">
      <c r="A145" s="358" t="s">
        <v>2278</v>
      </c>
      <c r="B145" s="358" t="s">
        <v>2505</v>
      </c>
      <c r="C145" s="358" t="s">
        <v>974</v>
      </c>
      <c r="D145" s="358" t="s">
        <v>2610</v>
      </c>
      <c r="E145" s="358" t="s">
        <v>661</v>
      </c>
      <c r="F145" s="358" t="s">
        <v>2312</v>
      </c>
      <c r="G145" s="358" t="s">
        <v>2411</v>
      </c>
    </row>
    <row r="146" spans="1:7" ht="13.8" x14ac:dyDescent="0.3">
      <c r="A146" s="358" t="s">
        <v>2279</v>
      </c>
      <c r="B146" s="358" t="s">
        <v>2505</v>
      </c>
      <c r="C146" s="358" t="s">
        <v>974</v>
      </c>
      <c r="D146" s="358" t="s">
        <v>2611</v>
      </c>
      <c r="E146" s="358"/>
      <c r="F146" s="358"/>
      <c r="G146" s="358"/>
    </row>
    <row r="147" spans="1:7" ht="13.8" x14ac:dyDescent="0.3">
      <c r="A147" s="358" t="s">
        <v>2280</v>
      </c>
      <c r="B147" s="358" t="s">
        <v>2505</v>
      </c>
      <c r="C147" s="358" t="s">
        <v>974</v>
      </c>
      <c r="D147" s="358" t="s">
        <v>2611</v>
      </c>
      <c r="E147" s="358" t="s">
        <v>2404</v>
      </c>
      <c r="F147" s="358" t="s">
        <v>2405</v>
      </c>
      <c r="G147" s="358" t="s">
        <v>2406</v>
      </c>
    </row>
    <row r="148" spans="1:7" ht="13.8" x14ac:dyDescent="0.3">
      <c r="A148" s="358" t="s">
        <v>2281</v>
      </c>
      <c r="B148" s="358" t="s">
        <v>2505</v>
      </c>
      <c r="C148" s="358" t="s">
        <v>974</v>
      </c>
      <c r="D148" s="358" t="s">
        <v>2611</v>
      </c>
      <c r="E148" s="358" t="s">
        <v>2390</v>
      </c>
      <c r="F148" s="358" t="s">
        <v>2323</v>
      </c>
      <c r="G148" s="358" t="s">
        <v>2482</v>
      </c>
    </row>
    <row r="149" spans="1:7" ht="13.8" x14ac:dyDescent="0.3">
      <c r="A149" s="358" t="s">
        <v>2282</v>
      </c>
      <c r="B149" s="358" t="s">
        <v>2505</v>
      </c>
      <c r="C149" s="358" t="s">
        <v>974</v>
      </c>
      <c r="D149" s="358" t="s">
        <v>2611</v>
      </c>
      <c r="E149" s="358" t="s">
        <v>2326</v>
      </c>
      <c r="F149" s="358" t="s">
        <v>2327</v>
      </c>
      <c r="G149" s="358" t="s">
        <v>2328</v>
      </c>
    </row>
    <row r="150" spans="1:7" ht="13.8" x14ac:dyDescent="0.3">
      <c r="A150" s="358" t="s">
        <v>2283</v>
      </c>
      <c r="B150" s="358" t="s">
        <v>2505</v>
      </c>
      <c r="C150" s="358" t="s">
        <v>974</v>
      </c>
      <c r="D150" s="358" t="s">
        <v>2611</v>
      </c>
      <c r="E150" s="358" t="s">
        <v>661</v>
      </c>
      <c r="F150" s="358" t="s">
        <v>2312</v>
      </c>
      <c r="G150" s="358" t="s">
        <v>2411</v>
      </c>
    </row>
    <row r="151" spans="1:7" ht="13.8" x14ac:dyDescent="0.3">
      <c r="A151" s="358" t="s">
        <v>2284</v>
      </c>
      <c r="B151" s="358" t="s">
        <v>2505</v>
      </c>
      <c r="C151" s="358" t="s">
        <v>974</v>
      </c>
      <c r="D151" s="358" t="s">
        <v>2612</v>
      </c>
      <c r="E151" s="358"/>
      <c r="F151" s="358"/>
      <c r="G151" s="358"/>
    </row>
    <row r="152" spans="1:7" ht="13.8" x14ac:dyDescent="0.3">
      <c r="A152" s="358" t="s">
        <v>2285</v>
      </c>
      <c r="B152" s="358" t="s">
        <v>2505</v>
      </c>
      <c r="C152" s="358" t="s">
        <v>974</v>
      </c>
      <c r="D152" s="358" t="s">
        <v>2612</v>
      </c>
      <c r="E152" s="358" t="s">
        <v>2404</v>
      </c>
      <c r="F152" s="358" t="s">
        <v>2405</v>
      </c>
      <c r="G152" s="358" t="s">
        <v>2406</v>
      </c>
    </row>
    <row r="153" spans="1:7" ht="13.8" x14ac:dyDescent="0.3">
      <c r="A153" s="358" t="s">
        <v>2286</v>
      </c>
      <c r="B153" s="358" t="s">
        <v>2505</v>
      </c>
      <c r="C153" s="358" t="s">
        <v>974</v>
      </c>
      <c r="D153" s="358" t="s">
        <v>2612</v>
      </c>
      <c r="E153" s="358" t="s">
        <v>661</v>
      </c>
      <c r="F153" s="358" t="s">
        <v>2312</v>
      </c>
      <c r="G153" s="358" t="s">
        <v>2411</v>
      </c>
    </row>
    <row r="154" spans="1:7" ht="13.8" x14ac:dyDescent="0.3">
      <c r="A154" s="358" t="s">
        <v>2287</v>
      </c>
      <c r="B154" s="358" t="s">
        <v>2505</v>
      </c>
      <c r="C154" s="358" t="s">
        <v>974</v>
      </c>
      <c r="D154" s="358" t="s">
        <v>2612</v>
      </c>
      <c r="E154" s="358" t="s">
        <v>2326</v>
      </c>
      <c r="F154" s="358" t="s">
        <v>2327</v>
      </c>
      <c r="G154" s="358" t="s">
        <v>2328</v>
      </c>
    </row>
    <row r="155" spans="1:7" ht="13.8" x14ac:dyDescent="0.3">
      <c r="A155" s="358" t="s">
        <v>2288</v>
      </c>
      <c r="B155" s="358" t="s">
        <v>2505</v>
      </c>
      <c r="C155" s="358" t="s">
        <v>974</v>
      </c>
      <c r="D155" s="358" t="s">
        <v>2612</v>
      </c>
      <c r="E155" s="358" t="s">
        <v>2334</v>
      </c>
      <c r="F155" s="358" t="s">
        <v>2323</v>
      </c>
      <c r="G155" s="358" t="s">
        <v>2409</v>
      </c>
    </row>
    <row r="156" spans="1:7" ht="13.8" x14ac:dyDescent="0.3">
      <c r="A156" s="358" t="s">
        <v>2289</v>
      </c>
      <c r="B156" s="358" t="s">
        <v>2505</v>
      </c>
      <c r="C156" s="358" t="s">
        <v>974</v>
      </c>
      <c r="D156" s="358" t="s">
        <v>2612</v>
      </c>
      <c r="E156" s="358" t="s">
        <v>2334</v>
      </c>
      <c r="F156" s="358" t="s">
        <v>2323</v>
      </c>
      <c r="G156" s="358" t="s">
        <v>2491</v>
      </c>
    </row>
    <row r="157" spans="1:7" ht="13.8" x14ac:dyDescent="0.3">
      <c r="A157" s="358" t="s">
        <v>2290</v>
      </c>
      <c r="B157" s="358" t="s">
        <v>2505</v>
      </c>
      <c r="C157" s="358" t="s">
        <v>974</v>
      </c>
      <c r="D157" s="358" t="s">
        <v>2612</v>
      </c>
      <c r="E157" s="358" t="s">
        <v>673</v>
      </c>
      <c r="F157" s="358" t="s">
        <v>2338</v>
      </c>
      <c r="G157" s="358" t="s">
        <v>2347</v>
      </c>
    </row>
    <row r="158" spans="1:7" ht="13.8" x14ac:dyDescent="0.3">
      <c r="A158" s="358" t="s">
        <v>2291</v>
      </c>
      <c r="B158" s="358" t="s">
        <v>2505</v>
      </c>
      <c r="C158" s="358" t="s">
        <v>974</v>
      </c>
      <c r="D158" s="358" t="s">
        <v>2612</v>
      </c>
      <c r="E158" s="358" t="s">
        <v>2349</v>
      </c>
      <c r="F158" s="358" t="s">
        <v>2407</v>
      </c>
      <c r="G158" s="358" t="s">
        <v>2408</v>
      </c>
    </row>
    <row r="159" spans="1:7" ht="13.8" x14ac:dyDescent="0.3">
      <c r="A159" s="358" t="s">
        <v>2292</v>
      </c>
      <c r="B159" s="358" t="s">
        <v>2505</v>
      </c>
      <c r="C159" s="358" t="s">
        <v>974</v>
      </c>
      <c r="D159" s="358" t="s">
        <v>3108</v>
      </c>
      <c r="E159" s="358"/>
      <c r="F159" s="358"/>
      <c r="G159" s="358"/>
    </row>
    <row r="160" spans="1:7" ht="13.8" x14ac:dyDescent="0.3">
      <c r="A160" s="358" t="s">
        <v>2293</v>
      </c>
      <c r="B160" s="358" t="s">
        <v>2505</v>
      </c>
      <c r="C160" s="358" t="s">
        <v>974</v>
      </c>
      <c r="D160" s="358" t="s">
        <v>3108</v>
      </c>
      <c r="E160" s="358" t="s">
        <v>2404</v>
      </c>
      <c r="F160" s="358" t="s">
        <v>2405</v>
      </c>
      <c r="G160" s="358" t="s">
        <v>2406</v>
      </c>
    </row>
    <row r="161" spans="1:7" ht="13.8" x14ac:dyDescent="0.3">
      <c r="A161" s="358" t="s">
        <v>2294</v>
      </c>
      <c r="B161" s="358" t="s">
        <v>2505</v>
      </c>
      <c r="C161" s="358" t="s">
        <v>974</v>
      </c>
      <c r="D161" s="358" t="s">
        <v>3108</v>
      </c>
      <c r="E161" s="358" t="s">
        <v>661</v>
      </c>
      <c r="F161" s="358" t="s">
        <v>2312</v>
      </c>
      <c r="G161" s="358" t="s">
        <v>2411</v>
      </c>
    </row>
    <row r="162" spans="1:7" ht="13.8" x14ac:dyDescent="0.3">
      <c r="A162" s="358" t="s">
        <v>2295</v>
      </c>
      <c r="B162" s="358" t="s">
        <v>2505</v>
      </c>
      <c r="C162" s="358" t="s">
        <v>974</v>
      </c>
      <c r="D162" s="358" t="s">
        <v>3108</v>
      </c>
      <c r="E162" s="358" t="s">
        <v>2326</v>
      </c>
      <c r="F162" s="358" t="s">
        <v>2327</v>
      </c>
      <c r="G162" s="358" t="s">
        <v>2328</v>
      </c>
    </row>
    <row r="163" spans="1:7" ht="13.8" x14ac:dyDescent="0.3">
      <c r="A163" s="358" t="s">
        <v>2296</v>
      </c>
      <c r="B163" s="358" t="s">
        <v>2505</v>
      </c>
      <c r="C163" s="358" t="s">
        <v>974</v>
      </c>
      <c r="D163" s="358" t="s">
        <v>3108</v>
      </c>
      <c r="E163" s="358" t="s">
        <v>2334</v>
      </c>
      <c r="F163" s="358" t="s">
        <v>2323</v>
      </c>
      <c r="G163" s="358" t="s">
        <v>2409</v>
      </c>
    </row>
    <row r="164" spans="1:7" ht="13.8" x14ac:dyDescent="0.3">
      <c r="A164" s="358" t="s">
        <v>2297</v>
      </c>
      <c r="B164" s="358" t="s">
        <v>2505</v>
      </c>
      <c r="C164" s="358" t="s">
        <v>974</v>
      </c>
      <c r="D164" s="358" t="s">
        <v>3108</v>
      </c>
      <c r="E164" s="358" t="s">
        <v>2334</v>
      </c>
      <c r="F164" s="358" t="s">
        <v>2323</v>
      </c>
      <c r="G164" s="358" t="s">
        <v>2491</v>
      </c>
    </row>
    <row r="165" spans="1:7" ht="13.8" x14ac:dyDescent="0.3">
      <c r="A165" s="358" t="s">
        <v>2298</v>
      </c>
      <c r="B165" s="358" t="s">
        <v>2505</v>
      </c>
      <c r="C165" s="358" t="s">
        <v>974</v>
      </c>
      <c r="D165" s="358" t="s">
        <v>3108</v>
      </c>
      <c r="E165" s="358" t="s">
        <v>673</v>
      </c>
      <c r="F165" s="358" t="s">
        <v>2338</v>
      </c>
      <c r="G165" s="358" t="s">
        <v>2347</v>
      </c>
    </row>
    <row r="166" spans="1:7" ht="13.8" x14ac:dyDescent="0.3">
      <c r="A166" s="358" t="s">
        <v>2299</v>
      </c>
      <c r="B166" s="358" t="s">
        <v>2505</v>
      </c>
      <c r="C166" s="358" t="s">
        <v>974</v>
      </c>
      <c r="D166" s="358" t="s">
        <v>3108</v>
      </c>
      <c r="E166" s="358" t="s">
        <v>2349</v>
      </c>
      <c r="F166" s="358" t="s">
        <v>2407</v>
      </c>
      <c r="G166" s="358" t="s">
        <v>2408</v>
      </c>
    </row>
    <row r="167" spans="1:7" ht="13.8" x14ac:dyDescent="0.3">
      <c r="A167" s="358" t="s">
        <v>601</v>
      </c>
      <c r="B167" s="358" t="s">
        <v>2462</v>
      </c>
      <c r="C167" s="358" t="s">
        <v>2463</v>
      </c>
      <c r="D167" s="358"/>
      <c r="E167" s="358"/>
      <c r="F167" s="358"/>
      <c r="G167" s="358"/>
    </row>
    <row r="168" spans="1:7" ht="13.8" x14ac:dyDescent="0.3">
      <c r="A168" s="358" t="s">
        <v>1641</v>
      </c>
      <c r="B168" s="358" t="s">
        <v>2462</v>
      </c>
      <c r="C168" s="358" t="s">
        <v>2463</v>
      </c>
      <c r="D168" s="358" t="s">
        <v>46</v>
      </c>
      <c r="E168" s="358"/>
      <c r="F168" s="358"/>
      <c r="G168" s="358"/>
    </row>
    <row r="169" spans="1:7" ht="13.8" x14ac:dyDescent="0.3">
      <c r="A169" s="358" t="s">
        <v>1642</v>
      </c>
      <c r="B169" s="358" t="s">
        <v>2462</v>
      </c>
      <c r="C169" s="358" t="s">
        <v>2463</v>
      </c>
      <c r="D169" s="358" t="s">
        <v>46</v>
      </c>
      <c r="E169" s="358" t="s">
        <v>2303</v>
      </c>
      <c r="F169" s="358" t="s">
        <v>2304</v>
      </c>
      <c r="G169" s="358" t="s">
        <v>2305</v>
      </c>
    </row>
    <row r="170" spans="1:7" ht="13.8" x14ac:dyDescent="0.3">
      <c r="A170" s="358" t="s">
        <v>1643</v>
      </c>
      <c r="B170" s="358" t="s">
        <v>2462</v>
      </c>
      <c r="C170" s="358" t="s">
        <v>2463</v>
      </c>
      <c r="D170" s="358" t="s">
        <v>46</v>
      </c>
      <c r="E170" s="358" t="s">
        <v>2306</v>
      </c>
      <c r="F170" s="358" t="s">
        <v>2304</v>
      </c>
      <c r="G170" s="358" t="s">
        <v>2307</v>
      </c>
    </row>
    <row r="171" spans="1:7" ht="13.8" x14ac:dyDescent="0.3">
      <c r="A171" s="358" t="s">
        <v>604</v>
      </c>
      <c r="B171" s="358" t="s">
        <v>2462</v>
      </c>
      <c r="C171" s="358" t="s">
        <v>2463</v>
      </c>
      <c r="D171" s="358" t="s">
        <v>46</v>
      </c>
      <c r="E171" s="358"/>
      <c r="F171" s="358"/>
      <c r="G171" s="358"/>
    </row>
    <row r="172" spans="1:7" ht="13.8" x14ac:dyDescent="0.3">
      <c r="A172" s="358" t="s">
        <v>1644</v>
      </c>
      <c r="B172" s="358" t="s">
        <v>2462</v>
      </c>
      <c r="C172" s="358" t="s">
        <v>2463</v>
      </c>
      <c r="D172" s="358" t="s">
        <v>46</v>
      </c>
      <c r="E172" s="358" t="s">
        <v>2341</v>
      </c>
      <c r="F172" s="358" t="s">
        <v>2342</v>
      </c>
      <c r="G172" s="358" t="s">
        <v>2343</v>
      </c>
    </row>
    <row r="173" spans="1:7" ht="13.8" x14ac:dyDescent="0.3">
      <c r="A173" s="358" t="s">
        <v>1645</v>
      </c>
      <c r="B173" s="358" t="s">
        <v>2462</v>
      </c>
      <c r="C173" s="358" t="s">
        <v>2463</v>
      </c>
      <c r="D173" s="358" t="s">
        <v>46</v>
      </c>
      <c r="E173" s="358" t="s">
        <v>812</v>
      </c>
      <c r="F173" s="358" t="s">
        <v>2362</v>
      </c>
      <c r="G173" s="358" t="s">
        <v>2363</v>
      </c>
    </row>
    <row r="174" spans="1:7" ht="13.8" x14ac:dyDescent="0.3">
      <c r="A174" s="358" t="s">
        <v>1646</v>
      </c>
      <c r="B174" s="358" t="s">
        <v>2462</v>
      </c>
      <c r="C174" s="358" t="s">
        <v>2463</v>
      </c>
      <c r="D174" s="358" t="s">
        <v>46</v>
      </c>
      <c r="E174" s="358" t="s">
        <v>2326</v>
      </c>
      <c r="F174" s="358" t="s">
        <v>2327</v>
      </c>
      <c r="G174" s="358" t="s">
        <v>2328</v>
      </c>
    </row>
    <row r="175" spans="1:7" ht="13.8" x14ac:dyDescent="0.3">
      <c r="A175" s="358" t="s">
        <v>1647</v>
      </c>
      <c r="B175" s="358" t="s">
        <v>2462</v>
      </c>
      <c r="C175" s="358" t="s">
        <v>2463</v>
      </c>
      <c r="D175" s="358" t="s">
        <v>46</v>
      </c>
      <c r="E175" s="358" t="s">
        <v>672</v>
      </c>
      <c r="F175" s="358" t="s">
        <v>2338</v>
      </c>
      <c r="G175" s="358" t="s">
        <v>2340</v>
      </c>
    </row>
    <row r="176" spans="1:7" ht="13.8" x14ac:dyDescent="0.3">
      <c r="A176" s="358" t="s">
        <v>1648</v>
      </c>
      <c r="B176" s="358" t="s">
        <v>2462</v>
      </c>
      <c r="C176" s="358" t="s">
        <v>2463</v>
      </c>
      <c r="D176" s="358" t="s">
        <v>46</v>
      </c>
      <c r="E176" s="358" t="s">
        <v>2364</v>
      </c>
      <c r="F176" s="358" t="s">
        <v>2365</v>
      </c>
      <c r="G176" s="358" t="s">
        <v>2366</v>
      </c>
    </row>
    <row r="177" spans="1:7" ht="13.8" x14ac:dyDescent="0.3">
      <c r="A177" s="358" t="s">
        <v>1649</v>
      </c>
      <c r="B177" s="358" t="s">
        <v>2462</v>
      </c>
      <c r="C177" s="358" t="s">
        <v>2463</v>
      </c>
      <c r="D177" s="358" t="s">
        <v>46</v>
      </c>
      <c r="E177" s="358" t="s">
        <v>673</v>
      </c>
      <c r="F177" s="358" t="s">
        <v>2338</v>
      </c>
      <c r="G177" s="358" t="s">
        <v>2339</v>
      </c>
    </row>
    <row r="178" spans="1:7" ht="13.8" x14ac:dyDescent="0.3">
      <c r="A178" s="358" t="s">
        <v>605</v>
      </c>
      <c r="B178" s="358" t="s">
        <v>2462</v>
      </c>
      <c r="C178" s="358" t="s">
        <v>2463</v>
      </c>
      <c r="D178" s="358" t="s">
        <v>46</v>
      </c>
      <c r="E178" s="358"/>
      <c r="F178" s="358"/>
      <c r="G178" s="358"/>
    </row>
    <row r="179" spans="1:7" ht="13.8" x14ac:dyDescent="0.3">
      <c r="A179" s="358" t="s">
        <v>1650</v>
      </c>
      <c r="B179" s="358" t="s">
        <v>2462</v>
      </c>
      <c r="C179" s="358" t="s">
        <v>2463</v>
      </c>
      <c r="D179" s="358" t="s">
        <v>46</v>
      </c>
      <c r="E179" s="358" t="s">
        <v>2306</v>
      </c>
      <c r="F179" s="358" t="s">
        <v>2304</v>
      </c>
      <c r="G179" s="358" t="s">
        <v>2307</v>
      </c>
    </row>
    <row r="180" spans="1:7" ht="13.8" x14ac:dyDescent="0.3">
      <c r="A180" s="358" t="s">
        <v>1651</v>
      </c>
      <c r="B180" s="358" t="s">
        <v>2462</v>
      </c>
      <c r="C180" s="358" t="s">
        <v>2463</v>
      </c>
      <c r="D180" s="358" t="s">
        <v>46</v>
      </c>
      <c r="E180" s="358" t="s">
        <v>2322</v>
      </c>
      <c r="F180" s="358" t="s">
        <v>2323</v>
      </c>
      <c r="G180" s="358" t="s">
        <v>2324</v>
      </c>
    </row>
    <row r="181" spans="1:7" ht="13.8" x14ac:dyDescent="0.3">
      <c r="A181" s="358" t="s">
        <v>1652</v>
      </c>
      <c r="B181" s="358" t="s">
        <v>2462</v>
      </c>
      <c r="C181" s="358" t="s">
        <v>2463</v>
      </c>
      <c r="D181" s="358" t="s">
        <v>46</v>
      </c>
      <c r="E181" s="358" t="s">
        <v>2334</v>
      </c>
      <c r="F181" s="358" t="s">
        <v>2323</v>
      </c>
      <c r="G181" s="358" t="s">
        <v>2335</v>
      </c>
    </row>
    <row r="182" spans="1:7" ht="13.8" x14ac:dyDescent="0.3">
      <c r="A182" s="358" t="s">
        <v>1653</v>
      </c>
      <c r="B182" s="358" t="s">
        <v>2462</v>
      </c>
      <c r="C182" s="358" t="s">
        <v>2463</v>
      </c>
      <c r="D182" s="358" t="s">
        <v>46</v>
      </c>
      <c r="E182" s="358" t="s">
        <v>812</v>
      </c>
      <c r="F182" s="358" t="s">
        <v>2362</v>
      </c>
      <c r="G182" s="358" t="s">
        <v>2363</v>
      </c>
    </row>
    <row r="183" spans="1:7" ht="13.8" x14ac:dyDescent="0.3">
      <c r="A183" s="358" t="s">
        <v>1654</v>
      </c>
      <c r="B183" s="358" t="s">
        <v>2462</v>
      </c>
      <c r="C183" s="358" t="s">
        <v>2463</v>
      </c>
      <c r="D183" s="358" t="s">
        <v>46</v>
      </c>
      <c r="E183" s="358" t="s">
        <v>2367</v>
      </c>
      <c r="F183" s="358" t="s">
        <v>2368</v>
      </c>
      <c r="G183" s="358" t="s">
        <v>2369</v>
      </c>
    </row>
    <row r="184" spans="1:7" ht="13.8" x14ac:dyDescent="0.3">
      <c r="A184" s="358" t="s">
        <v>1655</v>
      </c>
      <c r="B184" s="358" t="s">
        <v>2462</v>
      </c>
      <c r="C184" s="358" t="s">
        <v>2463</v>
      </c>
      <c r="D184" s="358" t="s">
        <v>46</v>
      </c>
      <c r="E184" s="358" t="s">
        <v>2370</v>
      </c>
      <c r="F184" s="358" t="s">
        <v>2371</v>
      </c>
      <c r="G184" s="358" t="s">
        <v>2372</v>
      </c>
    </row>
    <row r="185" spans="1:7" ht="13.8" x14ac:dyDescent="0.3">
      <c r="A185" s="358" t="s">
        <v>1656</v>
      </c>
      <c r="B185" s="358" t="s">
        <v>2462</v>
      </c>
      <c r="C185" s="358" t="s">
        <v>2463</v>
      </c>
      <c r="D185" s="358" t="s">
        <v>46</v>
      </c>
      <c r="E185" s="358" t="s">
        <v>2364</v>
      </c>
      <c r="F185" s="358" t="s">
        <v>2365</v>
      </c>
      <c r="G185" s="358" t="s">
        <v>2366</v>
      </c>
    </row>
    <row r="186" spans="1:7" ht="13.8" x14ac:dyDescent="0.3">
      <c r="A186" s="358" t="s">
        <v>606</v>
      </c>
      <c r="B186" s="358" t="s">
        <v>2462</v>
      </c>
      <c r="C186" s="358" t="s">
        <v>2463</v>
      </c>
      <c r="D186" s="358" t="s">
        <v>23</v>
      </c>
      <c r="E186" s="358"/>
      <c r="F186" s="358"/>
      <c r="G186" s="358"/>
    </row>
    <row r="187" spans="1:7" ht="13.8" x14ac:dyDescent="0.3">
      <c r="A187" s="358" t="s">
        <v>1603</v>
      </c>
      <c r="B187" s="358" t="s">
        <v>2462</v>
      </c>
      <c r="C187" s="358" t="s">
        <v>2463</v>
      </c>
      <c r="D187" s="358" t="s">
        <v>23</v>
      </c>
      <c r="E187" s="358" t="s">
        <v>2306</v>
      </c>
      <c r="F187" s="358" t="s">
        <v>2304</v>
      </c>
      <c r="G187" s="358" t="s">
        <v>2307</v>
      </c>
    </row>
    <row r="188" spans="1:7" ht="13.8" x14ac:dyDescent="0.3">
      <c r="A188" s="358" t="s">
        <v>1606</v>
      </c>
      <c r="B188" s="358" t="s">
        <v>2462</v>
      </c>
      <c r="C188" s="358" t="s">
        <v>2463</v>
      </c>
      <c r="D188" s="358" t="s">
        <v>23</v>
      </c>
      <c r="E188" s="358" t="s">
        <v>661</v>
      </c>
      <c r="F188" s="358" t="s">
        <v>2312</v>
      </c>
      <c r="G188" s="358" t="s">
        <v>2325</v>
      </c>
    </row>
    <row r="189" spans="1:7" ht="13.8" x14ac:dyDescent="0.3">
      <c r="A189" s="358" t="s">
        <v>1605</v>
      </c>
      <c r="B189" s="358" t="s">
        <v>2462</v>
      </c>
      <c r="C189" s="358" t="s">
        <v>2463</v>
      </c>
      <c r="D189" s="358" t="s">
        <v>23</v>
      </c>
      <c r="E189" s="358" t="s">
        <v>2334</v>
      </c>
      <c r="F189" s="358" t="s">
        <v>2323</v>
      </c>
      <c r="G189" s="358" t="s">
        <v>2335</v>
      </c>
    </row>
    <row r="190" spans="1:7" ht="13.8" x14ac:dyDescent="0.3">
      <c r="A190" s="358" t="s">
        <v>1607</v>
      </c>
      <c r="B190" s="358" t="s">
        <v>2462</v>
      </c>
      <c r="C190" s="358" t="s">
        <v>2463</v>
      </c>
      <c r="D190" s="358" t="s">
        <v>23</v>
      </c>
      <c r="E190" s="358" t="s">
        <v>2336</v>
      </c>
      <c r="F190" s="358" t="s">
        <v>2309</v>
      </c>
      <c r="G190" s="358" t="s">
        <v>2337</v>
      </c>
    </row>
    <row r="191" spans="1:7" ht="13.8" x14ac:dyDescent="0.3">
      <c r="A191" s="358" t="s">
        <v>1604</v>
      </c>
      <c r="B191" s="358" t="s">
        <v>2462</v>
      </c>
      <c r="C191" s="358" t="s">
        <v>2463</v>
      </c>
      <c r="D191" s="358" t="s">
        <v>23</v>
      </c>
      <c r="E191" s="358" t="s">
        <v>2322</v>
      </c>
      <c r="F191" s="358" t="s">
        <v>2323</v>
      </c>
      <c r="G191" s="358" t="s">
        <v>2324</v>
      </c>
    </row>
    <row r="192" spans="1:7" ht="13.8" x14ac:dyDescent="0.3">
      <c r="A192" s="358" t="s">
        <v>1609</v>
      </c>
      <c r="B192" s="358" t="s">
        <v>2462</v>
      </c>
      <c r="C192" s="358" t="s">
        <v>2463</v>
      </c>
      <c r="D192" s="358" t="s">
        <v>23</v>
      </c>
      <c r="E192" s="358" t="s">
        <v>2326</v>
      </c>
      <c r="F192" s="358" t="s">
        <v>2327</v>
      </c>
      <c r="G192" s="358" t="s">
        <v>2328</v>
      </c>
    </row>
    <row r="193" spans="1:7" ht="13.8" x14ac:dyDescent="0.3">
      <c r="A193" s="358" t="s">
        <v>1608</v>
      </c>
      <c r="B193" s="358" t="s">
        <v>2462</v>
      </c>
      <c r="C193" s="358" t="s">
        <v>2463</v>
      </c>
      <c r="D193" s="358" t="s">
        <v>23</v>
      </c>
      <c r="E193" s="358" t="s">
        <v>2317</v>
      </c>
      <c r="F193" s="358" t="s">
        <v>2318</v>
      </c>
      <c r="G193" s="358" t="s">
        <v>2319</v>
      </c>
    </row>
    <row r="194" spans="1:7" ht="13.8" x14ac:dyDescent="0.3">
      <c r="A194" s="358" t="s">
        <v>1610</v>
      </c>
      <c r="B194" s="358" t="s">
        <v>2462</v>
      </c>
      <c r="C194" s="358" t="s">
        <v>2463</v>
      </c>
      <c r="D194" s="358" t="s">
        <v>23</v>
      </c>
      <c r="E194" s="358" t="s">
        <v>673</v>
      </c>
      <c r="F194" s="358" t="s">
        <v>2338</v>
      </c>
      <c r="G194" s="358" t="s">
        <v>2339</v>
      </c>
    </row>
    <row r="195" spans="1:7" ht="13.8" x14ac:dyDescent="0.3">
      <c r="A195" s="358" t="s">
        <v>1611</v>
      </c>
      <c r="B195" s="358" t="s">
        <v>2462</v>
      </c>
      <c r="C195" s="358" t="s">
        <v>2463</v>
      </c>
      <c r="D195" s="358" t="s">
        <v>23</v>
      </c>
      <c r="E195" s="358" t="s">
        <v>672</v>
      </c>
      <c r="F195" s="358" t="s">
        <v>2338</v>
      </c>
      <c r="G195" s="358" t="s">
        <v>2340</v>
      </c>
    </row>
    <row r="196" spans="1:7" ht="13.8" x14ac:dyDescent="0.3">
      <c r="A196" s="358" t="s">
        <v>607</v>
      </c>
      <c r="B196" s="358" t="s">
        <v>2462</v>
      </c>
      <c r="C196" s="358" t="s">
        <v>2463</v>
      </c>
      <c r="D196" s="358" t="s">
        <v>317</v>
      </c>
      <c r="E196" s="358"/>
      <c r="F196" s="358"/>
      <c r="G196" s="358"/>
    </row>
    <row r="197" spans="1:7" ht="13.8" x14ac:dyDescent="0.3">
      <c r="A197" s="358" t="s">
        <v>1616</v>
      </c>
      <c r="B197" s="358" t="s">
        <v>2462</v>
      </c>
      <c r="C197" s="358" t="s">
        <v>2463</v>
      </c>
      <c r="D197" s="358" t="s">
        <v>317</v>
      </c>
      <c r="E197" s="358" t="s">
        <v>3043</v>
      </c>
      <c r="F197" s="358" t="s">
        <v>2312</v>
      </c>
      <c r="G197" s="358" t="s">
        <v>2465</v>
      </c>
    </row>
    <row r="198" spans="1:7" ht="13.8" x14ac:dyDescent="0.3">
      <c r="A198" s="358" t="s">
        <v>1639</v>
      </c>
      <c r="B198" s="358" t="s">
        <v>2462</v>
      </c>
      <c r="C198" s="358" t="s">
        <v>2463</v>
      </c>
      <c r="D198" s="358" t="s">
        <v>317</v>
      </c>
      <c r="E198" s="358" t="s">
        <v>3044</v>
      </c>
      <c r="F198" s="358" t="s">
        <v>2318</v>
      </c>
      <c r="G198" s="358" t="s">
        <v>2469</v>
      </c>
    </row>
    <row r="199" spans="1:7" ht="13.8" x14ac:dyDescent="0.3">
      <c r="A199" s="358" t="s">
        <v>1613</v>
      </c>
      <c r="B199" s="358" t="s">
        <v>2462</v>
      </c>
      <c r="C199" s="358" t="s">
        <v>2463</v>
      </c>
      <c r="D199" s="358" t="s">
        <v>317</v>
      </c>
      <c r="E199" s="358" t="s">
        <v>3045</v>
      </c>
      <c r="F199" s="358" t="s">
        <v>2312</v>
      </c>
      <c r="G199" s="358" t="s">
        <v>2464</v>
      </c>
    </row>
    <row r="200" spans="1:7" ht="13.8" x14ac:dyDescent="0.3">
      <c r="A200" s="358" t="s">
        <v>1630</v>
      </c>
      <c r="B200" s="358" t="s">
        <v>2462</v>
      </c>
      <c r="C200" s="358" t="s">
        <v>2463</v>
      </c>
      <c r="D200" s="358" t="s">
        <v>317</v>
      </c>
      <c r="E200" s="358" t="s">
        <v>3046</v>
      </c>
      <c r="F200" s="358" t="s">
        <v>2327</v>
      </c>
      <c r="G200" s="358" t="s">
        <v>2328</v>
      </c>
    </row>
    <row r="201" spans="1:7" ht="13.8" x14ac:dyDescent="0.3">
      <c r="A201" s="358" t="s">
        <v>1633</v>
      </c>
      <c r="B201" s="358" t="s">
        <v>2462</v>
      </c>
      <c r="C201" s="358" t="s">
        <v>2463</v>
      </c>
      <c r="D201" s="358" t="s">
        <v>317</v>
      </c>
      <c r="E201" s="358" t="s">
        <v>3047</v>
      </c>
      <c r="F201" s="358" t="s">
        <v>2323</v>
      </c>
      <c r="G201" s="358" t="s">
        <v>2467</v>
      </c>
    </row>
    <row r="202" spans="1:7" ht="13.8" x14ac:dyDescent="0.3">
      <c r="A202" s="358" t="s">
        <v>1636</v>
      </c>
      <c r="B202" s="358" t="s">
        <v>2462</v>
      </c>
      <c r="C202" s="358" t="s">
        <v>2463</v>
      </c>
      <c r="D202" s="358" t="s">
        <v>317</v>
      </c>
      <c r="E202" s="358" t="s">
        <v>3048</v>
      </c>
      <c r="F202" s="358" t="s">
        <v>2318</v>
      </c>
      <c r="G202" s="358" t="s">
        <v>2468</v>
      </c>
    </row>
    <row r="203" spans="1:7" ht="13.8" x14ac:dyDescent="0.3">
      <c r="A203" s="358" t="s">
        <v>1617</v>
      </c>
      <c r="B203" s="358" t="s">
        <v>2462</v>
      </c>
      <c r="C203" s="358" t="s">
        <v>2463</v>
      </c>
      <c r="D203" s="358" t="s">
        <v>317</v>
      </c>
      <c r="E203" s="358" t="s">
        <v>3049</v>
      </c>
      <c r="F203" s="358" t="s">
        <v>2312</v>
      </c>
      <c r="G203" s="358" t="s">
        <v>2465</v>
      </c>
    </row>
    <row r="204" spans="1:7" ht="13.8" x14ac:dyDescent="0.3">
      <c r="A204" s="358" t="s">
        <v>1614</v>
      </c>
      <c r="B204" s="358" t="s">
        <v>2462</v>
      </c>
      <c r="C204" s="358" t="s">
        <v>2463</v>
      </c>
      <c r="D204" s="358" t="s">
        <v>317</v>
      </c>
      <c r="E204" s="358" t="s">
        <v>3050</v>
      </c>
      <c r="F204" s="358" t="s">
        <v>2312</v>
      </c>
      <c r="G204" s="358" t="s">
        <v>2464</v>
      </c>
    </row>
    <row r="205" spans="1:7" ht="13.8" x14ac:dyDescent="0.3">
      <c r="A205" s="358" t="s">
        <v>1631</v>
      </c>
      <c r="B205" s="358" t="s">
        <v>2462</v>
      </c>
      <c r="C205" s="358" t="s">
        <v>2463</v>
      </c>
      <c r="D205" s="358" t="s">
        <v>317</v>
      </c>
      <c r="E205" s="358" t="s">
        <v>3051</v>
      </c>
      <c r="F205" s="358" t="s">
        <v>2327</v>
      </c>
      <c r="G205" s="358" t="s">
        <v>2328</v>
      </c>
    </row>
    <row r="206" spans="1:7" ht="13.8" x14ac:dyDescent="0.3">
      <c r="A206" s="358" t="s">
        <v>1634</v>
      </c>
      <c r="B206" s="358" t="s">
        <v>2462</v>
      </c>
      <c r="C206" s="358" t="s">
        <v>2463</v>
      </c>
      <c r="D206" s="358" t="s">
        <v>317</v>
      </c>
      <c r="E206" s="358" t="s">
        <v>3052</v>
      </c>
      <c r="F206" s="358" t="s">
        <v>2323</v>
      </c>
      <c r="G206" s="358" t="s">
        <v>2467</v>
      </c>
    </row>
    <row r="207" spans="1:7" ht="13.8" x14ac:dyDescent="0.3">
      <c r="A207" s="358" t="s">
        <v>1637</v>
      </c>
      <c r="B207" s="358" t="s">
        <v>2462</v>
      </c>
      <c r="C207" s="358" t="s">
        <v>2463</v>
      </c>
      <c r="D207" s="358" t="s">
        <v>317</v>
      </c>
      <c r="E207" s="358" t="s">
        <v>3053</v>
      </c>
      <c r="F207" s="358" t="s">
        <v>2318</v>
      </c>
      <c r="G207" s="358" t="s">
        <v>2468</v>
      </c>
    </row>
    <row r="208" spans="1:7" ht="13.8" x14ac:dyDescent="0.3">
      <c r="A208" s="358" t="s">
        <v>1618</v>
      </c>
      <c r="B208" s="358" t="s">
        <v>2462</v>
      </c>
      <c r="C208" s="358" t="s">
        <v>2463</v>
      </c>
      <c r="D208" s="358" t="s">
        <v>317</v>
      </c>
      <c r="E208" s="358" t="s">
        <v>3054</v>
      </c>
      <c r="F208" s="358" t="s">
        <v>2312</v>
      </c>
      <c r="G208" s="358" t="s">
        <v>2465</v>
      </c>
    </row>
    <row r="209" spans="1:7" ht="13.8" x14ac:dyDescent="0.3">
      <c r="A209" s="358" t="s">
        <v>1640</v>
      </c>
      <c r="B209" s="358" t="s">
        <v>2462</v>
      </c>
      <c r="C209" s="358" t="s">
        <v>2463</v>
      </c>
      <c r="D209" s="358" t="s">
        <v>317</v>
      </c>
      <c r="E209" s="358" t="s">
        <v>3055</v>
      </c>
      <c r="F209" s="358" t="s">
        <v>2318</v>
      </c>
      <c r="G209" s="358" t="s">
        <v>2469</v>
      </c>
    </row>
    <row r="210" spans="1:7" ht="13.8" x14ac:dyDescent="0.3">
      <c r="A210" s="358" t="s">
        <v>1615</v>
      </c>
      <c r="B210" s="358" t="s">
        <v>2462</v>
      </c>
      <c r="C210" s="358" t="s">
        <v>2463</v>
      </c>
      <c r="D210" s="358" t="s">
        <v>317</v>
      </c>
      <c r="E210" s="358" t="s">
        <v>3056</v>
      </c>
      <c r="F210" s="358" t="s">
        <v>2312</v>
      </c>
      <c r="G210" s="358" t="s">
        <v>2464</v>
      </c>
    </row>
    <row r="211" spans="1:7" ht="13.8" x14ac:dyDescent="0.3">
      <c r="A211" s="358" t="s">
        <v>1632</v>
      </c>
      <c r="B211" s="358" t="s">
        <v>2462</v>
      </c>
      <c r="C211" s="358" t="s">
        <v>2463</v>
      </c>
      <c r="D211" s="358" t="s">
        <v>317</v>
      </c>
      <c r="E211" s="358" t="s">
        <v>3057</v>
      </c>
      <c r="F211" s="358" t="s">
        <v>2327</v>
      </c>
      <c r="G211" s="358" t="s">
        <v>2328</v>
      </c>
    </row>
    <row r="212" spans="1:7" ht="13.8" x14ac:dyDescent="0.3">
      <c r="A212" s="358" t="s">
        <v>1635</v>
      </c>
      <c r="B212" s="358" t="s">
        <v>2462</v>
      </c>
      <c r="C212" s="358" t="s">
        <v>2463</v>
      </c>
      <c r="D212" s="358" t="s">
        <v>317</v>
      </c>
      <c r="E212" s="358" t="s">
        <v>3058</v>
      </c>
      <c r="F212" s="358" t="s">
        <v>2323</v>
      </c>
      <c r="G212" s="358" t="s">
        <v>2467</v>
      </c>
    </row>
    <row r="213" spans="1:7" ht="13.8" x14ac:dyDescent="0.3">
      <c r="A213" s="358" t="s">
        <v>1638</v>
      </c>
      <c r="B213" s="358" t="s">
        <v>2462</v>
      </c>
      <c r="C213" s="358" t="s">
        <v>2463</v>
      </c>
      <c r="D213" s="358" t="s">
        <v>317</v>
      </c>
      <c r="E213" s="358" t="s">
        <v>3059</v>
      </c>
      <c r="F213" s="358" t="s">
        <v>2318</v>
      </c>
      <c r="G213" s="358" t="s">
        <v>2468</v>
      </c>
    </row>
    <row r="214" spans="1:7" ht="13.8" x14ac:dyDescent="0.3">
      <c r="A214" s="358" t="s">
        <v>1619</v>
      </c>
      <c r="B214" s="358" t="s">
        <v>2462</v>
      </c>
      <c r="C214" s="358" t="s">
        <v>2463</v>
      </c>
      <c r="D214" s="358" t="s">
        <v>317</v>
      </c>
      <c r="E214" s="358" t="s">
        <v>3060</v>
      </c>
      <c r="F214" s="358" t="s">
        <v>2312</v>
      </c>
      <c r="G214" s="358" t="s">
        <v>2465</v>
      </c>
    </row>
    <row r="215" spans="1:7" ht="13.8" x14ac:dyDescent="0.3">
      <c r="A215" s="358" t="s">
        <v>1620</v>
      </c>
      <c r="B215" s="358" t="s">
        <v>2462</v>
      </c>
      <c r="C215" s="358" t="s">
        <v>2463</v>
      </c>
      <c r="D215" s="358" t="s">
        <v>317</v>
      </c>
      <c r="E215" s="358" t="s">
        <v>3061</v>
      </c>
      <c r="F215" s="358" t="s">
        <v>2312</v>
      </c>
      <c r="G215" s="358" t="s">
        <v>2465</v>
      </c>
    </row>
    <row r="216" spans="1:7" ht="13.8" x14ac:dyDescent="0.3">
      <c r="A216" s="358" t="s">
        <v>1621</v>
      </c>
      <c r="B216" s="358" t="s">
        <v>2462</v>
      </c>
      <c r="C216" s="358" t="s">
        <v>2463</v>
      </c>
      <c r="D216" s="358" t="s">
        <v>317</v>
      </c>
      <c r="E216" s="358" t="s">
        <v>3062</v>
      </c>
      <c r="F216" s="358" t="s">
        <v>2312</v>
      </c>
      <c r="G216" s="358" t="s">
        <v>2465</v>
      </c>
    </row>
    <row r="217" spans="1:7" ht="13.8" x14ac:dyDescent="0.3">
      <c r="A217" s="358" t="s">
        <v>1612</v>
      </c>
      <c r="B217" s="358" t="s">
        <v>2462</v>
      </c>
      <c r="C217" s="358" t="s">
        <v>2463</v>
      </c>
      <c r="D217" s="358" t="s">
        <v>317</v>
      </c>
      <c r="E217" s="358" t="s">
        <v>2378</v>
      </c>
      <c r="F217" s="358" t="s">
        <v>2315</v>
      </c>
      <c r="G217" s="358" t="s">
        <v>2445</v>
      </c>
    </row>
    <row r="218" spans="1:7" ht="13.8" x14ac:dyDescent="0.3">
      <c r="A218" s="358" t="s">
        <v>1622</v>
      </c>
      <c r="B218" s="358" t="s">
        <v>2462</v>
      </c>
      <c r="C218" s="358" t="s">
        <v>2463</v>
      </c>
      <c r="D218" s="358" t="s">
        <v>317</v>
      </c>
      <c r="E218" s="358" t="s">
        <v>3063</v>
      </c>
      <c r="F218" s="358" t="s">
        <v>2312</v>
      </c>
      <c r="G218" s="358" t="s">
        <v>2465</v>
      </c>
    </row>
    <row r="219" spans="1:7" ht="13.8" x14ac:dyDescent="0.3">
      <c r="A219" s="358" t="s">
        <v>1623</v>
      </c>
      <c r="B219" s="358" t="s">
        <v>2462</v>
      </c>
      <c r="C219" s="358" t="s">
        <v>2463</v>
      </c>
      <c r="D219" s="358" t="s">
        <v>317</v>
      </c>
      <c r="E219" s="358" t="s">
        <v>3064</v>
      </c>
      <c r="F219" s="358" t="s">
        <v>2312</v>
      </c>
      <c r="G219" s="358" t="s">
        <v>2465</v>
      </c>
    </row>
    <row r="220" spans="1:7" ht="13.8" x14ac:dyDescent="0.3">
      <c r="A220" s="358" t="s">
        <v>1624</v>
      </c>
      <c r="B220" s="358" t="s">
        <v>2462</v>
      </c>
      <c r="C220" s="358" t="s">
        <v>2463</v>
      </c>
      <c r="D220" s="358" t="s">
        <v>317</v>
      </c>
      <c r="E220" s="358" t="s">
        <v>3065</v>
      </c>
      <c r="F220" s="358" t="s">
        <v>2312</v>
      </c>
      <c r="G220" s="358" t="s">
        <v>2465</v>
      </c>
    </row>
    <row r="221" spans="1:7" ht="13.8" x14ac:dyDescent="0.3">
      <c r="A221" s="358" t="s">
        <v>1625</v>
      </c>
      <c r="B221" s="358" t="s">
        <v>2462</v>
      </c>
      <c r="C221" s="358" t="s">
        <v>2463</v>
      </c>
      <c r="D221" s="358" t="s">
        <v>317</v>
      </c>
      <c r="E221" s="358" t="s">
        <v>3066</v>
      </c>
      <c r="F221" s="358" t="s">
        <v>2312</v>
      </c>
      <c r="G221" s="358" t="s">
        <v>2465</v>
      </c>
    </row>
    <row r="222" spans="1:7" ht="13.8" x14ac:dyDescent="0.3">
      <c r="A222" s="358" t="s">
        <v>1626</v>
      </c>
      <c r="B222" s="358" t="s">
        <v>2462</v>
      </c>
      <c r="C222" s="358" t="s">
        <v>2463</v>
      </c>
      <c r="D222" s="358" t="s">
        <v>317</v>
      </c>
      <c r="E222" s="358" t="s">
        <v>3067</v>
      </c>
      <c r="F222" s="358" t="s">
        <v>2312</v>
      </c>
      <c r="G222" s="358" t="s">
        <v>2465</v>
      </c>
    </row>
    <row r="223" spans="1:7" ht="13.8" x14ac:dyDescent="0.3">
      <c r="A223" s="358" t="s">
        <v>1627</v>
      </c>
      <c r="B223" s="358" t="s">
        <v>2462</v>
      </c>
      <c r="C223" s="358" t="s">
        <v>2463</v>
      </c>
      <c r="D223" s="358" t="s">
        <v>317</v>
      </c>
      <c r="E223" s="358" t="s">
        <v>3056</v>
      </c>
      <c r="F223" s="358" t="s">
        <v>2312</v>
      </c>
      <c r="G223" s="358" t="s">
        <v>2465</v>
      </c>
    </row>
    <row r="224" spans="1:7" ht="13.8" x14ac:dyDescent="0.3">
      <c r="A224" s="358" t="s">
        <v>608</v>
      </c>
      <c r="B224" s="358" t="s">
        <v>2462</v>
      </c>
      <c r="C224" s="358" t="s">
        <v>2470</v>
      </c>
      <c r="D224" s="358"/>
      <c r="E224" s="358"/>
      <c r="F224" s="358"/>
      <c r="G224" s="358"/>
    </row>
    <row r="225" spans="1:7" ht="13.8" x14ac:dyDescent="0.3">
      <c r="A225" s="358" t="s">
        <v>610</v>
      </c>
      <c r="B225" s="358" t="s">
        <v>2462</v>
      </c>
      <c r="C225" s="358" t="s">
        <v>2470</v>
      </c>
      <c r="D225" s="358" t="s">
        <v>2474</v>
      </c>
      <c r="E225" s="358"/>
      <c r="F225" s="358"/>
      <c r="G225" s="358"/>
    </row>
    <row r="226" spans="1:7" ht="13.8" x14ac:dyDescent="0.3">
      <c r="A226" s="358" t="s">
        <v>1661</v>
      </c>
      <c r="B226" s="358" t="s">
        <v>2462</v>
      </c>
      <c r="C226" s="358" t="s">
        <v>2470</v>
      </c>
      <c r="D226" s="358" t="s">
        <v>2474</v>
      </c>
      <c r="E226" s="358" t="s">
        <v>474</v>
      </c>
      <c r="F226" s="358" t="s">
        <v>2428</v>
      </c>
      <c r="G226" s="358" t="s">
        <v>2429</v>
      </c>
    </row>
    <row r="227" spans="1:7" ht="13.8" x14ac:dyDescent="0.3">
      <c r="A227" s="358" t="s">
        <v>1662</v>
      </c>
      <c r="B227" s="358" t="s">
        <v>2462</v>
      </c>
      <c r="C227" s="358" t="s">
        <v>2470</v>
      </c>
      <c r="D227" s="358" t="s">
        <v>2474</v>
      </c>
      <c r="E227" s="358" t="s">
        <v>2390</v>
      </c>
      <c r="F227" s="358" t="s">
        <v>2323</v>
      </c>
      <c r="G227" s="358" t="s">
        <v>2475</v>
      </c>
    </row>
    <row r="228" spans="1:7" ht="13.8" x14ac:dyDescent="0.3">
      <c r="A228" s="358" t="s">
        <v>1663</v>
      </c>
      <c r="B228" s="358" t="s">
        <v>2462</v>
      </c>
      <c r="C228" s="358" t="s">
        <v>2470</v>
      </c>
      <c r="D228" s="358" t="s">
        <v>2474</v>
      </c>
      <c r="E228" s="358" t="s">
        <v>2326</v>
      </c>
      <c r="F228" s="358" t="s">
        <v>2327</v>
      </c>
      <c r="G228" s="358" t="s">
        <v>2476</v>
      </c>
    </row>
    <row r="229" spans="1:7" ht="13.8" x14ac:dyDescent="0.3">
      <c r="A229" s="358" t="s">
        <v>1664</v>
      </c>
      <c r="B229" s="358" t="s">
        <v>2462</v>
      </c>
      <c r="C229" s="358" t="s">
        <v>2470</v>
      </c>
      <c r="D229" s="358" t="s">
        <v>2474</v>
      </c>
      <c r="E229" s="358" t="s">
        <v>661</v>
      </c>
      <c r="F229" s="358" t="s">
        <v>2312</v>
      </c>
      <c r="G229" s="358" t="s">
        <v>2385</v>
      </c>
    </row>
    <row r="230" spans="1:7" ht="13.8" x14ac:dyDescent="0.3">
      <c r="A230" s="358" t="s">
        <v>1665</v>
      </c>
      <c r="B230" s="358" t="s">
        <v>2462</v>
      </c>
      <c r="C230" s="358" t="s">
        <v>2470</v>
      </c>
      <c r="D230" s="358" t="s">
        <v>2474</v>
      </c>
      <c r="E230" s="358" t="s">
        <v>2308</v>
      </c>
      <c r="F230" s="358" t="s">
        <v>2386</v>
      </c>
      <c r="G230" s="358" t="s">
        <v>2477</v>
      </c>
    </row>
    <row r="231" spans="1:7" ht="13.8" x14ac:dyDescent="0.3">
      <c r="A231" s="358" t="s">
        <v>612</v>
      </c>
      <c r="B231" s="358" t="s">
        <v>2462</v>
      </c>
      <c r="C231" s="358" t="s">
        <v>2470</v>
      </c>
      <c r="D231" s="358" t="s">
        <v>2478</v>
      </c>
      <c r="E231" s="358"/>
      <c r="F231" s="358"/>
      <c r="G231" s="358"/>
    </row>
    <row r="232" spans="1:7" ht="13.8" x14ac:dyDescent="0.3">
      <c r="A232" s="358" t="s">
        <v>1666</v>
      </c>
      <c r="B232" s="358" t="s">
        <v>2462</v>
      </c>
      <c r="C232" s="358" t="s">
        <v>2470</v>
      </c>
      <c r="D232" s="358" t="s">
        <v>2478</v>
      </c>
      <c r="E232" s="358" t="s">
        <v>474</v>
      </c>
      <c r="F232" s="358" t="s">
        <v>2428</v>
      </c>
      <c r="G232" s="358" t="s">
        <v>2429</v>
      </c>
    </row>
    <row r="233" spans="1:7" ht="13.8" x14ac:dyDescent="0.3">
      <c r="A233" s="358" t="s">
        <v>1667</v>
      </c>
      <c r="B233" s="358" t="s">
        <v>2462</v>
      </c>
      <c r="C233" s="358" t="s">
        <v>2470</v>
      </c>
      <c r="D233" s="358" t="s">
        <v>2478</v>
      </c>
      <c r="E233" s="358" t="s">
        <v>2390</v>
      </c>
      <c r="F233" s="358" t="s">
        <v>2323</v>
      </c>
      <c r="G233" s="358" t="s">
        <v>2475</v>
      </c>
    </row>
    <row r="234" spans="1:7" ht="13.8" x14ac:dyDescent="0.3">
      <c r="A234" s="358" t="s">
        <v>1668</v>
      </c>
      <c r="B234" s="358" t="s">
        <v>2462</v>
      </c>
      <c r="C234" s="358" t="s">
        <v>2470</v>
      </c>
      <c r="D234" s="358" t="s">
        <v>2478</v>
      </c>
      <c r="E234" s="358" t="s">
        <v>2326</v>
      </c>
      <c r="F234" s="358" t="s">
        <v>2327</v>
      </c>
      <c r="G234" s="358" t="s">
        <v>2476</v>
      </c>
    </row>
    <row r="235" spans="1:7" ht="13.8" x14ac:dyDescent="0.3">
      <c r="A235" s="358" t="s">
        <v>1669</v>
      </c>
      <c r="B235" s="358" t="s">
        <v>2462</v>
      </c>
      <c r="C235" s="358" t="s">
        <v>2470</v>
      </c>
      <c r="D235" s="358" t="s">
        <v>2478</v>
      </c>
      <c r="E235" s="358" t="s">
        <v>661</v>
      </c>
      <c r="F235" s="358" t="s">
        <v>2312</v>
      </c>
      <c r="G235" s="358" t="s">
        <v>2385</v>
      </c>
    </row>
    <row r="236" spans="1:7" ht="13.8" x14ac:dyDescent="0.3">
      <c r="A236" s="358" t="s">
        <v>1670</v>
      </c>
      <c r="B236" s="358" t="s">
        <v>2462</v>
      </c>
      <c r="C236" s="358" t="s">
        <v>2470</v>
      </c>
      <c r="D236" s="358" t="s">
        <v>2478</v>
      </c>
      <c r="E236" s="358" t="s">
        <v>2308</v>
      </c>
      <c r="F236" s="358" t="s">
        <v>2386</v>
      </c>
      <c r="G236" s="358" t="s">
        <v>2477</v>
      </c>
    </row>
    <row r="237" spans="1:7" ht="13.8" x14ac:dyDescent="0.3">
      <c r="A237" s="358" t="s">
        <v>923</v>
      </c>
      <c r="B237" s="358" t="s">
        <v>2462</v>
      </c>
      <c r="C237" s="358" t="s">
        <v>2470</v>
      </c>
      <c r="D237" s="358" t="s">
        <v>317</v>
      </c>
      <c r="E237" s="358"/>
      <c r="F237" s="358"/>
      <c r="G237" s="358"/>
    </row>
    <row r="238" spans="1:7" ht="13.8" x14ac:dyDescent="0.3">
      <c r="A238" s="358" t="s">
        <v>1657</v>
      </c>
      <c r="B238" s="358" t="s">
        <v>2462</v>
      </c>
      <c r="C238" s="358" t="s">
        <v>2470</v>
      </c>
      <c r="D238" s="358" t="s">
        <v>317</v>
      </c>
      <c r="E238" s="358" t="s">
        <v>2471</v>
      </c>
      <c r="F238" s="358" t="s">
        <v>2332</v>
      </c>
      <c r="G238" s="358" t="s">
        <v>2333</v>
      </c>
    </row>
    <row r="239" spans="1:7" ht="13.8" x14ac:dyDescent="0.3">
      <c r="A239" s="358" t="s">
        <v>1658</v>
      </c>
      <c r="B239" s="358" t="s">
        <v>2462</v>
      </c>
      <c r="C239" s="358" t="s">
        <v>2470</v>
      </c>
      <c r="D239" s="358" t="s">
        <v>317</v>
      </c>
      <c r="E239" s="358" t="s">
        <v>2471</v>
      </c>
      <c r="F239" s="358" t="s">
        <v>2332</v>
      </c>
      <c r="G239" s="358" t="s">
        <v>2333</v>
      </c>
    </row>
    <row r="240" spans="1:7" ht="13.8" x14ac:dyDescent="0.3">
      <c r="A240" s="358" t="s">
        <v>928</v>
      </c>
      <c r="B240" s="358" t="s">
        <v>2462</v>
      </c>
      <c r="C240" s="358" t="s">
        <v>2470</v>
      </c>
      <c r="D240" s="358" t="s">
        <v>317</v>
      </c>
      <c r="E240" s="358"/>
      <c r="F240" s="358"/>
      <c r="G240" s="358"/>
    </row>
    <row r="241" spans="1:7" ht="13.8" x14ac:dyDescent="0.3">
      <c r="A241" s="358" t="s">
        <v>1660</v>
      </c>
      <c r="B241" s="358" t="s">
        <v>2462</v>
      </c>
      <c r="C241" s="358" t="s">
        <v>2470</v>
      </c>
      <c r="D241" s="358" t="s">
        <v>317</v>
      </c>
      <c r="E241" s="358" t="s">
        <v>661</v>
      </c>
      <c r="F241" s="358" t="s">
        <v>2312</v>
      </c>
      <c r="G241" s="358" t="s">
        <v>2465</v>
      </c>
    </row>
    <row r="242" spans="1:7" ht="13.8" x14ac:dyDescent="0.3">
      <c r="A242" s="358" t="s">
        <v>1659</v>
      </c>
      <c r="B242" s="358" t="s">
        <v>2462</v>
      </c>
      <c r="C242" s="358" t="s">
        <v>2470</v>
      </c>
      <c r="D242" s="358" t="s">
        <v>317</v>
      </c>
      <c r="E242" s="358" t="s">
        <v>2303</v>
      </c>
      <c r="F242" s="358" t="s">
        <v>2472</v>
      </c>
      <c r="G242" s="358" t="s">
        <v>2473</v>
      </c>
    </row>
    <row r="243" spans="1:7" ht="13.8" x14ac:dyDescent="0.3">
      <c r="A243" s="358" t="s">
        <v>614</v>
      </c>
      <c r="B243" s="358" t="s">
        <v>2462</v>
      </c>
      <c r="C243" s="358" t="s">
        <v>2479</v>
      </c>
      <c r="D243" s="358"/>
      <c r="E243" s="358"/>
      <c r="F243" s="358"/>
      <c r="G243" s="358"/>
    </row>
    <row r="244" spans="1:7" ht="13.8" x14ac:dyDescent="0.3">
      <c r="A244" s="358" t="s">
        <v>617</v>
      </c>
      <c r="B244" s="358" t="s">
        <v>2462</v>
      </c>
      <c r="C244" s="358" t="s">
        <v>2479</v>
      </c>
      <c r="D244" s="358" t="s">
        <v>317</v>
      </c>
      <c r="E244" s="358"/>
      <c r="F244" s="358"/>
      <c r="G244" s="358"/>
    </row>
    <row r="245" spans="1:7" ht="13.8" x14ac:dyDescent="0.3">
      <c r="A245" s="358" t="s">
        <v>1685</v>
      </c>
      <c r="B245" s="358" t="s">
        <v>2462</v>
      </c>
      <c r="C245" s="358" t="s">
        <v>2479</v>
      </c>
      <c r="D245" s="358" t="s">
        <v>317</v>
      </c>
      <c r="E245" s="358" t="s">
        <v>2303</v>
      </c>
      <c r="F245" s="358" t="s">
        <v>2472</v>
      </c>
      <c r="G245" s="358" t="s">
        <v>2473</v>
      </c>
    </row>
    <row r="246" spans="1:7" ht="13.8" x14ac:dyDescent="0.3">
      <c r="A246" s="358" t="s">
        <v>1688</v>
      </c>
      <c r="B246" s="358" t="s">
        <v>2462</v>
      </c>
      <c r="C246" s="358" t="s">
        <v>2479</v>
      </c>
      <c r="D246" s="358" t="s">
        <v>317</v>
      </c>
      <c r="E246" s="358" t="s">
        <v>2334</v>
      </c>
      <c r="F246" s="358" t="s">
        <v>2323</v>
      </c>
      <c r="G246" s="358" t="s">
        <v>2335</v>
      </c>
    </row>
    <row r="247" spans="1:7" ht="13.8" x14ac:dyDescent="0.3">
      <c r="A247" s="358" t="s">
        <v>1687</v>
      </c>
      <c r="B247" s="358" t="s">
        <v>2462</v>
      </c>
      <c r="C247" s="358" t="s">
        <v>2479</v>
      </c>
      <c r="D247" s="358" t="s">
        <v>317</v>
      </c>
      <c r="E247" s="358" t="s">
        <v>2320</v>
      </c>
      <c r="F247" s="358" t="s">
        <v>2318</v>
      </c>
      <c r="G247" s="358" t="s">
        <v>2321</v>
      </c>
    </row>
    <row r="248" spans="1:7" ht="13.8" x14ac:dyDescent="0.3">
      <c r="A248" s="358" t="s">
        <v>1686</v>
      </c>
      <c r="B248" s="358" t="s">
        <v>2462</v>
      </c>
      <c r="C248" s="358" t="s">
        <v>2479</v>
      </c>
      <c r="D248" s="358" t="s">
        <v>317</v>
      </c>
      <c r="E248" s="358" t="s">
        <v>2326</v>
      </c>
      <c r="F248" s="358" t="s">
        <v>2327</v>
      </c>
      <c r="G248" s="358" t="s">
        <v>2328</v>
      </c>
    </row>
    <row r="249" spans="1:7" ht="13.8" x14ac:dyDescent="0.3">
      <c r="A249" s="358" t="s">
        <v>933</v>
      </c>
      <c r="B249" s="358" t="s">
        <v>2462</v>
      </c>
      <c r="C249" s="358" t="s">
        <v>2479</v>
      </c>
      <c r="D249" s="358" t="s">
        <v>317</v>
      </c>
      <c r="E249" s="358"/>
      <c r="F249" s="358"/>
      <c r="G249" s="358"/>
    </row>
    <row r="250" spans="1:7" ht="13.8" x14ac:dyDescent="0.3">
      <c r="A250" s="358" t="s">
        <v>1672</v>
      </c>
      <c r="B250" s="358" t="s">
        <v>2462</v>
      </c>
      <c r="C250" s="358" t="s">
        <v>2479</v>
      </c>
      <c r="D250" s="358" t="s">
        <v>317</v>
      </c>
      <c r="E250" s="358" t="s">
        <v>2378</v>
      </c>
      <c r="F250" s="358" t="s">
        <v>2315</v>
      </c>
      <c r="G250" s="358" t="s">
        <v>2445</v>
      </c>
    </row>
    <row r="251" spans="1:7" ht="13.8" x14ac:dyDescent="0.3">
      <c r="A251" s="358" t="s">
        <v>1673</v>
      </c>
      <c r="B251" s="358" t="s">
        <v>2462</v>
      </c>
      <c r="C251" s="358" t="s">
        <v>2479</v>
      </c>
      <c r="D251" s="358" t="s">
        <v>317</v>
      </c>
      <c r="E251" s="358" t="s">
        <v>3068</v>
      </c>
      <c r="F251" s="358" t="s">
        <v>2312</v>
      </c>
      <c r="G251" s="358" t="s">
        <v>2465</v>
      </c>
    </row>
    <row r="252" spans="1:7" ht="13.8" x14ac:dyDescent="0.3">
      <c r="A252" s="358" t="s">
        <v>1674</v>
      </c>
      <c r="B252" s="358" t="s">
        <v>2462</v>
      </c>
      <c r="C252" s="358" t="s">
        <v>2479</v>
      </c>
      <c r="D252" s="358" t="s">
        <v>317</v>
      </c>
      <c r="E252" s="358" t="s">
        <v>3067</v>
      </c>
      <c r="F252" s="358" t="s">
        <v>2312</v>
      </c>
      <c r="G252" s="358" t="s">
        <v>2465</v>
      </c>
    </row>
    <row r="253" spans="1:7" ht="13.8" x14ac:dyDescent="0.3">
      <c r="A253" s="358" t="s">
        <v>1675</v>
      </c>
      <c r="B253" s="358" t="s">
        <v>2462</v>
      </c>
      <c r="C253" s="358" t="s">
        <v>2479</v>
      </c>
      <c r="D253" s="358" t="s">
        <v>317</v>
      </c>
      <c r="E253" s="358" t="s">
        <v>3049</v>
      </c>
      <c r="F253" s="358" t="s">
        <v>2312</v>
      </c>
      <c r="G253" s="358" t="s">
        <v>2465</v>
      </c>
    </row>
    <row r="254" spans="1:7" ht="13.8" x14ac:dyDescent="0.3">
      <c r="A254" s="358" t="s">
        <v>1676</v>
      </c>
      <c r="B254" s="358" t="s">
        <v>2462</v>
      </c>
      <c r="C254" s="358" t="s">
        <v>2479</v>
      </c>
      <c r="D254" s="358" t="s">
        <v>317</v>
      </c>
      <c r="E254" s="358" t="s">
        <v>3069</v>
      </c>
      <c r="F254" s="358" t="s">
        <v>2312</v>
      </c>
      <c r="G254" s="358" t="s">
        <v>2465</v>
      </c>
    </row>
    <row r="255" spans="1:7" ht="13.8" x14ac:dyDescent="0.3">
      <c r="A255" s="358" t="s">
        <v>1677</v>
      </c>
      <c r="B255" s="358" t="s">
        <v>2462</v>
      </c>
      <c r="C255" s="358" t="s">
        <v>2479</v>
      </c>
      <c r="D255" s="358" t="s">
        <v>317</v>
      </c>
      <c r="E255" s="358" t="s">
        <v>3056</v>
      </c>
      <c r="F255" s="358" t="s">
        <v>2312</v>
      </c>
      <c r="G255" s="358" t="s">
        <v>2465</v>
      </c>
    </row>
    <row r="256" spans="1:7" ht="13.8" x14ac:dyDescent="0.3">
      <c r="A256" s="358" t="s">
        <v>1678</v>
      </c>
      <c r="B256" s="358" t="s">
        <v>2462</v>
      </c>
      <c r="C256" s="358" t="s">
        <v>2479</v>
      </c>
      <c r="D256" s="358" t="s">
        <v>317</v>
      </c>
      <c r="E256" s="358" t="s">
        <v>3060</v>
      </c>
      <c r="F256" s="358" t="s">
        <v>2312</v>
      </c>
      <c r="G256" s="358" t="s">
        <v>2465</v>
      </c>
    </row>
    <row r="257" spans="1:7" ht="13.8" x14ac:dyDescent="0.3">
      <c r="A257" s="358" t="s">
        <v>1679</v>
      </c>
      <c r="B257" s="358" t="s">
        <v>2462</v>
      </c>
      <c r="C257" s="358" t="s">
        <v>2479</v>
      </c>
      <c r="D257" s="358" t="s">
        <v>317</v>
      </c>
      <c r="E257" s="358" t="s">
        <v>3061</v>
      </c>
      <c r="F257" s="358" t="s">
        <v>2312</v>
      </c>
      <c r="G257" s="358" t="s">
        <v>2465</v>
      </c>
    </row>
    <row r="258" spans="1:7" ht="13.8" x14ac:dyDescent="0.3">
      <c r="A258" s="358" t="s">
        <v>1680</v>
      </c>
      <c r="B258" s="358" t="s">
        <v>2462</v>
      </c>
      <c r="C258" s="358" t="s">
        <v>2479</v>
      </c>
      <c r="D258" s="358" t="s">
        <v>317</v>
      </c>
      <c r="E258" s="358" t="s">
        <v>3062</v>
      </c>
      <c r="F258" s="358" t="s">
        <v>2312</v>
      </c>
      <c r="G258" s="358" t="s">
        <v>2465</v>
      </c>
    </row>
    <row r="259" spans="1:7" ht="13.8" x14ac:dyDescent="0.3">
      <c r="A259" s="358" t="s">
        <v>1681</v>
      </c>
      <c r="B259" s="358" t="s">
        <v>2462</v>
      </c>
      <c r="C259" s="358" t="s">
        <v>2479</v>
      </c>
      <c r="D259" s="358" t="s">
        <v>317</v>
      </c>
      <c r="E259" s="358" t="s">
        <v>3063</v>
      </c>
      <c r="F259" s="358" t="s">
        <v>2312</v>
      </c>
      <c r="G259" s="358" t="s">
        <v>2465</v>
      </c>
    </row>
    <row r="260" spans="1:7" ht="13.8" x14ac:dyDescent="0.3">
      <c r="A260" s="358" t="s">
        <v>1682</v>
      </c>
      <c r="B260" s="358" t="s">
        <v>2462</v>
      </c>
      <c r="C260" s="358" t="s">
        <v>2479</v>
      </c>
      <c r="D260" s="358" t="s">
        <v>317</v>
      </c>
      <c r="E260" s="358" t="s">
        <v>3064</v>
      </c>
      <c r="F260" s="358" t="s">
        <v>2312</v>
      </c>
      <c r="G260" s="358" t="s">
        <v>2465</v>
      </c>
    </row>
    <row r="261" spans="1:7" ht="13.8" x14ac:dyDescent="0.3">
      <c r="A261" s="358" t="s">
        <v>1683</v>
      </c>
      <c r="B261" s="358" t="s">
        <v>2462</v>
      </c>
      <c r="C261" s="358" t="s">
        <v>2479</v>
      </c>
      <c r="D261" s="358" t="s">
        <v>317</v>
      </c>
      <c r="E261" s="358" t="s">
        <v>3065</v>
      </c>
      <c r="F261" s="358" t="s">
        <v>2312</v>
      </c>
      <c r="G261" s="358" t="s">
        <v>2465</v>
      </c>
    </row>
    <row r="262" spans="1:7" ht="13.8" x14ac:dyDescent="0.3">
      <c r="A262" s="358" t="s">
        <v>1684</v>
      </c>
      <c r="B262" s="358" t="s">
        <v>2462</v>
      </c>
      <c r="C262" s="358" t="s">
        <v>2479</v>
      </c>
      <c r="D262" s="358" t="s">
        <v>317</v>
      </c>
      <c r="E262" s="358" t="s">
        <v>3066</v>
      </c>
      <c r="F262" s="358" t="s">
        <v>2312</v>
      </c>
      <c r="G262" s="358" t="s">
        <v>2465</v>
      </c>
    </row>
    <row r="263" spans="1:7" ht="13.8" x14ac:dyDescent="0.3">
      <c r="A263" s="358" t="s">
        <v>1671</v>
      </c>
      <c r="B263" s="358" t="s">
        <v>2462</v>
      </c>
      <c r="C263" s="358" t="s">
        <v>2479</v>
      </c>
      <c r="D263" s="358" t="s">
        <v>317</v>
      </c>
      <c r="E263" s="358" t="s">
        <v>2303</v>
      </c>
      <c r="F263" s="358" t="s">
        <v>2472</v>
      </c>
      <c r="G263" s="358" t="s">
        <v>2473</v>
      </c>
    </row>
    <row r="264" spans="1:7" ht="13.8" x14ac:dyDescent="0.3">
      <c r="A264" s="358" t="s">
        <v>618</v>
      </c>
      <c r="B264" s="358" t="s">
        <v>2462</v>
      </c>
      <c r="C264" s="358" t="s">
        <v>2480</v>
      </c>
      <c r="D264" s="358"/>
      <c r="E264" s="358"/>
      <c r="F264" s="358"/>
      <c r="G264" s="358"/>
    </row>
    <row r="265" spans="1:7" ht="13.8" x14ac:dyDescent="0.3">
      <c r="A265" s="358" t="s">
        <v>621</v>
      </c>
      <c r="B265" s="358" t="s">
        <v>2462</v>
      </c>
      <c r="C265" s="358" t="s">
        <v>2480</v>
      </c>
      <c r="D265" s="358" t="s">
        <v>317</v>
      </c>
      <c r="E265" s="358"/>
      <c r="F265" s="358"/>
      <c r="G265" s="358"/>
    </row>
    <row r="266" spans="1:7" ht="13.8" x14ac:dyDescent="0.3">
      <c r="A266" s="358" t="s">
        <v>1703</v>
      </c>
      <c r="B266" s="358" t="s">
        <v>2462</v>
      </c>
      <c r="C266" s="358" t="s">
        <v>2480</v>
      </c>
      <c r="D266" s="358" t="s">
        <v>317</v>
      </c>
      <c r="E266" s="358" t="s">
        <v>2303</v>
      </c>
      <c r="F266" s="358" t="s">
        <v>2472</v>
      </c>
      <c r="G266" s="358" t="s">
        <v>2473</v>
      </c>
    </row>
    <row r="267" spans="1:7" ht="13.8" x14ac:dyDescent="0.3">
      <c r="A267" s="358" t="s">
        <v>1706</v>
      </c>
      <c r="B267" s="358" t="s">
        <v>2462</v>
      </c>
      <c r="C267" s="358" t="s">
        <v>2480</v>
      </c>
      <c r="D267" s="358" t="s">
        <v>317</v>
      </c>
      <c r="E267" s="358" t="s">
        <v>2334</v>
      </c>
      <c r="F267" s="358" t="s">
        <v>2323</v>
      </c>
      <c r="G267" s="358" t="s">
        <v>2335</v>
      </c>
    </row>
    <row r="268" spans="1:7" ht="13.8" x14ac:dyDescent="0.3">
      <c r="A268" s="358" t="s">
        <v>1705</v>
      </c>
      <c r="B268" s="358" t="s">
        <v>2462</v>
      </c>
      <c r="C268" s="358" t="s">
        <v>2480</v>
      </c>
      <c r="D268" s="358" t="s">
        <v>317</v>
      </c>
      <c r="E268" s="358" t="s">
        <v>2320</v>
      </c>
      <c r="F268" s="358" t="s">
        <v>2318</v>
      </c>
      <c r="G268" s="358" t="s">
        <v>2321</v>
      </c>
    </row>
    <row r="269" spans="1:7" ht="13.8" x14ac:dyDescent="0.3">
      <c r="A269" s="358" t="s">
        <v>1704</v>
      </c>
      <c r="B269" s="358" t="s">
        <v>2462</v>
      </c>
      <c r="C269" s="358" t="s">
        <v>2480</v>
      </c>
      <c r="D269" s="358" t="s">
        <v>317</v>
      </c>
      <c r="E269" s="358" t="s">
        <v>2326</v>
      </c>
      <c r="F269" s="358" t="s">
        <v>2327</v>
      </c>
      <c r="G269" s="358" t="s">
        <v>2328</v>
      </c>
    </row>
    <row r="270" spans="1:7" ht="13.8" x14ac:dyDescent="0.3">
      <c r="A270" s="358" t="s">
        <v>938</v>
      </c>
      <c r="B270" s="358" t="s">
        <v>2462</v>
      </c>
      <c r="C270" s="358" t="s">
        <v>2480</v>
      </c>
      <c r="D270" s="358" t="s">
        <v>317</v>
      </c>
      <c r="E270" s="358"/>
      <c r="F270" s="358"/>
      <c r="G270" s="358"/>
    </row>
    <row r="271" spans="1:7" ht="13.8" x14ac:dyDescent="0.3">
      <c r="A271" s="358" t="s">
        <v>1690</v>
      </c>
      <c r="B271" s="358" t="s">
        <v>2462</v>
      </c>
      <c r="C271" s="358" t="s">
        <v>2480</v>
      </c>
      <c r="D271" s="358" t="s">
        <v>317</v>
      </c>
      <c r="E271" s="358" t="s">
        <v>2378</v>
      </c>
      <c r="F271" s="358" t="s">
        <v>2315</v>
      </c>
      <c r="G271" s="358" t="s">
        <v>2445</v>
      </c>
    </row>
    <row r="272" spans="1:7" ht="13.8" x14ac:dyDescent="0.3">
      <c r="A272" s="358" t="s">
        <v>1691</v>
      </c>
      <c r="B272" s="358" t="s">
        <v>2462</v>
      </c>
      <c r="C272" s="358" t="s">
        <v>2480</v>
      </c>
      <c r="D272" s="358" t="s">
        <v>317</v>
      </c>
      <c r="E272" s="358" t="s">
        <v>3068</v>
      </c>
      <c r="F272" s="358" t="s">
        <v>2312</v>
      </c>
      <c r="G272" s="358" t="s">
        <v>2465</v>
      </c>
    </row>
    <row r="273" spans="1:7" ht="13.8" x14ac:dyDescent="0.3">
      <c r="A273" s="358" t="s">
        <v>1692</v>
      </c>
      <c r="B273" s="358" t="s">
        <v>2462</v>
      </c>
      <c r="C273" s="358" t="s">
        <v>2480</v>
      </c>
      <c r="D273" s="358" t="s">
        <v>317</v>
      </c>
      <c r="E273" s="358" t="s">
        <v>3067</v>
      </c>
      <c r="F273" s="358" t="s">
        <v>2312</v>
      </c>
      <c r="G273" s="358" t="s">
        <v>2465</v>
      </c>
    </row>
    <row r="274" spans="1:7" ht="13.8" x14ac:dyDescent="0.3">
      <c r="A274" s="358" t="s">
        <v>1693</v>
      </c>
      <c r="B274" s="358" t="s">
        <v>2462</v>
      </c>
      <c r="C274" s="358" t="s">
        <v>2480</v>
      </c>
      <c r="D274" s="358" t="s">
        <v>317</v>
      </c>
      <c r="E274" s="358" t="s">
        <v>3049</v>
      </c>
      <c r="F274" s="358" t="s">
        <v>2312</v>
      </c>
      <c r="G274" s="358" t="s">
        <v>2465</v>
      </c>
    </row>
    <row r="275" spans="1:7" ht="13.8" x14ac:dyDescent="0.3">
      <c r="A275" s="358" t="s">
        <v>1694</v>
      </c>
      <c r="B275" s="358" t="s">
        <v>2462</v>
      </c>
      <c r="C275" s="358" t="s">
        <v>2480</v>
      </c>
      <c r="D275" s="358" t="s">
        <v>317</v>
      </c>
      <c r="E275" s="358" t="s">
        <v>3069</v>
      </c>
      <c r="F275" s="358" t="s">
        <v>2312</v>
      </c>
      <c r="G275" s="358" t="s">
        <v>2465</v>
      </c>
    </row>
    <row r="276" spans="1:7" ht="13.8" x14ac:dyDescent="0.3">
      <c r="A276" s="358" t="s">
        <v>1695</v>
      </c>
      <c r="B276" s="358" t="s">
        <v>2462</v>
      </c>
      <c r="C276" s="358" t="s">
        <v>2480</v>
      </c>
      <c r="D276" s="358" t="s">
        <v>317</v>
      </c>
      <c r="E276" s="358" t="s">
        <v>3056</v>
      </c>
      <c r="F276" s="358" t="s">
        <v>2312</v>
      </c>
      <c r="G276" s="358" t="s">
        <v>2465</v>
      </c>
    </row>
    <row r="277" spans="1:7" ht="13.8" x14ac:dyDescent="0.3">
      <c r="A277" s="358" t="s">
        <v>1696</v>
      </c>
      <c r="B277" s="358" t="s">
        <v>2462</v>
      </c>
      <c r="C277" s="358" t="s">
        <v>2480</v>
      </c>
      <c r="D277" s="358" t="s">
        <v>317</v>
      </c>
      <c r="E277" s="358" t="s">
        <v>3060</v>
      </c>
      <c r="F277" s="358" t="s">
        <v>2312</v>
      </c>
      <c r="G277" s="358" t="s">
        <v>2465</v>
      </c>
    </row>
    <row r="278" spans="1:7" ht="13.8" x14ac:dyDescent="0.3">
      <c r="A278" s="358" t="s">
        <v>1697</v>
      </c>
      <c r="B278" s="358" t="s">
        <v>2462</v>
      </c>
      <c r="C278" s="358" t="s">
        <v>2480</v>
      </c>
      <c r="D278" s="358" t="s">
        <v>317</v>
      </c>
      <c r="E278" s="358" t="s">
        <v>3061</v>
      </c>
      <c r="F278" s="358" t="s">
        <v>2312</v>
      </c>
      <c r="G278" s="358" t="s">
        <v>2465</v>
      </c>
    </row>
    <row r="279" spans="1:7" ht="13.8" x14ac:dyDescent="0.3">
      <c r="A279" s="358" t="s">
        <v>1698</v>
      </c>
      <c r="B279" s="358" t="s">
        <v>2462</v>
      </c>
      <c r="C279" s="358" t="s">
        <v>2480</v>
      </c>
      <c r="D279" s="358" t="s">
        <v>317</v>
      </c>
      <c r="E279" s="358" t="s">
        <v>3062</v>
      </c>
      <c r="F279" s="358" t="s">
        <v>2312</v>
      </c>
      <c r="G279" s="358" t="s">
        <v>2465</v>
      </c>
    </row>
    <row r="280" spans="1:7" ht="13.8" x14ac:dyDescent="0.3">
      <c r="A280" s="358" t="s">
        <v>1699</v>
      </c>
      <c r="B280" s="358" t="s">
        <v>2462</v>
      </c>
      <c r="C280" s="358" t="s">
        <v>2480</v>
      </c>
      <c r="D280" s="358" t="s">
        <v>317</v>
      </c>
      <c r="E280" s="358" t="s">
        <v>3063</v>
      </c>
      <c r="F280" s="358" t="s">
        <v>2312</v>
      </c>
      <c r="G280" s="358" t="s">
        <v>2465</v>
      </c>
    </row>
    <row r="281" spans="1:7" ht="13.8" x14ac:dyDescent="0.3">
      <c r="A281" s="358" t="s">
        <v>1700</v>
      </c>
      <c r="B281" s="358" t="s">
        <v>2462</v>
      </c>
      <c r="C281" s="358" t="s">
        <v>2480</v>
      </c>
      <c r="D281" s="358" t="s">
        <v>317</v>
      </c>
      <c r="E281" s="358" t="s">
        <v>3064</v>
      </c>
      <c r="F281" s="358" t="s">
        <v>2312</v>
      </c>
      <c r="G281" s="358" t="s">
        <v>2465</v>
      </c>
    </row>
    <row r="282" spans="1:7" ht="13.8" x14ac:dyDescent="0.3">
      <c r="A282" s="358" t="s">
        <v>1701</v>
      </c>
      <c r="B282" s="358" t="s">
        <v>2462</v>
      </c>
      <c r="C282" s="358" t="s">
        <v>2480</v>
      </c>
      <c r="D282" s="358" t="s">
        <v>317</v>
      </c>
      <c r="E282" s="358" t="s">
        <v>3065</v>
      </c>
      <c r="F282" s="358" t="s">
        <v>2312</v>
      </c>
      <c r="G282" s="358" t="s">
        <v>2465</v>
      </c>
    </row>
    <row r="283" spans="1:7" ht="13.8" x14ac:dyDescent="0.3">
      <c r="A283" s="358" t="s">
        <v>1702</v>
      </c>
      <c r="B283" s="358" t="s">
        <v>2462</v>
      </c>
      <c r="C283" s="358" t="s">
        <v>2480</v>
      </c>
      <c r="D283" s="358" t="s">
        <v>317</v>
      </c>
      <c r="E283" s="358" t="s">
        <v>3066</v>
      </c>
      <c r="F283" s="358" t="s">
        <v>2312</v>
      </c>
      <c r="G283" s="358" t="s">
        <v>2465</v>
      </c>
    </row>
    <row r="284" spans="1:7" ht="13.8" x14ac:dyDescent="0.3">
      <c r="A284" s="358" t="s">
        <v>1689</v>
      </c>
      <c r="B284" s="358" t="s">
        <v>2462</v>
      </c>
      <c r="C284" s="358" t="s">
        <v>2480</v>
      </c>
      <c r="D284" s="358" t="s">
        <v>317</v>
      </c>
      <c r="E284" s="358" t="s">
        <v>2303</v>
      </c>
      <c r="F284" s="358" t="s">
        <v>2472</v>
      </c>
      <c r="G284" s="358" t="s">
        <v>2473</v>
      </c>
    </row>
    <row r="285" spans="1:7" ht="13.8" x14ac:dyDescent="0.3">
      <c r="A285" s="358" t="s">
        <v>1707</v>
      </c>
      <c r="B285" s="358" t="s">
        <v>2462</v>
      </c>
      <c r="C285" s="358" t="s">
        <v>974</v>
      </c>
      <c r="D285" s="358"/>
      <c r="E285" s="358"/>
      <c r="F285" s="358"/>
      <c r="G285" s="358"/>
    </row>
    <row r="286" spans="1:7" ht="13.8" x14ac:dyDescent="0.3">
      <c r="A286" s="358" t="s">
        <v>2233</v>
      </c>
      <c r="B286" s="358" t="s">
        <v>2462</v>
      </c>
      <c r="C286" s="358" t="s">
        <v>974</v>
      </c>
      <c r="D286" s="358" t="s">
        <v>2605</v>
      </c>
      <c r="E286" s="358"/>
      <c r="F286" s="358"/>
      <c r="G286" s="358"/>
    </row>
    <row r="287" spans="1:7" ht="13.8" x14ac:dyDescent="0.3">
      <c r="A287" s="358" t="s">
        <v>2234</v>
      </c>
      <c r="B287" s="358" t="s">
        <v>2462</v>
      </c>
      <c r="C287" s="358" t="s">
        <v>974</v>
      </c>
      <c r="D287" s="358" t="s">
        <v>2605</v>
      </c>
      <c r="E287" s="358" t="s">
        <v>2404</v>
      </c>
      <c r="F287" s="358" t="s">
        <v>2405</v>
      </c>
      <c r="G287" s="358" t="s">
        <v>2406</v>
      </c>
    </row>
    <row r="288" spans="1:7" ht="13.8" x14ac:dyDescent="0.3">
      <c r="A288" s="358" t="s">
        <v>2235</v>
      </c>
      <c r="B288" s="358" t="s">
        <v>2462</v>
      </c>
      <c r="C288" s="358" t="s">
        <v>974</v>
      </c>
      <c r="D288" s="358" t="s">
        <v>2605</v>
      </c>
      <c r="E288" s="358" t="s">
        <v>2390</v>
      </c>
      <c r="F288" s="358" t="s">
        <v>2323</v>
      </c>
      <c r="G288" s="358" t="s">
        <v>2482</v>
      </c>
    </row>
    <row r="289" spans="1:7" ht="13.8" x14ac:dyDescent="0.3">
      <c r="A289" s="358" t="s">
        <v>2236</v>
      </c>
      <c r="B289" s="358" t="s">
        <v>2462</v>
      </c>
      <c r="C289" s="358" t="s">
        <v>974</v>
      </c>
      <c r="D289" s="358" t="s">
        <v>2605</v>
      </c>
      <c r="E289" s="358" t="s">
        <v>2326</v>
      </c>
      <c r="F289" s="358" t="s">
        <v>2327</v>
      </c>
      <c r="G289" s="358" t="s">
        <v>2328</v>
      </c>
    </row>
    <row r="290" spans="1:7" ht="13.8" x14ac:dyDescent="0.3">
      <c r="A290" s="358" t="s">
        <v>2237</v>
      </c>
      <c r="B290" s="358" t="s">
        <v>2462</v>
      </c>
      <c r="C290" s="358" t="s">
        <v>974</v>
      </c>
      <c r="D290" s="358" t="s">
        <v>2605</v>
      </c>
      <c r="E290" s="358" t="s">
        <v>661</v>
      </c>
      <c r="F290" s="358" t="s">
        <v>2312</v>
      </c>
      <c r="G290" s="358" t="s">
        <v>2411</v>
      </c>
    </row>
    <row r="291" spans="1:7" ht="13.8" x14ac:dyDescent="0.3">
      <c r="A291" s="358" t="s">
        <v>2238</v>
      </c>
      <c r="B291" s="358" t="s">
        <v>2462</v>
      </c>
      <c r="C291" s="358" t="s">
        <v>974</v>
      </c>
      <c r="D291" s="358" t="s">
        <v>2606</v>
      </c>
      <c r="E291" s="358"/>
      <c r="F291" s="358"/>
      <c r="G291" s="358"/>
    </row>
    <row r="292" spans="1:7" ht="13.8" x14ac:dyDescent="0.3">
      <c r="A292" s="358" t="s">
        <v>2239</v>
      </c>
      <c r="B292" s="358" t="s">
        <v>2462</v>
      </c>
      <c r="C292" s="358" t="s">
        <v>974</v>
      </c>
      <c r="D292" s="358" t="s">
        <v>2606</v>
      </c>
      <c r="E292" s="358" t="s">
        <v>2404</v>
      </c>
      <c r="F292" s="358" t="s">
        <v>2405</v>
      </c>
      <c r="G292" s="358" t="s">
        <v>2406</v>
      </c>
    </row>
    <row r="293" spans="1:7" ht="13.8" x14ac:dyDescent="0.3">
      <c r="A293" s="358" t="s">
        <v>2240</v>
      </c>
      <c r="B293" s="358" t="s">
        <v>2462</v>
      </c>
      <c r="C293" s="358" t="s">
        <v>974</v>
      </c>
      <c r="D293" s="358" t="s">
        <v>2606</v>
      </c>
      <c r="E293" s="358" t="s">
        <v>661</v>
      </c>
      <c r="F293" s="358" t="s">
        <v>2312</v>
      </c>
      <c r="G293" s="358" t="s">
        <v>2411</v>
      </c>
    </row>
    <row r="294" spans="1:7" ht="13.8" x14ac:dyDescent="0.3">
      <c r="A294" s="358" t="s">
        <v>2241</v>
      </c>
      <c r="B294" s="358" t="s">
        <v>2462</v>
      </c>
      <c r="C294" s="358" t="s">
        <v>974</v>
      </c>
      <c r="D294" s="358" t="s">
        <v>2606</v>
      </c>
      <c r="E294" s="358" t="s">
        <v>2326</v>
      </c>
      <c r="F294" s="358" t="s">
        <v>2327</v>
      </c>
      <c r="G294" s="358" t="s">
        <v>2328</v>
      </c>
    </row>
    <row r="295" spans="1:7" ht="13.8" x14ac:dyDescent="0.3">
      <c r="A295" s="358" t="s">
        <v>2242</v>
      </c>
      <c r="B295" s="358" t="s">
        <v>2462</v>
      </c>
      <c r="C295" s="358" t="s">
        <v>974</v>
      </c>
      <c r="D295" s="358" t="s">
        <v>2606</v>
      </c>
      <c r="E295" s="358" t="s">
        <v>2334</v>
      </c>
      <c r="F295" s="358" t="s">
        <v>2323</v>
      </c>
      <c r="G295" s="358" t="s">
        <v>2409</v>
      </c>
    </row>
    <row r="296" spans="1:7" ht="13.8" x14ac:dyDescent="0.3">
      <c r="A296" s="358" t="s">
        <v>2243</v>
      </c>
      <c r="B296" s="358" t="s">
        <v>2462</v>
      </c>
      <c r="C296" s="358" t="s">
        <v>974</v>
      </c>
      <c r="D296" s="358" t="s">
        <v>2606</v>
      </c>
      <c r="E296" s="358" t="s">
        <v>2334</v>
      </c>
      <c r="F296" s="358" t="s">
        <v>2323</v>
      </c>
      <c r="G296" s="358" t="s">
        <v>2491</v>
      </c>
    </row>
    <row r="297" spans="1:7" ht="13.8" x14ac:dyDescent="0.3">
      <c r="A297" s="358" t="s">
        <v>2244</v>
      </c>
      <c r="B297" s="358" t="s">
        <v>2462</v>
      </c>
      <c r="C297" s="358" t="s">
        <v>974</v>
      </c>
      <c r="D297" s="358" t="s">
        <v>2606</v>
      </c>
      <c r="E297" s="358" t="s">
        <v>673</v>
      </c>
      <c r="F297" s="358" t="s">
        <v>2338</v>
      </c>
      <c r="G297" s="358" t="s">
        <v>2347</v>
      </c>
    </row>
    <row r="298" spans="1:7" ht="13.8" x14ac:dyDescent="0.3">
      <c r="A298" s="358" t="s">
        <v>2245</v>
      </c>
      <c r="B298" s="358" t="s">
        <v>2462</v>
      </c>
      <c r="C298" s="358" t="s">
        <v>974</v>
      </c>
      <c r="D298" s="358" t="s">
        <v>2606</v>
      </c>
      <c r="E298" s="358" t="s">
        <v>2349</v>
      </c>
      <c r="F298" s="358" t="s">
        <v>2407</v>
      </c>
      <c r="G298" s="358" t="s">
        <v>2408</v>
      </c>
    </row>
    <row r="299" spans="1:7" ht="13.8" x14ac:dyDescent="0.3">
      <c r="A299" s="358" t="s">
        <v>2246</v>
      </c>
      <c r="B299" s="358" t="s">
        <v>2462</v>
      </c>
      <c r="C299" s="358" t="s">
        <v>974</v>
      </c>
      <c r="D299" s="358" t="s">
        <v>2607</v>
      </c>
      <c r="E299" s="358"/>
      <c r="F299" s="358"/>
      <c r="G299" s="358"/>
    </row>
    <row r="300" spans="1:7" ht="13.8" x14ac:dyDescent="0.3">
      <c r="A300" s="358" t="s">
        <v>2247</v>
      </c>
      <c r="B300" s="358" t="s">
        <v>2462</v>
      </c>
      <c r="C300" s="358" t="s">
        <v>974</v>
      </c>
      <c r="D300" s="358" t="s">
        <v>2607</v>
      </c>
      <c r="E300" s="358" t="s">
        <v>2404</v>
      </c>
      <c r="F300" s="358" t="s">
        <v>2405</v>
      </c>
      <c r="G300" s="358" t="s">
        <v>2406</v>
      </c>
    </row>
    <row r="301" spans="1:7" ht="13.8" x14ac:dyDescent="0.3">
      <c r="A301" s="358" t="s">
        <v>2248</v>
      </c>
      <c r="B301" s="358" t="s">
        <v>2462</v>
      </c>
      <c r="C301" s="358" t="s">
        <v>974</v>
      </c>
      <c r="D301" s="358" t="s">
        <v>2607</v>
      </c>
      <c r="E301" s="358" t="s">
        <v>661</v>
      </c>
      <c r="F301" s="358" t="s">
        <v>2312</v>
      </c>
      <c r="G301" s="358" t="s">
        <v>2411</v>
      </c>
    </row>
    <row r="302" spans="1:7" ht="13.8" x14ac:dyDescent="0.3">
      <c r="A302" s="358" t="s">
        <v>2249</v>
      </c>
      <c r="B302" s="358" t="s">
        <v>2462</v>
      </c>
      <c r="C302" s="358" t="s">
        <v>974</v>
      </c>
      <c r="D302" s="358" t="s">
        <v>2607</v>
      </c>
      <c r="E302" s="358" t="s">
        <v>2326</v>
      </c>
      <c r="F302" s="358" t="s">
        <v>2327</v>
      </c>
      <c r="G302" s="358" t="s">
        <v>2328</v>
      </c>
    </row>
    <row r="303" spans="1:7" ht="13.8" x14ac:dyDescent="0.3">
      <c r="A303" s="358" t="s">
        <v>2250</v>
      </c>
      <c r="B303" s="358" t="s">
        <v>2462</v>
      </c>
      <c r="C303" s="358" t="s">
        <v>974</v>
      </c>
      <c r="D303" s="358" t="s">
        <v>2607</v>
      </c>
      <c r="E303" s="358" t="s">
        <v>2334</v>
      </c>
      <c r="F303" s="358" t="s">
        <v>2323</v>
      </c>
      <c r="G303" s="358" t="s">
        <v>2409</v>
      </c>
    </row>
    <row r="304" spans="1:7" ht="13.8" x14ac:dyDescent="0.3">
      <c r="A304" s="358" t="s">
        <v>2251</v>
      </c>
      <c r="B304" s="358" t="s">
        <v>2462</v>
      </c>
      <c r="C304" s="358" t="s">
        <v>974</v>
      </c>
      <c r="D304" s="358" t="s">
        <v>2607</v>
      </c>
      <c r="E304" s="358" t="s">
        <v>2334</v>
      </c>
      <c r="F304" s="358" t="s">
        <v>2323</v>
      </c>
      <c r="G304" s="358" t="s">
        <v>2491</v>
      </c>
    </row>
    <row r="305" spans="1:7" ht="13.8" x14ac:dyDescent="0.3">
      <c r="A305" s="358" t="s">
        <v>2252</v>
      </c>
      <c r="B305" s="358" t="s">
        <v>2462</v>
      </c>
      <c r="C305" s="358" t="s">
        <v>974</v>
      </c>
      <c r="D305" s="358" t="s">
        <v>2607</v>
      </c>
      <c r="E305" s="358" t="s">
        <v>673</v>
      </c>
      <c r="F305" s="358" t="s">
        <v>2338</v>
      </c>
      <c r="G305" s="358" t="s">
        <v>2347</v>
      </c>
    </row>
    <row r="306" spans="1:7" ht="13.8" x14ac:dyDescent="0.3">
      <c r="A306" s="358" t="s">
        <v>2253</v>
      </c>
      <c r="B306" s="358" t="s">
        <v>2462</v>
      </c>
      <c r="C306" s="358" t="s">
        <v>974</v>
      </c>
      <c r="D306" s="358" t="s">
        <v>2607</v>
      </c>
      <c r="E306" s="358" t="s">
        <v>2349</v>
      </c>
      <c r="F306" s="358" t="s">
        <v>2407</v>
      </c>
      <c r="G306" s="358" t="s">
        <v>2408</v>
      </c>
    </row>
    <row r="307" spans="1:7" ht="13.8" x14ac:dyDescent="0.3">
      <c r="A307" s="358" t="s">
        <v>1708</v>
      </c>
      <c r="B307" s="358" t="s">
        <v>2462</v>
      </c>
      <c r="C307" s="358" t="s">
        <v>974</v>
      </c>
      <c r="D307" s="358" t="s">
        <v>2481</v>
      </c>
      <c r="E307" s="358"/>
      <c r="F307" s="358"/>
      <c r="G307" s="358"/>
    </row>
    <row r="308" spans="1:7" ht="13.8" x14ac:dyDescent="0.3">
      <c r="A308" s="358" t="s">
        <v>1709</v>
      </c>
      <c r="B308" s="358" t="s">
        <v>2462</v>
      </c>
      <c r="C308" s="358" t="s">
        <v>974</v>
      </c>
      <c r="D308" s="358" t="s">
        <v>2481</v>
      </c>
      <c r="E308" s="358" t="s">
        <v>2404</v>
      </c>
      <c r="F308" s="358" t="s">
        <v>2405</v>
      </c>
      <c r="G308" s="358" t="s">
        <v>2406</v>
      </c>
    </row>
    <row r="309" spans="1:7" ht="13.8" x14ac:dyDescent="0.3">
      <c r="A309" s="358" t="s">
        <v>1710</v>
      </c>
      <c r="B309" s="358" t="s">
        <v>2462</v>
      </c>
      <c r="C309" s="358" t="s">
        <v>974</v>
      </c>
      <c r="D309" s="358" t="s">
        <v>2481</v>
      </c>
      <c r="E309" s="358" t="s">
        <v>2390</v>
      </c>
      <c r="F309" s="358" t="s">
        <v>2323</v>
      </c>
      <c r="G309" s="358" t="s">
        <v>2482</v>
      </c>
    </row>
    <row r="310" spans="1:7" ht="13.8" x14ac:dyDescent="0.3">
      <c r="A310" s="358" t="s">
        <v>1711</v>
      </c>
      <c r="B310" s="358" t="s">
        <v>2462</v>
      </c>
      <c r="C310" s="358" t="s">
        <v>974</v>
      </c>
      <c r="D310" s="358" t="s">
        <v>2481</v>
      </c>
      <c r="E310" s="358" t="s">
        <v>2326</v>
      </c>
      <c r="F310" s="358" t="s">
        <v>2327</v>
      </c>
      <c r="G310" s="358" t="s">
        <v>2328</v>
      </c>
    </row>
    <row r="311" spans="1:7" ht="13.8" x14ac:dyDescent="0.3">
      <c r="A311" s="358" t="s">
        <v>1712</v>
      </c>
      <c r="B311" s="358" t="s">
        <v>2462</v>
      </c>
      <c r="C311" s="358" t="s">
        <v>974</v>
      </c>
      <c r="D311" s="358" t="s">
        <v>2481</v>
      </c>
      <c r="E311" s="358" t="s">
        <v>661</v>
      </c>
      <c r="F311" s="358" t="s">
        <v>2312</v>
      </c>
      <c r="G311" s="358" t="s">
        <v>2411</v>
      </c>
    </row>
    <row r="312" spans="1:7" ht="13.8" x14ac:dyDescent="0.3">
      <c r="A312" s="358" t="s">
        <v>1713</v>
      </c>
      <c r="B312" s="358" t="s">
        <v>2462</v>
      </c>
      <c r="C312" s="358" t="s">
        <v>974</v>
      </c>
      <c r="D312" s="358" t="s">
        <v>2483</v>
      </c>
      <c r="E312" s="358"/>
      <c r="F312" s="358"/>
      <c r="G312" s="358"/>
    </row>
    <row r="313" spans="1:7" ht="13.8" x14ac:dyDescent="0.3">
      <c r="A313" s="358" t="s">
        <v>1714</v>
      </c>
      <c r="B313" s="358" t="s">
        <v>2462</v>
      </c>
      <c r="C313" s="358" t="s">
        <v>974</v>
      </c>
      <c r="D313" s="358" t="s">
        <v>2483</v>
      </c>
      <c r="E313" s="358" t="s">
        <v>2404</v>
      </c>
      <c r="F313" s="358" t="s">
        <v>2405</v>
      </c>
      <c r="G313" s="358" t="s">
        <v>2406</v>
      </c>
    </row>
    <row r="314" spans="1:7" ht="13.8" x14ac:dyDescent="0.3">
      <c r="A314" s="358" t="s">
        <v>1715</v>
      </c>
      <c r="B314" s="358" t="s">
        <v>2462</v>
      </c>
      <c r="C314" s="358" t="s">
        <v>974</v>
      </c>
      <c r="D314" s="358" t="s">
        <v>2483</v>
      </c>
      <c r="E314" s="358" t="s">
        <v>2390</v>
      </c>
      <c r="F314" s="358" t="s">
        <v>2323</v>
      </c>
      <c r="G314" s="358" t="s">
        <v>2482</v>
      </c>
    </row>
    <row r="315" spans="1:7" ht="13.8" x14ac:dyDescent="0.3">
      <c r="A315" s="358" t="s">
        <v>1716</v>
      </c>
      <c r="B315" s="358" t="s">
        <v>2462</v>
      </c>
      <c r="C315" s="358" t="s">
        <v>974</v>
      </c>
      <c r="D315" s="358" t="s">
        <v>2483</v>
      </c>
      <c r="E315" s="358" t="s">
        <v>2326</v>
      </c>
      <c r="F315" s="358" t="s">
        <v>2327</v>
      </c>
      <c r="G315" s="358" t="s">
        <v>2328</v>
      </c>
    </row>
    <row r="316" spans="1:7" ht="13.8" x14ac:dyDescent="0.3">
      <c r="A316" s="358" t="s">
        <v>1717</v>
      </c>
      <c r="B316" s="358" t="s">
        <v>2462</v>
      </c>
      <c r="C316" s="358" t="s">
        <v>974</v>
      </c>
      <c r="D316" s="358" t="s">
        <v>2483</v>
      </c>
      <c r="E316" s="358" t="s">
        <v>661</v>
      </c>
      <c r="F316" s="358" t="s">
        <v>2312</v>
      </c>
      <c r="G316" s="358" t="s">
        <v>2411</v>
      </c>
    </row>
    <row r="317" spans="1:7" ht="13.8" x14ac:dyDescent="0.3">
      <c r="A317" s="358" t="s">
        <v>1718</v>
      </c>
      <c r="B317" s="358" t="s">
        <v>2462</v>
      </c>
      <c r="C317" s="358" t="s">
        <v>974</v>
      </c>
      <c r="D317" s="358" t="s">
        <v>2484</v>
      </c>
      <c r="E317" s="358"/>
      <c r="F317" s="358"/>
      <c r="G317" s="358"/>
    </row>
    <row r="318" spans="1:7" ht="13.8" x14ac:dyDescent="0.3">
      <c r="A318" s="358" t="s">
        <v>1719</v>
      </c>
      <c r="B318" s="358" t="s">
        <v>2462</v>
      </c>
      <c r="C318" s="358" t="s">
        <v>974</v>
      </c>
      <c r="D318" s="358" t="s">
        <v>2484</v>
      </c>
      <c r="E318" s="358" t="s">
        <v>2404</v>
      </c>
      <c r="F318" s="358" t="s">
        <v>2405</v>
      </c>
      <c r="G318" s="358" t="s">
        <v>2406</v>
      </c>
    </row>
    <row r="319" spans="1:7" ht="13.8" x14ac:dyDescent="0.3">
      <c r="A319" s="358" t="s">
        <v>1720</v>
      </c>
      <c r="B319" s="358" t="s">
        <v>2462</v>
      </c>
      <c r="C319" s="358" t="s">
        <v>974</v>
      </c>
      <c r="D319" s="358" t="s">
        <v>2484</v>
      </c>
      <c r="E319" s="358" t="s">
        <v>2390</v>
      </c>
      <c r="F319" s="358" t="s">
        <v>2323</v>
      </c>
      <c r="G319" s="358" t="s">
        <v>2482</v>
      </c>
    </row>
    <row r="320" spans="1:7" ht="13.8" x14ac:dyDescent="0.3">
      <c r="A320" s="358" t="s">
        <v>1721</v>
      </c>
      <c r="B320" s="358" t="s">
        <v>2462</v>
      </c>
      <c r="C320" s="358" t="s">
        <v>974</v>
      </c>
      <c r="D320" s="358" t="s">
        <v>2484</v>
      </c>
      <c r="E320" s="358" t="s">
        <v>2326</v>
      </c>
      <c r="F320" s="358" t="s">
        <v>2327</v>
      </c>
      <c r="G320" s="358" t="s">
        <v>2328</v>
      </c>
    </row>
    <row r="321" spans="1:7" ht="13.8" x14ac:dyDescent="0.3">
      <c r="A321" s="358" t="s">
        <v>1722</v>
      </c>
      <c r="B321" s="358" t="s">
        <v>2462</v>
      </c>
      <c r="C321" s="358" t="s">
        <v>974</v>
      </c>
      <c r="D321" s="358" t="s">
        <v>2484</v>
      </c>
      <c r="E321" s="358" t="s">
        <v>661</v>
      </c>
      <c r="F321" s="358" t="s">
        <v>2312</v>
      </c>
      <c r="G321" s="358" t="s">
        <v>2411</v>
      </c>
    </row>
    <row r="322" spans="1:7" ht="13.8" x14ac:dyDescent="0.3">
      <c r="A322" s="358" t="s">
        <v>1723</v>
      </c>
      <c r="B322" s="358" t="s">
        <v>2462</v>
      </c>
      <c r="C322" s="358" t="s">
        <v>974</v>
      </c>
      <c r="D322" s="358" t="s">
        <v>2485</v>
      </c>
      <c r="E322" s="358"/>
      <c r="F322" s="358"/>
      <c r="G322" s="358"/>
    </row>
    <row r="323" spans="1:7" ht="13.8" x14ac:dyDescent="0.3">
      <c r="A323" s="358" t="s">
        <v>1724</v>
      </c>
      <c r="B323" s="358" t="s">
        <v>2462</v>
      </c>
      <c r="C323" s="358" t="s">
        <v>974</v>
      </c>
      <c r="D323" s="358" t="s">
        <v>2485</v>
      </c>
      <c r="E323" s="358" t="s">
        <v>2404</v>
      </c>
      <c r="F323" s="358" t="s">
        <v>2405</v>
      </c>
      <c r="G323" s="358" t="s">
        <v>2406</v>
      </c>
    </row>
    <row r="324" spans="1:7" ht="13.8" x14ac:dyDescent="0.3">
      <c r="A324" s="358" t="s">
        <v>1725</v>
      </c>
      <c r="B324" s="358" t="s">
        <v>2462</v>
      </c>
      <c r="C324" s="358" t="s">
        <v>974</v>
      </c>
      <c r="D324" s="358" t="s">
        <v>2485</v>
      </c>
      <c r="E324" s="358" t="s">
        <v>2390</v>
      </c>
      <c r="F324" s="358" t="s">
        <v>2323</v>
      </c>
      <c r="G324" s="358" t="s">
        <v>2482</v>
      </c>
    </row>
    <row r="325" spans="1:7" ht="13.8" x14ac:dyDescent="0.3">
      <c r="A325" s="358" t="s">
        <v>1726</v>
      </c>
      <c r="B325" s="358" t="s">
        <v>2462</v>
      </c>
      <c r="C325" s="358" t="s">
        <v>974</v>
      </c>
      <c r="D325" s="358" t="s">
        <v>2485</v>
      </c>
      <c r="E325" s="358" t="s">
        <v>2326</v>
      </c>
      <c r="F325" s="358" t="s">
        <v>2327</v>
      </c>
      <c r="G325" s="358" t="s">
        <v>2328</v>
      </c>
    </row>
    <row r="326" spans="1:7" ht="13.8" x14ac:dyDescent="0.3">
      <c r="A326" s="358" t="s">
        <v>1727</v>
      </c>
      <c r="B326" s="358" t="s">
        <v>2462</v>
      </c>
      <c r="C326" s="358" t="s">
        <v>974</v>
      </c>
      <c r="D326" s="358" t="s">
        <v>2485</v>
      </c>
      <c r="E326" s="358" t="s">
        <v>661</v>
      </c>
      <c r="F326" s="358" t="s">
        <v>2312</v>
      </c>
      <c r="G326" s="358" t="s">
        <v>2411</v>
      </c>
    </row>
    <row r="327" spans="1:7" ht="13.8" x14ac:dyDescent="0.3">
      <c r="A327" s="358" t="s">
        <v>622</v>
      </c>
      <c r="B327" s="358" t="s">
        <v>2466</v>
      </c>
      <c r="C327" s="358" t="s">
        <v>2463</v>
      </c>
      <c r="D327" s="358"/>
      <c r="E327" s="358"/>
      <c r="F327" s="358"/>
      <c r="G327" s="358"/>
    </row>
    <row r="328" spans="1:7" ht="13.8" x14ac:dyDescent="0.3">
      <c r="A328" s="358" t="s">
        <v>1762</v>
      </c>
      <c r="B328" s="358" t="s">
        <v>2466</v>
      </c>
      <c r="C328" s="358" t="s">
        <v>2463</v>
      </c>
      <c r="D328" s="358" t="s">
        <v>46</v>
      </c>
      <c r="E328" s="358"/>
      <c r="F328" s="358"/>
      <c r="G328" s="358"/>
    </row>
    <row r="329" spans="1:7" ht="13.8" x14ac:dyDescent="0.3">
      <c r="A329" s="358" t="s">
        <v>1763</v>
      </c>
      <c r="B329" s="358" t="s">
        <v>2466</v>
      </c>
      <c r="C329" s="358" t="s">
        <v>2463</v>
      </c>
      <c r="D329" s="358" t="s">
        <v>46</v>
      </c>
      <c r="E329" s="358" t="s">
        <v>2303</v>
      </c>
      <c r="F329" s="358" t="s">
        <v>2304</v>
      </c>
      <c r="G329" s="358" t="s">
        <v>2305</v>
      </c>
    </row>
    <row r="330" spans="1:7" ht="13.8" x14ac:dyDescent="0.3">
      <c r="A330" s="358" t="s">
        <v>623</v>
      </c>
      <c r="B330" s="358" t="s">
        <v>2466</v>
      </c>
      <c r="C330" s="358" t="s">
        <v>2463</v>
      </c>
      <c r="D330" s="358" t="s">
        <v>46</v>
      </c>
      <c r="E330" s="358"/>
      <c r="F330" s="358"/>
      <c r="G330" s="358"/>
    </row>
    <row r="331" spans="1:7" ht="13.8" x14ac:dyDescent="0.3">
      <c r="A331" s="358" t="s">
        <v>1764</v>
      </c>
      <c r="B331" s="358" t="s">
        <v>2466</v>
      </c>
      <c r="C331" s="358" t="s">
        <v>2463</v>
      </c>
      <c r="D331" s="358" t="s">
        <v>46</v>
      </c>
      <c r="E331" s="358" t="s">
        <v>2306</v>
      </c>
      <c r="F331" s="358" t="s">
        <v>2304</v>
      </c>
      <c r="G331" s="358" t="s">
        <v>2307</v>
      </c>
    </row>
    <row r="332" spans="1:7" ht="13.8" x14ac:dyDescent="0.3">
      <c r="A332" s="358" t="s">
        <v>1765</v>
      </c>
      <c r="B332" s="358" t="s">
        <v>2466</v>
      </c>
      <c r="C332" s="358" t="s">
        <v>2463</v>
      </c>
      <c r="D332" s="358" t="s">
        <v>46</v>
      </c>
      <c r="E332" s="358" t="s">
        <v>2341</v>
      </c>
      <c r="F332" s="358" t="s">
        <v>2342</v>
      </c>
      <c r="G332" s="358" t="s">
        <v>2343</v>
      </c>
    </row>
    <row r="333" spans="1:7" ht="13.8" x14ac:dyDescent="0.3">
      <c r="A333" s="358" t="s">
        <v>1766</v>
      </c>
      <c r="B333" s="358" t="s">
        <v>2466</v>
      </c>
      <c r="C333" s="358" t="s">
        <v>2463</v>
      </c>
      <c r="D333" s="358" t="s">
        <v>46</v>
      </c>
      <c r="E333" s="358" t="s">
        <v>812</v>
      </c>
      <c r="F333" s="358" t="s">
        <v>2362</v>
      </c>
      <c r="G333" s="358" t="s">
        <v>2363</v>
      </c>
    </row>
    <row r="334" spans="1:7" ht="13.8" x14ac:dyDescent="0.3">
      <c r="A334" s="358" t="s">
        <v>1767</v>
      </c>
      <c r="B334" s="358" t="s">
        <v>2466</v>
      </c>
      <c r="C334" s="358" t="s">
        <v>2463</v>
      </c>
      <c r="D334" s="358" t="s">
        <v>46</v>
      </c>
      <c r="E334" s="358" t="s">
        <v>2326</v>
      </c>
      <c r="F334" s="358" t="s">
        <v>2327</v>
      </c>
      <c r="G334" s="358" t="s">
        <v>2328</v>
      </c>
    </row>
    <row r="335" spans="1:7" ht="13.8" x14ac:dyDescent="0.3">
      <c r="A335" s="358" t="s">
        <v>1768</v>
      </c>
      <c r="B335" s="358" t="s">
        <v>2466</v>
      </c>
      <c r="C335" s="358" t="s">
        <v>2463</v>
      </c>
      <c r="D335" s="358" t="s">
        <v>46</v>
      </c>
      <c r="E335" s="358" t="s">
        <v>672</v>
      </c>
      <c r="F335" s="358" t="s">
        <v>2338</v>
      </c>
      <c r="G335" s="358" t="s">
        <v>2340</v>
      </c>
    </row>
    <row r="336" spans="1:7" ht="13.8" x14ac:dyDescent="0.3">
      <c r="A336" s="358" t="s">
        <v>1769</v>
      </c>
      <c r="B336" s="358" t="s">
        <v>2466</v>
      </c>
      <c r="C336" s="358" t="s">
        <v>2463</v>
      </c>
      <c r="D336" s="358" t="s">
        <v>46</v>
      </c>
      <c r="E336" s="358" t="s">
        <v>2364</v>
      </c>
      <c r="F336" s="358" t="s">
        <v>2365</v>
      </c>
      <c r="G336" s="358" t="s">
        <v>2366</v>
      </c>
    </row>
    <row r="337" spans="1:7" ht="13.8" x14ac:dyDescent="0.3">
      <c r="A337" s="358" t="s">
        <v>1770</v>
      </c>
      <c r="B337" s="358" t="s">
        <v>2466</v>
      </c>
      <c r="C337" s="358" t="s">
        <v>2463</v>
      </c>
      <c r="D337" s="358" t="s">
        <v>46</v>
      </c>
      <c r="E337" s="358" t="s">
        <v>673</v>
      </c>
      <c r="F337" s="358" t="s">
        <v>2338</v>
      </c>
      <c r="G337" s="358" t="s">
        <v>2339</v>
      </c>
    </row>
    <row r="338" spans="1:7" ht="13.8" x14ac:dyDescent="0.3">
      <c r="A338" s="358" t="s">
        <v>624</v>
      </c>
      <c r="B338" s="358" t="s">
        <v>2466</v>
      </c>
      <c r="C338" s="358" t="s">
        <v>2463</v>
      </c>
      <c r="D338" s="358" t="s">
        <v>46</v>
      </c>
      <c r="E338" s="358"/>
      <c r="F338" s="358"/>
      <c r="G338" s="358"/>
    </row>
    <row r="339" spans="1:7" ht="13.8" x14ac:dyDescent="0.3">
      <c r="A339" s="358" t="s">
        <v>1771</v>
      </c>
      <c r="B339" s="358" t="s">
        <v>2466</v>
      </c>
      <c r="C339" s="358" t="s">
        <v>2463</v>
      </c>
      <c r="D339" s="358" t="s">
        <v>46</v>
      </c>
      <c r="E339" s="358" t="s">
        <v>2306</v>
      </c>
      <c r="F339" s="358" t="s">
        <v>2304</v>
      </c>
      <c r="G339" s="358" t="s">
        <v>2307</v>
      </c>
    </row>
    <row r="340" spans="1:7" ht="13.8" x14ac:dyDescent="0.3">
      <c r="A340" s="358" t="s">
        <v>1772</v>
      </c>
      <c r="B340" s="358" t="s">
        <v>2466</v>
      </c>
      <c r="C340" s="358" t="s">
        <v>2463</v>
      </c>
      <c r="D340" s="358" t="s">
        <v>46</v>
      </c>
      <c r="E340" s="358" t="s">
        <v>2322</v>
      </c>
      <c r="F340" s="358" t="s">
        <v>2323</v>
      </c>
      <c r="G340" s="358" t="s">
        <v>2324</v>
      </c>
    </row>
    <row r="341" spans="1:7" ht="13.8" x14ac:dyDescent="0.3">
      <c r="A341" s="358" t="s">
        <v>1773</v>
      </c>
      <c r="B341" s="358" t="s">
        <v>2466</v>
      </c>
      <c r="C341" s="358" t="s">
        <v>2463</v>
      </c>
      <c r="D341" s="358" t="s">
        <v>46</v>
      </c>
      <c r="E341" s="358" t="s">
        <v>2334</v>
      </c>
      <c r="F341" s="358" t="s">
        <v>2323</v>
      </c>
      <c r="G341" s="358" t="s">
        <v>2335</v>
      </c>
    </row>
    <row r="342" spans="1:7" ht="13.8" x14ac:dyDescent="0.3">
      <c r="A342" s="358" t="s">
        <v>1774</v>
      </c>
      <c r="B342" s="358" t="s">
        <v>2466</v>
      </c>
      <c r="C342" s="358" t="s">
        <v>2463</v>
      </c>
      <c r="D342" s="358" t="s">
        <v>46</v>
      </c>
      <c r="E342" s="358" t="s">
        <v>812</v>
      </c>
      <c r="F342" s="358" t="s">
        <v>2362</v>
      </c>
      <c r="G342" s="358" t="s">
        <v>2363</v>
      </c>
    </row>
    <row r="343" spans="1:7" ht="13.8" x14ac:dyDescent="0.3">
      <c r="A343" s="358" t="s">
        <v>1775</v>
      </c>
      <c r="B343" s="358" t="s">
        <v>2466</v>
      </c>
      <c r="C343" s="358" t="s">
        <v>2463</v>
      </c>
      <c r="D343" s="358" t="s">
        <v>46</v>
      </c>
      <c r="E343" s="358" t="s">
        <v>2367</v>
      </c>
      <c r="F343" s="358" t="s">
        <v>2368</v>
      </c>
      <c r="G343" s="358" t="s">
        <v>2369</v>
      </c>
    </row>
    <row r="344" spans="1:7" ht="13.8" x14ac:dyDescent="0.3">
      <c r="A344" s="358" t="s">
        <v>1776</v>
      </c>
      <c r="B344" s="358" t="s">
        <v>2466</v>
      </c>
      <c r="C344" s="358" t="s">
        <v>2463</v>
      </c>
      <c r="D344" s="358" t="s">
        <v>46</v>
      </c>
      <c r="E344" s="358" t="s">
        <v>2370</v>
      </c>
      <c r="F344" s="358" t="s">
        <v>2371</v>
      </c>
      <c r="G344" s="358" t="s">
        <v>2372</v>
      </c>
    </row>
    <row r="345" spans="1:7" ht="13.8" x14ac:dyDescent="0.3">
      <c r="A345" s="358" t="s">
        <v>1777</v>
      </c>
      <c r="B345" s="358" t="s">
        <v>2466</v>
      </c>
      <c r="C345" s="358" t="s">
        <v>2463</v>
      </c>
      <c r="D345" s="358" t="s">
        <v>46</v>
      </c>
      <c r="E345" s="358" t="s">
        <v>2364</v>
      </c>
      <c r="F345" s="358" t="s">
        <v>2365</v>
      </c>
      <c r="G345" s="358" t="s">
        <v>2366</v>
      </c>
    </row>
    <row r="346" spans="1:7" ht="13.8" x14ac:dyDescent="0.3">
      <c r="A346" s="358" t="s">
        <v>1778</v>
      </c>
      <c r="B346" s="358" t="s">
        <v>2466</v>
      </c>
      <c r="C346" s="358" t="s">
        <v>2463</v>
      </c>
      <c r="D346" s="358" t="s">
        <v>46</v>
      </c>
      <c r="E346" s="358" t="s">
        <v>2373</v>
      </c>
      <c r="F346" s="358" t="s">
        <v>2304</v>
      </c>
      <c r="G346" s="358" t="s">
        <v>2374</v>
      </c>
    </row>
    <row r="347" spans="1:7" ht="13.8" x14ac:dyDescent="0.3">
      <c r="A347" s="358" t="s">
        <v>625</v>
      </c>
      <c r="B347" s="358" t="s">
        <v>2466</v>
      </c>
      <c r="C347" s="358" t="s">
        <v>2463</v>
      </c>
      <c r="D347" s="358" t="s">
        <v>23</v>
      </c>
      <c r="E347" s="358"/>
      <c r="F347" s="358"/>
      <c r="G347" s="358"/>
    </row>
    <row r="348" spans="1:7" ht="13.8" x14ac:dyDescent="0.3">
      <c r="A348" s="358" t="s">
        <v>1728</v>
      </c>
      <c r="B348" s="358" t="s">
        <v>2466</v>
      </c>
      <c r="C348" s="358" t="s">
        <v>2463</v>
      </c>
      <c r="D348" s="358" t="s">
        <v>23</v>
      </c>
      <c r="E348" s="358" t="s">
        <v>2306</v>
      </c>
      <c r="F348" s="358" t="s">
        <v>2304</v>
      </c>
      <c r="G348" s="358" t="s">
        <v>2307</v>
      </c>
    </row>
    <row r="349" spans="1:7" ht="13.8" x14ac:dyDescent="0.3">
      <c r="A349" s="358" t="s">
        <v>1731</v>
      </c>
      <c r="B349" s="358" t="s">
        <v>2466</v>
      </c>
      <c r="C349" s="358" t="s">
        <v>2463</v>
      </c>
      <c r="D349" s="358" t="s">
        <v>23</v>
      </c>
      <c r="E349" s="358" t="s">
        <v>661</v>
      </c>
      <c r="F349" s="358" t="s">
        <v>2312</v>
      </c>
      <c r="G349" s="358" t="s">
        <v>2325</v>
      </c>
    </row>
    <row r="350" spans="1:7" ht="13.8" x14ac:dyDescent="0.3">
      <c r="A350" s="358" t="s">
        <v>1730</v>
      </c>
      <c r="B350" s="358" t="s">
        <v>2466</v>
      </c>
      <c r="C350" s="358" t="s">
        <v>2463</v>
      </c>
      <c r="D350" s="358" t="s">
        <v>23</v>
      </c>
      <c r="E350" s="358" t="s">
        <v>2334</v>
      </c>
      <c r="F350" s="358" t="s">
        <v>2323</v>
      </c>
      <c r="G350" s="358" t="s">
        <v>2335</v>
      </c>
    </row>
    <row r="351" spans="1:7" ht="13.8" x14ac:dyDescent="0.3">
      <c r="A351" s="358" t="s">
        <v>1732</v>
      </c>
      <c r="B351" s="358" t="s">
        <v>2466</v>
      </c>
      <c r="C351" s="358" t="s">
        <v>2463</v>
      </c>
      <c r="D351" s="358" t="s">
        <v>23</v>
      </c>
      <c r="E351" s="358" t="s">
        <v>2336</v>
      </c>
      <c r="F351" s="358" t="s">
        <v>2309</v>
      </c>
      <c r="G351" s="358" t="s">
        <v>2337</v>
      </c>
    </row>
    <row r="352" spans="1:7" ht="13.8" x14ac:dyDescent="0.3">
      <c r="A352" s="358" t="s">
        <v>1729</v>
      </c>
      <c r="B352" s="358" t="s">
        <v>2466</v>
      </c>
      <c r="C352" s="358" t="s">
        <v>2463</v>
      </c>
      <c r="D352" s="358" t="s">
        <v>23</v>
      </c>
      <c r="E352" s="358" t="s">
        <v>2322</v>
      </c>
      <c r="F352" s="358" t="s">
        <v>2323</v>
      </c>
      <c r="G352" s="358" t="s">
        <v>2324</v>
      </c>
    </row>
    <row r="353" spans="1:7" ht="13.8" x14ac:dyDescent="0.3">
      <c r="A353" s="358" t="s">
        <v>1734</v>
      </c>
      <c r="B353" s="358" t="s">
        <v>2466</v>
      </c>
      <c r="C353" s="358" t="s">
        <v>2463</v>
      </c>
      <c r="D353" s="358" t="s">
        <v>23</v>
      </c>
      <c r="E353" s="358" t="s">
        <v>2326</v>
      </c>
      <c r="F353" s="358" t="s">
        <v>2327</v>
      </c>
      <c r="G353" s="358" t="s">
        <v>2328</v>
      </c>
    </row>
    <row r="354" spans="1:7" ht="13.8" x14ac:dyDescent="0.3">
      <c r="A354" s="358" t="s">
        <v>1733</v>
      </c>
      <c r="B354" s="358" t="s">
        <v>2466</v>
      </c>
      <c r="C354" s="358" t="s">
        <v>2463</v>
      </c>
      <c r="D354" s="358" t="s">
        <v>23</v>
      </c>
      <c r="E354" s="358" t="s">
        <v>2317</v>
      </c>
      <c r="F354" s="358" t="s">
        <v>2318</v>
      </c>
      <c r="G354" s="358" t="s">
        <v>2319</v>
      </c>
    </row>
    <row r="355" spans="1:7" ht="13.8" x14ac:dyDescent="0.3">
      <c r="A355" s="358" t="s">
        <v>1735</v>
      </c>
      <c r="B355" s="358" t="s">
        <v>2466</v>
      </c>
      <c r="C355" s="358" t="s">
        <v>2463</v>
      </c>
      <c r="D355" s="358" t="s">
        <v>23</v>
      </c>
      <c r="E355" s="358" t="s">
        <v>673</v>
      </c>
      <c r="F355" s="358" t="s">
        <v>2338</v>
      </c>
      <c r="G355" s="358" t="s">
        <v>2339</v>
      </c>
    </row>
    <row r="356" spans="1:7" ht="13.8" x14ac:dyDescent="0.3">
      <c r="A356" s="358" t="s">
        <v>1736</v>
      </c>
      <c r="B356" s="358" t="s">
        <v>2466</v>
      </c>
      <c r="C356" s="358" t="s">
        <v>2463</v>
      </c>
      <c r="D356" s="358" t="s">
        <v>23</v>
      </c>
      <c r="E356" s="358" t="s">
        <v>672</v>
      </c>
      <c r="F356" s="358" t="s">
        <v>2338</v>
      </c>
      <c r="G356" s="358" t="s">
        <v>2340</v>
      </c>
    </row>
    <row r="357" spans="1:7" ht="13.8" x14ac:dyDescent="0.3">
      <c r="A357" s="358" t="s">
        <v>626</v>
      </c>
      <c r="B357" s="358" t="s">
        <v>2466</v>
      </c>
      <c r="C357" s="358" t="s">
        <v>2463</v>
      </c>
      <c r="D357" s="358" t="s">
        <v>317</v>
      </c>
      <c r="E357" s="358"/>
      <c r="F357" s="358"/>
      <c r="G357" s="358"/>
    </row>
    <row r="358" spans="1:7" ht="13.8" x14ac:dyDescent="0.3">
      <c r="A358" s="358" t="s">
        <v>1741</v>
      </c>
      <c r="B358" s="358" t="s">
        <v>2466</v>
      </c>
      <c r="C358" s="358" t="s">
        <v>2463</v>
      </c>
      <c r="D358" s="358" t="s">
        <v>317</v>
      </c>
      <c r="E358" s="358" t="s">
        <v>3043</v>
      </c>
      <c r="F358" s="358" t="s">
        <v>2312</v>
      </c>
      <c r="G358" s="358" t="s">
        <v>2465</v>
      </c>
    </row>
    <row r="359" spans="1:7" ht="13.8" x14ac:dyDescent="0.3">
      <c r="A359" s="358" t="s">
        <v>1760</v>
      </c>
      <c r="B359" s="358" t="s">
        <v>2466</v>
      </c>
      <c r="C359" s="358" t="s">
        <v>2463</v>
      </c>
      <c r="D359" s="358" t="s">
        <v>317</v>
      </c>
      <c r="E359" s="358" t="s">
        <v>3044</v>
      </c>
      <c r="F359" s="358" t="s">
        <v>2318</v>
      </c>
      <c r="G359" s="358" t="s">
        <v>2469</v>
      </c>
    </row>
    <row r="360" spans="1:7" ht="13.8" x14ac:dyDescent="0.3">
      <c r="A360" s="358" t="s">
        <v>1738</v>
      </c>
      <c r="B360" s="358" t="s">
        <v>2466</v>
      </c>
      <c r="C360" s="358" t="s">
        <v>2463</v>
      </c>
      <c r="D360" s="358" t="s">
        <v>317</v>
      </c>
      <c r="E360" s="358" t="s">
        <v>3045</v>
      </c>
      <c r="F360" s="358" t="s">
        <v>2312</v>
      </c>
      <c r="G360" s="358" t="s">
        <v>2464</v>
      </c>
    </row>
    <row r="361" spans="1:7" ht="13.8" x14ac:dyDescent="0.3">
      <c r="A361" s="358" t="s">
        <v>1751</v>
      </c>
      <c r="B361" s="358" t="s">
        <v>2466</v>
      </c>
      <c r="C361" s="358" t="s">
        <v>2463</v>
      </c>
      <c r="D361" s="358" t="s">
        <v>317</v>
      </c>
      <c r="E361" s="358" t="s">
        <v>3046</v>
      </c>
      <c r="F361" s="358" t="s">
        <v>2327</v>
      </c>
      <c r="G361" s="358" t="s">
        <v>2328</v>
      </c>
    </row>
    <row r="362" spans="1:7" ht="13.8" x14ac:dyDescent="0.3">
      <c r="A362" s="358" t="s">
        <v>1754</v>
      </c>
      <c r="B362" s="358" t="s">
        <v>2466</v>
      </c>
      <c r="C362" s="358" t="s">
        <v>2463</v>
      </c>
      <c r="D362" s="358" t="s">
        <v>317</v>
      </c>
      <c r="E362" s="358" t="s">
        <v>3047</v>
      </c>
      <c r="F362" s="358" t="s">
        <v>2323</v>
      </c>
      <c r="G362" s="358" t="s">
        <v>2467</v>
      </c>
    </row>
    <row r="363" spans="1:7" ht="13.8" x14ac:dyDescent="0.3">
      <c r="A363" s="358" t="s">
        <v>1757</v>
      </c>
      <c r="B363" s="358" t="s">
        <v>2466</v>
      </c>
      <c r="C363" s="358" t="s">
        <v>2463</v>
      </c>
      <c r="D363" s="358" t="s">
        <v>317</v>
      </c>
      <c r="E363" s="358" t="s">
        <v>3048</v>
      </c>
      <c r="F363" s="358" t="s">
        <v>2318</v>
      </c>
      <c r="G363" s="358" t="s">
        <v>2468</v>
      </c>
    </row>
    <row r="364" spans="1:7" ht="13.8" x14ac:dyDescent="0.3">
      <c r="A364" s="358" t="s">
        <v>1742</v>
      </c>
      <c r="B364" s="358" t="s">
        <v>2466</v>
      </c>
      <c r="C364" s="358" t="s">
        <v>2463</v>
      </c>
      <c r="D364" s="358" t="s">
        <v>317</v>
      </c>
      <c r="E364" s="358" t="s">
        <v>3049</v>
      </c>
      <c r="F364" s="358" t="s">
        <v>2312</v>
      </c>
      <c r="G364" s="358" t="s">
        <v>2465</v>
      </c>
    </row>
    <row r="365" spans="1:7" ht="13.8" x14ac:dyDescent="0.3">
      <c r="A365" s="358" t="s">
        <v>1739</v>
      </c>
      <c r="B365" s="358" t="s">
        <v>2466</v>
      </c>
      <c r="C365" s="358" t="s">
        <v>2463</v>
      </c>
      <c r="D365" s="358" t="s">
        <v>317</v>
      </c>
      <c r="E365" s="358" t="s">
        <v>3050</v>
      </c>
      <c r="F365" s="358" t="s">
        <v>2312</v>
      </c>
      <c r="G365" s="358" t="s">
        <v>2464</v>
      </c>
    </row>
    <row r="366" spans="1:7" ht="13.8" x14ac:dyDescent="0.3">
      <c r="A366" s="358" t="s">
        <v>1752</v>
      </c>
      <c r="B366" s="358" t="s">
        <v>2466</v>
      </c>
      <c r="C366" s="358" t="s">
        <v>2463</v>
      </c>
      <c r="D366" s="358" t="s">
        <v>317</v>
      </c>
      <c r="E366" s="358" t="s">
        <v>3051</v>
      </c>
      <c r="F366" s="358" t="s">
        <v>2327</v>
      </c>
      <c r="G366" s="358" t="s">
        <v>2328</v>
      </c>
    </row>
    <row r="367" spans="1:7" ht="13.8" x14ac:dyDescent="0.3">
      <c r="A367" s="358" t="s">
        <v>1755</v>
      </c>
      <c r="B367" s="358" t="s">
        <v>2466</v>
      </c>
      <c r="C367" s="358" t="s">
        <v>2463</v>
      </c>
      <c r="D367" s="358" t="s">
        <v>317</v>
      </c>
      <c r="E367" s="358" t="s">
        <v>3052</v>
      </c>
      <c r="F367" s="358" t="s">
        <v>2323</v>
      </c>
      <c r="G367" s="358" t="s">
        <v>2467</v>
      </c>
    </row>
    <row r="368" spans="1:7" ht="13.8" x14ac:dyDescent="0.3">
      <c r="A368" s="358" t="s">
        <v>1758</v>
      </c>
      <c r="B368" s="358" t="s">
        <v>2466</v>
      </c>
      <c r="C368" s="358" t="s">
        <v>2463</v>
      </c>
      <c r="D368" s="358" t="s">
        <v>317</v>
      </c>
      <c r="E368" s="358" t="s">
        <v>3053</v>
      </c>
      <c r="F368" s="358" t="s">
        <v>2318</v>
      </c>
      <c r="G368" s="358" t="s">
        <v>2468</v>
      </c>
    </row>
    <row r="369" spans="1:7" ht="13.8" x14ac:dyDescent="0.3">
      <c r="A369" s="358" t="s">
        <v>1743</v>
      </c>
      <c r="B369" s="358" t="s">
        <v>2466</v>
      </c>
      <c r="C369" s="358" t="s">
        <v>2463</v>
      </c>
      <c r="D369" s="358" t="s">
        <v>317</v>
      </c>
      <c r="E369" s="358" t="s">
        <v>3054</v>
      </c>
      <c r="F369" s="358" t="s">
        <v>2312</v>
      </c>
      <c r="G369" s="358" t="s">
        <v>2465</v>
      </c>
    </row>
    <row r="370" spans="1:7" ht="13.8" x14ac:dyDescent="0.3">
      <c r="A370" s="358" t="s">
        <v>1761</v>
      </c>
      <c r="B370" s="358" t="s">
        <v>2466</v>
      </c>
      <c r="C370" s="358" t="s">
        <v>2463</v>
      </c>
      <c r="D370" s="358" t="s">
        <v>317</v>
      </c>
      <c r="E370" s="358" t="s">
        <v>3055</v>
      </c>
      <c r="F370" s="358" t="s">
        <v>2318</v>
      </c>
      <c r="G370" s="358" t="s">
        <v>2469</v>
      </c>
    </row>
    <row r="371" spans="1:7" ht="13.8" x14ac:dyDescent="0.3">
      <c r="A371" s="358" t="s">
        <v>1740</v>
      </c>
      <c r="B371" s="358" t="s">
        <v>2466</v>
      </c>
      <c r="C371" s="358" t="s">
        <v>2463</v>
      </c>
      <c r="D371" s="358" t="s">
        <v>317</v>
      </c>
      <c r="E371" s="358" t="s">
        <v>3056</v>
      </c>
      <c r="F371" s="358" t="s">
        <v>2312</v>
      </c>
      <c r="G371" s="358" t="s">
        <v>2464</v>
      </c>
    </row>
    <row r="372" spans="1:7" ht="13.8" x14ac:dyDescent="0.3">
      <c r="A372" s="358" t="s">
        <v>1753</v>
      </c>
      <c r="B372" s="358" t="s">
        <v>2466</v>
      </c>
      <c r="C372" s="358" t="s">
        <v>2463</v>
      </c>
      <c r="D372" s="358" t="s">
        <v>317</v>
      </c>
      <c r="E372" s="358" t="s">
        <v>3057</v>
      </c>
      <c r="F372" s="358" t="s">
        <v>2327</v>
      </c>
      <c r="G372" s="358" t="s">
        <v>2328</v>
      </c>
    </row>
    <row r="373" spans="1:7" ht="13.8" x14ac:dyDescent="0.3">
      <c r="A373" s="358" t="s">
        <v>1756</v>
      </c>
      <c r="B373" s="358" t="s">
        <v>2466</v>
      </c>
      <c r="C373" s="358" t="s">
        <v>2463</v>
      </c>
      <c r="D373" s="358" t="s">
        <v>317</v>
      </c>
      <c r="E373" s="358" t="s">
        <v>3058</v>
      </c>
      <c r="F373" s="358" t="s">
        <v>2323</v>
      </c>
      <c r="G373" s="358" t="s">
        <v>2467</v>
      </c>
    </row>
    <row r="374" spans="1:7" ht="13.8" x14ac:dyDescent="0.3">
      <c r="A374" s="358" t="s">
        <v>1759</v>
      </c>
      <c r="B374" s="358" t="s">
        <v>2466</v>
      </c>
      <c r="C374" s="358" t="s">
        <v>2463</v>
      </c>
      <c r="D374" s="358" t="s">
        <v>317</v>
      </c>
      <c r="E374" s="358" t="s">
        <v>3059</v>
      </c>
      <c r="F374" s="358" t="s">
        <v>2318</v>
      </c>
      <c r="G374" s="358" t="s">
        <v>2468</v>
      </c>
    </row>
    <row r="375" spans="1:7" ht="13.8" x14ac:dyDescent="0.3">
      <c r="A375" s="358" t="s">
        <v>1744</v>
      </c>
      <c r="B375" s="358" t="s">
        <v>2466</v>
      </c>
      <c r="C375" s="358" t="s">
        <v>2463</v>
      </c>
      <c r="D375" s="358" t="s">
        <v>317</v>
      </c>
      <c r="E375" s="358" t="s">
        <v>3060</v>
      </c>
      <c r="F375" s="358" t="s">
        <v>2312</v>
      </c>
      <c r="G375" s="358" t="s">
        <v>2465</v>
      </c>
    </row>
    <row r="376" spans="1:7" ht="13.8" x14ac:dyDescent="0.3">
      <c r="A376" s="358" t="s">
        <v>1745</v>
      </c>
      <c r="B376" s="358" t="s">
        <v>2466</v>
      </c>
      <c r="C376" s="358" t="s">
        <v>2463</v>
      </c>
      <c r="D376" s="358" t="s">
        <v>317</v>
      </c>
      <c r="E376" s="358" t="s">
        <v>3061</v>
      </c>
      <c r="F376" s="358" t="s">
        <v>2312</v>
      </c>
      <c r="G376" s="358" t="s">
        <v>2465</v>
      </c>
    </row>
    <row r="377" spans="1:7" ht="13.8" x14ac:dyDescent="0.3">
      <c r="A377" s="358" t="s">
        <v>1746</v>
      </c>
      <c r="B377" s="358" t="s">
        <v>2466</v>
      </c>
      <c r="C377" s="358" t="s">
        <v>2463</v>
      </c>
      <c r="D377" s="358" t="s">
        <v>317</v>
      </c>
      <c r="E377" s="358" t="s">
        <v>3062</v>
      </c>
      <c r="F377" s="358" t="s">
        <v>2312</v>
      </c>
      <c r="G377" s="358" t="s">
        <v>2465</v>
      </c>
    </row>
    <row r="378" spans="1:7" ht="13.8" x14ac:dyDescent="0.3">
      <c r="A378" s="358" t="s">
        <v>1737</v>
      </c>
      <c r="B378" s="358" t="s">
        <v>2466</v>
      </c>
      <c r="C378" s="358" t="s">
        <v>2463</v>
      </c>
      <c r="D378" s="358" t="s">
        <v>317</v>
      </c>
      <c r="E378" s="358" t="s">
        <v>2378</v>
      </c>
      <c r="F378" s="358" t="s">
        <v>2315</v>
      </c>
      <c r="G378" s="358" t="s">
        <v>2445</v>
      </c>
    </row>
    <row r="379" spans="1:7" ht="13.8" x14ac:dyDescent="0.3">
      <c r="A379" s="358" t="s">
        <v>1747</v>
      </c>
      <c r="B379" s="358" t="s">
        <v>2466</v>
      </c>
      <c r="C379" s="358" t="s">
        <v>2463</v>
      </c>
      <c r="D379" s="358" t="s">
        <v>317</v>
      </c>
      <c r="E379" s="358" t="s">
        <v>3063</v>
      </c>
      <c r="F379" s="358" t="s">
        <v>2312</v>
      </c>
      <c r="G379" s="358" t="s">
        <v>2465</v>
      </c>
    </row>
    <row r="380" spans="1:7" ht="13.8" x14ac:dyDescent="0.3">
      <c r="A380" s="358" t="s">
        <v>1748</v>
      </c>
      <c r="B380" s="358" t="s">
        <v>2466</v>
      </c>
      <c r="C380" s="358" t="s">
        <v>2463</v>
      </c>
      <c r="D380" s="358" t="s">
        <v>317</v>
      </c>
      <c r="E380" s="358" t="s">
        <v>3064</v>
      </c>
      <c r="F380" s="358" t="s">
        <v>2312</v>
      </c>
      <c r="G380" s="358" t="s">
        <v>2465</v>
      </c>
    </row>
    <row r="381" spans="1:7" ht="13.8" x14ac:dyDescent="0.3">
      <c r="A381" s="358" t="s">
        <v>1749</v>
      </c>
      <c r="B381" s="358" t="s">
        <v>2466</v>
      </c>
      <c r="C381" s="358" t="s">
        <v>2463</v>
      </c>
      <c r="D381" s="358" t="s">
        <v>317</v>
      </c>
      <c r="E381" s="358" t="s">
        <v>3065</v>
      </c>
      <c r="F381" s="358" t="s">
        <v>2312</v>
      </c>
      <c r="G381" s="358" t="s">
        <v>2465</v>
      </c>
    </row>
    <row r="382" spans="1:7" ht="13.8" x14ac:dyDescent="0.3">
      <c r="A382" s="358" t="s">
        <v>1750</v>
      </c>
      <c r="B382" s="358" t="s">
        <v>2466</v>
      </c>
      <c r="C382" s="358" t="s">
        <v>2463</v>
      </c>
      <c r="D382" s="358" t="s">
        <v>317</v>
      </c>
      <c r="E382" s="358" t="s">
        <v>3066</v>
      </c>
      <c r="F382" s="358" t="s">
        <v>2312</v>
      </c>
      <c r="G382" s="358" t="s">
        <v>2465</v>
      </c>
    </row>
    <row r="383" spans="1:7" ht="13.8" x14ac:dyDescent="0.3">
      <c r="A383" s="358" t="s">
        <v>1628</v>
      </c>
      <c r="B383" s="358" t="s">
        <v>2466</v>
      </c>
      <c r="C383" s="358" t="s">
        <v>2463</v>
      </c>
      <c r="D383" s="358" t="s">
        <v>317</v>
      </c>
      <c r="E383" s="358" t="s">
        <v>3067</v>
      </c>
      <c r="F383" s="358" t="s">
        <v>2312</v>
      </c>
      <c r="G383" s="358" t="s">
        <v>2465</v>
      </c>
    </row>
    <row r="384" spans="1:7" ht="13.8" x14ac:dyDescent="0.3">
      <c r="A384" s="358" t="s">
        <v>1629</v>
      </c>
      <c r="B384" s="358" t="s">
        <v>2466</v>
      </c>
      <c r="C384" s="358" t="s">
        <v>2463</v>
      </c>
      <c r="D384" s="358" t="s">
        <v>317</v>
      </c>
      <c r="E384" s="358" t="s">
        <v>3056</v>
      </c>
      <c r="F384" s="358" t="s">
        <v>2312</v>
      </c>
      <c r="G384" s="358" t="s">
        <v>2465</v>
      </c>
    </row>
    <row r="385" spans="1:7" ht="13.8" x14ac:dyDescent="0.3">
      <c r="A385" s="358" t="s">
        <v>627</v>
      </c>
      <c r="B385" s="358" t="s">
        <v>2466</v>
      </c>
      <c r="C385" s="358" t="s">
        <v>2470</v>
      </c>
      <c r="D385" s="358"/>
      <c r="E385" s="358"/>
      <c r="F385" s="358"/>
      <c r="G385" s="358"/>
    </row>
    <row r="386" spans="1:7" ht="13.8" x14ac:dyDescent="0.3">
      <c r="A386" s="358" t="s">
        <v>628</v>
      </c>
      <c r="B386" s="358" t="s">
        <v>2466</v>
      </c>
      <c r="C386" s="358" t="s">
        <v>2470</v>
      </c>
      <c r="D386" s="358" t="s">
        <v>2474</v>
      </c>
      <c r="E386" s="358"/>
      <c r="F386" s="358"/>
      <c r="G386" s="358"/>
    </row>
    <row r="387" spans="1:7" ht="13.8" x14ac:dyDescent="0.3">
      <c r="A387" s="358" t="s">
        <v>1783</v>
      </c>
      <c r="B387" s="358" t="s">
        <v>2466</v>
      </c>
      <c r="C387" s="358" t="s">
        <v>2470</v>
      </c>
      <c r="D387" s="358" t="s">
        <v>2474</v>
      </c>
      <c r="E387" s="358" t="s">
        <v>474</v>
      </c>
      <c r="F387" s="358" t="s">
        <v>2428</v>
      </c>
      <c r="G387" s="358" t="s">
        <v>2429</v>
      </c>
    </row>
    <row r="388" spans="1:7" ht="13.8" x14ac:dyDescent="0.3">
      <c r="A388" s="358" t="s">
        <v>1784</v>
      </c>
      <c r="B388" s="358" t="s">
        <v>2466</v>
      </c>
      <c r="C388" s="358" t="s">
        <v>2470</v>
      </c>
      <c r="D388" s="358" t="s">
        <v>2474</v>
      </c>
      <c r="E388" s="358" t="s">
        <v>2390</v>
      </c>
      <c r="F388" s="358" t="s">
        <v>2323</v>
      </c>
      <c r="G388" s="358" t="s">
        <v>2475</v>
      </c>
    </row>
    <row r="389" spans="1:7" ht="13.8" x14ac:dyDescent="0.3">
      <c r="A389" s="358" t="s">
        <v>1785</v>
      </c>
      <c r="B389" s="358" t="s">
        <v>2466</v>
      </c>
      <c r="C389" s="358" t="s">
        <v>2470</v>
      </c>
      <c r="D389" s="358" t="s">
        <v>2474</v>
      </c>
      <c r="E389" s="358" t="s">
        <v>2326</v>
      </c>
      <c r="F389" s="358" t="s">
        <v>2327</v>
      </c>
      <c r="G389" s="358" t="s">
        <v>2476</v>
      </c>
    </row>
    <row r="390" spans="1:7" ht="13.8" x14ac:dyDescent="0.3">
      <c r="A390" s="358" t="s">
        <v>1786</v>
      </c>
      <c r="B390" s="358" t="s">
        <v>2466</v>
      </c>
      <c r="C390" s="358" t="s">
        <v>2470</v>
      </c>
      <c r="D390" s="358" t="s">
        <v>2474</v>
      </c>
      <c r="E390" s="358" t="s">
        <v>661</v>
      </c>
      <c r="F390" s="358" t="s">
        <v>2312</v>
      </c>
      <c r="G390" s="358" t="s">
        <v>2385</v>
      </c>
    </row>
    <row r="391" spans="1:7" ht="13.8" x14ac:dyDescent="0.3">
      <c r="A391" s="358" t="s">
        <v>1787</v>
      </c>
      <c r="B391" s="358" t="s">
        <v>2466</v>
      </c>
      <c r="C391" s="358" t="s">
        <v>2470</v>
      </c>
      <c r="D391" s="358" t="s">
        <v>2474</v>
      </c>
      <c r="E391" s="358" t="s">
        <v>2308</v>
      </c>
      <c r="F391" s="358" t="s">
        <v>2386</v>
      </c>
      <c r="G391" s="358" t="s">
        <v>2477</v>
      </c>
    </row>
    <row r="392" spans="1:7" ht="13.8" x14ac:dyDescent="0.3">
      <c r="A392" s="358" t="s">
        <v>924</v>
      </c>
      <c r="B392" s="358" t="s">
        <v>2466</v>
      </c>
      <c r="C392" s="358" t="s">
        <v>2470</v>
      </c>
      <c r="D392" s="358" t="s">
        <v>317</v>
      </c>
      <c r="E392" s="358"/>
      <c r="F392" s="358"/>
      <c r="G392" s="358"/>
    </row>
    <row r="393" spans="1:7" ht="13.8" x14ac:dyDescent="0.3">
      <c r="A393" s="358" t="s">
        <v>1779</v>
      </c>
      <c r="B393" s="358" t="s">
        <v>2466</v>
      </c>
      <c r="C393" s="358" t="s">
        <v>2470</v>
      </c>
      <c r="D393" s="358" t="s">
        <v>317</v>
      </c>
      <c r="E393" s="358" t="s">
        <v>2471</v>
      </c>
      <c r="F393" s="358" t="s">
        <v>2332</v>
      </c>
      <c r="G393" s="358" t="s">
        <v>2333</v>
      </c>
    </row>
    <row r="394" spans="1:7" ht="13.8" x14ac:dyDescent="0.3">
      <c r="A394" s="358" t="s">
        <v>1780</v>
      </c>
      <c r="B394" s="358" t="s">
        <v>2466</v>
      </c>
      <c r="C394" s="358" t="s">
        <v>2470</v>
      </c>
      <c r="D394" s="358" t="s">
        <v>317</v>
      </c>
      <c r="E394" s="358" t="s">
        <v>2471</v>
      </c>
      <c r="F394" s="358" t="s">
        <v>2332</v>
      </c>
      <c r="G394" s="358" t="s">
        <v>2333</v>
      </c>
    </row>
    <row r="395" spans="1:7" ht="13.8" x14ac:dyDescent="0.3">
      <c r="A395" s="358" t="s">
        <v>929</v>
      </c>
      <c r="B395" s="358" t="s">
        <v>2466</v>
      </c>
      <c r="C395" s="358" t="s">
        <v>2470</v>
      </c>
      <c r="D395" s="358" t="s">
        <v>317</v>
      </c>
      <c r="E395" s="358"/>
      <c r="F395" s="358"/>
      <c r="G395" s="358"/>
    </row>
    <row r="396" spans="1:7" ht="13.8" x14ac:dyDescent="0.3">
      <c r="A396" s="358" t="s">
        <v>1782</v>
      </c>
      <c r="B396" s="358" t="s">
        <v>2466</v>
      </c>
      <c r="C396" s="358" t="s">
        <v>2470</v>
      </c>
      <c r="D396" s="358" t="s">
        <v>317</v>
      </c>
      <c r="E396" s="358" t="s">
        <v>661</v>
      </c>
      <c r="F396" s="358" t="s">
        <v>2312</v>
      </c>
      <c r="G396" s="358" t="s">
        <v>2465</v>
      </c>
    </row>
    <row r="397" spans="1:7" ht="13.8" x14ac:dyDescent="0.3">
      <c r="A397" s="358" t="s">
        <v>1781</v>
      </c>
      <c r="B397" s="358" t="s">
        <v>2466</v>
      </c>
      <c r="C397" s="358" t="s">
        <v>2470</v>
      </c>
      <c r="D397" s="358" t="s">
        <v>317</v>
      </c>
      <c r="E397" s="358" t="s">
        <v>2303</v>
      </c>
      <c r="F397" s="358" t="s">
        <v>2472</v>
      </c>
      <c r="G397" s="358" t="s">
        <v>2473</v>
      </c>
    </row>
    <row r="398" spans="1:7" ht="13.8" x14ac:dyDescent="0.3">
      <c r="A398" s="358" t="s">
        <v>629</v>
      </c>
      <c r="B398" s="358" t="s">
        <v>2466</v>
      </c>
      <c r="C398" s="358" t="s">
        <v>2479</v>
      </c>
      <c r="D398" s="358"/>
      <c r="E398" s="358"/>
      <c r="F398" s="358"/>
      <c r="G398" s="358"/>
    </row>
    <row r="399" spans="1:7" ht="13.8" x14ac:dyDescent="0.3">
      <c r="A399" s="358" t="s">
        <v>630</v>
      </c>
      <c r="B399" s="358" t="s">
        <v>2466</v>
      </c>
      <c r="C399" s="358" t="s">
        <v>2479</v>
      </c>
      <c r="D399" s="358" t="s">
        <v>317</v>
      </c>
      <c r="E399" s="358"/>
      <c r="F399" s="358"/>
      <c r="G399" s="358"/>
    </row>
    <row r="400" spans="1:7" ht="13.8" x14ac:dyDescent="0.3">
      <c r="A400" s="358" t="s">
        <v>1811</v>
      </c>
      <c r="B400" s="358" t="s">
        <v>2466</v>
      </c>
      <c r="C400" s="358" t="s">
        <v>2479</v>
      </c>
      <c r="D400" s="358" t="s">
        <v>317</v>
      </c>
      <c r="E400" s="358" t="s">
        <v>2303</v>
      </c>
      <c r="F400" s="358" t="s">
        <v>2472</v>
      </c>
      <c r="G400" s="358" t="s">
        <v>2473</v>
      </c>
    </row>
    <row r="401" spans="1:7" ht="13.8" x14ac:dyDescent="0.3">
      <c r="A401" s="358" t="s">
        <v>1814</v>
      </c>
      <c r="B401" s="358" t="s">
        <v>2466</v>
      </c>
      <c r="C401" s="358" t="s">
        <v>2479</v>
      </c>
      <c r="D401" s="358" t="s">
        <v>317</v>
      </c>
      <c r="E401" s="358" t="s">
        <v>2334</v>
      </c>
      <c r="F401" s="358" t="s">
        <v>2323</v>
      </c>
      <c r="G401" s="358" t="s">
        <v>2335</v>
      </c>
    </row>
    <row r="402" spans="1:7" ht="13.8" x14ac:dyDescent="0.3">
      <c r="A402" s="358" t="s">
        <v>1813</v>
      </c>
      <c r="B402" s="358" t="s">
        <v>2466</v>
      </c>
      <c r="C402" s="358" t="s">
        <v>2479</v>
      </c>
      <c r="D402" s="358" t="s">
        <v>317</v>
      </c>
      <c r="E402" s="358" t="s">
        <v>2320</v>
      </c>
      <c r="F402" s="358" t="s">
        <v>2318</v>
      </c>
      <c r="G402" s="358" t="s">
        <v>2321</v>
      </c>
    </row>
    <row r="403" spans="1:7" ht="13.8" x14ac:dyDescent="0.3">
      <c r="A403" s="358" t="s">
        <v>1812</v>
      </c>
      <c r="B403" s="358" t="s">
        <v>2466</v>
      </c>
      <c r="C403" s="358" t="s">
        <v>2479</v>
      </c>
      <c r="D403" s="358" t="s">
        <v>317</v>
      </c>
      <c r="E403" s="358" t="s">
        <v>2326</v>
      </c>
      <c r="F403" s="358" t="s">
        <v>2327</v>
      </c>
      <c r="G403" s="358" t="s">
        <v>2328</v>
      </c>
    </row>
    <row r="404" spans="1:7" ht="13.8" x14ac:dyDescent="0.3">
      <c r="A404" s="358" t="s">
        <v>934</v>
      </c>
      <c r="B404" s="358" t="s">
        <v>2466</v>
      </c>
      <c r="C404" s="358" t="s">
        <v>2479</v>
      </c>
      <c r="D404" s="358" t="s">
        <v>317</v>
      </c>
      <c r="E404" s="358"/>
      <c r="F404" s="358"/>
      <c r="G404" s="358"/>
    </row>
    <row r="405" spans="1:7" ht="13.8" x14ac:dyDescent="0.3">
      <c r="A405" s="358" t="s">
        <v>1798</v>
      </c>
      <c r="B405" s="358" t="s">
        <v>2466</v>
      </c>
      <c r="C405" s="358" t="s">
        <v>2479</v>
      </c>
      <c r="D405" s="358" t="s">
        <v>317</v>
      </c>
      <c r="E405" s="358" t="s">
        <v>2378</v>
      </c>
      <c r="F405" s="358" t="s">
        <v>2315</v>
      </c>
      <c r="G405" s="358" t="s">
        <v>2445</v>
      </c>
    </row>
    <row r="406" spans="1:7" ht="13.8" x14ac:dyDescent="0.3">
      <c r="A406" s="358" t="s">
        <v>1799</v>
      </c>
      <c r="B406" s="358" t="s">
        <v>2466</v>
      </c>
      <c r="C406" s="358" t="s">
        <v>2479</v>
      </c>
      <c r="D406" s="358" t="s">
        <v>317</v>
      </c>
      <c r="E406" s="358" t="s">
        <v>3068</v>
      </c>
      <c r="F406" s="358" t="s">
        <v>2312</v>
      </c>
      <c r="G406" s="358" t="s">
        <v>2465</v>
      </c>
    </row>
    <row r="407" spans="1:7" ht="13.8" x14ac:dyDescent="0.3">
      <c r="A407" s="358" t="s">
        <v>1800</v>
      </c>
      <c r="B407" s="358" t="s">
        <v>2466</v>
      </c>
      <c r="C407" s="358" t="s">
        <v>2479</v>
      </c>
      <c r="D407" s="358" t="s">
        <v>317</v>
      </c>
      <c r="E407" s="358" t="s">
        <v>3067</v>
      </c>
      <c r="F407" s="358" t="s">
        <v>2312</v>
      </c>
      <c r="G407" s="358" t="s">
        <v>2465</v>
      </c>
    </row>
    <row r="408" spans="1:7" ht="13.8" x14ac:dyDescent="0.3">
      <c r="A408" s="358" t="s">
        <v>1801</v>
      </c>
      <c r="B408" s="358" t="s">
        <v>2466</v>
      </c>
      <c r="C408" s="358" t="s">
        <v>2479</v>
      </c>
      <c r="D408" s="358" t="s">
        <v>317</v>
      </c>
      <c r="E408" s="358" t="s">
        <v>3049</v>
      </c>
      <c r="F408" s="358" t="s">
        <v>2312</v>
      </c>
      <c r="G408" s="358" t="s">
        <v>2465</v>
      </c>
    </row>
    <row r="409" spans="1:7" ht="13.8" x14ac:dyDescent="0.3">
      <c r="A409" s="358" t="s">
        <v>1802</v>
      </c>
      <c r="B409" s="358" t="s">
        <v>2466</v>
      </c>
      <c r="C409" s="358" t="s">
        <v>2479</v>
      </c>
      <c r="D409" s="358" t="s">
        <v>317</v>
      </c>
      <c r="E409" s="358" t="s">
        <v>3069</v>
      </c>
      <c r="F409" s="358" t="s">
        <v>2312</v>
      </c>
      <c r="G409" s="358" t="s">
        <v>2465</v>
      </c>
    </row>
    <row r="410" spans="1:7" ht="13.8" x14ac:dyDescent="0.3">
      <c r="A410" s="358" t="s">
        <v>1803</v>
      </c>
      <c r="B410" s="358" t="s">
        <v>2466</v>
      </c>
      <c r="C410" s="358" t="s">
        <v>2479</v>
      </c>
      <c r="D410" s="358" t="s">
        <v>317</v>
      </c>
      <c r="E410" s="358" t="s">
        <v>3056</v>
      </c>
      <c r="F410" s="358" t="s">
        <v>2312</v>
      </c>
      <c r="G410" s="358" t="s">
        <v>2465</v>
      </c>
    </row>
    <row r="411" spans="1:7" ht="13.8" x14ac:dyDescent="0.3">
      <c r="A411" s="358" t="s">
        <v>1804</v>
      </c>
      <c r="B411" s="358" t="s">
        <v>2466</v>
      </c>
      <c r="C411" s="358" t="s">
        <v>2479</v>
      </c>
      <c r="D411" s="358" t="s">
        <v>317</v>
      </c>
      <c r="E411" s="358" t="s">
        <v>3060</v>
      </c>
      <c r="F411" s="358" t="s">
        <v>2312</v>
      </c>
      <c r="G411" s="358" t="s">
        <v>2465</v>
      </c>
    </row>
    <row r="412" spans="1:7" ht="13.8" x14ac:dyDescent="0.3">
      <c r="A412" s="358" t="s">
        <v>1805</v>
      </c>
      <c r="B412" s="358" t="s">
        <v>2466</v>
      </c>
      <c r="C412" s="358" t="s">
        <v>2479</v>
      </c>
      <c r="D412" s="358" t="s">
        <v>317</v>
      </c>
      <c r="E412" s="358" t="s">
        <v>3061</v>
      </c>
      <c r="F412" s="358" t="s">
        <v>2312</v>
      </c>
      <c r="G412" s="358" t="s">
        <v>2465</v>
      </c>
    </row>
    <row r="413" spans="1:7" ht="13.8" x14ac:dyDescent="0.3">
      <c r="A413" s="358" t="s">
        <v>1806</v>
      </c>
      <c r="B413" s="358" t="s">
        <v>2466</v>
      </c>
      <c r="C413" s="358" t="s">
        <v>2479</v>
      </c>
      <c r="D413" s="358" t="s">
        <v>317</v>
      </c>
      <c r="E413" s="358" t="s">
        <v>3062</v>
      </c>
      <c r="F413" s="358" t="s">
        <v>2312</v>
      </c>
      <c r="G413" s="358" t="s">
        <v>2465</v>
      </c>
    </row>
    <row r="414" spans="1:7" ht="13.8" x14ac:dyDescent="0.3">
      <c r="A414" s="358" t="s">
        <v>1807</v>
      </c>
      <c r="B414" s="358" t="s">
        <v>2466</v>
      </c>
      <c r="C414" s="358" t="s">
        <v>2479</v>
      </c>
      <c r="D414" s="358" t="s">
        <v>317</v>
      </c>
      <c r="E414" s="358" t="s">
        <v>3063</v>
      </c>
      <c r="F414" s="358" t="s">
        <v>2312</v>
      </c>
      <c r="G414" s="358" t="s">
        <v>2465</v>
      </c>
    </row>
    <row r="415" spans="1:7" ht="13.8" x14ac:dyDescent="0.3">
      <c r="A415" s="358" t="s">
        <v>1808</v>
      </c>
      <c r="B415" s="358" t="s">
        <v>2466</v>
      </c>
      <c r="C415" s="358" t="s">
        <v>2479</v>
      </c>
      <c r="D415" s="358" t="s">
        <v>317</v>
      </c>
      <c r="E415" s="358" t="s">
        <v>3064</v>
      </c>
      <c r="F415" s="358" t="s">
        <v>2312</v>
      </c>
      <c r="G415" s="358" t="s">
        <v>2465</v>
      </c>
    </row>
    <row r="416" spans="1:7" ht="13.8" x14ac:dyDescent="0.3">
      <c r="A416" s="358" t="s">
        <v>1809</v>
      </c>
      <c r="B416" s="358" t="s">
        <v>2466</v>
      </c>
      <c r="C416" s="358" t="s">
        <v>2479</v>
      </c>
      <c r="D416" s="358" t="s">
        <v>317</v>
      </c>
      <c r="E416" s="358" t="s">
        <v>3065</v>
      </c>
      <c r="F416" s="358" t="s">
        <v>2312</v>
      </c>
      <c r="G416" s="358" t="s">
        <v>2465</v>
      </c>
    </row>
    <row r="417" spans="1:7" ht="13.8" x14ac:dyDescent="0.3">
      <c r="A417" s="358" t="s">
        <v>1810</v>
      </c>
      <c r="B417" s="358" t="s">
        <v>2466</v>
      </c>
      <c r="C417" s="358" t="s">
        <v>2479</v>
      </c>
      <c r="D417" s="358" t="s">
        <v>317</v>
      </c>
      <c r="E417" s="358" t="s">
        <v>3066</v>
      </c>
      <c r="F417" s="358" t="s">
        <v>2312</v>
      </c>
      <c r="G417" s="358" t="s">
        <v>2465</v>
      </c>
    </row>
    <row r="418" spans="1:7" ht="13.8" x14ac:dyDescent="0.3">
      <c r="A418" s="358" t="s">
        <v>1797</v>
      </c>
      <c r="B418" s="358" t="s">
        <v>2466</v>
      </c>
      <c r="C418" s="358" t="s">
        <v>2479</v>
      </c>
      <c r="D418" s="358" t="s">
        <v>317</v>
      </c>
      <c r="E418" s="358" t="s">
        <v>2303</v>
      </c>
      <c r="F418" s="358" t="s">
        <v>2472</v>
      </c>
      <c r="G418" s="358" t="s">
        <v>2473</v>
      </c>
    </row>
    <row r="419" spans="1:7" ht="13.8" x14ac:dyDescent="0.3">
      <c r="A419" s="358" t="s">
        <v>1788</v>
      </c>
      <c r="B419" s="358" t="s">
        <v>2466</v>
      </c>
      <c r="C419" s="358" t="s">
        <v>2479</v>
      </c>
      <c r="D419" s="358" t="s">
        <v>317</v>
      </c>
      <c r="E419" s="358"/>
      <c r="F419" s="358"/>
      <c r="G419" s="358"/>
    </row>
    <row r="420" spans="1:7" ht="13.8" x14ac:dyDescent="0.3">
      <c r="A420" s="358" t="s">
        <v>1789</v>
      </c>
      <c r="B420" s="358" t="s">
        <v>2466</v>
      </c>
      <c r="C420" s="358" t="s">
        <v>2479</v>
      </c>
      <c r="D420" s="358" t="s">
        <v>317</v>
      </c>
      <c r="E420" s="358" t="s">
        <v>3070</v>
      </c>
      <c r="F420" s="358" t="s">
        <v>2312</v>
      </c>
      <c r="G420" s="358" t="s">
        <v>2465</v>
      </c>
    </row>
    <row r="421" spans="1:7" ht="13.8" x14ac:dyDescent="0.3">
      <c r="A421" s="358" t="s">
        <v>1792</v>
      </c>
      <c r="B421" s="358" t="s">
        <v>2466</v>
      </c>
      <c r="C421" s="358" t="s">
        <v>2479</v>
      </c>
      <c r="D421" s="358" t="s">
        <v>317</v>
      </c>
      <c r="E421" s="358" t="s">
        <v>3071</v>
      </c>
      <c r="F421" s="358" t="s">
        <v>2312</v>
      </c>
      <c r="G421" s="358" t="s">
        <v>2465</v>
      </c>
    </row>
    <row r="422" spans="1:7" ht="13.8" x14ac:dyDescent="0.3">
      <c r="A422" s="358" t="s">
        <v>1791</v>
      </c>
      <c r="B422" s="358" t="s">
        <v>2466</v>
      </c>
      <c r="C422" s="358" t="s">
        <v>2479</v>
      </c>
      <c r="D422" s="358" t="s">
        <v>317</v>
      </c>
      <c r="E422" s="358" t="s">
        <v>3072</v>
      </c>
      <c r="F422" s="358" t="s">
        <v>2312</v>
      </c>
      <c r="G422" s="358" t="s">
        <v>2465</v>
      </c>
    </row>
    <row r="423" spans="1:7" ht="13.8" x14ac:dyDescent="0.3">
      <c r="A423" s="358" t="s">
        <v>1790</v>
      </c>
      <c r="B423" s="358" t="s">
        <v>2466</v>
      </c>
      <c r="C423" s="358" t="s">
        <v>2479</v>
      </c>
      <c r="D423" s="358" t="s">
        <v>317</v>
      </c>
      <c r="E423" s="358" t="s">
        <v>3073</v>
      </c>
      <c r="F423" s="358" t="s">
        <v>2312</v>
      </c>
      <c r="G423" s="358" t="s">
        <v>2465</v>
      </c>
    </row>
    <row r="424" spans="1:7" ht="13.8" x14ac:dyDescent="0.3">
      <c r="A424" s="358" t="s">
        <v>1793</v>
      </c>
      <c r="B424" s="358" t="s">
        <v>2466</v>
      </c>
      <c r="C424" s="358" t="s">
        <v>2479</v>
      </c>
      <c r="D424" s="358" t="s">
        <v>317</v>
      </c>
      <c r="E424" s="358" t="s">
        <v>3074</v>
      </c>
      <c r="F424" s="358" t="s">
        <v>2309</v>
      </c>
      <c r="G424" s="358" t="s">
        <v>2450</v>
      </c>
    </row>
    <row r="425" spans="1:7" ht="13.8" x14ac:dyDescent="0.3">
      <c r="A425" s="358" t="s">
        <v>1796</v>
      </c>
      <c r="B425" s="358" t="s">
        <v>2466</v>
      </c>
      <c r="C425" s="358" t="s">
        <v>2479</v>
      </c>
      <c r="D425" s="358" t="s">
        <v>317</v>
      </c>
      <c r="E425" s="358" t="s">
        <v>3075</v>
      </c>
      <c r="F425" s="358" t="s">
        <v>2309</v>
      </c>
      <c r="G425" s="358" t="s">
        <v>2450</v>
      </c>
    </row>
    <row r="426" spans="1:7" ht="13.8" x14ac:dyDescent="0.3">
      <c r="A426" s="358" t="s">
        <v>1795</v>
      </c>
      <c r="B426" s="358" t="s">
        <v>2466</v>
      </c>
      <c r="C426" s="358" t="s">
        <v>2479</v>
      </c>
      <c r="D426" s="358" t="s">
        <v>317</v>
      </c>
      <c r="E426" s="358" t="s">
        <v>3076</v>
      </c>
      <c r="F426" s="358" t="s">
        <v>2309</v>
      </c>
      <c r="G426" s="358" t="s">
        <v>2450</v>
      </c>
    </row>
    <row r="427" spans="1:7" ht="13.8" x14ac:dyDescent="0.3">
      <c r="A427" s="358" t="s">
        <v>1794</v>
      </c>
      <c r="B427" s="358" t="s">
        <v>2466</v>
      </c>
      <c r="C427" s="358" t="s">
        <v>2479</v>
      </c>
      <c r="D427" s="358" t="s">
        <v>317</v>
      </c>
      <c r="E427" s="358" t="s">
        <v>3077</v>
      </c>
      <c r="F427" s="358" t="s">
        <v>2309</v>
      </c>
      <c r="G427" s="358" t="s">
        <v>2450</v>
      </c>
    </row>
    <row r="428" spans="1:7" ht="13.8" x14ac:dyDescent="0.3">
      <c r="A428" s="358" t="s">
        <v>631</v>
      </c>
      <c r="B428" s="358" t="s">
        <v>2466</v>
      </c>
      <c r="C428" s="358" t="s">
        <v>2480</v>
      </c>
      <c r="D428" s="358"/>
      <c r="E428" s="358"/>
      <c r="F428" s="358"/>
      <c r="G428" s="358"/>
    </row>
    <row r="429" spans="1:7" ht="13.8" x14ac:dyDescent="0.3">
      <c r="A429" s="358" t="s">
        <v>632</v>
      </c>
      <c r="B429" s="358" t="s">
        <v>2466</v>
      </c>
      <c r="C429" s="358" t="s">
        <v>2480</v>
      </c>
      <c r="D429" s="358" t="s">
        <v>317</v>
      </c>
      <c r="E429" s="358"/>
      <c r="F429" s="358"/>
      <c r="G429" s="358"/>
    </row>
    <row r="430" spans="1:7" ht="13.8" x14ac:dyDescent="0.3">
      <c r="A430" s="358" t="s">
        <v>1838</v>
      </c>
      <c r="B430" s="358" t="s">
        <v>2466</v>
      </c>
      <c r="C430" s="358" t="s">
        <v>2480</v>
      </c>
      <c r="D430" s="358" t="s">
        <v>317</v>
      </c>
      <c r="E430" s="358" t="s">
        <v>2303</v>
      </c>
      <c r="F430" s="358" t="s">
        <v>2472</v>
      </c>
      <c r="G430" s="358" t="s">
        <v>2473</v>
      </c>
    </row>
    <row r="431" spans="1:7" ht="13.8" x14ac:dyDescent="0.3">
      <c r="A431" s="358" t="s">
        <v>1841</v>
      </c>
      <c r="B431" s="358" t="s">
        <v>2466</v>
      </c>
      <c r="C431" s="358" t="s">
        <v>2480</v>
      </c>
      <c r="D431" s="358" t="s">
        <v>317</v>
      </c>
      <c r="E431" s="358" t="s">
        <v>2334</v>
      </c>
      <c r="F431" s="358" t="s">
        <v>2323</v>
      </c>
      <c r="G431" s="358" t="s">
        <v>2335</v>
      </c>
    </row>
    <row r="432" spans="1:7" ht="13.8" x14ac:dyDescent="0.3">
      <c r="A432" s="358" t="s">
        <v>1840</v>
      </c>
      <c r="B432" s="358" t="s">
        <v>2466</v>
      </c>
      <c r="C432" s="358" t="s">
        <v>2480</v>
      </c>
      <c r="D432" s="358" t="s">
        <v>317</v>
      </c>
      <c r="E432" s="358" t="s">
        <v>2320</v>
      </c>
      <c r="F432" s="358" t="s">
        <v>2318</v>
      </c>
      <c r="G432" s="358" t="s">
        <v>2321</v>
      </c>
    </row>
    <row r="433" spans="1:7" ht="13.8" x14ac:dyDescent="0.3">
      <c r="A433" s="358" t="s">
        <v>1839</v>
      </c>
      <c r="B433" s="358" t="s">
        <v>2466</v>
      </c>
      <c r="C433" s="358" t="s">
        <v>2480</v>
      </c>
      <c r="D433" s="358" t="s">
        <v>317</v>
      </c>
      <c r="E433" s="358" t="s">
        <v>2326</v>
      </c>
      <c r="F433" s="358" t="s">
        <v>2327</v>
      </c>
      <c r="G433" s="358" t="s">
        <v>2328</v>
      </c>
    </row>
    <row r="434" spans="1:7" ht="13.8" x14ac:dyDescent="0.3">
      <c r="A434" s="358" t="s">
        <v>935</v>
      </c>
      <c r="B434" s="358" t="s">
        <v>2466</v>
      </c>
      <c r="C434" s="358" t="s">
        <v>2480</v>
      </c>
      <c r="D434" s="358" t="s">
        <v>317</v>
      </c>
      <c r="E434" s="358"/>
      <c r="F434" s="358"/>
      <c r="G434" s="358"/>
    </row>
    <row r="435" spans="1:7" ht="13.8" x14ac:dyDescent="0.3">
      <c r="A435" s="358" t="s">
        <v>1825</v>
      </c>
      <c r="B435" s="358" t="s">
        <v>2466</v>
      </c>
      <c r="C435" s="358" t="s">
        <v>2480</v>
      </c>
      <c r="D435" s="358" t="s">
        <v>317</v>
      </c>
      <c r="E435" s="358" t="s">
        <v>2378</v>
      </c>
      <c r="F435" s="358" t="s">
        <v>2315</v>
      </c>
      <c r="G435" s="358" t="s">
        <v>2445</v>
      </c>
    </row>
    <row r="436" spans="1:7" ht="13.8" x14ac:dyDescent="0.3">
      <c r="A436" s="358" t="s">
        <v>1826</v>
      </c>
      <c r="B436" s="358" t="s">
        <v>2466</v>
      </c>
      <c r="C436" s="358" t="s">
        <v>2480</v>
      </c>
      <c r="D436" s="358" t="s">
        <v>317</v>
      </c>
      <c r="E436" s="358" t="s">
        <v>3068</v>
      </c>
      <c r="F436" s="358" t="s">
        <v>2312</v>
      </c>
      <c r="G436" s="358" t="s">
        <v>2465</v>
      </c>
    </row>
    <row r="437" spans="1:7" ht="13.8" x14ac:dyDescent="0.3">
      <c r="A437" s="358" t="s">
        <v>1827</v>
      </c>
      <c r="B437" s="358" t="s">
        <v>2466</v>
      </c>
      <c r="C437" s="358" t="s">
        <v>2480</v>
      </c>
      <c r="D437" s="358" t="s">
        <v>317</v>
      </c>
      <c r="E437" s="358" t="s">
        <v>3067</v>
      </c>
      <c r="F437" s="358" t="s">
        <v>2312</v>
      </c>
      <c r="G437" s="358" t="s">
        <v>2465</v>
      </c>
    </row>
    <row r="438" spans="1:7" ht="13.8" x14ac:dyDescent="0.3">
      <c r="A438" s="358" t="s">
        <v>1828</v>
      </c>
      <c r="B438" s="358" t="s">
        <v>2466</v>
      </c>
      <c r="C438" s="358" t="s">
        <v>2480</v>
      </c>
      <c r="D438" s="358" t="s">
        <v>317</v>
      </c>
      <c r="E438" s="358" t="s">
        <v>3049</v>
      </c>
      <c r="F438" s="358" t="s">
        <v>2312</v>
      </c>
      <c r="G438" s="358" t="s">
        <v>2465</v>
      </c>
    </row>
    <row r="439" spans="1:7" ht="13.8" x14ac:dyDescent="0.3">
      <c r="A439" s="358" t="s">
        <v>1829</v>
      </c>
      <c r="B439" s="358" t="s">
        <v>2466</v>
      </c>
      <c r="C439" s="358" t="s">
        <v>2480</v>
      </c>
      <c r="D439" s="358" t="s">
        <v>317</v>
      </c>
      <c r="E439" s="358" t="s">
        <v>3069</v>
      </c>
      <c r="F439" s="358" t="s">
        <v>2312</v>
      </c>
      <c r="G439" s="358" t="s">
        <v>2465</v>
      </c>
    </row>
    <row r="440" spans="1:7" ht="13.8" x14ac:dyDescent="0.3">
      <c r="A440" s="358" t="s">
        <v>1830</v>
      </c>
      <c r="B440" s="358" t="s">
        <v>2466</v>
      </c>
      <c r="C440" s="358" t="s">
        <v>2480</v>
      </c>
      <c r="D440" s="358" t="s">
        <v>317</v>
      </c>
      <c r="E440" s="358" t="s">
        <v>3056</v>
      </c>
      <c r="F440" s="358" t="s">
        <v>2312</v>
      </c>
      <c r="G440" s="358" t="s">
        <v>2465</v>
      </c>
    </row>
    <row r="441" spans="1:7" ht="13.8" x14ac:dyDescent="0.3">
      <c r="A441" s="358" t="s">
        <v>1831</v>
      </c>
      <c r="B441" s="358" t="s">
        <v>2466</v>
      </c>
      <c r="C441" s="358" t="s">
        <v>2480</v>
      </c>
      <c r="D441" s="358" t="s">
        <v>317</v>
      </c>
      <c r="E441" s="358" t="s">
        <v>3060</v>
      </c>
      <c r="F441" s="358" t="s">
        <v>2312</v>
      </c>
      <c r="G441" s="358" t="s">
        <v>2465</v>
      </c>
    </row>
    <row r="442" spans="1:7" ht="13.8" x14ac:dyDescent="0.3">
      <c r="A442" s="358" t="s">
        <v>1832</v>
      </c>
      <c r="B442" s="358" t="s">
        <v>2466</v>
      </c>
      <c r="C442" s="358" t="s">
        <v>2480</v>
      </c>
      <c r="D442" s="358" t="s">
        <v>317</v>
      </c>
      <c r="E442" s="358" t="s">
        <v>3061</v>
      </c>
      <c r="F442" s="358" t="s">
        <v>2312</v>
      </c>
      <c r="G442" s="358" t="s">
        <v>2465</v>
      </c>
    </row>
    <row r="443" spans="1:7" ht="13.8" x14ac:dyDescent="0.3">
      <c r="A443" s="358" t="s">
        <v>1833</v>
      </c>
      <c r="B443" s="358" t="s">
        <v>2466</v>
      </c>
      <c r="C443" s="358" t="s">
        <v>2480</v>
      </c>
      <c r="D443" s="358" t="s">
        <v>317</v>
      </c>
      <c r="E443" s="358" t="s">
        <v>3062</v>
      </c>
      <c r="F443" s="358" t="s">
        <v>2312</v>
      </c>
      <c r="G443" s="358" t="s">
        <v>2465</v>
      </c>
    </row>
    <row r="444" spans="1:7" ht="13.8" x14ac:dyDescent="0.3">
      <c r="A444" s="358" t="s">
        <v>1834</v>
      </c>
      <c r="B444" s="358" t="s">
        <v>2466</v>
      </c>
      <c r="C444" s="358" t="s">
        <v>2480</v>
      </c>
      <c r="D444" s="358" t="s">
        <v>317</v>
      </c>
      <c r="E444" s="358" t="s">
        <v>3063</v>
      </c>
      <c r="F444" s="358" t="s">
        <v>2312</v>
      </c>
      <c r="G444" s="358" t="s">
        <v>2465</v>
      </c>
    </row>
    <row r="445" spans="1:7" ht="13.8" x14ac:dyDescent="0.3">
      <c r="A445" s="358" t="s">
        <v>1835</v>
      </c>
      <c r="B445" s="358" t="s">
        <v>2466</v>
      </c>
      <c r="C445" s="358" t="s">
        <v>2480</v>
      </c>
      <c r="D445" s="358" t="s">
        <v>317</v>
      </c>
      <c r="E445" s="358" t="s">
        <v>3064</v>
      </c>
      <c r="F445" s="358" t="s">
        <v>2312</v>
      </c>
      <c r="G445" s="358" t="s">
        <v>2465</v>
      </c>
    </row>
    <row r="446" spans="1:7" ht="13.8" x14ac:dyDescent="0.3">
      <c r="A446" s="358" t="s">
        <v>1836</v>
      </c>
      <c r="B446" s="358" t="s">
        <v>2466</v>
      </c>
      <c r="C446" s="358" t="s">
        <v>2480</v>
      </c>
      <c r="D446" s="358" t="s">
        <v>317</v>
      </c>
      <c r="E446" s="358" t="s">
        <v>3065</v>
      </c>
      <c r="F446" s="358" t="s">
        <v>2312</v>
      </c>
      <c r="G446" s="358" t="s">
        <v>2465</v>
      </c>
    </row>
    <row r="447" spans="1:7" ht="13.8" x14ac:dyDescent="0.3">
      <c r="A447" s="358" t="s">
        <v>1837</v>
      </c>
      <c r="B447" s="358" t="s">
        <v>2466</v>
      </c>
      <c r="C447" s="358" t="s">
        <v>2480</v>
      </c>
      <c r="D447" s="358" t="s">
        <v>317</v>
      </c>
      <c r="E447" s="358" t="s">
        <v>3066</v>
      </c>
      <c r="F447" s="358" t="s">
        <v>2312</v>
      </c>
      <c r="G447" s="358" t="s">
        <v>2465</v>
      </c>
    </row>
    <row r="448" spans="1:7" ht="13.8" x14ac:dyDescent="0.3">
      <c r="A448" s="358" t="s">
        <v>1824</v>
      </c>
      <c r="B448" s="358" t="s">
        <v>2466</v>
      </c>
      <c r="C448" s="358" t="s">
        <v>2480</v>
      </c>
      <c r="D448" s="358" t="s">
        <v>317</v>
      </c>
      <c r="E448" s="358" t="s">
        <v>2303</v>
      </c>
      <c r="F448" s="358" t="s">
        <v>2472</v>
      </c>
      <c r="G448" s="358" t="s">
        <v>2473</v>
      </c>
    </row>
    <row r="449" spans="1:7" ht="13.8" x14ac:dyDescent="0.3">
      <c r="A449" s="358" t="s">
        <v>1815</v>
      </c>
      <c r="B449" s="358" t="s">
        <v>2466</v>
      </c>
      <c r="C449" s="358" t="s">
        <v>2480</v>
      </c>
      <c r="D449" s="358" t="s">
        <v>317</v>
      </c>
      <c r="E449" s="358"/>
      <c r="F449" s="358"/>
      <c r="G449" s="358"/>
    </row>
    <row r="450" spans="1:7" ht="13.8" x14ac:dyDescent="0.3">
      <c r="A450" s="358" t="s">
        <v>1816</v>
      </c>
      <c r="B450" s="358" t="s">
        <v>2466</v>
      </c>
      <c r="C450" s="358" t="s">
        <v>2480</v>
      </c>
      <c r="D450" s="358" t="s">
        <v>317</v>
      </c>
      <c r="E450" s="358" t="s">
        <v>3078</v>
      </c>
      <c r="F450" s="358" t="s">
        <v>2312</v>
      </c>
      <c r="G450" s="358" t="s">
        <v>2465</v>
      </c>
    </row>
    <row r="451" spans="1:7" ht="13.8" x14ac:dyDescent="0.3">
      <c r="A451" s="358" t="s">
        <v>1819</v>
      </c>
      <c r="B451" s="358" t="s">
        <v>2466</v>
      </c>
      <c r="C451" s="358" t="s">
        <v>2480</v>
      </c>
      <c r="D451" s="358" t="s">
        <v>317</v>
      </c>
      <c r="E451" s="358" t="s">
        <v>3079</v>
      </c>
      <c r="F451" s="358" t="s">
        <v>2312</v>
      </c>
      <c r="G451" s="358" t="s">
        <v>2465</v>
      </c>
    </row>
    <row r="452" spans="1:7" ht="13.8" x14ac:dyDescent="0.3">
      <c r="A452" s="358" t="s">
        <v>1818</v>
      </c>
      <c r="B452" s="358" t="s">
        <v>2466</v>
      </c>
      <c r="C452" s="358" t="s">
        <v>2480</v>
      </c>
      <c r="D452" s="358" t="s">
        <v>317</v>
      </c>
      <c r="E452" s="358" t="s">
        <v>3080</v>
      </c>
      <c r="F452" s="358" t="s">
        <v>2312</v>
      </c>
      <c r="G452" s="358" t="s">
        <v>2465</v>
      </c>
    </row>
    <row r="453" spans="1:7" ht="13.8" x14ac:dyDescent="0.3">
      <c r="A453" s="358" t="s">
        <v>1817</v>
      </c>
      <c r="B453" s="358" t="s">
        <v>2466</v>
      </c>
      <c r="C453" s="358" t="s">
        <v>2480</v>
      </c>
      <c r="D453" s="358" t="s">
        <v>317</v>
      </c>
      <c r="E453" s="358" t="s">
        <v>3081</v>
      </c>
      <c r="F453" s="358" t="s">
        <v>2312</v>
      </c>
      <c r="G453" s="358" t="s">
        <v>2465</v>
      </c>
    </row>
    <row r="454" spans="1:7" ht="13.8" x14ac:dyDescent="0.3">
      <c r="A454" s="358" t="s">
        <v>1820</v>
      </c>
      <c r="B454" s="358" t="s">
        <v>2466</v>
      </c>
      <c r="C454" s="358" t="s">
        <v>2480</v>
      </c>
      <c r="D454" s="358" t="s">
        <v>317</v>
      </c>
      <c r="E454" s="358" t="s">
        <v>3082</v>
      </c>
      <c r="F454" s="358" t="s">
        <v>2309</v>
      </c>
      <c r="G454" s="358" t="s">
        <v>2450</v>
      </c>
    </row>
    <row r="455" spans="1:7" ht="13.8" x14ac:dyDescent="0.3">
      <c r="A455" s="358" t="s">
        <v>1823</v>
      </c>
      <c r="B455" s="358" t="s">
        <v>2466</v>
      </c>
      <c r="C455" s="358" t="s">
        <v>2480</v>
      </c>
      <c r="D455" s="358" t="s">
        <v>317</v>
      </c>
      <c r="E455" s="358" t="s">
        <v>3083</v>
      </c>
      <c r="F455" s="358" t="s">
        <v>2309</v>
      </c>
      <c r="G455" s="358" t="s">
        <v>2450</v>
      </c>
    </row>
    <row r="456" spans="1:7" ht="13.8" x14ac:dyDescent="0.3">
      <c r="A456" s="358" t="s">
        <v>1822</v>
      </c>
      <c r="B456" s="358" t="s">
        <v>2466</v>
      </c>
      <c r="C456" s="358" t="s">
        <v>2480</v>
      </c>
      <c r="D456" s="358" t="s">
        <v>317</v>
      </c>
      <c r="E456" s="358" t="s">
        <v>3084</v>
      </c>
      <c r="F456" s="358" t="s">
        <v>2309</v>
      </c>
      <c r="G456" s="358" t="s">
        <v>2450</v>
      </c>
    </row>
    <row r="457" spans="1:7" ht="13.8" x14ac:dyDescent="0.3">
      <c r="A457" s="358" t="s">
        <v>1821</v>
      </c>
      <c r="B457" s="358" t="s">
        <v>2466</v>
      </c>
      <c r="C457" s="358" t="s">
        <v>2480</v>
      </c>
      <c r="D457" s="358" t="s">
        <v>317</v>
      </c>
      <c r="E457" s="358" t="s">
        <v>3085</v>
      </c>
      <c r="F457" s="358" t="s">
        <v>2309</v>
      </c>
      <c r="G457" s="358" t="s">
        <v>2450</v>
      </c>
    </row>
    <row r="458" spans="1:7" ht="13.8" x14ac:dyDescent="0.3">
      <c r="A458" s="358" t="s">
        <v>1842</v>
      </c>
      <c r="B458" s="358" t="s">
        <v>2466</v>
      </c>
      <c r="C458" s="358" t="s">
        <v>974</v>
      </c>
      <c r="D458" s="358"/>
      <c r="E458" s="358"/>
      <c r="F458" s="358"/>
      <c r="G458" s="358"/>
    </row>
    <row r="459" spans="1:7" ht="13.8" x14ac:dyDescent="0.3">
      <c r="A459" s="358" t="s">
        <v>1843</v>
      </c>
      <c r="B459" s="358" t="s">
        <v>2466</v>
      </c>
      <c r="C459" s="358" t="s">
        <v>974</v>
      </c>
      <c r="D459" s="358" t="s">
        <v>2486</v>
      </c>
      <c r="E459" s="358"/>
      <c r="F459" s="358"/>
      <c r="G459" s="358"/>
    </row>
    <row r="460" spans="1:7" ht="13.8" x14ac:dyDescent="0.3">
      <c r="A460" s="358" t="s">
        <v>1844</v>
      </c>
      <c r="B460" s="358" t="s">
        <v>2466</v>
      </c>
      <c r="C460" s="358" t="s">
        <v>974</v>
      </c>
      <c r="D460" s="358" t="s">
        <v>2486</v>
      </c>
      <c r="E460" s="358" t="s">
        <v>2404</v>
      </c>
      <c r="F460" s="358" t="s">
        <v>2405</v>
      </c>
      <c r="G460" s="358" t="s">
        <v>2406</v>
      </c>
    </row>
    <row r="461" spans="1:7" ht="13.8" x14ac:dyDescent="0.3">
      <c r="A461" s="358" t="s">
        <v>1845</v>
      </c>
      <c r="B461" s="358" t="s">
        <v>2466</v>
      </c>
      <c r="C461" s="358" t="s">
        <v>974</v>
      </c>
      <c r="D461" s="358" t="s">
        <v>2486</v>
      </c>
      <c r="E461" s="358" t="s">
        <v>2390</v>
      </c>
      <c r="F461" s="358" t="s">
        <v>2323</v>
      </c>
      <c r="G461" s="358" t="s">
        <v>2482</v>
      </c>
    </row>
    <row r="462" spans="1:7" ht="13.8" x14ac:dyDescent="0.3">
      <c r="A462" s="358" t="s">
        <v>1846</v>
      </c>
      <c r="B462" s="358" t="s">
        <v>2466</v>
      </c>
      <c r="C462" s="358" t="s">
        <v>974</v>
      </c>
      <c r="D462" s="358" t="s">
        <v>2486</v>
      </c>
      <c r="E462" s="358" t="s">
        <v>2326</v>
      </c>
      <c r="F462" s="358" t="s">
        <v>2327</v>
      </c>
      <c r="G462" s="358" t="s">
        <v>2328</v>
      </c>
    </row>
    <row r="463" spans="1:7" ht="13.8" x14ac:dyDescent="0.3">
      <c r="A463" s="358" t="s">
        <v>1847</v>
      </c>
      <c r="B463" s="358" t="s">
        <v>2466</v>
      </c>
      <c r="C463" s="358" t="s">
        <v>974</v>
      </c>
      <c r="D463" s="358" t="s">
        <v>2486</v>
      </c>
      <c r="E463" s="358" t="s">
        <v>661</v>
      </c>
      <c r="F463" s="358" t="s">
        <v>2312</v>
      </c>
      <c r="G463" s="358" t="s">
        <v>2411</v>
      </c>
    </row>
    <row r="464" spans="1:7" ht="13.8" x14ac:dyDescent="0.3">
      <c r="A464" s="358" t="s">
        <v>1848</v>
      </c>
      <c r="B464" s="358" t="s">
        <v>2466</v>
      </c>
      <c r="C464" s="358" t="s">
        <v>974</v>
      </c>
      <c r="D464" s="358" t="s">
        <v>2487</v>
      </c>
      <c r="E464" s="358"/>
      <c r="F464" s="358"/>
      <c r="G464" s="358"/>
    </row>
    <row r="465" spans="1:7" ht="13.8" x14ac:dyDescent="0.3">
      <c r="A465" s="358" t="s">
        <v>1849</v>
      </c>
      <c r="B465" s="358" t="s">
        <v>2466</v>
      </c>
      <c r="C465" s="358" t="s">
        <v>974</v>
      </c>
      <c r="D465" s="358" t="s">
        <v>2487</v>
      </c>
      <c r="E465" s="358" t="s">
        <v>2404</v>
      </c>
      <c r="F465" s="358" t="s">
        <v>2405</v>
      </c>
      <c r="G465" s="358" t="s">
        <v>2406</v>
      </c>
    </row>
    <row r="466" spans="1:7" ht="13.8" x14ac:dyDescent="0.3">
      <c r="A466" s="358" t="s">
        <v>1850</v>
      </c>
      <c r="B466" s="358" t="s">
        <v>2466</v>
      </c>
      <c r="C466" s="358" t="s">
        <v>974</v>
      </c>
      <c r="D466" s="358" t="s">
        <v>2487</v>
      </c>
      <c r="E466" s="358" t="s">
        <v>2390</v>
      </c>
      <c r="F466" s="358" t="s">
        <v>2323</v>
      </c>
      <c r="G466" s="358" t="s">
        <v>2482</v>
      </c>
    </row>
    <row r="467" spans="1:7" ht="13.8" x14ac:dyDescent="0.3">
      <c r="A467" s="358" t="s">
        <v>1851</v>
      </c>
      <c r="B467" s="358" t="s">
        <v>2466</v>
      </c>
      <c r="C467" s="358" t="s">
        <v>974</v>
      </c>
      <c r="D467" s="358" t="s">
        <v>2487</v>
      </c>
      <c r="E467" s="358" t="s">
        <v>2326</v>
      </c>
      <c r="F467" s="358" t="s">
        <v>2327</v>
      </c>
      <c r="G467" s="358" t="s">
        <v>2328</v>
      </c>
    </row>
    <row r="468" spans="1:7" ht="13.8" x14ac:dyDescent="0.3">
      <c r="A468" s="358" t="s">
        <v>1852</v>
      </c>
      <c r="B468" s="358" t="s">
        <v>2466</v>
      </c>
      <c r="C468" s="358" t="s">
        <v>974</v>
      </c>
      <c r="D468" s="358" t="s">
        <v>2487</v>
      </c>
      <c r="E468" s="358" t="s">
        <v>661</v>
      </c>
      <c r="F468" s="358" t="s">
        <v>2312</v>
      </c>
      <c r="G468" s="358" t="s">
        <v>2411</v>
      </c>
    </row>
    <row r="469" spans="1:7" ht="13.8" x14ac:dyDescent="0.3">
      <c r="A469" s="358" t="s">
        <v>1853</v>
      </c>
      <c r="B469" s="358" t="s">
        <v>2466</v>
      </c>
      <c r="C469" s="358" t="s">
        <v>974</v>
      </c>
      <c r="D469" s="358" t="s">
        <v>2488</v>
      </c>
      <c r="E469" s="358"/>
      <c r="F469" s="358"/>
      <c r="G469" s="358"/>
    </row>
    <row r="470" spans="1:7" ht="13.8" x14ac:dyDescent="0.3">
      <c r="A470" s="358" t="s">
        <v>1854</v>
      </c>
      <c r="B470" s="358" t="s">
        <v>2466</v>
      </c>
      <c r="C470" s="358" t="s">
        <v>974</v>
      </c>
      <c r="D470" s="358" t="s">
        <v>2488</v>
      </c>
      <c r="E470" s="358" t="s">
        <v>2404</v>
      </c>
      <c r="F470" s="358" t="s">
        <v>2405</v>
      </c>
      <c r="G470" s="358" t="s">
        <v>2406</v>
      </c>
    </row>
    <row r="471" spans="1:7" ht="13.8" x14ac:dyDescent="0.3">
      <c r="A471" s="358" t="s">
        <v>1855</v>
      </c>
      <c r="B471" s="358" t="s">
        <v>2466</v>
      </c>
      <c r="C471" s="358" t="s">
        <v>974</v>
      </c>
      <c r="D471" s="358" t="s">
        <v>2488</v>
      </c>
      <c r="E471" s="358" t="s">
        <v>2390</v>
      </c>
      <c r="F471" s="358" t="s">
        <v>2323</v>
      </c>
      <c r="G471" s="358" t="s">
        <v>2482</v>
      </c>
    </row>
    <row r="472" spans="1:7" ht="13.8" x14ac:dyDescent="0.3">
      <c r="A472" s="358" t="s">
        <v>1856</v>
      </c>
      <c r="B472" s="358" t="s">
        <v>2466</v>
      </c>
      <c r="C472" s="358" t="s">
        <v>974</v>
      </c>
      <c r="D472" s="358" t="s">
        <v>2488</v>
      </c>
      <c r="E472" s="358" t="s">
        <v>2326</v>
      </c>
      <c r="F472" s="358" t="s">
        <v>2327</v>
      </c>
      <c r="G472" s="358" t="s">
        <v>2328</v>
      </c>
    </row>
    <row r="473" spans="1:7" ht="13.8" x14ac:dyDescent="0.3">
      <c r="A473" s="358" t="s">
        <v>1857</v>
      </c>
      <c r="B473" s="358" t="s">
        <v>2466</v>
      </c>
      <c r="C473" s="358" t="s">
        <v>974</v>
      </c>
      <c r="D473" s="358" t="s">
        <v>2488</v>
      </c>
      <c r="E473" s="358" t="s">
        <v>661</v>
      </c>
      <c r="F473" s="358" t="s">
        <v>2312</v>
      </c>
      <c r="G473" s="358" t="s">
        <v>2411</v>
      </c>
    </row>
    <row r="474" spans="1:7" ht="13.8" x14ac:dyDescent="0.3">
      <c r="A474" s="358" t="s">
        <v>1858</v>
      </c>
      <c r="B474" s="358" t="s">
        <v>2466</v>
      </c>
      <c r="C474" s="358" t="s">
        <v>974</v>
      </c>
      <c r="D474" s="358" t="s">
        <v>2489</v>
      </c>
      <c r="E474" s="358"/>
      <c r="F474" s="358"/>
      <c r="G474" s="358"/>
    </row>
    <row r="475" spans="1:7" ht="13.8" x14ac:dyDescent="0.3">
      <c r="A475" s="358" t="s">
        <v>1859</v>
      </c>
      <c r="B475" s="358" t="s">
        <v>2466</v>
      </c>
      <c r="C475" s="358" t="s">
        <v>974</v>
      </c>
      <c r="D475" s="358" t="s">
        <v>2489</v>
      </c>
      <c r="E475" s="358" t="s">
        <v>2404</v>
      </c>
      <c r="F475" s="358" t="s">
        <v>2405</v>
      </c>
      <c r="G475" s="358" t="s">
        <v>2406</v>
      </c>
    </row>
    <row r="476" spans="1:7" ht="13.8" x14ac:dyDescent="0.3">
      <c r="A476" s="358" t="s">
        <v>1860</v>
      </c>
      <c r="B476" s="358" t="s">
        <v>2466</v>
      </c>
      <c r="C476" s="358" t="s">
        <v>974</v>
      </c>
      <c r="D476" s="358" t="s">
        <v>2489</v>
      </c>
      <c r="E476" s="358" t="s">
        <v>2390</v>
      </c>
      <c r="F476" s="358" t="s">
        <v>2323</v>
      </c>
      <c r="G476" s="358" t="s">
        <v>2482</v>
      </c>
    </row>
    <row r="477" spans="1:7" ht="13.8" x14ac:dyDescent="0.3">
      <c r="A477" s="358" t="s">
        <v>1861</v>
      </c>
      <c r="B477" s="358" t="s">
        <v>2466</v>
      </c>
      <c r="C477" s="358" t="s">
        <v>974</v>
      </c>
      <c r="D477" s="358" t="s">
        <v>2489</v>
      </c>
      <c r="E477" s="358" t="s">
        <v>2326</v>
      </c>
      <c r="F477" s="358" t="s">
        <v>2327</v>
      </c>
      <c r="G477" s="358" t="s">
        <v>2328</v>
      </c>
    </row>
    <row r="478" spans="1:7" ht="13.8" x14ac:dyDescent="0.3">
      <c r="A478" s="358" t="s">
        <v>1862</v>
      </c>
      <c r="B478" s="358" t="s">
        <v>2466</v>
      </c>
      <c r="C478" s="358" t="s">
        <v>974</v>
      </c>
      <c r="D478" s="358" t="s">
        <v>2489</v>
      </c>
      <c r="E478" s="358" t="s">
        <v>661</v>
      </c>
      <c r="F478" s="358" t="s">
        <v>2312</v>
      </c>
      <c r="G478" s="358" t="s">
        <v>2411</v>
      </c>
    </row>
    <row r="479" spans="1:7" ht="13.8" x14ac:dyDescent="0.3">
      <c r="A479" s="358" t="s">
        <v>1863</v>
      </c>
      <c r="B479" s="358" t="s">
        <v>2466</v>
      </c>
      <c r="C479" s="358" t="s">
        <v>974</v>
      </c>
      <c r="D479" s="358" t="s">
        <v>2484</v>
      </c>
      <c r="E479" s="358"/>
      <c r="F479" s="358"/>
      <c r="G479" s="358"/>
    </row>
    <row r="480" spans="1:7" ht="13.8" x14ac:dyDescent="0.3">
      <c r="A480" s="358" t="s">
        <v>1864</v>
      </c>
      <c r="B480" s="358" t="s">
        <v>2466</v>
      </c>
      <c r="C480" s="358" t="s">
        <v>974</v>
      </c>
      <c r="D480" s="358" t="s">
        <v>2484</v>
      </c>
      <c r="E480" s="358" t="s">
        <v>2404</v>
      </c>
      <c r="F480" s="358" t="s">
        <v>2405</v>
      </c>
      <c r="G480" s="358" t="s">
        <v>2406</v>
      </c>
    </row>
    <row r="481" spans="1:7" ht="13.8" x14ac:dyDescent="0.3">
      <c r="A481" s="358" t="s">
        <v>1865</v>
      </c>
      <c r="B481" s="358" t="s">
        <v>2466</v>
      </c>
      <c r="C481" s="358" t="s">
        <v>974</v>
      </c>
      <c r="D481" s="358" t="s">
        <v>2484</v>
      </c>
      <c r="E481" s="358" t="s">
        <v>2390</v>
      </c>
      <c r="F481" s="358" t="s">
        <v>2323</v>
      </c>
      <c r="G481" s="358" t="s">
        <v>2482</v>
      </c>
    </row>
    <row r="482" spans="1:7" ht="13.8" x14ac:dyDescent="0.3">
      <c r="A482" s="358" t="s">
        <v>1866</v>
      </c>
      <c r="B482" s="358" t="s">
        <v>2466</v>
      </c>
      <c r="C482" s="358" t="s">
        <v>974</v>
      </c>
      <c r="D482" s="358" t="s">
        <v>2484</v>
      </c>
      <c r="E482" s="358" t="s">
        <v>2326</v>
      </c>
      <c r="F482" s="358" t="s">
        <v>2327</v>
      </c>
      <c r="G482" s="358" t="s">
        <v>2328</v>
      </c>
    </row>
    <row r="483" spans="1:7" ht="13.8" x14ac:dyDescent="0.3">
      <c r="A483" s="358" t="s">
        <v>1867</v>
      </c>
      <c r="B483" s="358" t="s">
        <v>2466</v>
      </c>
      <c r="C483" s="358" t="s">
        <v>974</v>
      </c>
      <c r="D483" s="358" t="s">
        <v>2484</v>
      </c>
      <c r="E483" s="358" t="s">
        <v>661</v>
      </c>
      <c r="F483" s="358" t="s">
        <v>2312</v>
      </c>
      <c r="G483" s="358" t="s">
        <v>2411</v>
      </c>
    </row>
    <row r="484" spans="1:7" ht="13.8" x14ac:dyDescent="0.3">
      <c r="A484" s="358" t="s">
        <v>1868</v>
      </c>
      <c r="B484" s="358" t="s">
        <v>2466</v>
      </c>
      <c r="C484" s="358" t="s">
        <v>974</v>
      </c>
      <c r="D484" s="358" t="s">
        <v>2490</v>
      </c>
      <c r="E484" s="358"/>
      <c r="F484" s="358"/>
      <c r="G484" s="358"/>
    </row>
    <row r="485" spans="1:7" ht="13.8" x14ac:dyDescent="0.3">
      <c r="A485" s="358" t="s">
        <v>1869</v>
      </c>
      <c r="B485" s="358" t="s">
        <v>2466</v>
      </c>
      <c r="C485" s="358" t="s">
        <v>974</v>
      </c>
      <c r="D485" s="358" t="s">
        <v>2490</v>
      </c>
      <c r="E485" s="358" t="s">
        <v>2404</v>
      </c>
      <c r="F485" s="358" t="s">
        <v>2405</v>
      </c>
      <c r="G485" s="358" t="s">
        <v>2406</v>
      </c>
    </row>
    <row r="486" spans="1:7" ht="13.8" x14ac:dyDescent="0.3">
      <c r="A486" s="358" t="s">
        <v>1870</v>
      </c>
      <c r="B486" s="358" t="s">
        <v>2466</v>
      </c>
      <c r="C486" s="358" t="s">
        <v>974</v>
      </c>
      <c r="D486" s="358" t="s">
        <v>2490</v>
      </c>
      <c r="E486" s="358" t="s">
        <v>661</v>
      </c>
      <c r="F486" s="358" t="s">
        <v>2312</v>
      </c>
      <c r="G486" s="358" t="s">
        <v>2411</v>
      </c>
    </row>
    <row r="487" spans="1:7" ht="13.8" x14ac:dyDescent="0.3">
      <c r="A487" s="358" t="s">
        <v>1871</v>
      </c>
      <c r="B487" s="358" t="s">
        <v>2466</v>
      </c>
      <c r="C487" s="358" t="s">
        <v>974</v>
      </c>
      <c r="D487" s="358" t="s">
        <v>2490</v>
      </c>
      <c r="E487" s="358" t="s">
        <v>673</v>
      </c>
      <c r="F487" s="358" t="s">
        <v>2338</v>
      </c>
      <c r="G487" s="358" t="s">
        <v>2347</v>
      </c>
    </row>
    <row r="488" spans="1:7" ht="13.8" x14ac:dyDescent="0.3">
      <c r="A488" s="358" t="s">
        <v>1872</v>
      </c>
      <c r="B488" s="358" t="s">
        <v>2466</v>
      </c>
      <c r="C488" s="358" t="s">
        <v>974</v>
      </c>
      <c r="D488" s="358" t="s">
        <v>2490</v>
      </c>
      <c r="E488" s="358" t="s">
        <v>2349</v>
      </c>
      <c r="F488" s="358" t="s">
        <v>2407</v>
      </c>
      <c r="G488" s="358" t="s">
        <v>2408</v>
      </c>
    </row>
    <row r="489" spans="1:7" ht="13.8" x14ac:dyDescent="0.3">
      <c r="A489" s="358" t="s">
        <v>1873</v>
      </c>
      <c r="B489" s="358" t="s">
        <v>2466</v>
      </c>
      <c r="C489" s="358" t="s">
        <v>974</v>
      </c>
      <c r="D489" s="358" t="s">
        <v>2490</v>
      </c>
      <c r="E489" s="358" t="s">
        <v>2326</v>
      </c>
      <c r="F489" s="358" t="s">
        <v>2327</v>
      </c>
      <c r="G489" s="358" t="s">
        <v>2328</v>
      </c>
    </row>
    <row r="490" spans="1:7" ht="13.8" x14ac:dyDescent="0.3">
      <c r="A490" s="358" t="s">
        <v>1874</v>
      </c>
      <c r="B490" s="358" t="s">
        <v>2466</v>
      </c>
      <c r="C490" s="358" t="s">
        <v>974</v>
      </c>
      <c r="D490" s="358" t="s">
        <v>2490</v>
      </c>
      <c r="E490" s="358" t="s">
        <v>2334</v>
      </c>
      <c r="F490" s="358" t="s">
        <v>2323</v>
      </c>
      <c r="G490" s="358" t="s">
        <v>2409</v>
      </c>
    </row>
    <row r="491" spans="1:7" ht="13.8" x14ac:dyDescent="0.3">
      <c r="A491" s="358" t="s">
        <v>1875</v>
      </c>
      <c r="B491" s="358" t="s">
        <v>2466</v>
      </c>
      <c r="C491" s="358" t="s">
        <v>974</v>
      </c>
      <c r="D491" s="358" t="s">
        <v>2490</v>
      </c>
      <c r="E491" s="358" t="s">
        <v>2334</v>
      </c>
      <c r="F491" s="358" t="s">
        <v>2323</v>
      </c>
      <c r="G491" s="358" t="s">
        <v>2491</v>
      </c>
    </row>
    <row r="492" spans="1:7" ht="13.8" x14ac:dyDescent="0.3">
      <c r="A492" s="358" t="s">
        <v>2254</v>
      </c>
      <c r="B492" s="358" t="s">
        <v>2466</v>
      </c>
      <c r="C492" s="358" t="s">
        <v>974</v>
      </c>
      <c r="D492" s="358" t="s">
        <v>2608</v>
      </c>
      <c r="E492" s="358"/>
      <c r="F492" s="358"/>
      <c r="G492" s="358"/>
    </row>
    <row r="493" spans="1:7" ht="13.8" x14ac:dyDescent="0.3">
      <c r="A493" s="358" t="s">
        <v>2255</v>
      </c>
      <c r="B493" s="358" t="s">
        <v>2466</v>
      </c>
      <c r="C493" s="358" t="s">
        <v>974</v>
      </c>
      <c r="D493" s="358" t="s">
        <v>2608</v>
      </c>
      <c r="E493" s="358" t="s">
        <v>2404</v>
      </c>
      <c r="F493" s="358" t="s">
        <v>2405</v>
      </c>
      <c r="G493" s="358" t="s">
        <v>2406</v>
      </c>
    </row>
    <row r="494" spans="1:7" ht="13.8" x14ac:dyDescent="0.3">
      <c r="A494" s="358" t="s">
        <v>2256</v>
      </c>
      <c r="B494" s="358" t="s">
        <v>2466</v>
      </c>
      <c r="C494" s="358" t="s">
        <v>974</v>
      </c>
      <c r="D494" s="358" t="s">
        <v>2608</v>
      </c>
      <c r="E494" s="358" t="s">
        <v>2390</v>
      </c>
      <c r="F494" s="358" t="s">
        <v>2323</v>
      </c>
      <c r="G494" s="358" t="s">
        <v>2482</v>
      </c>
    </row>
    <row r="495" spans="1:7" ht="13.8" x14ac:dyDescent="0.3">
      <c r="A495" s="358" t="s">
        <v>2257</v>
      </c>
      <c r="B495" s="358" t="s">
        <v>2466</v>
      </c>
      <c r="C495" s="358" t="s">
        <v>974</v>
      </c>
      <c r="D495" s="358" t="s">
        <v>2608</v>
      </c>
      <c r="E495" s="358" t="s">
        <v>2326</v>
      </c>
      <c r="F495" s="358" t="s">
        <v>2327</v>
      </c>
      <c r="G495" s="358" t="s">
        <v>2328</v>
      </c>
    </row>
    <row r="496" spans="1:7" ht="13.8" x14ac:dyDescent="0.3">
      <c r="A496" s="358" t="s">
        <v>2258</v>
      </c>
      <c r="B496" s="358" t="s">
        <v>2466</v>
      </c>
      <c r="C496" s="358" t="s">
        <v>974</v>
      </c>
      <c r="D496" s="358" t="s">
        <v>2608</v>
      </c>
      <c r="E496" s="358" t="s">
        <v>661</v>
      </c>
      <c r="F496" s="358" t="s">
        <v>2312</v>
      </c>
      <c r="G496" s="358" t="s">
        <v>2411</v>
      </c>
    </row>
    <row r="497" spans="1:7" ht="13.8" x14ac:dyDescent="0.3">
      <c r="A497" s="358" t="s">
        <v>633</v>
      </c>
      <c r="B497" s="358" t="s">
        <v>2492</v>
      </c>
      <c r="C497" s="358" t="s">
        <v>2470</v>
      </c>
      <c r="D497" s="358"/>
      <c r="E497" s="358"/>
      <c r="F497" s="358"/>
      <c r="G497" s="358"/>
    </row>
    <row r="498" spans="1:7" ht="13.8" x14ac:dyDescent="0.3">
      <c r="A498" s="358" t="s">
        <v>634</v>
      </c>
      <c r="B498" s="358" t="s">
        <v>2492</v>
      </c>
      <c r="C498" s="358" t="s">
        <v>2470</v>
      </c>
      <c r="D498" s="358" t="s">
        <v>2474</v>
      </c>
      <c r="E498" s="358"/>
      <c r="F498" s="358"/>
      <c r="G498" s="358"/>
    </row>
    <row r="499" spans="1:7" ht="13.8" x14ac:dyDescent="0.3">
      <c r="A499" s="358" t="s">
        <v>1880</v>
      </c>
      <c r="B499" s="358" t="s">
        <v>2492</v>
      </c>
      <c r="C499" s="358" t="s">
        <v>2470</v>
      </c>
      <c r="D499" s="358" t="s">
        <v>2474</v>
      </c>
      <c r="E499" s="358" t="s">
        <v>474</v>
      </c>
      <c r="F499" s="358" t="s">
        <v>2428</v>
      </c>
      <c r="G499" s="358" t="s">
        <v>2429</v>
      </c>
    </row>
    <row r="500" spans="1:7" ht="13.8" x14ac:dyDescent="0.3">
      <c r="A500" s="358" t="s">
        <v>1881</v>
      </c>
      <c r="B500" s="358" t="s">
        <v>2492</v>
      </c>
      <c r="C500" s="358" t="s">
        <v>2470</v>
      </c>
      <c r="D500" s="358" t="s">
        <v>2474</v>
      </c>
      <c r="E500" s="358" t="s">
        <v>2390</v>
      </c>
      <c r="F500" s="358" t="s">
        <v>2323</v>
      </c>
      <c r="G500" s="358" t="s">
        <v>2475</v>
      </c>
    </row>
    <row r="501" spans="1:7" ht="13.8" x14ac:dyDescent="0.3">
      <c r="A501" s="358" t="s">
        <v>1882</v>
      </c>
      <c r="B501" s="358" t="s">
        <v>2492</v>
      </c>
      <c r="C501" s="358" t="s">
        <v>2470</v>
      </c>
      <c r="D501" s="358" t="s">
        <v>2474</v>
      </c>
      <c r="E501" s="358" t="s">
        <v>2326</v>
      </c>
      <c r="F501" s="358" t="s">
        <v>2327</v>
      </c>
      <c r="G501" s="358" t="s">
        <v>2476</v>
      </c>
    </row>
    <row r="502" spans="1:7" ht="13.8" x14ac:dyDescent="0.3">
      <c r="A502" s="358" t="s">
        <v>1883</v>
      </c>
      <c r="B502" s="358" t="s">
        <v>2492</v>
      </c>
      <c r="C502" s="358" t="s">
        <v>2470</v>
      </c>
      <c r="D502" s="358" t="s">
        <v>2474</v>
      </c>
      <c r="E502" s="358" t="s">
        <v>661</v>
      </c>
      <c r="F502" s="358" t="s">
        <v>2312</v>
      </c>
      <c r="G502" s="358" t="s">
        <v>2385</v>
      </c>
    </row>
    <row r="503" spans="1:7" ht="13.8" x14ac:dyDescent="0.3">
      <c r="A503" s="358" t="s">
        <v>1884</v>
      </c>
      <c r="B503" s="358" t="s">
        <v>2492</v>
      </c>
      <c r="C503" s="358" t="s">
        <v>2470</v>
      </c>
      <c r="D503" s="358" t="s">
        <v>2474</v>
      </c>
      <c r="E503" s="358" t="s">
        <v>2308</v>
      </c>
      <c r="F503" s="358" t="s">
        <v>2386</v>
      </c>
      <c r="G503" s="358" t="s">
        <v>2477</v>
      </c>
    </row>
    <row r="504" spans="1:7" ht="13.8" x14ac:dyDescent="0.3">
      <c r="A504" s="358" t="s">
        <v>635</v>
      </c>
      <c r="B504" s="358" t="s">
        <v>2492</v>
      </c>
      <c r="C504" s="358" t="s">
        <v>2470</v>
      </c>
      <c r="D504" s="358" t="s">
        <v>2478</v>
      </c>
      <c r="E504" s="358"/>
      <c r="F504" s="358"/>
      <c r="G504" s="358"/>
    </row>
    <row r="505" spans="1:7" ht="13.8" x14ac:dyDescent="0.3">
      <c r="A505" s="358" t="s">
        <v>1885</v>
      </c>
      <c r="B505" s="358" t="s">
        <v>2492</v>
      </c>
      <c r="C505" s="358" t="s">
        <v>2470</v>
      </c>
      <c r="D505" s="358" t="s">
        <v>2478</v>
      </c>
      <c r="E505" s="358" t="s">
        <v>474</v>
      </c>
      <c r="F505" s="358" t="s">
        <v>2428</v>
      </c>
      <c r="G505" s="358" t="s">
        <v>2429</v>
      </c>
    </row>
    <row r="506" spans="1:7" ht="13.8" x14ac:dyDescent="0.3">
      <c r="A506" s="358" t="s">
        <v>1886</v>
      </c>
      <c r="B506" s="358" t="s">
        <v>2492</v>
      </c>
      <c r="C506" s="358" t="s">
        <v>2470</v>
      </c>
      <c r="D506" s="358" t="s">
        <v>2478</v>
      </c>
      <c r="E506" s="358" t="s">
        <v>2390</v>
      </c>
      <c r="F506" s="358" t="s">
        <v>2323</v>
      </c>
      <c r="G506" s="358" t="s">
        <v>2475</v>
      </c>
    </row>
    <row r="507" spans="1:7" ht="13.8" x14ac:dyDescent="0.3">
      <c r="A507" s="358" t="s">
        <v>1887</v>
      </c>
      <c r="B507" s="358" t="s">
        <v>2492</v>
      </c>
      <c r="C507" s="358" t="s">
        <v>2470</v>
      </c>
      <c r="D507" s="358" t="s">
        <v>2478</v>
      </c>
      <c r="E507" s="358" t="s">
        <v>2326</v>
      </c>
      <c r="F507" s="358" t="s">
        <v>2327</v>
      </c>
      <c r="G507" s="358" t="s">
        <v>2476</v>
      </c>
    </row>
    <row r="508" spans="1:7" ht="13.8" x14ac:dyDescent="0.3">
      <c r="A508" s="358" t="s">
        <v>1888</v>
      </c>
      <c r="B508" s="358" t="s">
        <v>2492</v>
      </c>
      <c r="C508" s="358" t="s">
        <v>2470</v>
      </c>
      <c r="D508" s="358" t="s">
        <v>2478</v>
      </c>
      <c r="E508" s="358" t="s">
        <v>661</v>
      </c>
      <c r="F508" s="358" t="s">
        <v>2312</v>
      </c>
      <c r="G508" s="358" t="s">
        <v>2385</v>
      </c>
    </row>
    <row r="509" spans="1:7" ht="13.8" x14ac:dyDescent="0.3">
      <c r="A509" s="358" t="s">
        <v>1889</v>
      </c>
      <c r="B509" s="358" t="s">
        <v>2492</v>
      </c>
      <c r="C509" s="358" t="s">
        <v>2470</v>
      </c>
      <c r="D509" s="358" t="s">
        <v>2478</v>
      </c>
      <c r="E509" s="358" t="s">
        <v>2308</v>
      </c>
      <c r="F509" s="358" t="s">
        <v>2386</v>
      </c>
      <c r="G509" s="358" t="s">
        <v>2477</v>
      </c>
    </row>
    <row r="510" spans="1:7" ht="13.8" x14ac:dyDescent="0.3">
      <c r="A510" s="358" t="s">
        <v>925</v>
      </c>
      <c r="B510" s="358" t="s">
        <v>2492</v>
      </c>
      <c r="C510" s="358" t="s">
        <v>2470</v>
      </c>
      <c r="D510" s="358" t="s">
        <v>317</v>
      </c>
      <c r="E510" s="358"/>
      <c r="F510" s="358"/>
      <c r="G510" s="358"/>
    </row>
    <row r="511" spans="1:7" ht="13.8" x14ac:dyDescent="0.3">
      <c r="A511" s="358" t="s">
        <v>1876</v>
      </c>
      <c r="B511" s="358" t="s">
        <v>2492</v>
      </c>
      <c r="C511" s="358" t="s">
        <v>2470</v>
      </c>
      <c r="D511" s="358" t="s">
        <v>317</v>
      </c>
      <c r="E511" s="358" t="s">
        <v>2471</v>
      </c>
      <c r="F511" s="358" t="s">
        <v>2332</v>
      </c>
      <c r="G511" s="358" t="s">
        <v>2333</v>
      </c>
    </row>
    <row r="512" spans="1:7" ht="13.8" x14ac:dyDescent="0.3">
      <c r="A512" s="358" t="s">
        <v>1877</v>
      </c>
      <c r="B512" s="358" t="s">
        <v>2492</v>
      </c>
      <c r="C512" s="358" t="s">
        <v>2470</v>
      </c>
      <c r="D512" s="358" t="s">
        <v>317</v>
      </c>
      <c r="E512" s="358" t="s">
        <v>2471</v>
      </c>
      <c r="F512" s="358" t="s">
        <v>2332</v>
      </c>
      <c r="G512" s="358" t="s">
        <v>2333</v>
      </c>
    </row>
    <row r="513" spans="1:7" ht="13.8" x14ac:dyDescent="0.3">
      <c r="A513" s="358" t="s">
        <v>930</v>
      </c>
      <c r="B513" s="358" t="s">
        <v>2492</v>
      </c>
      <c r="C513" s="358" t="s">
        <v>2470</v>
      </c>
      <c r="D513" s="358" t="s">
        <v>317</v>
      </c>
      <c r="E513" s="358"/>
      <c r="F513" s="358"/>
      <c r="G513" s="358"/>
    </row>
    <row r="514" spans="1:7" ht="13.8" x14ac:dyDescent="0.3">
      <c r="A514" s="358" t="s">
        <v>1879</v>
      </c>
      <c r="B514" s="358" t="s">
        <v>2492</v>
      </c>
      <c r="C514" s="358" t="s">
        <v>2470</v>
      </c>
      <c r="D514" s="358" t="s">
        <v>317</v>
      </c>
      <c r="E514" s="358" t="s">
        <v>661</v>
      </c>
      <c r="F514" s="358" t="s">
        <v>2312</v>
      </c>
      <c r="G514" s="358" t="s">
        <v>2465</v>
      </c>
    </row>
    <row r="515" spans="1:7" ht="13.8" x14ac:dyDescent="0.3">
      <c r="A515" s="358" t="s">
        <v>1878</v>
      </c>
      <c r="B515" s="358" t="s">
        <v>2492</v>
      </c>
      <c r="C515" s="358" t="s">
        <v>2470</v>
      </c>
      <c r="D515" s="358" t="s">
        <v>317</v>
      </c>
      <c r="E515" s="358" t="s">
        <v>2303</v>
      </c>
      <c r="F515" s="358" t="s">
        <v>2472</v>
      </c>
      <c r="G515" s="358" t="s">
        <v>2473</v>
      </c>
    </row>
    <row r="516" spans="1:7" ht="13.8" x14ac:dyDescent="0.3">
      <c r="A516" s="358" t="s">
        <v>636</v>
      </c>
      <c r="B516" s="358" t="s">
        <v>2492</v>
      </c>
      <c r="C516" s="358" t="s">
        <v>2479</v>
      </c>
      <c r="D516" s="358"/>
      <c r="E516" s="358"/>
      <c r="F516" s="358"/>
      <c r="G516" s="358"/>
    </row>
    <row r="517" spans="1:7" ht="13.8" x14ac:dyDescent="0.3">
      <c r="A517" s="358" t="s">
        <v>637</v>
      </c>
      <c r="B517" s="358" t="s">
        <v>2492</v>
      </c>
      <c r="C517" s="358" t="s">
        <v>2479</v>
      </c>
      <c r="D517" s="358" t="s">
        <v>317</v>
      </c>
      <c r="E517" s="358"/>
      <c r="F517" s="358"/>
      <c r="G517" s="358"/>
    </row>
    <row r="518" spans="1:7" ht="13.8" x14ac:dyDescent="0.3">
      <c r="A518" s="358" t="s">
        <v>1904</v>
      </c>
      <c r="B518" s="358" t="s">
        <v>2492</v>
      </c>
      <c r="C518" s="358" t="s">
        <v>2479</v>
      </c>
      <c r="D518" s="358" t="s">
        <v>317</v>
      </c>
      <c r="E518" s="358" t="s">
        <v>2303</v>
      </c>
      <c r="F518" s="358" t="s">
        <v>2472</v>
      </c>
      <c r="G518" s="358" t="s">
        <v>2473</v>
      </c>
    </row>
    <row r="519" spans="1:7" ht="13.8" x14ac:dyDescent="0.3">
      <c r="A519" s="358" t="s">
        <v>1907</v>
      </c>
      <c r="B519" s="358" t="s">
        <v>2492</v>
      </c>
      <c r="C519" s="358" t="s">
        <v>2479</v>
      </c>
      <c r="D519" s="358" t="s">
        <v>317</v>
      </c>
      <c r="E519" s="358" t="s">
        <v>2334</v>
      </c>
      <c r="F519" s="358" t="s">
        <v>2323</v>
      </c>
      <c r="G519" s="358" t="s">
        <v>2335</v>
      </c>
    </row>
    <row r="520" spans="1:7" ht="13.8" x14ac:dyDescent="0.3">
      <c r="A520" s="358" t="s">
        <v>1906</v>
      </c>
      <c r="B520" s="358" t="s">
        <v>2492</v>
      </c>
      <c r="C520" s="358" t="s">
        <v>2479</v>
      </c>
      <c r="D520" s="358" t="s">
        <v>317</v>
      </c>
      <c r="E520" s="358" t="s">
        <v>2320</v>
      </c>
      <c r="F520" s="358" t="s">
        <v>2318</v>
      </c>
      <c r="G520" s="358" t="s">
        <v>2321</v>
      </c>
    </row>
    <row r="521" spans="1:7" ht="13.8" x14ac:dyDescent="0.3">
      <c r="A521" s="358" t="s">
        <v>1905</v>
      </c>
      <c r="B521" s="358" t="s">
        <v>2492</v>
      </c>
      <c r="C521" s="358" t="s">
        <v>2479</v>
      </c>
      <c r="D521" s="358" t="s">
        <v>317</v>
      </c>
      <c r="E521" s="358" t="s">
        <v>2326</v>
      </c>
      <c r="F521" s="358" t="s">
        <v>2327</v>
      </c>
      <c r="G521" s="358" t="s">
        <v>2328</v>
      </c>
    </row>
    <row r="522" spans="1:7" ht="13.8" x14ac:dyDescent="0.3">
      <c r="A522" s="358" t="s">
        <v>931</v>
      </c>
      <c r="B522" s="358" t="s">
        <v>2492</v>
      </c>
      <c r="C522" s="358" t="s">
        <v>2479</v>
      </c>
      <c r="D522" s="358" t="s">
        <v>317</v>
      </c>
      <c r="E522" s="358"/>
      <c r="F522" s="358"/>
      <c r="G522" s="358"/>
    </row>
    <row r="523" spans="1:7" ht="13.8" x14ac:dyDescent="0.3">
      <c r="A523" s="358" t="s">
        <v>1891</v>
      </c>
      <c r="B523" s="358" t="s">
        <v>2492</v>
      </c>
      <c r="C523" s="358" t="s">
        <v>2479</v>
      </c>
      <c r="D523" s="358" t="s">
        <v>317</v>
      </c>
      <c r="E523" s="358" t="s">
        <v>2378</v>
      </c>
      <c r="F523" s="358" t="s">
        <v>2315</v>
      </c>
      <c r="G523" s="358" t="s">
        <v>2445</v>
      </c>
    </row>
    <row r="524" spans="1:7" ht="13.8" x14ac:dyDescent="0.3">
      <c r="A524" s="358" t="s">
        <v>1892</v>
      </c>
      <c r="B524" s="358" t="s">
        <v>2492</v>
      </c>
      <c r="C524" s="358" t="s">
        <v>2479</v>
      </c>
      <c r="D524" s="358" t="s">
        <v>317</v>
      </c>
      <c r="E524" s="358" t="s">
        <v>3068</v>
      </c>
      <c r="F524" s="358" t="s">
        <v>2312</v>
      </c>
      <c r="G524" s="358" t="s">
        <v>2465</v>
      </c>
    </row>
    <row r="525" spans="1:7" ht="13.8" x14ac:dyDescent="0.3">
      <c r="A525" s="358" t="s">
        <v>1893</v>
      </c>
      <c r="B525" s="358" t="s">
        <v>2492</v>
      </c>
      <c r="C525" s="358" t="s">
        <v>2479</v>
      </c>
      <c r="D525" s="358" t="s">
        <v>317</v>
      </c>
      <c r="E525" s="358" t="s">
        <v>3067</v>
      </c>
      <c r="F525" s="358" t="s">
        <v>2312</v>
      </c>
      <c r="G525" s="358" t="s">
        <v>2465</v>
      </c>
    </row>
    <row r="526" spans="1:7" ht="13.8" x14ac:dyDescent="0.3">
      <c r="A526" s="358" t="s">
        <v>1894</v>
      </c>
      <c r="B526" s="358" t="s">
        <v>2492</v>
      </c>
      <c r="C526" s="358" t="s">
        <v>2479</v>
      </c>
      <c r="D526" s="358" t="s">
        <v>317</v>
      </c>
      <c r="E526" s="358" t="s">
        <v>3049</v>
      </c>
      <c r="F526" s="358" t="s">
        <v>2312</v>
      </c>
      <c r="G526" s="358" t="s">
        <v>2465</v>
      </c>
    </row>
    <row r="527" spans="1:7" ht="13.8" x14ac:dyDescent="0.3">
      <c r="A527" s="358" t="s">
        <v>1895</v>
      </c>
      <c r="B527" s="358" t="s">
        <v>2492</v>
      </c>
      <c r="C527" s="358" t="s">
        <v>2479</v>
      </c>
      <c r="D527" s="358" t="s">
        <v>317</v>
      </c>
      <c r="E527" s="358" t="s">
        <v>3069</v>
      </c>
      <c r="F527" s="358" t="s">
        <v>2312</v>
      </c>
      <c r="G527" s="358" t="s">
        <v>2465</v>
      </c>
    </row>
    <row r="528" spans="1:7" ht="13.8" x14ac:dyDescent="0.3">
      <c r="A528" s="358" t="s">
        <v>1896</v>
      </c>
      <c r="B528" s="358" t="s">
        <v>2492</v>
      </c>
      <c r="C528" s="358" t="s">
        <v>2479</v>
      </c>
      <c r="D528" s="358" t="s">
        <v>317</v>
      </c>
      <c r="E528" s="358" t="s">
        <v>3056</v>
      </c>
      <c r="F528" s="358" t="s">
        <v>2312</v>
      </c>
      <c r="G528" s="358" t="s">
        <v>2465</v>
      </c>
    </row>
    <row r="529" spans="1:7" ht="13.8" x14ac:dyDescent="0.3">
      <c r="A529" s="358" t="s">
        <v>1897</v>
      </c>
      <c r="B529" s="358" t="s">
        <v>2492</v>
      </c>
      <c r="C529" s="358" t="s">
        <v>2479</v>
      </c>
      <c r="D529" s="358" t="s">
        <v>317</v>
      </c>
      <c r="E529" s="358" t="s">
        <v>3060</v>
      </c>
      <c r="F529" s="358" t="s">
        <v>2312</v>
      </c>
      <c r="G529" s="358" t="s">
        <v>2465</v>
      </c>
    </row>
    <row r="530" spans="1:7" ht="13.8" x14ac:dyDescent="0.3">
      <c r="A530" s="358" t="s">
        <v>1898</v>
      </c>
      <c r="B530" s="358" t="s">
        <v>2492</v>
      </c>
      <c r="C530" s="358" t="s">
        <v>2479</v>
      </c>
      <c r="D530" s="358" t="s">
        <v>317</v>
      </c>
      <c r="E530" s="358" t="s">
        <v>3061</v>
      </c>
      <c r="F530" s="358" t="s">
        <v>2312</v>
      </c>
      <c r="G530" s="358" t="s">
        <v>2465</v>
      </c>
    </row>
    <row r="531" spans="1:7" ht="13.8" x14ac:dyDescent="0.3">
      <c r="A531" s="358" t="s">
        <v>1899</v>
      </c>
      <c r="B531" s="358" t="s">
        <v>2492</v>
      </c>
      <c r="C531" s="358" t="s">
        <v>2479</v>
      </c>
      <c r="D531" s="358" t="s">
        <v>317</v>
      </c>
      <c r="E531" s="358" t="s">
        <v>3062</v>
      </c>
      <c r="F531" s="358" t="s">
        <v>2312</v>
      </c>
      <c r="G531" s="358" t="s">
        <v>2465</v>
      </c>
    </row>
    <row r="532" spans="1:7" ht="13.8" x14ac:dyDescent="0.3">
      <c r="A532" s="358" t="s">
        <v>1900</v>
      </c>
      <c r="B532" s="358" t="s">
        <v>2492</v>
      </c>
      <c r="C532" s="358" t="s">
        <v>2479</v>
      </c>
      <c r="D532" s="358" t="s">
        <v>317</v>
      </c>
      <c r="E532" s="358" t="s">
        <v>3063</v>
      </c>
      <c r="F532" s="358" t="s">
        <v>2312</v>
      </c>
      <c r="G532" s="358" t="s">
        <v>2465</v>
      </c>
    </row>
    <row r="533" spans="1:7" ht="13.8" x14ac:dyDescent="0.3">
      <c r="A533" s="358" t="s">
        <v>1901</v>
      </c>
      <c r="B533" s="358" t="s">
        <v>2492</v>
      </c>
      <c r="C533" s="358" t="s">
        <v>2479</v>
      </c>
      <c r="D533" s="358" t="s">
        <v>317</v>
      </c>
      <c r="E533" s="358" t="s">
        <v>3064</v>
      </c>
      <c r="F533" s="358" t="s">
        <v>2312</v>
      </c>
      <c r="G533" s="358" t="s">
        <v>2465</v>
      </c>
    </row>
    <row r="534" spans="1:7" ht="13.8" x14ac:dyDescent="0.3">
      <c r="A534" s="358" t="s">
        <v>1902</v>
      </c>
      <c r="B534" s="358" t="s">
        <v>2492</v>
      </c>
      <c r="C534" s="358" t="s">
        <v>2479</v>
      </c>
      <c r="D534" s="358" t="s">
        <v>317</v>
      </c>
      <c r="E534" s="358" t="s">
        <v>3065</v>
      </c>
      <c r="F534" s="358" t="s">
        <v>2312</v>
      </c>
      <c r="G534" s="358" t="s">
        <v>2465</v>
      </c>
    </row>
    <row r="535" spans="1:7" ht="13.8" x14ac:dyDescent="0.3">
      <c r="A535" s="358" t="s">
        <v>1903</v>
      </c>
      <c r="B535" s="358" t="s">
        <v>2492</v>
      </c>
      <c r="C535" s="358" t="s">
        <v>2479</v>
      </c>
      <c r="D535" s="358" t="s">
        <v>317</v>
      </c>
      <c r="E535" s="358" t="s">
        <v>3066</v>
      </c>
      <c r="F535" s="358" t="s">
        <v>2312</v>
      </c>
      <c r="G535" s="358" t="s">
        <v>2465</v>
      </c>
    </row>
    <row r="536" spans="1:7" ht="13.8" x14ac:dyDescent="0.3">
      <c r="A536" s="358" t="s">
        <v>1890</v>
      </c>
      <c r="B536" s="358" t="s">
        <v>2492</v>
      </c>
      <c r="C536" s="358" t="s">
        <v>2479</v>
      </c>
      <c r="D536" s="358" t="s">
        <v>317</v>
      </c>
      <c r="E536" s="358" t="s">
        <v>2303</v>
      </c>
      <c r="F536" s="358" t="s">
        <v>2472</v>
      </c>
      <c r="G536" s="358" t="s">
        <v>2473</v>
      </c>
    </row>
    <row r="537" spans="1:7" ht="13.8" x14ac:dyDescent="0.3">
      <c r="A537" s="358" t="s">
        <v>638</v>
      </c>
      <c r="B537" s="358" t="s">
        <v>2492</v>
      </c>
      <c r="C537" s="358" t="s">
        <v>2480</v>
      </c>
      <c r="D537" s="358"/>
      <c r="E537" s="358"/>
      <c r="F537" s="358"/>
      <c r="G537" s="358"/>
    </row>
    <row r="538" spans="1:7" ht="13.8" x14ac:dyDescent="0.3">
      <c r="A538" s="358" t="s">
        <v>639</v>
      </c>
      <c r="B538" s="358" t="s">
        <v>2492</v>
      </c>
      <c r="C538" s="358" t="s">
        <v>2480</v>
      </c>
      <c r="D538" s="358" t="s">
        <v>317</v>
      </c>
      <c r="E538" s="358"/>
      <c r="F538" s="358"/>
      <c r="G538" s="358"/>
    </row>
    <row r="539" spans="1:7" ht="13.8" x14ac:dyDescent="0.3">
      <c r="A539" s="358" t="s">
        <v>1922</v>
      </c>
      <c r="B539" s="358" t="s">
        <v>2492</v>
      </c>
      <c r="C539" s="358" t="s">
        <v>2480</v>
      </c>
      <c r="D539" s="358" t="s">
        <v>317</v>
      </c>
      <c r="E539" s="358" t="s">
        <v>2303</v>
      </c>
      <c r="F539" s="358" t="s">
        <v>2472</v>
      </c>
      <c r="G539" s="358" t="s">
        <v>2473</v>
      </c>
    </row>
    <row r="540" spans="1:7" ht="13.8" x14ac:dyDescent="0.3">
      <c r="A540" s="358" t="s">
        <v>1925</v>
      </c>
      <c r="B540" s="358" t="s">
        <v>2492</v>
      </c>
      <c r="C540" s="358" t="s">
        <v>2480</v>
      </c>
      <c r="D540" s="358" t="s">
        <v>317</v>
      </c>
      <c r="E540" s="358" t="s">
        <v>2334</v>
      </c>
      <c r="F540" s="358" t="s">
        <v>2323</v>
      </c>
      <c r="G540" s="358" t="s">
        <v>2335</v>
      </c>
    </row>
    <row r="541" spans="1:7" ht="13.8" x14ac:dyDescent="0.3">
      <c r="A541" s="358" t="s">
        <v>1924</v>
      </c>
      <c r="B541" s="358" t="s">
        <v>2492</v>
      </c>
      <c r="C541" s="358" t="s">
        <v>2480</v>
      </c>
      <c r="D541" s="358" t="s">
        <v>317</v>
      </c>
      <c r="E541" s="358" t="s">
        <v>2320</v>
      </c>
      <c r="F541" s="358" t="s">
        <v>2318</v>
      </c>
      <c r="G541" s="358" t="s">
        <v>2321</v>
      </c>
    </row>
    <row r="542" spans="1:7" ht="13.8" x14ac:dyDescent="0.3">
      <c r="A542" s="358" t="s">
        <v>1923</v>
      </c>
      <c r="B542" s="358" t="s">
        <v>2492</v>
      </c>
      <c r="C542" s="358" t="s">
        <v>2480</v>
      </c>
      <c r="D542" s="358" t="s">
        <v>317</v>
      </c>
      <c r="E542" s="358" t="s">
        <v>2326</v>
      </c>
      <c r="F542" s="358" t="s">
        <v>2327</v>
      </c>
      <c r="G542" s="358" t="s">
        <v>2328</v>
      </c>
    </row>
    <row r="543" spans="1:7" ht="13.8" x14ac:dyDescent="0.3">
      <c r="A543" s="358" t="s">
        <v>936</v>
      </c>
      <c r="B543" s="358" t="s">
        <v>2492</v>
      </c>
      <c r="C543" s="358" t="s">
        <v>2480</v>
      </c>
      <c r="D543" s="358" t="s">
        <v>317</v>
      </c>
      <c r="E543" s="358"/>
      <c r="F543" s="358"/>
      <c r="G543" s="358"/>
    </row>
    <row r="544" spans="1:7" ht="13.8" x14ac:dyDescent="0.3">
      <c r="A544" s="358" t="s">
        <v>1909</v>
      </c>
      <c r="B544" s="358" t="s">
        <v>2492</v>
      </c>
      <c r="C544" s="358" t="s">
        <v>2480</v>
      </c>
      <c r="D544" s="358" t="s">
        <v>317</v>
      </c>
      <c r="E544" s="358" t="s">
        <v>2378</v>
      </c>
      <c r="F544" s="358" t="s">
        <v>2315</v>
      </c>
      <c r="G544" s="358" t="s">
        <v>2445</v>
      </c>
    </row>
    <row r="545" spans="1:7" ht="13.8" x14ac:dyDescent="0.3">
      <c r="A545" s="358" t="s">
        <v>1910</v>
      </c>
      <c r="B545" s="358" t="s">
        <v>2492</v>
      </c>
      <c r="C545" s="358" t="s">
        <v>2480</v>
      </c>
      <c r="D545" s="358" t="s">
        <v>317</v>
      </c>
      <c r="E545" s="358" t="s">
        <v>3068</v>
      </c>
      <c r="F545" s="358" t="s">
        <v>2312</v>
      </c>
      <c r="G545" s="358" t="s">
        <v>2465</v>
      </c>
    </row>
    <row r="546" spans="1:7" ht="13.8" x14ac:dyDescent="0.3">
      <c r="A546" s="358" t="s">
        <v>1911</v>
      </c>
      <c r="B546" s="358" t="s">
        <v>2492</v>
      </c>
      <c r="C546" s="358" t="s">
        <v>2480</v>
      </c>
      <c r="D546" s="358" t="s">
        <v>317</v>
      </c>
      <c r="E546" s="358" t="s">
        <v>3067</v>
      </c>
      <c r="F546" s="358" t="s">
        <v>2312</v>
      </c>
      <c r="G546" s="358" t="s">
        <v>2465</v>
      </c>
    </row>
    <row r="547" spans="1:7" ht="13.8" x14ac:dyDescent="0.3">
      <c r="A547" s="358" t="s">
        <v>1912</v>
      </c>
      <c r="B547" s="358" t="s">
        <v>2492</v>
      </c>
      <c r="C547" s="358" t="s">
        <v>2480</v>
      </c>
      <c r="D547" s="358" t="s">
        <v>317</v>
      </c>
      <c r="E547" s="358" t="s">
        <v>3049</v>
      </c>
      <c r="F547" s="358" t="s">
        <v>2312</v>
      </c>
      <c r="G547" s="358" t="s">
        <v>2465</v>
      </c>
    </row>
    <row r="548" spans="1:7" ht="13.8" x14ac:dyDescent="0.3">
      <c r="A548" s="358" t="s">
        <v>1913</v>
      </c>
      <c r="B548" s="358" t="s">
        <v>2492</v>
      </c>
      <c r="C548" s="358" t="s">
        <v>2480</v>
      </c>
      <c r="D548" s="358" t="s">
        <v>317</v>
      </c>
      <c r="E548" s="358" t="s">
        <v>3069</v>
      </c>
      <c r="F548" s="358" t="s">
        <v>2312</v>
      </c>
      <c r="G548" s="358" t="s">
        <v>2465</v>
      </c>
    </row>
    <row r="549" spans="1:7" ht="13.8" x14ac:dyDescent="0.3">
      <c r="A549" s="358" t="s">
        <v>1914</v>
      </c>
      <c r="B549" s="358" t="s">
        <v>2492</v>
      </c>
      <c r="C549" s="358" t="s">
        <v>2480</v>
      </c>
      <c r="D549" s="358" t="s">
        <v>317</v>
      </c>
      <c r="E549" s="358" t="s">
        <v>3056</v>
      </c>
      <c r="F549" s="358" t="s">
        <v>2312</v>
      </c>
      <c r="G549" s="358" t="s">
        <v>2465</v>
      </c>
    </row>
    <row r="550" spans="1:7" ht="13.8" x14ac:dyDescent="0.3">
      <c r="A550" s="358" t="s">
        <v>1915</v>
      </c>
      <c r="B550" s="358" t="s">
        <v>2492</v>
      </c>
      <c r="C550" s="358" t="s">
        <v>2480</v>
      </c>
      <c r="D550" s="358" t="s">
        <v>317</v>
      </c>
      <c r="E550" s="358" t="s">
        <v>3060</v>
      </c>
      <c r="F550" s="358" t="s">
        <v>2312</v>
      </c>
      <c r="G550" s="358" t="s">
        <v>2465</v>
      </c>
    </row>
    <row r="551" spans="1:7" ht="13.8" x14ac:dyDescent="0.3">
      <c r="A551" s="358" t="s">
        <v>1916</v>
      </c>
      <c r="B551" s="358" t="s">
        <v>2492</v>
      </c>
      <c r="C551" s="358" t="s">
        <v>2480</v>
      </c>
      <c r="D551" s="358" t="s">
        <v>317</v>
      </c>
      <c r="E551" s="358" t="s">
        <v>3061</v>
      </c>
      <c r="F551" s="358" t="s">
        <v>2312</v>
      </c>
      <c r="G551" s="358" t="s">
        <v>2465</v>
      </c>
    </row>
    <row r="552" spans="1:7" ht="13.8" x14ac:dyDescent="0.3">
      <c r="A552" s="358" t="s">
        <v>1917</v>
      </c>
      <c r="B552" s="358" t="s">
        <v>2492</v>
      </c>
      <c r="C552" s="358" t="s">
        <v>2480</v>
      </c>
      <c r="D552" s="358" t="s">
        <v>317</v>
      </c>
      <c r="E552" s="358" t="s">
        <v>3062</v>
      </c>
      <c r="F552" s="358" t="s">
        <v>2312</v>
      </c>
      <c r="G552" s="358" t="s">
        <v>2465</v>
      </c>
    </row>
    <row r="553" spans="1:7" ht="13.8" x14ac:dyDescent="0.3">
      <c r="A553" s="358" t="s">
        <v>1918</v>
      </c>
      <c r="B553" s="358" t="s">
        <v>2492</v>
      </c>
      <c r="C553" s="358" t="s">
        <v>2480</v>
      </c>
      <c r="D553" s="358" t="s">
        <v>317</v>
      </c>
      <c r="E553" s="358" t="s">
        <v>3063</v>
      </c>
      <c r="F553" s="358" t="s">
        <v>2312</v>
      </c>
      <c r="G553" s="358" t="s">
        <v>2465</v>
      </c>
    </row>
    <row r="554" spans="1:7" ht="13.8" x14ac:dyDescent="0.3">
      <c r="A554" s="358" t="s">
        <v>1919</v>
      </c>
      <c r="B554" s="358" t="s">
        <v>2492</v>
      </c>
      <c r="C554" s="358" t="s">
        <v>2480</v>
      </c>
      <c r="D554" s="358" t="s">
        <v>317</v>
      </c>
      <c r="E554" s="358" t="s">
        <v>3064</v>
      </c>
      <c r="F554" s="358" t="s">
        <v>2312</v>
      </c>
      <c r="G554" s="358" t="s">
        <v>2465</v>
      </c>
    </row>
    <row r="555" spans="1:7" ht="13.8" x14ac:dyDescent="0.3">
      <c r="A555" s="358" t="s">
        <v>1920</v>
      </c>
      <c r="B555" s="358" t="s">
        <v>2492</v>
      </c>
      <c r="C555" s="358" t="s">
        <v>2480</v>
      </c>
      <c r="D555" s="358" t="s">
        <v>317</v>
      </c>
      <c r="E555" s="358" t="s">
        <v>3065</v>
      </c>
      <c r="F555" s="358" t="s">
        <v>2312</v>
      </c>
      <c r="G555" s="358" t="s">
        <v>2465</v>
      </c>
    </row>
    <row r="556" spans="1:7" ht="13.8" x14ac:dyDescent="0.3">
      <c r="A556" s="358" t="s">
        <v>1921</v>
      </c>
      <c r="B556" s="358" t="s">
        <v>2492</v>
      </c>
      <c r="C556" s="358" t="s">
        <v>2480</v>
      </c>
      <c r="D556" s="358" t="s">
        <v>317</v>
      </c>
      <c r="E556" s="358" t="s">
        <v>3066</v>
      </c>
      <c r="F556" s="358" t="s">
        <v>2312</v>
      </c>
      <c r="G556" s="358" t="s">
        <v>2465</v>
      </c>
    </row>
    <row r="557" spans="1:7" ht="13.8" x14ac:dyDescent="0.3">
      <c r="A557" s="358" t="s">
        <v>1908</v>
      </c>
      <c r="B557" s="358" t="s">
        <v>2492</v>
      </c>
      <c r="C557" s="358" t="s">
        <v>2480</v>
      </c>
      <c r="D557" s="358" t="s">
        <v>317</v>
      </c>
      <c r="E557" s="358" t="s">
        <v>2303</v>
      </c>
      <c r="F557" s="358" t="s">
        <v>2472</v>
      </c>
      <c r="G557" s="358" t="s">
        <v>2473</v>
      </c>
    </row>
    <row r="558" spans="1:7" ht="13.8" x14ac:dyDescent="0.3">
      <c r="A558" s="358" t="s">
        <v>1926</v>
      </c>
      <c r="B558" s="358" t="s">
        <v>2492</v>
      </c>
      <c r="C558" s="358" t="s">
        <v>974</v>
      </c>
      <c r="D558" s="358"/>
      <c r="E558" s="358"/>
      <c r="F558" s="358"/>
      <c r="G558" s="358"/>
    </row>
    <row r="559" spans="1:7" ht="13.8" x14ac:dyDescent="0.3">
      <c r="A559" s="358" t="s">
        <v>1927</v>
      </c>
      <c r="B559" s="358" t="s">
        <v>2492</v>
      </c>
      <c r="C559" s="358" t="s">
        <v>974</v>
      </c>
      <c r="D559" s="358" t="s">
        <v>2493</v>
      </c>
      <c r="E559" s="358"/>
      <c r="F559" s="358"/>
      <c r="G559" s="358"/>
    </row>
    <row r="560" spans="1:7" ht="13.8" x14ac:dyDescent="0.3">
      <c r="A560" s="358" t="s">
        <v>1928</v>
      </c>
      <c r="B560" s="358" t="s">
        <v>2492</v>
      </c>
      <c r="C560" s="358" t="s">
        <v>974</v>
      </c>
      <c r="D560" s="358" t="s">
        <v>2493</v>
      </c>
      <c r="E560" s="358" t="s">
        <v>2404</v>
      </c>
      <c r="F560" s="358" t="s">
        <v>2405</v>
      </c>
      <c r="G560" s="358" t="s">
        <v>2406</v>
      </c>
    </row>
    <row r="561" spans="1:7" ht="13.8" x14ac:dyDescent="0.3">
      <c r="A561" s="358" t="s">
        <v>1929</v>
      </c>
      <c r="B561" s="358" t="s">
        <v>2492</v>
      </c>
      <c r="C561" s="358" t="s">
        <v>974</v>
      </c>
      <c r="D561" s="358" t="s">
        <v>2493</v>
      </c>
      <c r="E561" s="358" t="s">
        <v>2326</v>
      </c>
      <c r="F561" s="358" t="s">
        <v>2327</v>
      </c>
      <c r="G561" s="358" t="s">
        <v>2328</v>
      </c>
    </row>
    <row r="562" spans="1:7" ht="13.8" x14ac:dyDescent="0.3">
      <c r="A562" s="358" t="s">
        <v>1930</v>
      </c>
      <c r="B562" s="358" t="s">
        <v>2492</v>
      </c>
      <c r="C562" s="358" t="s">
        <v>974</v>
      </c>
      <c r="D562" s="358" t="s">
        <v>2493</v>
      </c>
      <c r="E562" s="358" t="s">
        <v>661</v>
      </c>
      <c r="F562" s="358" t="s">
        <v>2312</v>
      </c>
      <c r="G562" s="358" t="s">
        <v>2411</v>
      </c>
    </row>
    <row r="563" spans="1:7" ht="13.8" x14ac:dyDescent="0.3">
      <c r="A563" s="358" t="s">
        <v>1931</v>
      </c>
      <c r="B563" s="358" t="s">
        <v>2492</v>
      </c>
      <c r="C563" s="358" t="s">
        <v>974</v>
      </c>
      <c r="D563" s="358" t="s">
        <v>2493</v>
      </c>
      <c r="E563" s="358" t="s">
        <v>2390</v>
      </c>
      <c r="F563" s="358" t="s">
        <v>2323</v>
      </c>
      <c r="G563" s="358" t="s">
        <v>2482</v>
      </c>
    </row>
    <row r="564" spans="1:7" ht="13.8" x14ac:dyDescent="0.3">
      <c r="A564" s="358" t="s">
        <v>1932</v>
      </c>
      <c r="B564" s="358" t="s">
        <v>2492</v>
      </c>
      <c r="C564" s="358" t="s">
        <v>974</v>
      </c>
      <c r="D564" s="358" t="s">
        <v>2494</v>
      </c>
      <c r="E564" s="358"/>
      <c r="F564" s="358"/>
      <c r="G564" s="358"/>
    </row>
    <row r="565" spans="1:7" ht="13.8" x14ac:dyDescent="0.3">
      <c r="A565" s="358" t="s">
        <v>1933</v>
      </c>
      <c r="B565" s="358" t="s">
        <v>2492</v>
      </c>
      <c r="C565" s="358" t="s">
        <v>974</v>
      </c>
      <c r="D565" s="358" t="s">
        <v>2494</v>
      </c>
      <c r="E565" s="358" t="s">
        <v>2404</v>
      </c>
      <c r="F565" s="358" t="s">
        <v>2405</v>
      </c>
      <c r="G565" s="358" t="s">
        <v>2406</v>
      </c>
    </row>
    <row r="566" spans="1:7" ht="13.8" x14ac:dyDescent="0.3">
      <c r="A566" s="358" t="s">
        <v>1934</v>
      </c>
      <c r="B566" s="358" t="s">
        <v>2492</v>
      </c>
      <c r="C566" s="358" t="s">
        <v>974</v>
      </c>
      <c r="D566" s="358" t="s">
        <v>2494</v>
      </c>
      <c r="E566" s="358" t="s">
        <v>2390</v>
      </c>
      <c r="F566" s="358" t="s">
        <v>2323</v>
      </c>
      <c r="G566" s="358" t="s">
        <v>2482</v>
      </c>
    </row>
    <row r="567" spans="1:7" ht="13.8" x14ac:dyDescent="0.3">
      <c r="A567" s="358" t="s">
        <v>1935</v>
      </c>
      <c r="B567" s="358" t="s">
        <v>2492</v>
      </c>
      <c r="C567" s="358" t="s">
        <v>974</v>
      </c>
      <c r="D567" s="358" t="s">
        <v>2494</v>
      </c>
      <c r="E567" s="358" t="s">
        <v>2326</v>
      </c>
      <c r="F567" s="358" t="s">
        <v>2327</v>
      </c>
      <c r="G567" s="358" t="s">
        <v>2328</v>
      </c>
    </row>
    <row r="568" spans="1:7" ht="13.8" x14ac:dyDescent="0.3">
      <c r="A568" s="358" t="s">
        <v>1936</v>
      </c>
      <c r="B568" s="358" t="s">
        <v>2492</v>
      </c>
      <c r="C568" s="358" t="s">
        <v>974</v>
      </c>
      <c r="D568" s="358" t="s">
        <v>2494</v>
      </c>
      <c r="E568" s="358" t="s">
        <v>661</v>
      </c>
      <c r="F568" s="358" t="s">
        <v>2312</v>
      </c>
      <c r="G568" s="358" t="s">
        <v>2411</v>
      </c>
    </row>
    <row r="569" spans="1:7" ht="13.8" x14ac:dyDescent="0.3">
      <c r="A569" s="358" t="s">
        <v>1937</v>
      </c>
      <c r="B569" s="358" t="s">
        <v>2492</v>
      </c>
      <c r="C569" s="358" t="s">
        <v>974</v>
      </c>
      <c r="D569" s="358" t="s">
        <v>2495</v>
      </c>
      <c r="E569" s="358"/>
      <c r="F569" s="358"/>
      <c r="G569" s="358"/>
    </row>
    <row r="570" spans="1:7" ht="13.8" x14ac:dyDescent="0.3">
      <c r="A570" s="358" t="s">
        <v>1938</v>
      </c>
      <c r="B570" s="358" t="s">
        <v>2492</v>
      </c>
      <c r="C570" s="358" t="s">
        <v>974</v>
      </c>
      <c r="D570" s="358" t="s">
        <v>2495</v>
      </c>
      <c r="E570" s="358" t="s">
        <v>2404</v>
      </c>
      <c r="F570" s="358" t="s">
        <v>2405</v>
      </c>
      <c r="G570" s="358" t="s">
        <v>2406</v>
      </c>
    </row>
    <row r="571" spans="1:7" ht="13.8" x14ac:dyDescent="0.3">
      <c r="A571" s="358" t="s">
        <v>1939</v>
      </c>
      <c r="B571" s="358" t="s">
        <v>2492</v>
      </c>
      <c r="C571" s="358" t="s">
        <v>974</v>
      </c>
      <c r="D571" s="358" t="s">
        <v>2495</v>
      </c>
      <c r="E571" s="358" t="s">
        <v>2390</v>
      </c>
      <c r="F571" s="358" t="s">
        <v>2323</v>
      </c>
      <c r="G571" s="358" t="s">
        <v>2482</v>
      </c>
    </row>
    <row r="572" spans="1:7" ht="13.8" x14ac:dyDescent="0.3">
      <c r="A572" s="358" t="s">
        <v>1940</v>
      </c>
      <c r="B572" s="358" t="s">
        <v>2492</v>
      </c>
      <c r="C572" s="358" t="s">
        <v>974</v>
      </c>
      <c r="D572" s="358" t="s">
        <v>2495</v>
      </c>
      <c r="E572" s="358" t="s">
        <v>2326</v>
      </c>
      <c r="F572" s="358" t="s">
        <v>2327</v>
      </c>
      <c r="G572" s="358" t="s">
        <v>2328</v>
      </c>
    </row>
    <row r="573" spans="1:7" ht="13.8" x14ac:dyDescent="0.3">
      <c r="A573" s="358" t="s">
        <v>1941</v>
      </c>
      <c r="B573" s="358" t="s">
        <v>2492</v>
      </c>
      <c r="C573" s="358" t="s">
        <v>974</v>
      </c>
      <c r="D573" s="358" t="s">
        <v>2495</v>
      </c>
      <c r="E573" s="358" t="s">
        <v>661</v>
      </c>
      <c r="F573" s="358" t="s">
        <v>2312</v>
      </c>
      <c r="G573" s="358" t="s">
        <v>2411</v>
      </c>
    </row>
    <row r="574" spans="1:7" ht="13.8" x14ac:dyDescent="0.3">
      <c r="A574" s="358" t="s">
        <v>1942</v>
      </c>
      <c r="B574" s="358" t="s">
        <v>2492</v>
      </c>
      <c r="C574" s="358" t="s">
        <v>974</v>
      </c>
      <c r="D574" s="358" t="s">
        <v>2496</v>
      </c>
      <c r="E574" s="358"/>
      <c r="F574" s="358"/>
      <c r="G574" s="358"/>
    </row>
    <row r="575" spans="1:7" ht="13.8" x14ac:dyDescent="0.3">
      <c r="A575" s="358" t="s">
        <v>1943</v>
      </c>
      <c r="B575" s="358" t="s">
        <v>2492</v>
      </c>
      <c r="C575" s="358" t="s">
        <v>974</v>
      </c>
      <c r="D575" s="358" t="s">
        <v>2496</v>
      </c>
      <c r="E575" s="358" t="s">
        <v>2404</v>
      </c>
      <c r="F575" s="358" t="s">
        <v>2405</v>
      </c>
      <c r="G575" s="358" t="s">
        <v>2406</v>
      </c>
    </row>
    <row r="576" spans="1:7" ht="13.8" x14ac:dyDescent="0.3">
      <c r="A576" s="358" t="s">
        <v>1944</v>
      </c>
      <c r="B576" s="358" t="s">
        <v>2492</v>
      </c>
      <c r="C576" s="358" t="s">
        <v>974</v>
      </c>
      <c r="D576" s="358" t="s">
        <v>2496</v>
      </c>
      <c r="E576" s="358" t="s">
        <v>2390</v>
      </c>
      <c r="F576" s="358" t="s">
        <v>2323</v>
      </c>
      <c r="G576" s="358" t="s">
        <v>2482</v>
      </c>
    </row>
    <row r="577" spans="1:7" ht="13.8" x14ac:dyDescent="0.3">
      <c r="A577" s="358" t="s">
        <v>1945</v>
      </c>
      <c r="B577" s="358" t="s">
        <v>2492</v>
      </c>
      <c r="C577" s="358" t="s">
        <v>974</v>
      </c>
      <c r="D577" s="358" t="s">
        <v>2496</v>
      </c>
      <c r="E577" s="358" t="s">
        <v>2326</v>
      </c>
      <c r="F577" s="358" t="s">
        <v>2327</v>
      </c>
      <c r="G577" s="358" t="s">
        <v>2328</v>
      </c>
    </row>
    <row r="578" spans="1:7" ht="13.8" x14ac:dyDescent="0.3">
      <c r="A578" s="358" t="s">
        <v>1946</v>
      </c>
      <c r="B578" s="358" t="s">
        <v>2492</v>
      </c>
      <c r="C578" s="358" t="s">
        <v>974</v>
      </c>
      <c r="D578" s="358" t="s">
        <v>2496</v>
      </c>
      <c r="E578" s="358" t="s">
        <v>661</v>
      </c>
      <c r="F578" s="358" t="s">
        <v>2312</v>
      </c>
      <c r="G578" s="358" t="s">
        <v>2411</v>
      </c>
    </row>
    <row r="579" spans="1:7" ht="13.8" x14ac:dyDescent="0.3">
      <c r="A579" s="358" t="s">
        <v>1947</v>
      </c>
      <c r="B579" s="358" t="s">
        <v>2492</v>
      </c>
      <c r="C579" s="358" t="s">
        <v>974</v>
      </c>
      <c r="D579" s="358" t="s">
        <v>2497</v>
      </c>
      <c r="E579" s="358"/>
      <c r="F579" s="358"/>
      <c r="G579" s="358"/>
    </row>
    <row r="580" spans="1:7" ht="13.8" x14ac:dyDescent="0.3">
      <c r="A580" s="358" t="s">
        <v>1948</v>
      </c>
      <c r="B580" s="358" t="s">
        <v>2492</v>
      </c>
      <c r="C580" s="358" t="s">
        <v>974</v>
      </c>
      <c r="D580" s="358" t="s">
        <v>2497</v>
      </c>
      <c r="E580" s="358" t="s">
        <v>2404</v>
      </c>
      <c r="F580" s="358" t="s">
        <v>2405</v>
      </c>
      <c r="G580" s="358" t="s">
        <v>2406</v>
      </c>
    </row>
    <row r="581" spans="1:7" ht="13.8" x14ac:dyDescent="0.3">
      <c r="A581" s="358" t="s">
        <v>1949</v>
      </c>
      <c r="B581" s="358" t="s">
        <v>2492</v>
      </c>
      <c r="C581" s="358" t="s">
        <v>974</v>
      </c>
      <c r="D581" s="358" t="s">
        <v>2497</v>
      </c>
      <c r="E581" s="358" t="s">
        <v>2390</v>
      </c>
      <c r="F581" s="358" t="s">
        <v>2323</v>
      </c>
      <c r="G581" s="358" t="s">
        <v>2482</v>
      </c>
    </row>
    <row r="582" spans="1:7" ht="13.8" x14ac:dyDescent="0.3">
      <c r="A582" s="358" t="s">
        <v>1950</v>
      </c>
      <c r="B582" s="358" t="s">
        <v>2492</v>
      </c>
      <c r="C582" s="358" t="s">
        <v>974</v>
      </c>
      <c r="D582" s="358" t="s">
        <v>2497</v>
      </c>
      <c r="E582" s="358" t="s">
        <v>2326</v>
      </c>
      <c r="F582" s="358" t="s">
        <v>2327</v>
      </c>
      <c r="G582" s="358" t="s">
        <v>2328</v>
      </c>
    </row>
    <row r="583" spans="1:7" ht="13.8" x14ac:dyDescent="0.3">
      <c r="A583" s="358" t="s">
        <v>1951</v>
      </c>
      <c r="B583" s="358" t="s">
        <v>2492</v>
      </c>
      <c r="C583" s="358" t="s">
        <v>974</v>
      </c>
      <c r="D583" s="358" t="s">
        <v>2497</v>
      </c>
      <c r="E583" s="358" t="s">
        <v>661</v>
      </c>
      <c r="F583" s="358" t="s">
        <v>2312</v>
      </c>
      <c r="G583" s="358" t="s">
        <v>2411</v>
      </c>
    </row>
    <row r="584" spans="1:7" ht="13.8" x14ac:dyDescent="0.3">
      <c r="A584" s="358" t="s">
        <v>1952</v>
      </c>
      <c r="B584" s="358" t="s">
        <v>2492</v>
      </c>
      <c r="C584" s="358" t="s">
        <v>974</v>
      </c>
      <c r="D584" s="358" t="s">
        <v>2498</v>
      </c>
      <c r="E584" s="358"/>
      <c r="F584" s="358"/>
      <c r="G584" s="358"/>
    </row>
    <row r="585" spans="1:7" ht="13.8" x14ac:dyDescent="0.3">
      <c r="A585" s="358" t="s">
        <v>1953</v>
      </c>
      <c r="B585" s="358" t="s">
        <v>2492</v>
      </c>
      <c r="C585" s="358" t="s">
        <v>974</v>
      </c>
      <c r="D585" s="358" t="s">
        <v>2498</v>
      </c>
      <c r="E585" s="358" t="s">
        <v>2404</v>
      </c>
      <c r="F585" s="358" t="s">
        <v>2405</v>
      </c>
      <c r="G585" s="358" t="s">
        <v>2406</v>
      </c>
    </row>
    <row r="586" spans="1:7" ht="13.8" x14ac:dyDescent="0.3">
      <c r="A586" s="358" t="s">
        <v>1954</v>
      </c>
      <c r="B586" s="358" t="s">
        <v>2492</v>
      </c>
      <c r="C586" s="358" t="s">
        <v>974</v>
      </c>
      <c r="D586" s="358" t="s">
        <v>2498</v>
      </c>
      <c r="E586" s="358" t="s">
        <v>2390</v>
      </c>
      <c r="F586" s="358" t="s">
        <v>2323</v>
      </c>
      <c r="G586" s="358" t="s">
        <v>2482</v>
      </c>
    </row>
    <row r="587" spans="1:7" ht="13.8" x14ac:dyDescent="0.3">
      <c r="A587" s="358" t="s">
        <v>1955</v>
      </c>
      <c r="B587" s="358" t="s">
        <v>2492</v>
      </c>
      <c r="C587" s="358" t="s">
        <v>974</v>
      </c>
      <c r="D587" s="358" t="s">
        <v>2498</v>
      </c>
      <c r="E587" s="358" t="s">
        <v>2326</v>
      </c>
      <c r="F587" s="358" t="s">
        <v>2327</v>
      </c>
      <c r="G587" s="358" t="s">
        <v>2328</v>
      </c>
    </row>
    <row r="588" spans="1:7" ht="13.8" x14ac:dyDescent="0.3">
      <c r="A588" s="358" t="s">
        <v>1956</v>
      </c>
      <c r="B588" s="358" t="s">
        <v>2492</v>
      </c>
      <c r="C588" s="358" t="s">
        <v>974</v>
      </c>
      <c r="D588" s="358" t="s">
        <v>2498</v>
      </c>
      <c r="E588" s="358" t="s">
        <v>661</v>
      </c>
      <c r="F588" s="358" t="s">
        <v>2312</v>
      </c>
      <c r="G588" s="358" t="s">
        <v>2411</v>
      </c>
    </row>
    <row r="589" spans="1:7" ht="13.8" x14ac:dyDescent="0.3">
      <c r="A589" s="358" t="s">
        <v>1957</v>
      </c>
      <c r="B589" s="358" t="s">
        <v>2492</v>
      </c>
      <c r="C589" s="358" t="s">
        <v>974</v>
      </c>
      <c r="D589" s="358" t="s">
        <v>2499</v>
      </c>
      <c r="E589" s="358"/>
      <c r="F589" s="358"/>
      <c r="G589" s="358"/>
    </row>
    <row r="590" spans="1:7" ht="13.8" x14ac:dyDescent="0.3">
      <c r="A590" s="358" t="s">
        <v>1958</v>
      </c>
      <c r="B590" s="358" t="s">
        <v>2492</v>
      </c>
      <c r="C590" s="358" t="s">
        <v>974</v>
      </c>
      <c r="D590" s="358" t="s">
        <v>2499</v>
      </c>
      <c r="E590" s="358" t="s">
        <v>2404</v>
      </c>
      <c r="F590" s="358" t="s">
        <v>2405</v>
      </c>
      <c r="G590" s="358" t="s">
        <v>2406</v>
      </c>
    </row>
    <row r="591" spans="1:7" ht="13.8" x14ac:dyDescent="0.3">
      <c r="A591" s="358" t="s">
        <v>1959</v>
      </c>
      <c r="B591" s="358" t="s">
        <v>2492</v>
      </c>
      <c r="C591" s="358" t="s">
        <v>974</v>
      </c>
      <c r="D591" s="358" t="s">
        <v>2499</v>
      </c>
      <c r="E591" s="358" t="s">
        <v>2390</v>
      </c>
      <c r="F591" s="358" t="s">
        <v>2323</v>
      </c>
      <c r="G591" s="358" t="s">
        <v>2482</v>
      </c>
    </row>
    <row r="592" spans="1:7" ht="13.8" x14ac:dyDescent="0.3">
      <c r="A592" s="358" t="s">
        <v>1960</v>
      </c>
      <c r="B592" s="358" t="s">
        <v>2492</v>
      </c>
      <c r="C592" s="358" t="s">
        <v>974</v>
      </c>
      <c r="D592" s="358" t="s">
        <v>2499</v>
      </c>
      <c r="E592" s="358" t="s">
        <v>2326</v>
      </c>
      <c r="F592" s="358" t="s">
        <v>2327</v>
      </c>
      <c r="G592" s="358" t="s">
        <v>2328</v>
      </c>
    </row>
    <row r="593" spans="1:7" ht="13.8" x14ac:dyDescent="0.3">
      <c r="A593" s="358" t="s">
        <v>1961</v>
      </c>
      <c r="B593" s="358" t="s">
        <v>2492</v>
      </c>
      <c r="C593" s="358" t="s">
        <v>974</v>
      </c>
      <c r="D593" s="358" t="s">
        <v>2499</v>
      </c>
      <c r="E593" s="358" t="s">
        <v>661</v>
      </c>
      <c r="F593" s="358" t="s">
        <v>2312</v>
      </c>
      <c r="G593" s="358" t="s">
        <v>2411</v>
      </c>
    </row>
    <row r="594" spans="1:7" ht="13.8" x14ac:dyDescent="0.3">
      <c r="A594" s="358" t="s">
        <v>1962</v>
      </c>
      <c r="B594" s="358" t="s">
        <v>2492</v>
      </c>
      <c r="C594" s="358" t="s">
        <v>974</v>
      </c>
      <c r="D594" s="358" t="s">
        <v>2500</v>
      </c>
      <c r="E594" s="358"/>
      <c r="F594" s="358"/>
      <c r="G594" s="358"/>
    </row>
    <row r="595" spans="1:7" ht="13.8" x14ac:dyDescent="0.3">
      <c r="A595" s="358" t="s">
        <v>1963</v>
      </c>
      <c r="B595" s="358" t="s">
        <v>2492</v>
      </c>
      <c r="C595" s="358" t="s">
        <v>974</v>
      </c>
      <c r="D595" s="358" t="s">
        <v>2500</v>
      </c>
      <c r="E595" s="358" t="s">
        <v>2404</v>
      </c>
      <c r="F595" s="358" t="s">
        <v>2405</v>
      </c>
      <c r="G595" s="358" t="s">
        <v>2406</v>
      </c>
    </row>
    <row r="596" spans="1:7" ht="13.8" x14ac:dyDescent="0.3">
      <c r="A596" s="358" t="s">
        <v>1964</v>
      </c>
      <c r="B596" s="358" t="s">
        <v>2492</v>
      </c>
      <c r="C596" s="358" t="s">
        <v>974</v>
      </c>
      <c r="D596" s="358" t="s">
        <v>2500</v>
      </c>
      <c r="E596" s="358" t="s">
        <v>2390</v>
      </c>
      <c r="F596" s="358" t="s">
        <v>2323</v>
      </c>
      <c r="G596" s="358" t="s">
        <v>2482</v>
      </c>
    </row>
    <row r="597" spans="1:7" ht="13.8" x14ac:dyDescent="0.3">
      <c r="A597" s="358" t="s">
        <v>1965</v>
      </c>
      <c r="B597" s="358" t="s">
        <v>2492</v>
      </c>
      <c r="C597" s="358" t="s">
        <v>974</v>
      </c>
      <c r="D597" s="358" t="s">
        <v>2500</v>
      </c>
      <c r="E597" s="358" t="s">
        <v>2326</v>
      </c>
      <c r="F597" s="358" t="s">
        <v>2327</v>
      </c>
      <c r="G597" s="358" t="s">
        <v>2328</v>
      </c>
    </row>
    <row r="598" spans="1:7" ht="13.8" x14ac:dyDescent="0.3">
      <c r="A598" s="358" t="s">
        <v>1966</v>
      </c>
      <c r="B598" s="358" t="s">
        <v>2492</v>
      </c>
      <c r="C598" s="358" t="s">
        <v>974</v>
      </c>
      <c r="D598" s="358" t="s">
        <v>2500</v>
      </c>
      <c r="E598" s="358" t="s">
        <v>661</v>
      </c>
      <c r="F598" s="358" t="s">
        <v>2312</v>
      </c>
      <c r="G598" s="358" t="s">
        <v>2411</v>
      </c>
    </row>
    <row r="599" spans="1:7" ht="13.8" x14ac:dyDescent="0.3">
      <c r="A599" s="358" t="s">
        <v>1967</v>
      </c>
      <c r="B599" s="358" t="s">
        <v>2492</v>
      </c>
      <c r="C599" s="358" t="s">
        <v>974</v>
      </c>
      <c r="D599" s="358" t="s">
        <v>2501</v>
      </c>
      <c r="E599" s="358"/>
      <c r="F599" s="358"/>
      <c r="G599" s="358"/>
    </row>
    <row r="600" spans="1:7" ht="13.8" x14ac:dyDescent="0.3">
      <c r="A600" s="358" t="s">
        <v>1968</v>
      </c>
      <c r="B600" s="358" t="s">
        <v>2492</v>
      </c>
      <c r="C600" s="358" t="s">
        <v>974</v>
      </c>
      <c r="D600" s="358" t="s">
        <v>2501</v>
      </c>
      <c r="E600" s="358" t="s">
        <v>2404</v>
      </c>
      <c r="F600" s="358" t="s">
        <v>2405</v>
      </c>
      <c r="G600" s="358" t="s">
        <v>2406</v>
      </c>
    </row>
    <row r="601" spans="1:7" ht="13.8" x14ac:dyDescent="0.3">
      <c r="A601" s="358" t="s">
        <v>1969</v>
      </c>
      <c r="B601" s="358" t="s">
        <v>2492</v>
      </c>
      <c r="C601" s="358" t="s">
        <v>974</v>
      </c>
      <c r="D601" s="358" t="s">
        <v>2501</v>
      </c>
      <c r="E601" s="358" t="s">
        <v>2390</v>
      </c>
      <c r="F601" s="358" t="s">
        <v>2323</v>
      </c>
      <c r="G601" s="358" t="s">
        <v>2482</v>
      </c>
    </row>
    <row r="602" spans="1:7" ht="13.8" x14ac:dyDescent="0.3">
      <c r="A602" s="358" t="s">
        <v>1970</v>
      </c>
      <c r="B602" s="358" t="s">
        <v>2492</v>
      </c>
      <c r="C602" s="358" t="s">
        <v>974</v>
      </c>
      <c r="D602" s="358" t="s">
        <v>2501</v>
      </c>
      <c r="E602" s="358" t="s">
        <v>2326</v>
      </c>
      <c r="F602" s="358" t="s">
        <v>2327</v>
      </c>
      <c r="G602" s="358" t="s">
        <v>2328</v>
      </c>
    </row>
    <row r="603" spans="1:7" ht="13.8" x14ac:dyDescent="0.3">
      <c r="A603" s="358" t="s">
        <v>1971</v>
      </c>
      <c r="B603" s="358" t="s">
        <v>2492</v>
      </c>
      <c r="C603" s="358" t="s">
        <v>974</v>
      </c>
      <c r="D603" s="358" t="s">
        <v>2501</v>
      </c>
      <c r="E603" s="358" t="s">
        <v>661</v>
      </c>
      <c r="F603" s="358" t="s">
        <v>2312</v>
      </c>
      <c r="G603" s="358" t="s">
        <v>2411</v>
      </c>
    </row>
    <row r="604" spans="1:7" ht="13.8" x14ac:dyDescent="0.3">
      <c r="A604" s="358" t="s">
        <v>1972</v>
      </c>
      <c r="B604" s="358" t="s">
        <v>2492</v>
      </c>
      <c r="C604" s="358" t="s">
        <v>974</v>
      </c>
      <c r="D604" s="358" t="s">
        <v>2502</v>
      </c>
      <c r="E604" s="358"/>
      <c r="F604" s="358"/>
      <c r="G604" s="358"/>
    </row>
    <row r="605" spans="1:7" ht="13.8" x14ac:dyDescent="0.3">
      <c r="A605" s="358" t="s">
        <v>1973</v>
      </c>
      <c r="B605" s="358" t="s">
        <v>2492</v>
      </c>
      <c r="C605" s="358" t="s">
        <v>974</v>
      </c>
      <c r="D605" s="358" t="s">
        <v>2502</v>
      </c>
      <c r="E605" s="358" t="s">
        <v>2404</v>
      </c>
      <c r="F605" s="358" t="s">
        <v>2405</v>
      </c>
      <c r="G605" s="358" t="s">
        <v>2406</v>
      </c>
    </row>
    <row r="606" spans="1:7" ht="13.8" x14ac:dyDescent="0.3">
      <c r="A606" s="358" t="s">
        <v>1974</v>
      </c>
      <c r="B606" s="358" t="s">
        <v>2492</v>
      </c>
      <c r="C606" s="358" t="s">
        <v>974</v>
      </c>
      <c r="D606" s="358" t="s">
        <v>2502</v>
      </c>
      <c r="E606" s="358" t="s">
        <v>2390</v>
      </c>
      <c r="F606" s="358" t="s">
        <v>2323</v>
      </c>
      <c r="G606" s="358" t="s">
        <v>2482</v>
      </c>
    </row>
    <row r="607" spans="1:7" ht="13.8" x14ac:dyDescent="0.3">
      <c r="A607" s="358" t="s">
        <v>1975</v>
      </c>
      <c r="B607" s="358" t="s">
        <v>2492</v>
      </c>
      <c r="C607" s="358" t="s">
        <v>974</v>
      </c>
      <c r="D607" s="358" t="s">
        <v>2502</v>
      </c>
      <c r="E607" s="358" t="s">
        <v>2326</v>
      </c>
      <c r="F607" s="358" t="s">
        <v>2327</v>
      </c>
      <c r="G607" s="358" t="s">
        <v>2328</v>
      </c>
    </row>
    <row r="608" spans="1:7" ht="13.8" x14ac:dyDescent="0.3">
      <c r="A608" s="358" t="s">
        <v>1976</v>
      </c>
      <c r="B608" s="358" t="s">
        <v>2492</v>
      </c>
      <c r="C608" s="358" t="s">
        <v>974</v>
      </c>
      <c r="D608" s="358" t="s">
        <v>2502</v>
      </c>
      <c r="E608" s="358" t="s">
        <v>661</v>
      </c>
      <c r="F608" s="358" t="s">
        <v>2312</v>
      </c>
      <c r="G608" s="358" t="s">
        <v>2411</v>
      </c>
    </row>
    <row r="609" spans="1:7" ht="13.8" x14ac:dyDescent="0.3">
      <c r="A609" s="358" t="s">
        <v>1977</v>
      </c>
      <c r="B609" s="358" t="s">
        <v>2492</v>
      </c>
      <c r="C609" s="358" t="s">
        <v>974</v>
      </c>
      <c r="D609" s="358" t="s">
        <v>2503</v>
      </c>
      <c r="E609" s="358"/>
      <c r="F609" s="358"/>
      <c r="G609" s="358"/>
    </row>
    <row r="610" spans="1:7" ht="13.8" x14ac:dyDescent="0.3">
      <c r="A610" s="358" t="s">
        <v>1978</v>
      </c>
      <c r="B610" s="358" t="s">
        <v>2492</v>
      </c>
      <c r="C610" s="358" t="s">
        <v>974</v>
      </c>
      <c r="D610" s="358" t="s">
        <v>2503</v>
      </c>
      <c r="E610" s="358" t="s">
        <v>2404</v>
      </c>
      <c r="F610" s="358" t="s">
        <v>2405</v>
      </c>
      <c r="G610" s="358" t="s">
        <v>2406</v>
      </c>
    </row>
    <row r="611" spans="1:7" ht="13.8" x14ac:dyDescent="0.3">
      <c r="A611" s="358" t="s">
        <v>1979</v>
      </c>
      <c r="B611" s="358" t="s">
        <v>2492</v>
      </c>
      <c r="C611" s="358" t="s">
        <v>974</v>
      </c>
      <c r="D611" s="358" t="s">
        <v>2503</v>
      </c>
      <c r="E611" s="358" t="s">
        <v>2326</v>
      </c>
      <c r="F611" s="358" t="s">
        <v>2327</v>
      </c>
      <c r="G611" s="358" t="s">
        <v>2328</v>
      </c>
    </row>
    <row r="612" spans="1:7" ht="13.8" x14ac:dyDescent="0.3">
      <c r="A612" s="358" t="s">
        <v>1980</v>
      </c>
      <c r="B612" s="358" t="s">
        <v>2492</v>
      </c>
      <c r="C612" s="358" t="s">
        <v>974</v>
      </c>
      <c r="D612" s="358" t="s">
        <v>2503</v>
      </c>
      <c r="E612" s="358" t="s">
        <v>661</v>
      </c>
      <c r="F612" s="358" t="s">
        <v>2312</v>
      </c>
      <c r="G612" s="358" t="s">
        <v>2411</v>
      </c>
    </row>
    <row r="613" spans="1:7" ht="13.8" x14ac:dyDescent="0.3">
      <c r="A613" s="358" t="s">
        <v>1981</v>
      </c>
      <c r="B613" s="358" t="s">
        <v>2492</v>
      </c>
      <c r="C613" s="358" t="s">
        <v>974</v>
      </c>
      <c r="D613" s="358" t="s">
        <v>2503</v>
      </c>
      <c r="E613" s="358" t="s">
        <v>2334</v>
      </c>
      <c r="F613" s="358" t="s">
        <v>2323</v>
      </c>
      <c r="G613" s="358" t="s">
        <v>2409</v>
      </c>
    </row>
    <row r="614" spans="1:7" ht="13.8" x14ac:dyDescent="0.3">
      <c r="A614" s="358" t="s">
        <v>1982</v>
      </c>
      <c r="B614" s="358" t="s">
        <v>2492</v>
      </c>
      <c r="C614" s="358" t="s">
        <v>974</v>
      </c>
      <c r="D614" s="358" t="s">
        <v>2503</v>
      </c>
      <c r="E614" s="358" t="s">
        <v>673</v>
      </c>
      <c r="F614" s="358" t="s">
        <v>2338</v>
      </c>
      <c r="G614" s="358" t="s">
        <v>2347</v>
      </c>
    </row>
    <row r="615" spans="1:7" ht="13.8" x14ac:dyDescent="0.3">
      <c r="A615" s="358" t="s">
        <v>1983</v>
      </c>
      <c r="B615" s="358" t="s">
        <v>2492</v>
      </c>
      <c r="C615" s="358" t="s">
        <v>974</v>
      </c>
      <c r="D615" s="358" t="s">
        <v>2503</v>
      </c>
      <c r="E615" s="358" t="s">
        <v>2334</v>
      </c>
      <c r="F615" s="358" t="s">
        <v>2323</v>
      </c>
      <c r="G615" s="358" t="s">
        <v>2491</v>
      </c>
    </row>
    <row r="616" spans="1:7" ht="13.8" x14ac:dyDescent="0.3">
      <c r="A616" s="358" t="s">
        <v>1984</v>
      </c>
      <c r="B616" s="358" t="s">
        <v>2492</v>
      </c>
      <c r="C616" s="358" t="s">
        <v>974</v>
      </c>
      <c r="D616" s="358" t="s">
        <v>2503</v>
      </c>
      <c r="E616" s="358" t="s">
        <v>673</v>
      </c>
      <c r="F616" s="358" t="s">
        <v>2338</v>
      </c>
      <c r="G616" s="358" t="s">
        <v>2347</v>
      </c>
    </row>
    <row r="617" spans="1:7" ht="13.8" x14ac:dyDescent="0.3">
      <c r="A617" s="358" t="s">
        <v>1985</v>
      </c>
      <c r="B617" s="358" t="s">
        <v>2492</v>
      </c>
      <c r="C617" s="358" t="s">
        <v>974</v>
      </c>
      <c r="D617" s="358" t="s">
        <v>2503</v>
      </c>
      <c r="E617" s="358" t="s">
        <v>2349</v>
      </c>
      <c r="F617" s="358" t="s">
        <v>2407</v>
      </c>
      <c r="G617" s="358" t="s">
        <v>2408</v>
      </c>
    </row>
    <row r="618" spans="1:7" ht="13.8" x14ac:dyDescent="0.3">
      <c r="A618" s="358" t="s">
        <v>1986</v>
      </c>
      <c r="B618" s="358" t="s">
        <v>2492</v>
      </c>
      <c r="C618" s="358" t="s">
        <v>974</v>
      </c>
      <c r="D618" s="358" t="s">
        <v>2504</v>
      </c>
      <c r="E618" s="358"/>
      <c r="F618" s="358"/>
      <c r="G618" s="358"/>
    </row>
    <row r="619" spans="1:7" ht="13.8" x14ac:dyDescent="0.3">
      <c r="A619" s="358" t="s">
        <v>1987</v>
      </c>
      <c r="B619" s="358" t="s">
        <v>2492</v>
      </c>
      <c r="C619" s="358" t="s">
        <v>974</v>
      </c>
      <c r="D619" s="358" t="s">
        <v>2504</v>
      </c>
      <c r="E619" s="358" t="s">
        <v>2404</v>
      </c>
      <c r="F619" s="358" t="s">
        <v>2405</v>
      </c>
      <c r="G619" s="358" t="s">
        <v>2406</v>
      </c>
    </row>
    <row r="620" spans="1:7" ht="13.8" x14ac:dyDescent="0.3">
      <c r="A620" s="358" t="s">
        <v>1988</v>
      </c>
      <c r="B620" s="358" t="s">
        <v>2492</v>
      </c>
      <c r="C620" s="358" t="s">
        <v>974</v>
      </c>
      <c r="D620" s="358" t="s">
        <v>2504</v>
      </c>
      <c r="E620" s="358" t="s">
        <v>661</v>
      </c>
      <c r="F620" s="358" t="s">
        <v>2312</v>
      </c>
      <c r="G620" s="358" t="s">
        <v>2411</v>
      </c>
    </row>
    <row r="621" spans="1:7" ht="13.8" x14ac:dyDescent="0.3">
      <c r="A621" s="358" t="s">
        <v>1989</v>
      </c>
      <c r="B621" s="358" t="s">
        <v>2492</v>
      </c>
      <c r="C621" s="358" t="s">
        <v>974</v>
      </c>
      <c r="D621" s="358" t="s">
        <v>2504</v>
      </c>
      <c r="E621" s="358" t="s">
        <v>2349</v>
      </c>
      <c r="F621" s="358" t="s">
        <v>2407</v>
      </c>
      <c r="G621" s="358" t="s">
        <v>2408</v>
      </c>
    </row>
    <row r="622" spans="1:7" ht="13.8" x14ac:dyDescent="0.3">
      <c r="A622" s="358" t="s">
        <v>1990</v>
      </c>
      <c r="B622" s="358" t="s">
        <v>2492</v>
      </c>
      <c r="C622" s="358" t="s">
        <v>974</v>
      </c>
      <c r="D622" s="358" t="s">
        <v>2504</v>
      </c>
      <c r="E622" s="358" t="s">
        <v>2349</v>
      </c>
      <c r="F622" s="358" t="s">
        <v>2407</v>
      </c>
      <c r="G622" s="358" t="s">
        <v>2408</v>
      </c>
    </row>
    <row r="623" spans="1:7" ht="13.8" x14ac:dyDescent="0.3">
      <c r="A623" s="358" t="s">
        <v>1991</v>
      </c>
      <c r="B623" s="358" t="s">
        <v>2492</v>
      </c>
      <c r="C623" s="358" t="s">
        <v>974</v>
      </c>
      <c r="D623" s="358" t="s">
        <v>2504</v>
      </c>
      <c r="E623" s="358" t="s">
        <v>2326</v>
      </c>
      <c r="F623" s="358" t="s">
        <v>2327</v>
      </c>
      <c r="G623" s="358" t="s">
        <v>2328</v>
      </c>
    </row>
    <row r="624" spans="1:7" ht="13.8" x14ac:dyDescent="0.3">
      <c r="A624" s="358" t="s">
        <v>1992</v>
      </c>
      <c r="B624" s="358" t="s">
        <v>2492</v>
      </c>
      <c r="C624" s="358" t="s">
        <v>974</v>
      </c>
      <c r="D624" s="358" t="s">
        <v>2504</v>
      </c>
      <c r="E624" s="358" t="s">
        <v>2334</v>
      </c>
      <c r="F624" s="358" t="s">
        <v>2323</v>
      </c>
      <c r="G624" s="358" t="s">
        <v>2409</v>
      </c>
    </row>
    <row r="625" spans="1:7" ht="13.8" x14ac:dyDescent="0.3">
      <c r="A625" s="358" t="s">
        <v>1993</v>
      </c>
      <c r="B625" s="358" t="s">
        <v>2492</v>
      </c>
      <c r="C625" s="358" t="s">
        <v>974</v>
      </c>
      <c r="D625" s="358" t="s">
        <v>2504</v>
      </c>
      <c r="E625" s="358" t="s">
        <v>2334</v>
      </c>
      <c r="F625" s="358" t="s">
        <v>2323</v>
      </c>
      <c r="G625" s="358" t="s">
        <v>2491</v>
      </c>
    </row>
    <row r="626" spans="1:7" ht="13.8" x14ac:dyDescent="0.3">
      <c r="A626" s="358" t="s">
        <v>1994</v>
      </c>
      <c r="B626" s="358" t="s">
        <v>2492</v>
      </c>
      <c r="C626" s="358" t="s">
        <v>974</v>
      </c>
      <c r="D626" s="358" t="s">
        <v>2504</v>
      </c>
      <c r="E626" s="358" t="s">
        <v>2334</v>
      </c>
      <c r="F626" s="358" t="s">
        <v>2323</v>
      </c>
      <c r="G626" s="358" t="s">
        <v>2409</v>
      </c>
    </row>
    <row r="627" spans="1:7" ht="13.8" x14ac:dyDescent="0.3">
      <c r="A627" s="358" t="s">
        <v>1995</v>
      </c>
      <c r="B627" s="358" t="s">
        <v>2492</v>
      </c>
      <c r="C627" s="358" t="s">
        <v>974</v>
      </c>
      <c r="D627" s="358" t="s">
        <v>2504</v>
      </c>
      <c r="E627" s="358" t="s">
        <v>2334</v>
      </c>
      <c r="F627" s="358" t="s">
        <v>2323</v>
      </c>
      <c r="G627" s="358" t="s">
        <v>2491</v>
      </c>
    </row>
    <row r="628" spans="1:7" ht="13.8" x14ac:dyDescent="0.3">
      <c r="A628" s="358" t="s">
        <v>1996</v>
      </c>
      <c r="B628" s="358" t="s">
        <v>2492</v>
      </c>
      <c r="C628" s="358" t="s">
        <v>974</v>
      </c>
      <c r="D628" s="358" t="s">
        <v>2504</v>
      </c>
      <c r="E628" s="358" t="s">
        <v>673</v>
      </c>
      <c r="F628" s="358" t="s">
        <v>2338</v>
      </c>
      <c r="G628" s="358" t="s">
        <v>2347</v>
      </c>
    </row>
    <row r="629" spans="1:7" ht="13.8" x14ac:dyDescent="0.3">
      <c r="A629" s="358" t="s">
        <v>513</v>
      </c>
      <c r="B629" s="358" t="s">
        <v>2435</v>
      </c>
      <c r="C629" s="358" t="s">
        <v>2436</v>
      </c>
      <c r="D629" s="358"/>
      <c r="E629" s="358"/>
      <c r="F629" s="358"/>
      <c r="G629" s="358"/>
    </row>
    <row r="630" spans="1:7" ht="13.8" x14ac:dyDescent="0.3">
      <c r="A630" s="358" t="s">
        <v>1382</v>
      </c>
      <c r="B630" s="358" t="s">
        <v>2435</v>
      </c>
      <c r="C630" s="358" t="s">
        <v>2436</v>
      </c>
      <c r="D630" s="358" t="s">
        <v>46</v>
      </c>
      <c r="E630" s="358"/>
      <c r="F630" s="358"/>
      <c r="G630" s="358"/>
    </row>
    <row r="631" spans="1:7" ht="13.8" x14ac:dyDescent="0.3">
      <c r="A631" s="358" t="s">
        <v>1383</v>
      </c>
      <c r="B631" s="358" t="s">
        <v>2435</v>
      </c>
      <c r="C631" s="358" t="s">
        <v>2436</v>
      </c>
      <c r="D631" s="358" t="s">
        <v>46</v>
      </c>
      <c r="E631" s="358" t="s">
        <v>2303</v>
      </c>
      <c r="F631" s="358" t="s">
        <v>2304</v>
      </c>
      <c r="G631" s="358" t="s">
        <v>2305</v>
      </c>
    </row>
    <row r="632" spans="1:7" ht="13.8" x14ac:dyDescent="0.3">
      <c r="A632" s="358" t="s">
        <v>515</v>
      </c>
      <c r="B632" s="358" t="s">
        <v>2435</v>
      </c>
      <c r="C632" s="358" t="s">
        <v>2436</v>
      </c>
      <c r="D632" s="358" t="s">
        <v>46</v>
      </c>
      <c r="E632" s="358"/>
      <c r="F632" s="358"/>
      <c r="G632" s="358"/>
    </row>
    <row r="633" spans="1:7" ht="13.8" x14ac:dyDescent="0.3">
      <c r="A633" s="358" t="s">
        <v>1384</v>
      </c>
      <c r="B633" s="358" t="s">
        <v>2435</v>
      </c>
      <c r="C633" s="358" t="s">
        <v>2436</v>
      </c>
      <c r="D633" s="358" t="s">
        <v>46</v>
      </c>
      <c r="E633" s="358" t="s">
        <v>2306</v>
      </c>
      <c r="F633" s="358" t="s">
        <v>2304</v>
      </c>
      <c r="G633" s="358" t="s">
        <v>2307</v>
      </c>
    </row>
    <row r="634" spans="1:7" ht="13.8" x14ac:dyDescent="0.3">
      <c r="A634" s="358" t="s">
        <v>515</v>
      </c>
      <c r="B634" s="358" t="s">
        <v>2435</v>
      </c>
      <c r="C634" s="358" t="s">
        <v>2436</v>
      </c>
      <c r="D634" s="358" t="s">
        <v>46</v>
      </c>
      <c r="E634" s="358"/>
      <c r="F634" s="358"/>
      <c r="G634" s="358"/>
    </row>
    <row r="635" spans="1:7" ht="13.8" x14ac:dyDescent="0.3">
      <c r="A635" s="358" t="s">
        <v>1385</v>
      </c>
      <c r="B635" s="358" t="s">
        <v>2435</v>
      </c>
      <c r="C635" s="358" t="s">
        <v>2436</v>
      </c>
      <c r="D635" s="358" t="s">
        <v>46</v>
      </c>
      <c r="E635" s="358" t="s">
        <v>2341</v>
      </c>
      <c r="F635" s="358" t="s">
        <v>2342</v>
      </c>
      <c r="G635" s="358" t="s">
        <v>2343</v>
      </c>
    </row>
    <row r="636" spans="1:7" ht="13.8" x14ac:dyDescent="0.3">
      <c r="A636" s="358" t="s">
        <v>1386</v>
      </c>
      <c r="B636" s="358" t="s">
        <v>2435</v>
      </c>
      <c r="C636" s="358" t="s">
        <v>2436</v>
      </c>
      <c r="D636" s="358" t="s">
        <v>46</v>
      </c>
      <c r="E636" s="358" t="s">
        <v>812</v>
      </c>
      <c r="F636" s="358" t="s">
        <v>2362</v>
      </c>
      <c r="G636" s="358" t="s">
        <v>2363</v>
      </c>
    </row>
    <row r="637" spans="1:7" ht="13.8" x14ac:dyDescent="0.3">
      <c r="A637" s="358" t="s">
        <v>1387</v>
      </c>
      <c r="B637" s="358" t="s">
        <v>2435</v>
      </c>
      <c r="C637" s="358" t="s">
        <v>2436</v>
      </c>
      <c r="D637" s="358" t="s">
        <v>46</v>
      </c>
      <c r="E637" s="358" t="s">
        <v>2364</v>
      </c>
      <c r="F637" s="358" t="s">
        <v>2365</v>
      </c>
      <c r="G637" s="358" t="s">
        <v>2366</v>
      </c>
    </row>
    <row r="638" spans="1:7" ht="13.8" x14ac:dyDescent="0.3">
      <c r="A638" s="358" t="s">
        <v>516</v>
      </c>
      <c r="B638" s="358" t="s">
        <v>2435</v>
      </c>
      <c r="C638" s="358" t="s">
        <v>2436</v>
      </c>
      <c r="D638" s="358" t="s">
        <v>46</v>
      </c>
      <c r="E638" s="358"/>
      <c r="F638" s="358"/>
      <c r="G638" s="358"/>
    </row>
    <row r="639" spans="1:7" ht="13.8" x14ac:dyDescent="0.3">
      <c r="A639" s="358" t="s">
        <v>1388</v>
      </c>
      <c r="B639" s="358" t="s">
        <v>2435</v>
      </c>
      <c r="C639" s="358" t="s">
        <v>2436</v>
      </c>
      <c r="D639" s="358" t="s">
        <v>46</v>
      </c>
      <c r="E639" s="358" t="s">
        <v>2306</v>
      </c>
      <c r="F639" s="358" t="s">
        <v>2304</v>
      </c>
      <c r="G639" s="358" t="s">
        <v>2307</v>
      </c>
    </row>
    <row r="640" spans="1:7" ht="13.8" x14ac:dyDescent="0.3">
      <c r="A640" s="358" t="s">
        <v>1389</v>
      </c>
      <c r="B640" s="358" t="s">
        <v>2435</v>
      </c>
      <c r="C640" s="358" t="s">
        <v>2436</v>
      </c>
      <c r="D640" s="358" t="s">
        <v>46</v>
      </c>
      <c r="E640" s="358" t="s">
        <v>812</v>
      </c>
      <c r="F640" s="358" t="s">
        <v>2362</v>
      </c>
      <c r="G640" s="358" t="s">
        <v>2363</v>
      </c>
    </row>
    <row r="641" spans="1:7" ht="13.8" x14ac:dyDescent="0.3">
      <c r="A641" s="358" t="s">
        <v>1390</v>
      </c>
      <c r="B641" s="358" t="s">
        <v>2435</v>
      </c>
      <c r="C641" s="358" t="s">
        <v>2436</v>
      </c>
      <c r="D641" s="358" t="s">
        <v>46</v>
      </c>
      <c r="E641" s="358" t="s">
        <v>2367</v>
      </c>
      <c r="F641" s="358" t="s">
        <v>2368</v>
      </c>
      <c r="G641" s="358" t="s">
        <v>2369</v>
      </c>
    </row>
    <row r="642" spans="1:7" ht="13.8" x14ac:dyDescent="0.3">
      <c r="A642" s="358" t="s">
        <v>1391</v>
      </c>
      <c r="B642" s="358" t="s">
        <v>2435</v>
      </c>
      <c r="C642" s="358" t="s">
        <v>2436</v>
      </c>
      <c r="D642" s="358" t="s">
        <v>46</v>
      </c>
      <c r="E642" s="358" t="s">
        <v>2370</v>
      </c>
      <c r="F642" s="358" t="s">
        <v>2371</v>
      </c>
      <c r="G642" s="358" t="s">
        <v>2372</v>
      </c>
    </row>
    <row r="643" spans="1:7" ht="13.8" x14ac:dyDescent="0.3">
      <c r="A643" s="358" t="s">
        <v>1392</v>
      </c>
      <c r="B643" s="358" t="s">
        <v>2435</v>
      </c>
      <c r="C643" s="358" t="s">
        <v>2436</v>
      </c>
      <c r="D643" s="358" t="s">
        <v>46</v>
      </c>
      <c r="E643" s="358" t="s">
        <v>2364</v>
      </c>
      <c r="F643" s="358" t="s">
        <v>2365</v>
      </c>
      <c r="G643" s="358" t="s">
        <v>2366</v>
      </c>
    </row>
    <row r="644" spans="1:7" ht="13.8" x14ac:dyDescent="0.3">
      <c r="A644" s="358" t="s">
        <v>1393</v>
      </c>
      <c r="B644" s="358" t="s">
        <v>2435</v>
      </c>
      <c r="C644" s="358" t="s">
        <v>2436</v>
      </c>
      <c r="D644" s="358" t="s">
        <v>46</v>
      </c>
      <c r="E644" s="358" t="s">
        <v>2373</v>
      </c>
      <c r="F644" s="358" t="s">
        <v>2304</v>
      </c>
      <c r="G644" s="358" t="s">
        <v>2374</v>
      </c>
    </row>
    <row r="645" spans="1:7" ht="13.8" x14ac:dyDescent="0.3">
      <c r="A645" s="358" t="s">
        <v>1368</v>
      </c>
      <c r="B645" s="358" t="s">
        <v>2435</v>
      </c>
      <c r="C645" s="358" t="s">
        <v>2436</v>
      </c>
      <c r="D645" s="358" t="s">
        <v>23</v>
      </c>
      <c r="E645" s="358"/>
      <c r="F645" s="358"/>
      <c r="G645" s="358"/>
    </row>
    <row r="646" spans="1:7" ht="13.8" x14ac:dyDescent="0.3">
      <c r="A646" s="358" t="s">
        <v>1369</v>
      </c>
      <c r="B646" s="358" t="s">
        <v>2435</v>
      </c>
      <c r="C646" s="358" t="s">
        <v>2436</v>
      </c>
      <c r="D646" s="358" t="s">
        <v>23</v>
      </c>
      <c r="E646" s="358" t="s">
        <v>2303</v>
      </c>
      <c r="F646" s="358" t="s">
        <v>2304</v>
      </c>
      <c r="G646" s="358" t="s">
        <v>2305</v>
      </c>
    </row>
    <row r="647" spans="1:7" ht="13.8" x14ac:dyDescent="0.3">
      <c r="A647" s="358" t="s">
        <v>517</v>
      </c>
      <c r="B647" s="358" t="s">
        <v>2435</v>
      </c>
      <c r="C647" s="358" t="s">
        <v>2436</v>
      </c>
      <c r="D647" s="358" t="s">
        <v>23</v>
      </c>
      <c r="E647" s="358"/>
      <c r="F647" s="358"/>
      <c r="G647" s="358"/>
    </row>
    <row r="648" spans="1:7" ht="13.8" x14ac:dyDescent="0.3">
      <c r="A648" s="358" t="s">
        <v>1372</v>
      </c>
      <c r="B648" s="358" t="s">
        <v>2435</v>
      </c>
      <c r="C648" s="358" t="s">
        <v>2436</v>
      </c>
      <c r="D648" s="358" t="s">
        <v>23</v>
      </c>
      <c r="E648" s="358" t="s">
        <v>2306</v>
      </c>
      <c r="F648" s="358" t="s">
        <v>2304</v>
      </c>
      <c r="G648" s="358" t="s">
        <v>2307</v>
      </c>
    </row>
    <row r="649" spans="1:7" ht="13.8" x14ac:dyDescent="0.3">
      <c r="A649" s="358" t="s">
        <v>1373</v>
      </c>
      <c r="B649" s="358" t="s">
        <v>2435</v>
      </c>
      <c r="C649" s="358" t="s">
        <v>2436</v>
      </c>
      <c r="D649" s="358" t="s">
        <v>23</v>
      </c>
      <c r="E649" s="358" t="s">
        <v>2336</v>
      </c>
      <c r="F649" s="358" t="s">
        <v>2309</v>
      </c>
      <c r="G649" s="358" t="s">
        <v>2337</v>
      </c>
    </row>
    <row r="650" spans="1:7" ht="13.8" x14ac:dyDescent="0.3">
      <c r="A650" s="358" t="s">
        <v>1374</v>
      </c>
      <c r="B650" s="358" t="s">
        <v>2435</v>
      </c>
      <c r="C650" s="358" t="s">
        <v>2436</v>
      </c>
      <c r="D650" s="358" t="s">
        <v>23</v>
      </c>
      <c r="E650" s="358" t="s">
        <v>2320</v>
      </c>
      <c r="F650" s="358" t="s">
        <v>2318</v>
      </c>
      <c r="G650" s="358" t="s">
        <v>2321</v>
      </c>
    </row>
    <row r="651" spans="1:7" ht="13.8" x14ac:dyDescent="0.3">
      <c r="A651" s="358" t="s">
        <v>1375</v>
      </c>
      <c r="B651" s="358" t="s">
        <v>2435</v>
      </c>
      <c r="C651" s="358" t="s">
        <v>2436</v>
      </c>
      <c r="D651" s="358" t="s">
        <v>23</v>
      </c>
      <c r="E651" s="358" t="s">
        <v>673</v>
      </c>
      <c r="F651" s="358" t="s">
        <v>2338</v>
      </c>
      <c r="G651" s="358" t="s">
        <v>2339</v>
      </c>
    </row>
    <row r="652" spans="1:7" ht="13.8" x14ac:dyDescent="0.3">
      <c r="A652" s="358" t="s">
        <v>1376</v>
      </c>
      <c r="B652" s="358" t="s">
        <v>2435</v>
      </c>
      <c r="C652" s="358" t="s">
        <v>2436</v>
      </c>
      <c r="D652" s="358" t="s">
        <v>23</v>
      </c>
      <c r="E652" s="358" t="s">
        <v>672</v>
      </c>
      <c r="F652" s="358" t="s">
        <v>2338</v>
      </c>
      <c r="G652" s="358" t="s">
        <v>2340</v>
      </c>
    </row>
    <row r="653" spans="1:7" ht="13.8" x14ac:dyDescent="0.3">
      <c r="A653" s="358" t="s">
        <v>518</v>
      </c>
      <c r="B653" s="358" t="s">
        <v>2435</v>
      </c>
      <c r="C653" s="358" t="s">
        <v>2436</v>
      </c>
      <c r="D653" s="358" t="s">
        <v>23</v>
      </c>
      <c r="E653" s="358"/>
      <c r="F653" s="358"/>
      <c r="G653" s="358"/>
    </row>
    <row r="654" spans="1:7" ht="13.8" x14ac:dyDescent="0.3">
      <c r="A654" s="358" t="s">
        <v>1377</v>
      </c>
      <c r="B654" s="358" t="s">
        <v>2435</v>
      </c>
      <c r="C654" s="358" t="s">
        <v>2436</v>
      </c>
      <c r="D654" s="358" t="s">
        <v>23</v>
      </c>
      <c r="E654" s="358" t="s">
        <v>2306</v>
      </c>
      <c r="F654" s="358" t="s">
        <v>2304</v>
      </c>
      <c r="G654" s="358" t="s">
        <v>2307</v>
      </c>
    </row>
    <row r="655" spans="1:7" ht="13.8" x14ac:dyDescent="0.3">
      <c r="A655" s="358" t="s">
        <v>1378</v>
      </c>
      <c r="B655" s="358" t="s">
        <v>2435</v>
      </c>
      <c r="C655" s="358" t="s">
        <v>2436</v>
      </c>
      <c r="D655" s="358" t="s">
        <v>23</v>
      </c>
      <c r="E655" s="358" t="s">
        <v>2322</v>
      </c>
      <c r="F655" s="358" t="s">
        <v>2323</v>
      </c>
      <c r="G655" s="358" t="s">
        <v>2324</v>
      </c>
    </row>
    <row r="656" spans="1:7" ht="13.8" x14ac:dyDescent="0.3">
      <c r="A656" s="358" t="s">
        <v>1379</v>
      </c>
      <c r="B656" s="358" t="s">
        <v>2435</v>
      </c>
      <c r="C656" s="358" t="s">
        <v>2436</v>
      </c>
      <c r="D656" s="358" t="s">
        <v>23</v>
      </c>
      <c r="E656" s="358" t="s">
        <v>2334</v>
      </c>
      <c r="F656" s="358" t="s">
        <v>2323</v>
      </c>
      <c r="G656" s="358" t="s">
        <v>2335</v>
      </c>
    </row>
    <row r="657" spans="1:7" ht="13.8" x14ac:dyDescent="0.3">
      <c r="A657" s="358" t="s">
        <v>1380</v>
      </c>
      <c r="B657" s="358" t="s">
        <v>2435</v>
      </c>
      <c r="C657" s="358" t="s">
        <v>2436</v>
      </c>
      <c r="D657" s="358" t="s">
        <v>23</v>
      </c>
      <c r="E657" s="358" t="s">
        <v>661</v>
      </c>
      <c r="F657" s="358" t="s">
        <v>2312</v>
      </c>
      <c r="G657" s="358" t="s">
        <v>2325</v>
      </c>
    </row>
    <row r="658" spans="1:7" ht="13.8" x14ac:dyDescent="0.3">
      <c r="A658" s="358" t="s">
        <v>1381</v>
      </c>
      <c r="B658" s="358" t="s">
        <v>2435</v>
      </c>
      <c r="C658" s="358" t="s">
        <v>2436</v>
      </c>
      <c r="D658" s="358" t="s">
        <v>23</v>
      </c>
      <c r="E658" s="358" t="s">
        <v>2326</v>
      </c>
      <c r="F658" s="358" t="s">
        <v>2327</v>
      </c>
      <c r="G658" s="358" t="s">
        <v>2328</v>
      </c>
    </row>
    <row r="659" spans="1:7" ht="13.8" x14ac:dyDescent="0.3">
      <c r="A659" s="358" t="s">
        <v>1370</v>
      </c>
      <c r="B659" s="358" t="s">
        <v>2435</v>
      </c>
      <c r="C659" s="358" t="s">
        <v>2436</v>
      </c>
      <c r="D659" s="358" t="s">
        <v>2302</v>
      </c>
      <c r="E659" s="358"/>
      <c r="F659" s="358"/>
      <c r="G659" s="358"/>
    </row>
    <row r="660" spans="1:7" ht="13.8" x14ac:dyDescent="0.3">
      <c r="A660" s="358" t="s">
        <v>1371</v>
      </c>
      <c r="B660" s="358" t="s">
        <v>2435</v>
      </c>
      <c r="C660" s="358" t="s">
        <v>2436</v>
      </c>
      <c r="D660" s="358" t="s">
        <v>2302</v>
      </c>
      <c r="E660" s="358" t="s">
        <v>2303</v>
      </c>
      <c r="F660" s="358" t="s">
        <v>2304</v>
      </c>
      <c r="G660" s="358" t="s">
        <v>2305</v>
      </c>
    </row>
    <row r="661" spans="1:7" ht="13.8" x14ac:dyDescent="0.3">
      <c r="A661" s="358" t="s">
        <v>519</v>
      </c>
      <c r="B661" s="358" t="s">
        <v>2435</v>
      </c>
      <c r="C661" s="358" t="s">
        <v>2436</v>
      </c>
      <c r="D661" s="358" t="s">
        <v>2302</v>
      </c>
      <c r="E661" s="358"/>
      <c r="F661" s="358"/>
      <c r="G661" s="358"/>
    </row>
    <row r="662" spans="1:7" ht="13.8" x14ac:dyDescent="0.3">
      <c r="A662" s="358" t="s">
        <v>1357</v>
      </c>
      <c r="B662" s="358" t="s">
        <v>2435</v>
      </c>
      <c r="C662" s="358" t="s">
        <v>2436</v>
      </c>
      <c r="D662" s="358" t="s">
        <v>2302</v>
      </c>
      <c r="E662" s="358" t="s">
        <v>2306</v>
      </c>
      <c r="F662" s="358" t="s">
        <v>2304</v>
      </c>
      <c r="G662" s="358" t="s">
        <v>2307</v>
      </c>
    </row>
    <row r="663" spans="1:7" ht="13.8" x14ac:dyDescent="0.3">
      <c r="A663" s="358" t="s">
        <v>1358</v>
      </c>
      <c r="B663" s="358" t="s">
        <v>2435</v>
      </c>
      <c r="C663" s="358" t="s">
        <v>2436</v>
      </c>
      <c r="D663" s="358" t="s">
        <v>2302</v>
      </c>
      <c r="E663" s="358" t="s">
        <v>2437</v>
      </c>
      <c r="F663" s="358" t="s">
        <v>2315</v>
      </c>
      <c r="G663" s="358" t="s">
        <v>2438</v>
      </c>
    </row>
    <row r="664" spans="1:7" ht="13.8" x14ac:dyDescent="0.3">
      <c r="A664" s="358" t="s">
        <v>1359</v>
      </c>
      <c r="B664" s="358" t="s">
        <v>2435</v>
      </c>
      <c r="C664" s="358" t="s">
        <v>2436</v>
      </c>
      <c r="D664" s="358" t="s">
        <v>2302</v>
      </c>
      <c r="E664" s="358" t="s">
        <v>2311</v>
      </c>
      <c r="F664" s="358" t="s">
        <v>2312</v>
      </c>
      <c r="G664" s="358" t="s">
        <v>2313</v>
      </c>
    </row>
    <row r="665" spans="1:7" ht="13.8" x14ac:dyDescent="0.3">
      <c r="A665" s="358" t="s">
        <v>1360</v>
      </c>
      <c r="B665" s="358" t="s">
        <v>2435</v>
      </c>
      <c r="C665" s="358" t="s">
        <v>2436</v>
      </c>
      <c r="D665" s="358" t="s">
        <v>2302</v>
      </c>
      <c r="E665" s="358" t="s">
        <v>2336</v>
      </c>
      <c r="F665" s="358" t="s">
        <v>2309</v>
      </c>
      <c r="G665" s="358" t="s">
        <v>2337</v>
      </c>
    </row>
    <row r="666" spans="1:7" ht="13.8" x14ac:dyDescent="0.3">
      <c r="A666" s="358" t="s">
        <v>1361</v>
      </c>
      <c r="B666" s="358" t="s">
        <v>2435</v>
      </c>
      <c r="C666" s="358" t="s">
        <v>2436</v>
      </c>
      <c r="D666" s="358" t="s">
        <v>2302</v>
      </c>
      <c r="E666" s="358" t="s">
        <v>2317</v>
      </c>
      <c r="F666" s="358" t="s">
        <v>2318</v>
      </c>
      <c r="G666" s="358" t="s">
        <v>2319</v>
      </c>
    </row>
    <row r="667" spans="1:7" ht="13.8" x14ac:dyDescent="0.3">
      <c r="A667" s="358" t="s">
        <v>1362</v>
      </c>
      <c r="B667" s="358" t="s">
        <v>2435</v>
      </c>
      <c r="C667" s="358" t="s">
        <v>2436</v>
      </c>
      <c r="D667" s="358" t="s">
        <v>2302</v>
      </c>
      <c r="E667" s="358" t="s">
        <v>2320</v>
      </c>
      <c r="F667" s="358" t="s">
        <v>2318</v>
      </c>
      <c r="G667" s="358" t="s">
        <v>2321</v>
      </c>
    </row>
    <row r="668" spans="1:7" ht="13.8" x14ac:dyDescent="0.3">
      <c r="A668" s="358" t="s">
        <v>520</v>
      </c>
      <c r="B668" s="358" t="s">
        <v>2435</v>
      </c>
      <c r="C668" s="358" t="s">
        <v>2436</v>
      </c>
      <c r="D668" s="358" t="s">
        <v>2302</v>
      </c>
      <c r="E668" s="358"/>
      <c r="F668" s="358"/>
      <c r="G668" s="358"/>
    </row>
    <row r="669" spans="1:7" ht="13.8" x14ac:dyDescent="0.3">
      <c r="A669" s="358" t="s">
        <v>1363</v>
      </c>
      <c r="B669" s="358" t="s">
        <v>2435</v>
      </c>
      <c r="C669" s="358" t="s">
        <v>2436</v>
      </c>
      <c r="D669" s="358" t="s">
        <v>2302</v>
      </c>
      <c r="E669" s="358" t="s">
        <v>2306</v>
      </c>
      <c r="F669" s="358" t="s">
        <v>2304</v>
      </c>
      <c r="G669" s="358" t="s">
        <v>2307</v>
      </c>
    </row>
    <row r="670" spans="1:7" ht="13.8" x14ac:dyDescent="0.3">
      <c r="A670" s="358" t="s">
        <v>1364</v>
      </c>
      <c r="B670" s="358" t="s">
        <v>2435</v>
      </c>
      <c r="C670" s="358" t="s">
        <v>2436</v>
      </c>
      <c r="D670" s="358" t="s">
        <v>2302</v>
      </c>
      <c r="E670" s="358" t="s">
        <v>2322</v>
      </c>
      <c r="F670" s="358" t="s">
        <v>2323</v>
      </c>
      <c r="G670" s="358" t="s">
        <v>2324</v>
      </c>
    </row>
    <row r="671" spans="1:7" ht="13.8" x14ac:dyDescent="0.3">
      <c r="A671" s="358" t="s">
        <v>1365</v>
      </c>
      <c r="B671" s="358" t="s">
        <v>2435</v>
      </c>
      <c r="C671" s="358" t="s">
        <v>2436</v>
      </c>
      <c r="D671" s="358" t="s">
        <v>2302</v>
      </c>
      <c r="E671" s="358" t="s">
        <v>661</v>
      </c>
      <c r="F671" s="358" t="s">
        <v>2312</v>
      </c>
      <c r="G671" s="358" t="s">
        <v>2325</v>
      </c>
    </row>
    <row r="672" spans="1:7" ht="13.8" x14ac:dyDescent="0.3">
      <c r="A672" s="358" t="s">
        <v>1366</v>
      </c>
      <c r="B672" s="358" t="s">
        <v>2435</v>
      </c>
      <c r="C672" s="358" t="s">
        <v>2436</v>
      </c>
      <c r="D672" s="358" t="s">
        <v>2302</v>
      </c>
      <c r="E672" s="358" t="s">
        <v>2326</v>
      </c>
      <c r="F672" s="358" t="s">
        <v>2327</v>
      </c>
      <c r="G672" s="358" t="s">
        <v>2328</v>
      </c>
    </row>
    <row r="673" spans="1:7" ht="13.8" x14ac:dyDescent="0.3">
      <c r="A673" s="358" t="s">
        <v>1367</v>
      </c>
      <c r="B673" s="358" t="s">
        <v>2435</v>
      </c>
      <c r="C673" s="358" t="s">
        <v>2436</v>
      </c>
      <c r="D673" s="358" t="s">
        <v>2302</v>
      </c>
      <c r="E673" s="358" t="s">
        <v>2331</v>
      </c>
      <c r="F673" s="358" t="s">
        <v>2332</v>
      </c>
      <c r="G673" s="358" t="s">
        <v>2333</v>
      </c>
    </row>
    <row r="674" spans="1:7" ht="13.8" x14ac:dyDescent="0.3">
      <c r="A674" s="358" t="s">
        <v>521</v>
      </c>
      <c r="B674" s="358" t="s">
        <v>2435</v>
      </c>
      <c r="C674" s="358" t="s">
        <v>2439</v>
      </c>
      <c r="D674" s="358"/>
      <c r="E674" s="358"/>
      <c r="F674" s="358"/>
      <c r="G674" s="358"/>
    </row>
    <row r="675" spans="1:7" ht="13.8" x14ac:dyDescent="0.3">
      <c r="A675" s="358" t="s">
        <v>522</v>
      </c>
      <c r="B675" s="358" t="s">
        <v>2435</v>
      </c>
      <c r="C675" s="358" t="s">
        <v>2439</v>
      </c>
      <c r="D675" s="358" t="s">
        <v>909</v>
      </c>
      <c r="E675" s="358"/>
      <c r="F675" s="358"/>
      <c r="G675" s="358"/>
    </row>
    <row r="676" spans="1:7" ht="13.8" x14ac:dyDescent="0.3">
      <c r="A676" s="358" t="s">
        <v>1394</v>
      </c>
      <c r="B676" s="358" t="s">
        <v>2435</v>
      </c>
      <c r="C676" s="358" t="s">
        <v>2439</v>
      </c>
      <c r="D676" s="358" t="s">
        <v>909</v>
      </c>
      <c r="E676" s="358" t="s">
        <v>474</v>
      </c>
      <c r="F676" s="358" t="s">
        <v>2323</v>
      </c>
      <c r="G676" s="358" t="s">
        <v>2345</v>
      </c>
    </row>
    <row r="677" spans="1:7" ht="13.8" x14ac:dyDescent="0.3">
      <c r="A677" s="358" t="s">
        <v>1395</v>
      </c>
      <c r="B677" s="358" t="s">
        <v>2435</v>
      </c>
      <c r="C677" s="358" t="s">
        <v>2439</v>
      </c>
      <c r="D677" s="358" t="s">
        <v>909</v>
      </c>
      <c r="E677" s="358" t="s">
        <v>2322</v>
      </c>
      <c r="F677" s="358" t="s">
        <v>2323</v>
      </c>
      <c r="G677" s="358" t="s">
        <v>2324</v>
      </c>
    </row>
    <row r="678" spans="1:7" ht="13.8" x14ac:dyDescent="0.3">
      <c r="A678" s="358" t="s">
        <v>1396</v>
      </c>
      <c r="B678" s="358" t="s">
        <v>2435</v>
      </c>
      <c r="C678" s="358" t="s">
        <v>2439</v>
      </c>
      <c r="D678" s="358" t="s">
        <v>909</v>
      </c>
      <c r="E678" s="358" t="s">
        <v>673</v>
      </c>
      <c r="F678" s="358" t="s">
        <v>2338</v>
      </c>
      <c r="G678" s="358" t="s">
        <v>2347</v>
      </c>
    </row>
    <row r="679" spans="1:7" ht="13.8" x14ac:dyDescent="0.3">
      <c r="A679" s="358" t="s">
        <v>1397</v>
      </c>
      <c r="B679" s="358" t="s">
        <v>2435</v>
      </c>
      <c r="C679" s="358" t="s">
        <v>2439</v>
      </c>
      <c r="D679" s="358" t="s">
        <v>909</v>
      </c>
      <c r="E679" s="358" t="s">
        <v>2336</v>
      </c>
      <c r="F679" s="358" t="s">
        <v>2309</v>
      </c>
      <c r="G679" s="358" t="s">
        <v>2346</v>
      </c>
    </row>
    <row r="680" spans="1:7" ht="13.8" x14ac:dyDescent="0.3">
      <c r="A680" s="358" t="s">
        <v>1398</v>
      </c>
      <c r="B680" s="358" t="s">
        <v>2435</v>
      </c>
      <c r="C680" s="358" t="s">
        <v>2439</v>
      </c>
      <c r="D680" s="358" t="s">
        <v>909</v>
      </c>
      <c r="E680" s="358" t="s">
        <v>2326</v>
      </c>
      <c r="F680" s="358" t="s">
        <v>2327</v>
      </c>
      <c r="G680" s="358" t="s">
        <v>2328</v>
      </c>
    </row>
    <row r="681" spans="1:7" ht="13.8" x14ac:dyDescent="0.3">
      <c r="A681" s="358" t="s">
        <v>1399</v>
      </c>
      <c r="B681" s="358" t="s">
        <v>2435</v>
      </c>
      <c r="C681" s="358" t="s">
        <v>2439</v>
      </c>
      <c r="D681" s="358" t="s">
        <v>909</v>
      </c>
      <c r="E681" s="358" t="s">
        <v>672</v>
      </c>
      <c r="F681" s="358" t="s">
        <v>2338</v>
      </c>
      <c r="G681" s="358" t="s">
        <v>2340</v>
      </c>
    </row>
    <row r="682" spans="1:7" ht="13.8" x14ac:dyDescent="0.3">
      <c r="A682" s="358" t="s">
        <v>1400</v>
      </c>
      <c r="B682" s="358" t="s">
        <v>2435</v>
      </c>
      <c r="C682" s="358" t="s">
        <v>2439</v>
      </c>
      <c r="D682" s="358" t="s">
        <v>909</v>
      </c>
      <c r="E682" s="358" t="s">
        <v>661</v>
      </c>
      <c r="F682" s="358" t="s">
        <v>2312</v>
      </c>
      <c r="G682" s="358" t="s">
        <v>2348</v>
      </c>
    </row>
    <row r="683" spans="1:7" ht="13.8" x14ac:dyDescent="0.3">
      <c r="A683" s="358" t="s">
        <v>1401</v>
      </c>
      <c r="B683" s="358" t="s">
        <v>2435</v>
      </c>
      <c r="C683" s="358" t="s">
        <v>2439</v>
      </c>
      <c r="D683" s="358" t="s">
        <v>909</v>
      </c>
      <c r="E683" s="358" t="s">
        <v>2334</v>
      </c>
      <c r="F683" s="358" t="s">
        <v>2323</v>
      </c>
      <c r="G683" s="358" t="s">
        <v>2335</v>
      </c>
    </row>
    <row r="684" spans="1:7" ht="13.8" x14ac:dyDescent="0.3">
      <c r="A684" s="358" t="s">
        <v>1402</v>
      </c>
      <c r="B684" s="358" t="s">
        <v>2435</v>
      </c>
      <c r="C684" s="358" t="s">
        <v>2439</v>
      </c>
      <c r="D684" s="358" t="s">
        <v>909</v>
      </c>
      <c r="E684" s="358" t="s">
        <v>2349</v>
      </c>
      <c r="F684" s="358" t="s">
        <v>2323</v>
      </c>
      <c r="G684" s="358" t="s">
        <v>2350</v>
      </c>
    </row>
    <row r="685" spans="1:7" ht="13.8" x14ac:dyDescent="0.3">
      <c r="A685" s="358" t="s">
        <v>540</v>
      </c>
      <c r="B685" s="358" t="s">
        <v>2435</v>
      </c>
      <c r="C685" s="358" t="s">
        <v>2446</v>
      </c>
      <c r="D685" s="358"/>
      <c r="E685" s="358"/>
      <c r="F685" s="358"/>
      <c r="G685" s="358"/>
    </row>
    <row r="686" spans="1:7" ht="13.8" x14ac:dyDescent="0.3">
      <c r="A686" s="358" t="s">
        <v>1464</v>
      </c>
      <c r="B686" s="358" t="s">
        <v>2435</v>
      </c>
      <c r="C686" s="358" t="s">
        <v>2446</v>
      </c>
      <c r="D686" s="358" t="s">
        <v>46</v>
      </c>
      <c r="E686" s="358"/>
      <c r="F686" s="358"/>
      <c r="G686" s="358"/>
    </row>
    <row r="687" spans="1:7" ht="13.8" x14ac:dyDescent="0.3">
      <c r="A687" s="358" t="s">
        <v>1465</v>
      </c>
      <c r="B687" s="358" t="s">
        <v>2435</v>
      </c>
      <c r="C687" s="358" t="s">
        <v>2446</v>
      </c>
      <c r="D687" s="358" t="s">
        <v>46</v>
      </c>
      <c r="E687" s="358" t="s">
        <v>2303</v>
      </c>
      <c r="F687" s="358" t="s">
        <v>2304</v>
      </c>
      <c r="G687" s="358" t="s">
        <v>2305</v>
      </c>
    </row>
    <row r="688" spans="1:7" ht="13.8" x14ac:dyDescent="0.3">
      <c r="A688" s="358" t="s">
        <v>542</v>
      </c>
      <c r="B688" s="358" t="s">
        <v>2435</v>
      </c>
      <c r="C688" s="358" t="s">
        <v>2446</v>
      </c>
      <c r="D688" s="358" t="s">
        <v>46</v>
      </c>
      <c r="E688" s="358"/>
      <c r="F688" s="358"/>
      <c r="G688" s="358"/>
    </row>
    <row r="689" spans="1:7" ht="13.8" x14ac:dyDescent="0.3">
      <c r="A689" s="358" t="s">
        <v>1466</v>
      </c>
      <c r="B689" s="358" t="s">
        <v>2435</v>
      </c>
      <c r="C689" s="358" t="s">
        <v>2446</v>
      </c>
      <c r="D689" s="358" t="s">
        <v>46</v>
      </c>
      <c r="E689" s="358" t="s">
        <v>2306</v>
      </c>
      <c r="F689" s="358" t="s">
        <v>2304</v>
      </c>
      <c r="G689" s="358" t="s">
        <v>2307</v>
      </c>
    </row>
    <row r="690" spans="1:7" ht="13.8" x14ac:dyDescent="0.3">
      <c r="A690" s="358" t="s">
        <v>1467</v>
      </c>
      <c r="B690" s="358" t="s">
        <v>2435</v>
      </c>
      <c r="C690" s="358" t="s">
        <v>2446</v>
      </c>
      <c r="D690" s="358" t="s">
        <v>46</v>
      </c>
      <c r="E690" s="358" t="s">
        <v>2341</v>
      </c>
      <c r="F690" s="358" t="s">
        <v>2342</v>
      </c>
      <c r="G690" s="358" t="s">
        <v>2343</v>
      </c>
    </row>
    <row r="691" spans="1:7" ht="13.8" x14ac:dyDescent="0.3">
      <c r="A691" s="358" t="s">
        <v>1468</v>
      </c>
      <c r="B691" s="358" t="s">
        <v>2435</v>
      </c>
      <c r="C691" s="358" t="s">
        <v>2446</v>
      </c>
      <c r="D691" s="358" t="s">
        <v>46</v>
      </c>
      <c r="E691" s="358" t="s">
        <v>812</v>
      </c>
      <c r="F691" s="358" t="s">
        <v>2362</v>
      </c>
      <c r="G691" s="358" t="s">
        <v>2363</v>
      </c>
    </row>
    <row r="692" spans="1:7" ht="13.8" x14ac:dyDescent="0.3">
      <c r="A692" s="358" t="s">
        <v>1469</v>
      </c>
      <c r="B692" s="358" t="s">
        <v>2435</v>
      </c>
      <c r="C692" s="358" t="s">
        <v>2446</v>
      </c>
      <c r="D692" s="358" t="s">
        <v>46</v>
      </c>
      <c r="E692" s="358" t="s">
        <v>2364</v>
      </c>
      <c r="F692" s="358" t="s">
        <v>2365</v>
      </c>
      <c r="G692" s="358" t="s">
        <v>2366</v>
      </c>
    </row>
    <row r="693" spans="1:7" ht="13.8" x14ac:dyDescent="0.3">
      <c r="A693" s="358" t="s">
        <v>543</v>
      </c>
      <c r="B693" s="358" t="s">
        <v>2435</v>
      </c>
      <c r="C693" s="358" t="s">
        <v>2446</v>
      </c>
      <c r="D693" s="358" t="s">
        <v>46</v>
      </c>
      <c r="E693" s="358"/>
      <c r="F693" s="358"/>
      <c r="G693" s="358"/>
    </row>
    <row r="694" spans="1:7" ht="13.8" x14ac:dyDescent="0.3">
      <c r="A694" s="358" t="s">
        <v>1470</v>
      </c>
      <c r="B694" s="358" t="s">
        <v>2435</v>
      </c>
      <c r="C694" s="358" t="s">
        <v>2446</v>
      </c>
      <c r="D694" s="358" t="s">
        <v>46</v>
      </c>
      <c r="E694" s="358" t="s">
        <v>2306</v>
      </c>
      <c r="F694" s="358" t="s">
        <v>2304</v>
      </c>
      <c r="G694" s="358" t="s">
        <v>2307</v>
      </c>
    </row>
    <row r="695" spans="1:7" ht="13.8" x14ac:dyDescent="0.3">
      <c r="A695" s="358" t="s">
        <v>1471</v>
      </c>
      <c r="B695" s="358" t="s">
        <v>2435</v>
      </c>
      <c r="C695" s="358" t="s">
        <v>2446</v>
      </c>
      <c r="D695" s="358" t="s">
        <v>46</v>
      </c>
      <c r="E695" s="358" t="s">
        <v>812</v>
      </c>
      <c r="F695" s="358" t="s">
        <v>2362</v>
      </c>
      <c r="G695" s="358" t="s">
        <v>2363</v>
      </c>
    </row>
    <row r="696" spans="1:7" ht="13.8" x14ac:dyDescent="0.3">
      <c r="A696" s="358" t="s">
        <v>1472</v>
      </c>
      <c r="B696" s="358" t="s">
        <v>2435</v>
      </c>
      <c r="C696" s="358" t="s">
        <v>2446</v>
      </c>
      <c r="D696" s="358" t="s">
        <v>46</v>
      </c>
      <c r="E696" s="358" t="s">
        <v>2367</v>
      </c>
      <c r="F696" s="358" t="s">
        <v>2368</v>
      </c>
      <c r="G696" s="358" t="s">
        <v>2369</v>
      </c>
    </row>
    <row r="697" spans="1:7" ht="13.8" x14ac:dyDescent="0.3">
      <c r="A697" s="358" t="s">
        <v>1452</v>
      </c>
      <c r="B697" s="358" t="s">
        <v>2435</v>
      </c>
      <c r="C697" s="358" t="s">
        <v>2446</v>
      </c>
      <c r="D697" s="358" t="s">
        <v>23</v>
      </c>
      <c r="E697" s="358"/>
      <c r="F697" s="358"/>
      <c r="G697" s="358"/>
    </row>
    <row r="698" spans="1:7" ht="13.8" x14ac:dyDescent="0.3">
      <c r="A698" s="358" t="s">
        <v>1453</v>
      </c>
      <c r="B698" s="358" t="s">
        <v>2435</v>
      </c>
      <c r="C698" s="358" t="s">
        <v>2446</v>
      </c>
      <c r="D698" s="358" t="s">
        <v>23</v>
      </c>
      <c r="E698" s="358" t="s">
        <v>2303</v>
      </c>
      <c r="F698" s="358" t="s">
        <v>2304</v>
      </c>
      <c r="G698" s="358" t="s">
        <v>2305</v>
      </c>
    </row>
    <row r="699" spans="1:7" ht="13.8" x14ac:dyDescent="0.3">
      <c r="A699" s="358" t="s">
        <v>544</v>
      </c>
      <c r="B699" s="358" t="s">
        <v>2435</v>
      </c>
      <c r="C699" s="358" t="s">
        <v>2446</v>
      </c>
      <c r="D699" s="358" t="s">
        <v>23</v>
      </c>
      <c r="E699" s="358"/>
      <c r="F699" s="358"/>
      <c r="G699" s="358"/>
    </row>
    <row r="700" spans="1:7" ht="13.8" x14ac:dyDescent="0.3">
      <c r="A700" s="358" t="s">
        <v>1454</v>
      </c>
      <c r="B700" s="358" t="s">
        <v>2435</v>
      </c>
      <c r="C700" s="358" t="s">
        <v>2446</v>
      </c>
      <c r="D700" s="358" t="s">
        <v>23</v>
      </c>
      <c r="E700" s="358" t="s">
        <v>2306</v>
      </c>
      <c r="F700" s="358" t="s">
        <v>2304</v>
      </c>
      <c r="G700" s="358" t="s">
        <v>2307</v>
      </c>
    </row>
    <row r="701" spans="1:7" ht="13.8" x14ac:dyDescent="0.3">
      <c r="A701" s="358" t="s">
        <v>1455</v>
      </c>
      <c r="B701" s="358" t="s">
        <v>2435</v>
      </c>
      <c r="C701" s="358" t="s">
        <v>2446</v>
      </c>
      <c r="D701" s="358" t="s">
        <v>23</v>
      </c>
      <c r="E701" s="358" t="s">
        <v>2336</v>
      </c>
      <c r="F701" s="358" t="s">
        <v>2309</v>
      </c>
      <c r="G701" s="358" t="s">
        <v>2337</v>
      </c>
    </row>
    <row r="702" spans="1:7" ht="13.8" x14ac:dyDescent="0.3">
      <c r="A702" s="358" t="s">
        <v>1456</v>
      </c>
      <c r="B702" s="358" t="s">
        <v>2435</v>
      </c>
      <c r="C702" s="358" t="s">
        <v>2446</v>
      </c>
      <c r="D702" s="358" t="s">
        <v>23</v>
      </c>
      <c r="E702" s="358" t="s">
        <v>2320</v>
      </c>
      <c r="F702" s="358" t="s">
        <v>2318</v>
      </c>
      <c r="G702" s="358" t="s">
        <v>2321</v>
      </c>
    </row>
    <row r="703" spans="1:7" ht="13.8" x14ac:dyDescent="0.3">
      <c r="A703" s="358" t="s">
        <v>1457</v>
      </c>
      <c r="B703" s="358" t="s">
        <v>2435</v>
      </c>
      <c r="C703" s="358" t="s">
        <v>2446</v>
      </c>
      <c r="D703" s="358" t="s">
        <v>23</v>
      </c>
      <c r="E703" s="358" t="s">
        <v>673</v>
      </c>
      <c r="F703" s="358" t="s">
        <v>2338</v>
      </c>
      <c r="G703" s="358" t="s">
        <v>2339</v>
      </c>
    </row>
    <row r="704" spans="1:7" ht="13.8" x14ac:dyDescent="0.3">
      <c r="A704" s="358" t="s">
        <v>1458</v>
      </c>
      <c r="B704" s="358" t="s">
        <v>2435</v>
      </c>
      <c r="C704" s="358" t="s">
        <v>2446</v>
      </c>
      <c r="D704" s="358" t="s">
        <v>23</v>
      </c>
      <c r="E704" s="358" t="s">
        <v>672</v>
      </c>
      <c r="F704" s="358" t="s">
        <v>2338</v>
      </c>
      <c r="G704" s="358" t="s">
        <v>2340</v>
      </c>
    </row>
    <row r="705" spans="1:7" ht="13.8" x14ac:dyDescent="0.3">
      <c r="A705" s="358" t="s">
        <v>545</v>
      </c>
      <c r="B705" s="358" t="s">
        <v>2435</v>
      </c>
      <c r="C705" s="358" t="s">
        <v>2446</v>
      </c>
      <c r="D705" s="358" t="s">
        <v>23</v>
      </c>
      <c r="E705" s="358"/>
      <c r="F705" s="358"/>
      <c r="G705" s="358"/>
    </row>
    <row r="706" spans="1:7" ht="13.8" x14ac:dyDescent="0.3">
      <c r="A706" s="358" t="s">
        <v>1459</v>
      </c>
      <c r="B706" s="358" t="s">
        <v>2435</v>
      </c>
      <c r="C706" s="358" t="s">
        <v>2446</v>
      </c>
      <c r="D706" s="358" t="s">
        <v>23</v>
      </c>
      <c r="E706" s="358" t="s">
        <v>2306</v>
      </c>
      <c r="F706" s="358" t="s">
        <v>2304</v>
      </c>
      <c r="G706" s="358" t="s">
        <v>2307</v>
      </c>
    </row>
    <row r="707" spans="1:7" ht="13.8" x14ac:dyDescent="0.3">
      <c r="A707" s="358" t="s">
        <v>1460</v>
      </c>
      <c r="B707" s="358" t="s">
        <v>2435</v>
      </c>
      <c r="C707" s="358" t="s">
        <v>2446</v>
      </c>
      <c r="D707" s="358" t="s">
        <v>23</v>
      </c>
      <c r="E707" s="358" t="s">
        <v>2322</v>
      </c>
      <c r="F707" s="358" t="s">
        <v>2323</v>
      </c>
      <c r="G707" s="358" t="s">
        <v>2324</v>
      </c>
    </row>
    <row r="708" spans="1:7" ht="13.8" x14ac:dyDescent="0.3">
      <c r="A708" s="358" t="s">
        <v>1461</v>
      </c>
      <c r="B708" s="358" t="s">
        <v>2435</v>
      </c>
      <c r="C708" s="358" t="s">
        <v>2446</v>
      </c>
      <c r="D708" s="358" t="s">
        <v>23</v>
      </c>
      <c r="E708" s="358" t="s">
        <v>2334</v>
      </c>
      <c r="F708" s="358" t="s">
        <v>2323</v>
      </c>
      <c r="G708" s="358" t="s">
        <v>2335</v>
      </c>
    </row>
    <row r="709" spans="1:7" ht="13.8" x14ac:dyDescent="0.3">
      <c r="A709" s="358" t="s">
        <v>1462</v>
      </c>
      <c r="B709" s="358" t="s">
        <v>2435</v>
      </c>
      <c r="C709" s="358" t="s">
        <v>2446</v>
      </c>
      <c r="D709" s="358" t="s">
        <v>23</v>
      </c>
      <c r="E709" s="358" t="s">
        <v>661</v>
      </c>
      <c r="F709" s="358" t="s">
        <v>2312</v>
      </c>
      <c r="G709" s="358" t="s">
        <v>2325</v>
      </c>
    </row>
    <row r="710" spans="1:7" ht="13.8" x14ac:dyDescent="0.3">
      <c r="A710" s="358" t="s">
        <v>1463</v>
      </c>
      <c r="B710" s="358" t="s">
        <v>2435</v>
      </c>
      <c r="C710" s="358" t="s">
        <v>2446</v>
      </c>
      <c r="D710" s="358" t="s">
        <v>23</v>
      </c>
      <c r="E710" s="358" t="s">
        <v>2326</v>
      </c>
      <c r="F710" s="358" t="s">
        <v>2327</v>
      </c>
      <c r="G710" s="358" t="s">
        <v>2328</v>
      </c>
    </row>
    <row r="711" spans="1:7" ht="13.8" x14ac:dyDescent="0.3">
      <c r="A711" s="358" t="s">
        <v>1439</v>
      </c>
      <c r="B711" s="358" t="s">
        <v>2435</v>
      </c>
      <c r="C711" s="358" t="s">
        <v>2446</v>
      </c>
      <c r="D711" s="358" t="s">
        <v>2302</v>
      </c>
      <c r="E711" s="358"/>
      <c r="F711" s="358"/>
      <c r="G711" s="358"/>
    </row>
    <row r="712" spans="1:7" ht="13.8" x14ac:dyDescent="0.3">
      <c r="A712" s="358" t="s">
        <v>1440</v>
      </c>
      <c r="B712" s="358" t="s">
        <v>2435</v>
      </c>
      <c r="C712" s="358" t="s">
        <v>2446</v>
      </c>
      <c r="D712" s="358" t="s">
        <v>2302</v>
      </c>
      <c r="E712" s="358" t="s">
        <v>2303</v>
      </c>
      <c r="F712" s="358" t="s">
        <v>2304</v>
      </c>
      <c r="G712" s="358" t="s">
        <v>2305</v>
      </c>
    </row>
    <row r="713" spans="1:7" ht="13.8" x14ac:dyDescent="0.3">
      <c r="A713" s="358" t="s">
        <v>546</v>
      </c>
      <c r="B713" s="358" t="s">
        <v>2435</v>
      </c>
      <c r="C713" s="358" t="s">
        <v>2446</v>
      </c>
      <c r="D713" s="358" t="s">
        <v>2302</v>
      </c>
      <c r="E713" s="358"/>
      <c r="F713" s="358"/>
      <c r="G713" s="358"/>
    </row>
    <row r="714" spans="1:7" ht="13.8" x14ac:dyDescent="0.3">
      <c r="A714" s="358" t="s">
        <v>1441</v>
      </c>
      <c r="B714" s="358" t="s">
        <v>2435</v>
      </c>
      <c r="C714" s="358" t="s">
        <v>2446</v>
      </c>
      <c r="D714" s="358" t="s">
        <v>2302</v>
      </c>
      <c r="E714" s="358" t="s">
        <v>2306</v>
      </c>
      <c r="F714" s="358" t="s">
        <v>2304</v>
      </c>
      <c r="G714" s="358" t="s">
        <v>2307</v>
      </c>
    </row>
    <row r="715" spans="1:7" ht="13.8" x14ac:dyDescent="0.3">
      <c r="A715" s="358" t="s">
        <v>1442</v>
      </c>
      <c r="B715" s="358" t="s">
        <v>2435</v>
      </c>
      <c r="C715" s="358" t="s">
        <v>2446</v>
      </c>
      <c r="D715" s="358" t="s">
        <v>2302</v>
      </c>
      <c r="E715" s="358" t="s">
        <v>2437</v>
      </c>
      <c r="F715" s="358" t="s">
        <v>2315</v>
      </c>
      <c r="G715" s="358" t="s">
        <v>2438</v>
      </c>
    </row>
    <row r="716" spans="1:7" ht="13.8" x14ac:dyDescent="0.3">
      <c r="A716" s="358" t="s">
        <v>1443</v>
      </c>
      <c r="B716" s="358" t="s">
        <v>2435</v>
      </c>
      <c r="C716" s="358" t="s">
        <v>2446</v>
      </c>
      <c r="D716" s="358" t="s">
        <v>2302</v>
      </c>
      <c r="E716" s="358" t="s">
        <v>2311</v>
      </c>
      <c r="F716" s="358" t="s">
        <v>2312</v>
      </c>
      <c r="G716" s="358" t="s">
        <v>2313</v>
      </c>
    </row>
    <row r="717" spans="1:7" ht="13.8" x14ac:dyDescent="0.3">
      <c r="A717" s="358" t="s">
        <v>1444</v>
      </c>
      <c r="B717" s="358" t="s">
        <v>2435</v>
      </c>
      <c r="C717" s="358" t="s">
        <v>2446</v>
      </c>
      <c r="D717" s="358" t="s">
        <v>2302</v>
      </c>
      <c r="E717" s="358" t="s">
        <v>2336</v>
      </c>
      <c r="F717" s="358" t="s">
        <v>2309</v>
      </c>
      <c r="G717" s="358" t="s">
        <v>2337</v>
      </c>
    </row>
    <row r="718" spans="1:7" ht="13.8" x14ac:dyDescent="0.3">
      <c r="A718" s="358" t="s">
        <v>1445</v>
      </c>
      <c r="B718" s="358" t="s">
        <v>2435</v>
      </c>
      <c r="C718" s="358" t="s">
        <v>2446</v>
      </c>
      <c r="D718" s="358" t="s">
        <v>2302</v>
      </c>
      <c r="E718" s="358" t="s">
        <v>2317</v>
      </c>
      <c r="F718" s="358" t="s">
        <v>2318</v>
      </c>
      <c r="G718" s="358" t="s">
        <v>2319</v>
      </c>
    </row>
    <row r="719" spans="1:7" ht="13.8" x14ac:dyDescent="0.3">
      <c r="A719" s="358" t="s">
        <v>1446</v>
      </c>
      <c r="B719" s="358" t="s">
        <v>2435</v>
      </c>
      <c r="C719" s="358" t="s">
        <v>2446</v>
      </c>
      <c r="D719" s="358" t="s">
        <v>2302</v>
      </c>
      <c r="E719" s="358" t="s">
        <v>2320</v>
      </c>
      <c r="F719" s="358" t="s">
        <v>2318</v>
      </c>
      <c r="G719" s="358" t="s">
        <v>2321</v>
      </c>
    </row>
    <row r="720" spans="1:7" ht="13.8" x14ac:dyDescent="0.3">
      <c r="A720" s="358" t="s">
        <v>547</v>
      </c>
      <c r="B720" s="358" t="s">
        <v>2435</v>
      </c>
      <c r="C720" s="358" t="s">
        <v>2446</v>
      </c>
      <c r="D720" s="358" t="s">
        <v>2302</v>
      </c>
      <c r="E720" s="358"/>
      <c r="F720" s="358"/>
      <c r="G720" s="358"/>
    </row>
    <row r="721" spans="1:7" ht="13.8" x14ac:dyDescent="0.3">
      <c r="A721" s="358" t="s">
        <v>1447</v>
      </c>
      <c r="B721" s="358" t="s">
        <v>2435</v>
      </c>
      <c r="C721" s="358" t="s">
        <v>2446</v>
      </c>
      <c r="D721" s="358" t="s">
        <v>2302</v>
      </c>
      <c r="E721" s="358" t="s">
        <v>2306</v>
      </c>
      <c r="F721" s="358" t="s">
        <v>2304</v>
      </c>
      <c r="G721" s="358" t="s">
        <v>2307</v>
      </c>
    </row>
    <row r="722" spans="1:7" ht="13.8" x14ac:dyDescent="0.3">
      <c r="A722" s="358" t="s">
        <v>1448</v>
      </c>
      <c r="B722" s="358" t="s">
        <v>2435</v>
      </c>
      <c r="C722" s="358" t="s">
        <v>2446</v>
      </c>
      <c r="D722" s="358" t="s">
        <v>2302</v>
      </c>
      <c r="E722" s="358" t="s">
        <v>2322</v>
      </c>
      <c r="F722" s="358" t="s">
        <v>2323</v>
      </c>
      <c r="G722" s="358" t="s">
        <v>2324</v>
      </c>
    </row>
    <row r="723" spans="1:7" ht="13.8" x14ac:dyDescent="0.3">
      <c r="A723" s="358" t="s">
        <v>1449</v>
      </c>
      <c r="B723" s="358" t="s">
        <v>2435</v>
      </c>
      <c r="C723" s="358" t="s">
        <v>2446</v>
      </c>
      <c r="D723" s="358" t="s">
        <v>2302</v>
      </c>
      <c r="E723" s="358" t="s">
        <v>661</v>
      </c>
      <c r="F723" s="358" t="s">
        <v>2312</v>
      </c>
      <c r="G723" s="358" t="s">
        <v>2325</v>
      </c>
    </row>
    <row r="724" spans="1:7" ht="13.8" x14ac:dyDescent="0.3">
      <c r="A724" s="358" t="s">
        <v>1450</v>
      </c>
      <c r="B724" s="358" t="s">
        <v>2435</v>
      </c>
      <c r="C724" s="358" t="s">
        <v>2446</v>
      </c>
      <c r="D724" s="358" t="s">
        <v>2302</v>
      </c>
      <c r="E724" s="358" t="s">
        <v>2326</v>
      </c>
      <c r="F724" s="358" t="s">
        <v>2327</v>
      </c>
      <c r="G724" s="358" t="s">
        <v>2328</v>
      </c>
    </row>
    <row r="725" spans="1:7" ht="13.8" x14ac:dyDescent="0.3">
      <c r="A725" s="358" t="s">
        <v>1451</v>
      </c>
      <c r="B725" s="358" t="s">
        <v>2435</v>
      </c>
      <c r="C725" s="358" t="s">
        <v>2446</v>
      </c>
      <c r="D725" s="358" t="s">
        <v>2302</v>
      </c>
      <c r="E725" s="358" t="s">
        <v>2331</v>
      </c>
      <c r="F725" s="358" t="s">
        <v>2332</v>
      </c>
      <c r="G725" s="358" t="s">
        <v>2333</v>
      </c>
    </row>
    <row r="726" spans="1:7" ht="13.8" x14ac:dyDescent="0.3">
      <c r="A726" s="358" t="s">
        <v>548</v>
      </c>
      <c r="B726" s="358" t="s">
        <v>2435</v>
      </c>
      <c r="C726" s="358" t="s">
        <v>2447</v>
      </c>
      <c r="D726" s="358"/>
      <c r="E726" s="358"/>
      <c r="F726" s="358"/>
      <c r="G726" s="358"/>
    </row>
    <row r="727" spans="1:7" ht="13.8" x14ac:dyDescent="0.3">
      <c r="A727" s="358" t="s">
        <v>549</v>
      </c>
      <c r="B727" s="358" t="s">
        <v>2435</v>
      </c>
      <c r="C727" s="358" t="s">
        <v>2447</v>
      </c>
      <c r="D727" s="358" t="s">
        <v>909</v>
      </c>
      <c r="E727" s="358"/>
      <c r="F727" s="358"/>
      <c r="G727" s="358"/>
    </row>
    <row r="728" spans="1:7" ht="13.8" x14ac:dyDescent="0.3">
      <c r="A728" s="358" t="s">
        <v>1473</v>
      </c>
      <c r="B728" s="358" t="s">
        <v>2435</v>
      </c>
      <c r="C728" s="358" t="s">
        <v>2447</v>
      </c>
      <c r="D728" s="358" t="s">
        <v>909</v>
      </c>
      <c r="E728" s="358" t="s">
        <v>474</v>
      </c>
      <c r="F728" s="358" t="s">
        <v>2323</v>
      </c>
      <c r="G728" s="358" t="s">
        <v>2345</v>
      </c>
    </row>
    <row r="729" spans="1:7" ht="13.8" x14ac:dyDescent="0.3">
      <c r="A729" s="358" t="s">
        <v>1474</v>
      </c>
      <c r="B729" s="358" t="s">
        <v>2435</v>
      </c>
      <c r="C729" s="358" t="s">
        <v>2447</v>
      </c>
      <c r="D729" s="358" t="s">
        <v>909</v>
      </c>
      <c r="E729" s="358" t="s">
        <v>2322</v>
      </c>
      <c r="F729" s="358" t="s">
        <v>2323</v>
      </c>
      <c r="G729" s="358" t="s">
        <v>2324</v>
      </c>
    </row>
    <row r="730" spans="1:7" ht="13.8" x14ac:dyDescent="0.3">
      <c r="A730" s="358" t="s">
        <v>1475</v>
      </c>
      <c r="B730" s="358" t="s">
        <v>2435</v>
      </c>
      <c r="C730" s="358" t="s">
        <v>2447</v>
      </c>
      <c r="D730" s="358" t="s">
        <v>909</v>
      </c>
      <c r="E730" s="358" t="s">
        <v>673</v>
      </c>
      <c r="F730" s="358" t="s">
        <v>2338</v>
      </c>
      <c r="G730" s="358" t="s">
        <v>2347</v>
      </c>
    </row>
    <row r="731" spans="1:7" ht="13.8" x14ac:dyDescent="0.3">
      <c r="A731" s="358" t="s">
        <v>1476</v>
      </c>
      <c r="B731" s="358" t="s">
        <v>2435</v>
      </c>
      <c r="C731" s="358" t="s">
        <v>2447</v>
      </c>
      <c r="D731" s="358" t="s">
        <v>909</v>
      </c>
      <c r="E731" s="358" t="s">
        <v>2336</v>
      </c>
      <c r="F731" s="358" t="s">
        <v>2309</v>
      </c>
      <c r="G731" s="358" t="s">
        <v>2346</v>
      </c>
    </row>
    <row r="732" spans="1:7" ht="13.8" x14ac:dyDescent="0.3">
      <c r="A732" s="358" t="s">
        <v>1477</v>
      </c>
      <c r="B732" s="358" t="s">
        <v>2435</v>
      </c>
      <c r="C732" s="358" t="s">
        <v>2447</v>
      </c>
      <c r="D732" s="358" t="s">
        <v>909</v>
      </c>
      <c r="E732" s="358" t="s">
        <v>2326</v>
      </c>
      <c r="F732" s="358" t="s">
        <v>2327</v>
      </c>
      <c r="G732" s="358" t="s">
        <v>2328</v>
      </c>
    </row>
    <row r="733" spans="1:7" ht="13.8" x14ac:dyDescent="0.3">
      <c r="A733" s="358" t="s">
        <v>1478</v>
      </c>
      <c r="B733" s="358" t="s">
        <v>2435</v>
      </c>
      <c r="C733" s="358" t="s">
        <v>2447</v>
      </c>
      <c r="D733" s="358" t="s">
        <v>909</v>
      </c>
      <c r="E733" s="358" t="s">
        <v>672</v>
      </c>
      <c r="F733" s="358" t="s">
        <v>2338</v>
      </c>
      <c r="G733" s="358" t="s">
        <v>2340</v>
      </c>
    </row>
    <row r="734" spans="1:7" ht="13.8" x14ac:dyDescent="0.3">
      <c r="A734" s="358" t="s">
        <v>1479</v>
      </c>
      <c r="B734" s="358" t="s">
        <v>2435</v>
      </c>
      <c r="C734" s="358" t="s">
        <v>2447</v>
      </c>
      <c r="D734" s="358" t="s">
        <v>909</v>
      </c>
      <c r="E734" s="358" t="s">
        <v>661</v>
      </c>
      <c r="F734" s="358" t="s">
        <v>2312</v>
      </c>
      <c r="G734" s="358" t="s">
        <v>2348</v>
      </c>
    </row>
    <row r="735" spans="1:7" ht="13.8" x14ac:dyDescent="0.3">
      <c r="A735" s="358" t="s">
        <v>1480</v>
      </c>
      <c r="B735" s="358" t="s">
        <v>2435</v>
      </c>
      <c r="C735" s="358" t="s">
        <v>2447</v>
      </c>
      <c r="D735" s="358" t="s">
        <v>909</v>
      </c>
      <c r="E735" s="358" t="s">
        <v>2334</v>
      </c>
      <c r="F735" s="358" t="s">
        <v>2323</v>
      </c>
      <c r="G735" s="358" t="s">
        <v>2335</v>
      </c>
    </row>
    <row r="736" spans="1:7" ht="13.8" x14ac:dyDescent="0.3">
      <c r="A736" s="358" t="s">
        <v>1481</v>
      </c>
      <c r="B736" s="358" t="s">
        <v>2435</v>
      </c>
      <c r="C736" s="358" t="s">
        <v>2447</v>
      </c>
      <c r="D736" s="358" t="s">
        <v>909</v>
      </c>
      <c r="E736" s="358" t="s">
        <v>2349</v>
      </c>
      <c r="F736" s="358" t="s">
        <v>2323</v>
      </c>
      <c r="G736" s="358" t="s">
        <v>2350</v>
      </c>
    </row>
    <row r="737" spans="1:7" ht="13.8" x14ac:dyDescent="0.3">
      <c r="A737" s="358" t="s">
        <v>554</v>
      </c>
      <c r="B737" s="358" t="s">
        <v>2435</v>
      </c>
      <c r="C737" s="358" t="s">
        <v>2449</v>
      </c>
      <c r="D737" s="358"/>
      <c r="E737" s="358"/>
      <c r="F737" s="358"/>
      <c r="G737" s="358"/>
    </row>
    <row r="738" spans="1:7" ht="13.8" x14ac:dyDescent="0.3">
      <c r="A738" s="358" t="s">
        <v>1516</v>
      </c>
      <c r="B738" s="358" t="s">
        <v>2435</v>
      </c>
      <c r="C738" s="358" t="s">
        <v>2449</v>
      </c>
      <c r="D738" s="358" t="s">
        <v>46</v>
      </c>
      <c r="E738" s="358"/>
      <c r="F738" s="358"/>
      <c r="G738" s="358"/>
    </row>
    <row r="739" spans="1:7" ht="13.8" x14ac:dyDescent="0.3">
      <c r="A739" s="358" t="s">
        <v>1517</v>
      </c>
      <c r="B739" s="358" t="s">
        <v>2435</v>
      </c>
      <c r="C739" s="358" t="s">
        <v>2449</v>
      </c>
      <c r="D739" s="358" t="s">
        <v>46</v>
      </c>
      <c r="E739" s="358" t="s">
        <v>2303</v>
      </c>
      <c r="F739" s="358" t="s">
        <v>2304</v>
      </c>
      <c r="G739" s="358" t="s">
        <v>2305</v>
      </c>
    </row>
    <row r="740" spans="1:7" ht="13.8" x14ac:dyDescent="0.3">
      <c r="A740" s="358" t="s">
        <v>555</v>
      </c>
      <c r="B740" s="358" t="s">
        <v>2435</v>
      </c>
      <c r="C740" s="358" t="s">
        <v>2449</v>
      </c>
      <c r="D740" s="358" t="s">
        <v>46</v>
      </c>
      <c r="E740" s="358"/>
      <c r="F740" s="358"/>
      <c r="G740" s="358"/>
    </row>
    <row r="741" spans="1:7" ht="13.8" x14ac:dyDescent="0.3">
      <c r="A741" s="358" t="s">
        <v>1518</v>
      </c>
      <c r="B741" s="358" t="s">
        <v>2435</v>
      </c>
      <c r="C741" s="358" t="s">
        <v>2449</v>
      </c>
      <c r="D741" s="358" t="s">
        <v>46</v>
      </c>
      <c r="E741" s="358" t="s">
        <v>2306</v>
      </c>
      <c r="F741" s="358" t="s">
        <v>2304</v>
      </c>
      <c r="G741" s="358" t="s">
        <v>2307</v>
      </c>
    </row>
    <row r="742" spans="1:7" ht="13.8" x14ac:dyDescent="0.3">
      <c r="A742" s="358" t="s">
        <v>1519</v>
      </c>
      <c r="B742" s="358" t="s">
        <v>2435</v>
      </c>
      <c r="C742" s="358" t="s">
        <v>2449</v>
      </c>
      <c r="D742" s="358" t="s">
        <v>46</v>
      </c>
      <c r="E742" s="358" t="s">
        <v>2341</v>
      </c>
      <c r="F742" s="358" t="s">
        <v>2342</v>
      </c>
      <c r="G742" s="358" t="s">
        <v>2343</v>
      </c>
    </row>
    <row r="743" spans="1:7" ht="13.8" x14ac:dyDescent="0.3">
      <c r="A743" s="358" t="s">
        <v>1520</v>
      </c>
      <c r="B743" s="358" t="s">
        <v>2435</v>
      </c>
      <c r="C743" s="358" t="s">
        <v>2449</v>
      </c>
      <c r="D743" s="358" t="s">
        <v>46</v>
      </c>
      <c r="E743" s="358" t="s">
        <v>812</v>
      </c>
      <c r="F743" s="358" t="s">
        <v>2362</v>
      </c>
      <c r="G743" s="358" t="s">
        <v>2363</v>
      </c>
    </row>
    <row r="744" spans="1:7" ht="13.8" x14ac:dyDescent="0.3">
      <c r="A744" s="358" t="s">
        <v>1521</v>
      </c>
      <c r="B744" s="358" t="s">
        <v>2435</v>
      </c>
      <c r="C744" s="358" t="s">
        <v>2449</v>
      </c>
      <c r="D744" s="358" t="s">
        <v>46</v>
      </c>
      <c r="E744" s="358" t="s">
        <v>2364</v>
      </c>
      <c r="F744" s="358" t="s">
        <v>2365</v>
      </c>
      <c r="G744" s="358" t="s">
        <v>2366</v>
      </c>
    </row>
    <row r="745" spans="1:7" ht="13.8" x14ac:dyDescent="0.3">
      <c r="A745" s="358" t="s">
        <v>556</v>
      </c>
      <c r="B745" s="358" t="s">
        <v>2435</v>
      </c>
      <c r="C745" s="358" t="s">
        <v>2449</v>
      </c>
      <c r="D745" s="358" t="s">
        <v>46</v>
      </c>
      <c r="E745" s="358"/>
      <c r="F745" s="358"/>
      <c r="G745" s="358"/>
    </row>
    <row r="746" spans="1:7" ht="13.8" x14ac:dyDescent="0.3">
      <c r="A746" s="358" t="s">
        <v>1522</v>
      </c>
      <c r="B746" s="358" t="s">
        <v>2435</v>
      </c>
      <c r="C746" s="358" t="s">
        <v>2449</v>
      </c>
      <c r="D746" s="358" t="s">
        <v>46</v>
      </c>
      <c r="E746" s="358" t="s">
        <v>2306</v>
      </c>
      <c r="F746" s="358" t="s">
        <v>2304</v>
      </c>
      <c r="G746" s="358" t="s">
        <v>2307</v>
      </c>
    </row>
    <row r="747" spans="1:7" ht="13.8" x14ac:dyDescent="0.3">
      <c r="A747" s="358" t="s">
        <v>1523</v>
      </c>
      <c r="B747" s="358" t="s">
        <v>2435</v>
      </c>
      <c r="C747" s="358" t="s">
        <v>2449</v>
      </c>
      <c r="D747" s="358" t="s">
        <v>46</v>
      </c>
      <c r="E747" s="358" t="s">
        <v>812</v>
      </c>
      <c r="F747" s="358" t="s">
        <v>2362</v>
      </c>
      <c r="G747" s="358" t="s">
        <v>2363</v>
      </c>
    </row>
    <row r="748" spans="1:7" ht="13.8" x14ac:dyDescent="0.3">
      <c r="A748" s="358" t="s">
        <v>1524</v>
      </c>
      <c r="B748" s="358" t="s">
        <v>2435</v>
      </c>
      <c r="C748" s="358" t="s">
        <v>2449</v>
      </c>
      <c r="D748" s="358" t="s">
        <v>46</v>
      </c>
      <c r="E748" s="358" t="s">
        <v>2367</v>
      </c>
      <c r="F748" s="358" t="s">
        <v>2368</v>
      </c>
      <c r="G748" s="358" t="s">
        <v>2369</v>
      </c>
    </row>
    <row r="749" spans="1:7" ht="13.8" x14ac:dyDescent="0.3">
      <c r="A749" s="358" t="s">
        <v>1504</v>
      </c>
      <c r="B749" s="358" t="s">
        <v>2435</v>
      </c>
      <c r="C749" s="358" t="s">
        <v>2449</v>
      </c>
      <c r="D749" s="358" t="s">
        <v>23</v>
      </c>
      <c r="E749" s="358"/>
      <c r="F749" s="358"/>
      <c r="G749" s="358"/>
    </row>
    <row r="750" spans="1:7" ht="13.8" x14ac:dyDescent="0.3">
      <c r="A750" s="358" t="s">
        <v>1505</v>
      </c>
      <c r="B750" s="358" t="s">
        <v>2435</v>
      </c>
      <c r="C750" s="358" t="s">
        <v>2449</v>
      </c>
      <c r="D750" s="358" t="s">
        <v>23</v>
      </c>
      <c r="E750" s="358" t="s">
        <v>2303</v>
      </c>
      <c r="F750" s="358" t="s">
        <v>2304</v>
      </c>
      <c r="G750" s="358" t="s">
        <v>2305</v>
      </c>
    </row>
    <row r="751" spans="1:7" ht="13.8" x14ac:dyDescent="0.3">
      <c r="A751" s="358" t="s">
        <v>557</v>
      </c>
      <c r="B751" s="358" t="s">
        <v>2435</v>
      </c>
      <c r="C751" s="358" t="s">
        <v>2449</v>
      </c>
      <c r="D751" s="358" t="s">
        <v>23</v>
      </c>
      <c r="E751" s="358"/>
      <c r="F751" s="358"/>
      <c r="G751" s="358"/>
    </row>
    <row r="752" spans="1:7" ht="13.8" x14ac:dyDescent="0.3">
      <c r="A752" s="358" t="s">
        <v>1506</v>
      </c>
      <c r="B752" s="358" t="s">
        <v>2435</v>
      </c>
      <c r="C752" s="358" t="s">
        <v>2449</v>
      </c>
      <c r="D752" s="358" t="s">
        <v>23</v>
      </c>
      <c r="E752" s="358" t="s">
        <v>2306</v>
      </c>
      <c r="F752" s="358" t="s">
        <v>2304</v>
      </c>
      <c r="G752" s="358" t="s">
        <v>2307</v>
      </c>
    </row>
    <row r="753" spans="1:7" ht="13.8" x14ac:dyDescent="0.3">
      <c r="A753" s="358" t="s">
        <v>1507</v>
      </c>
      <c r="B753" s="358" t="s">
        <v>2435</v>
      </c>
      <c r="C753" s="358" t="s">
        <v>2449</v>
      </c>
      <c r="D753" s="358" t="s">
        <v>23</v>
      </c>
      <c r="E753" s="358" t="s">
        <v>2336</v>
      </c>
      <c r="F753" s="358" t="s">
        <v>2309</v>
      </c>
      <c r="G753" s="358" t="s">
        <v>2337</v>
      </c>
    </row>
    <row r="754" spans="1:7" ht="13.8" x14ac:dyDescent="0.3">
      <c r="A754" s="358" t="s">
        <v>1508</v>
      </c>
      <c r="B754" s="358" t="s">
        <v>2435</v>
      </c>
      <c r="C754" s="358" t="s">
        <v>2449</v>
      </c>
      <c r="D754" s="358" t="s">
        <v>23</v>
      </c>
      <c r="E754" s="358" t="s">
        <v>2320</v>
      </c>
      <c r="F754" s="358" t="s">
        <v>2318</v>
      </c>
      <c r="G754" s="358" t="s">
        <v>2321</v>
      </c>
    </row>
    <row r="755" spans="1:7" ht="13.8" x14ac:dyDescent="0.3">
      <c r="A755" s="358" t="s">
        <v>1509</v>
      </c>
      <c r="B755" s="358" t="s">
        <v>2435</v>
      </c>
      <c r="C755" s="358" t="s">
        <v>2449</v>
      </c>
      <c r="D755" s="358" t="s">
        <v>23</v>
      </c>
      <c r="E755" s="358" t="s">
        <v>673</v>
      </c>
      <c r="F755" s="358" t="s">
        <v>2338</v>
      </c>
      <c r="G755" s="358" t="s">
        <v>2339</v>
      </c>
    </row>
    <row r="756" spans="1:7" ht="13.8" x14ac:dyDescent="0.3">
      <c r="A756" s="358" t="s">
        <v>1510</v>
      </c>
      <c r="B756" s="358" t="s">
        <v>2435</v>
      </c>
      <c r="C756" s="358" t="s">
        <v>2449</v>
      </c>
      <c r="D756" s="358" t="s">
        <v>23</v>
      </c>
      <c r="E756" s="358" t="s">
        <v>672</v>
      </c>
      <c r="F756" s="358" t="s">
        <v>2338</v>
      </c>
      <c r="G756" s="358" t="s">
        <v>2340</v>
      </c>
    </row>
    <row r="757" spans="1:7" ht="13.8" x14ac:dyDescent="0.3">
      <c r="A757" s="358" t="s">
        <v>558</v>
      </c>
      <c r="B757" s="358" t="s">
        <v>2435</v>
      </c>
      <c r="C757" s="358" t="s">
        <v>2449</v>
      </c>
      <c r="D757" s="358" t="s">
        <v>23</v>
      </c>
      <c r="E757" s="358"/>
      <c r="F757" s="358"/>
      <c r="G757" s="358"/>
    </row>
    <row r="758" spans="1:7" ht="13.8" x14ac:dyDescent="0.3">
      <c r="A758" s="358" t="s">
        <v>1511</v>
      </c>
      <c r="B758" s="358" t="s">
        <v>2435</v>
      </c>
      <c r="C758" s="358" t="s">
        <v>2449</v>
      </c>
      <c r="D758" s="358" t="s">
        <v>23</v>
      </c>
      <c r="E758" s="358" t="s">
        <v>2306</v>
      </c>
      <c r="F758" s="358" t="s">
        <v>2304</v>
      </c>
      <c r="G758" s="358" t="s">
        <v>2307</v>
      </c>
    </row>
    <row r="759" spans="1:7" ht="13.8" x14ac:dyDescent="0.3">
      <c r="A759" s="358" t="s">
        <v>1512</v>
      </c>
      <c r="B759" s="358" t="s">
        <v>2435</v>
      </c>
      <c r="C759" s="358" t="s">
        <v>2449</v>
      </c>
      <c r="D759" s="358" t="s">
        <v>23</v>
      </c>
      <c r="E759" s="358" t="s">
        <v>2322</v>
      </c>
      <c r="F759" s="358" t="s">
        <v>2323</v>
      </c>
      <c r="G759" s="358" t="s">
        <v>2324</v>
      </c>
    </row>
    <row r="760" spans="1:7" ht="13.8" x14ac:dyDescent="0.3">
      <c r="A760" s="358" t="s">
        <v>1513</v>
      </c>
      <c r="B760" s="358" t="s">
        <v>2435</v>
      </c>
      <c r="C760" s="358" t="s">
        <v>2449</v>
      </c>
      <c r="D760" s="358" t="s">
        <v>23</v>
      </c>
      <c r="E760" s="358" t="s">
        <v>2334</v>
      </c>
      <c r="F760" s="358" t="s">
        <v>2323</v>
      </c>
      <c r="G760" s="358" t="s">
        <v>2335</v>
      </c>
    </row>
    <row r="761" spans="1:7" ht="13.8" x14ac:dyDescent="0.3">
      <c r="A761" s="358" t="s">
        <v>1514</v>
      </c>
      <c r="B761" s="358" t="s">
        <v>2435</v>
      </c>
      <c r="C761" s="358" t="s">
        <v>2449</v>
      </c>
      <c r="D761" s="358" t="s">
        <v>23</v>
      </c>
      <c r="E761" s="358" t="s">
        <v>661</v>
      </c>
      <c r="F761" s="358" t="s">
        <v>2312</v>
      </c>
      <c r="G761" s="358" t="s">
        <v>2325</v>
      </c>
    </row>
    <row r="762" spans="1:7" ht="13.8" x14ac:dyDescent="0.3">
      <c r="A762" s="358" t="s">
        <v>1515</v>
      </c>
      <c r="B762" s="358" t="s">
        <v>2435</v>
      </c>
      <c r="C762" s="358" t="s">
        <v>2449</v>
      </c>
      <c r="D762" s="358" t="s">
        <v>23</v>
      </c>
      <c r="E762" s="358" t="s">
        <v>2326</v>
      </c>
      <c r="F762" s="358" t="s">
        <v>2327</v>
      </c>
      <c r="G762" s="358" t="s">
        <v>2328</v>
      </c>
    </row>
    <row r="763" spans="1:7" ht="13.8" x14ac:dyDescent="0.3">
      <c r="A763" s="358" t="s">
        <v>1491</v>
      </c>
      <c r="B763" s="358" t="s">
        <v>2435</v>
      </c>
      <c r="C763" s="358" t="s">
        <v>2449</v>
      </c>
      <c r="D763" s="358" t="s">
        <v>2302</v>
      </c>
      <c r="E763" s="358"/>
      <c r="F763" s="358"/>
      <c r="G763" s="358"/>
    </row>
    <row r="764" spans="1:7" ht="13.8" x14ac:dyDescent="0.3">
      <c r="A764" s="358" t="s">
        <v>1492</v>
      </c>
      <c r="B764" s="358" t="s">
        <v>2435</v>
      </c>
      <c r="C764" s="358" t="s">
        <v>2449</v>
      </c>
      <c r="D764" s="358" t="s">
        <v>2302</v>
      </c>
      <c r="E764" s="358" t="s">
        <v>2303</v>
      </c>
      <c r="F764" s="358" t="s">
        <v>2304</v>
      </c>
      <c r="G764" s="358" t="s">
        <v>2305</v>
      </c>
    </row>
    <row r="765" spans="1:7" ht="13.8" x14ac:dyDescent="0.3">
      <c r="A765" s="358" t="s">
        <v>559</v>
      </c>
      <c r="B765" s="358" t="s">
        <v>2435</v>
      </c>
      <c r="C765" s="358" t="s">
        <v>2449</v>
      </c>
      <c r="D765" s="358" t="s">
        <v>2302</v>
      </c>
      <c r="E765" s="358"/>
      <c r="F765" s="358"/>
      <c r="G765" s="358"/>
    </row>
    <row r="766" spans="1:7" ht="13.8" x14ac:dyDescent="0.3">
      <c r="A766" s="358" t="s">
        <v>1493</v>
      </c>
      <c r="B766" s="358" t="s">
        <v>2435</v>
      </c>
      <c r="C766" s="358" t="s">
        <v>2449</v>
      </c>
      <c r="D766" s="358" t="s">
        <v>2302</v>
      </c>
      <c r="E766" s="358" t="s">
        <v>2306</v>
      </c>
      <c r="F766" s="358" t="s">
        <v>2304</v>
      </c>
      <c r="G766" s="358" t="s">
        <v>2307</v>
      </c>
    </row>
    <row r="767" spans="1:7" ht="13.8" x14ac:dyDescent="0.3">
      <c r="A767" s="358" t="s">
        <v>1494</v>
      </c>
      <c r="B767" s="358" t="s">
        <v>2435</v>
      </c>
      <c r="C767" s="358" t="s">
        <v>2449</v>
      </c>
      <c r="D767" s="358" t="s">
        <v>2302</v>
      </c>
      <c r="E767" s="358" t="s">
        <v>2378</v>
      </c>
      <c r="F767" s="358" t="s">
        <v>2315</v>
      </c>
      <c r="G767" s="358" t="s">
        <v>2434</v>
      </c>
    </row>
    <row r="768" spans="1:7" ht="13.8" x14ac:dyDescent="0.3">
      <c r="A768" s="358" t="s">
        <v>1495</v>
      </c>
      <c r="B768" s="358" t="s">
        <v>2435</v>
      </c>
      <c r="C768" s="358" t="s">
        <v>2449</v>
      </c>
      <c r="D768" s="358" t="s">
        <v>2302</v>
      </c>
      <c r="E768" s="358" t="s">
        <v>2311</v>
      </c>
      <c r="F768" s="358" t="s">
        <v>2312</v>
      </c>
      <c r="G768" s="358" t="s">
        <v>2313</v>
      </c>
    </row>
    <row r="769" spans="1:7" ht="13.8" x14ac:dyDescent="0.3">
      <c r="A769" s="358" t="s">
        <v>1496</v>
      </c>
      <c r="B769" s="358" t="s">
        <v>2435</v>
      </c>
      <c r="C769" s="358" t="s">
        <v>2449</v>
      </c>
      <c r="D769" s="358" t="s">
        <v>2302</v>
      </c>
      <c r="E769" s="358" t="s">
        <v>2336</v>
      </c>
      <c r="F769" s="358" t="s">
        <v>2309</v>
      </c>
      <c r="G769" s="358" t="s">
        <v>2450</v>
      </c>
    </row>
    <row r="770" spans="1:7" ht="13.8" x14ac:dyDescent="0.3">
      <c r="A770" s="358" t="s">
        <v>1497</v>
      </c>
      <c r="B770" s="358" t="s">
        <v>2435</v>
      </c>
      <c r="C770" s="358" t="s">
        <v>2449</v>
      </c>
      <c r="D770" s="358" t="s">
        <v>2302</v>
      </c>
      <c r="E770" s="358" t="s">
        <v>2317</v>
      </c>
      <c r="F770" s="358" t="s">
        <v>2318</v>
      </c>
      <c r="G770" s="358" t="s">
        <v>2319</v>
      </c>
    </row>
    <row r="771" spans="1:7" ht="13.8" x14ac:dyDescent="0.3">
      <c r="A771" s="358" t="s">
        <v>1498</v>
      </c>
      <c r="B771" s="358" t="s">
        <v>2435</v>
      </c>
      <c r="C771" s="358" t="s">
        <v>2449</v>
      </c>
      <c r="D771" s="358" t="s">
        <v>2302</v>
      </c>
      <c r="E771" s="358" t="s">
        <v>2320</v>
      </c>
      <c r="F771" s="358" t="s">
        <v>2318</v>
      </c>
      <c r="G771" s="358" t="s">
        <v>2321</v>
      </c>
    </row>
    <row r="772" spans="1:7" ht="13.8" x14ac:dyDescent="0.3">
      <c r="A772" s="358" t="s">
        <v>560</v>
      </c>
      <c r="B772" s="358" t="s">
        <v>2435</v>
      </c>
      <c r="C772" s="358" t="s">
        <v>2449</v>
      </c>
      <c r="D772" s="358" t="s">
        <v>2302</v>
      </c>
      <c r="E772" s="358"/>
      <c r="F772" s="358"/>
      <c r="G772" s="358"/>
    </row>
    <row r="773" spans="1:7" ht="13.8" x14ac:dyDescent="0.3">
      <c r="A773" s="358" t="s">
        <v>1499</v>
      </c>
      <c r="B773" s="358" t="s">
        <v>2435</v>
      </c>
      <c r="C773" s="358" t="s">
        <v>2449</v>
      </c>
      <c r="D773" s="358" t="s">
        <v>2302</v>
      </c>
      <c r="E773" s="358" t="s">
        <v>2306</v>
      </c>
      <c r="F773" s="358" t="s">
        <v>2304</v>
      </c>
      <c r="G773" s="358" t="s">
        <v>2307</v>
      </c>
    </row>
    <row r="774" spans="1:7" ht="13.8" x14ac:dyDescent="0.3">
      <c r="A774" s="358" t="s">
        <v>1500</v>
      </c>
      <c r="B774" s="358" t="s">
        <v>2435</v>
      </c>
      <c r="C774" s="358" t="s">
        <v>2449</v>
      </c>
      <c r="D774" s="358" t="s">
        <v>2302</v>
      </c>
      <c r="E774" s="358" t="s">
        <v>2322</v>
      </c>
      <c r="F774" s="358" t="s">
        <v>2323</v>
      </c>
      <c r="G774" s="358" t="s">
        <v>2324</v>
      </c>
    </row>
    <row r="775" spans="1:7" ht="13.8" x14ac:dyDescent="0.3">
      <c r="A775" s="358" t="s">
        <v>1501</v>
      </c>
      <c r="B775" s="358" t="s">
        <v>2435</v>
      </c>
      <c r="C775" s="358" t="s">
        <v>2449</v>
      </c>
      <c r="D775" s="358" t="s">
        <v>2302</v>
      </c>
      <c r="E775" s="358" t="s">
        <v>661</v>
      </c>
      <c r="F775" s="358" t="s">
        <v>2312</v>
      </c>
      <c r="G775" s="358" t="s">
        <v>2325</v>
      </c>
    </row>
    <row r="776" spans="1:7" ht="13.8" x14ac:dyDescent="0.3">
      <c r="A776" s="358" t="s">
        <v>1502</v>
      </c>
      <c r="B776" s="358" t="s">
        <v>2435</v>
      </c>
      <c r="C776" s="358" t="s">
        <v>2449</v>
      </c>
      <c r="D776" s="358" t="s">
        <v>2302</v>
      </c>
      <c r="E776" s="358" t="s">
        <v>2326</v>
      </c>
      <c r="F776" s="358" t="s">
        <v>2327</v>
      </c>
      <c r="G776" s="358" t="s">
        <v>2328</v>
      </c>
    </row>
    <row r="777" spans="1:7" ht="13.8" x14ac:dyDescent="0.3">
      <c r="A777" s="358" t="s">
        <v>1503</v>
      </c>
      <c r="B777" s="358" t="s">
        <v>2435</v>
      </c>
      <c r="C777" s="358" t="s">
        <v>2449</v>
      </c>
      <c r="D777" s="358" t="s">
        <v>2302</v>
      </c>
      <c r="E777" s="358" t="s">
        <v>2331</v>
      </c>
      <c r="F777" s="358" t="s">
        <v>2332</v>
      </c>
      <c r="G777" s="358" t="s">
        <v>2333</v>
      </c>
    </row>
    <row r="778" spans="1:7" ht="13.8" x14ac:dyDescent="0.3">
      <c r="A778" s="358" t="s">
        <v>550</v>
      </c>
      <c r="B778" s="358" t="s">
        <v>2435</v>
      </c>
      <c r="C778" s="358" t="s">
        <v>2448</v>
      </c>
      <c r="D778" s="358"/>
      <c r="E778" s="358"/>
      <c r="F778" s="358"/>
      <c r="G778" s="358"/>
    </row>
    <row r="779" spans="1:7" ht="13.8" x14ac:dyDescent="0.3">
      <c r="A779" s="358" t="s">
        <v>1482</v>
      </c>
      <c r="B779" s="358" t="s">
        <v>2435</v>
      </c>
      <c r="C779" s="358" t="s">
        <v>2448</v>
      </c>
      <c r="D779" s="358" t="s">
        <v>46</v>
      </c>
      <c r="E779" s="358"/>
      <c r="F779" s="358"/>
      <c r="G779" s="358"/>
    </row>
    <row r="780" spans="1:7" ht="13.8" x14ac:dyDescent="0.3">
      <c r="A780" s="358" t="s">
        <v>1483</v>
      </c>
      <c r="B780" s="358" t="s">
        <v>2435</v>
      </c>
      <c r="C780" s="358" t="s">
        <v>2448</v>
      </c>
      <c r="D780" s="358" t="s">
        <v>46</v>
      </c>
      <c r="E780" s="358" t="s">
        <v>2303</v>
      </c>
      <c r="F780" s="358" t="s">
        <v>2304</v>
      </c>
      <c r="G780" s="358" t="s">
        <v>2427</v>
      </c>
    </row>
    <row r="781" spans="1:7" ht="13.8" x14ac:dyDescent="0.3">
      <c r="A781" s="358" t="s">
        <v>552</v>
      </c>
      <c r="B781" s="358" t="s">
        <v>2435</v>
      </c>
      <c r="C781" s="358" t="s">
        <v>2448</v>
      </c>
      <c r="D781" s="358" t="s">
        <v>46</v>
      </c>
      <c r="E781" s="358"/>
      <c r="F781" s="358"/>
      <c r="G781" s="358"/>
    </row>
    <row r="782" spans="1:7" ht="13.8" x14ac:dyDescent="0.3">
      <c r="A782" s="358" t="s">
        <v>1484</v>
      </c>
      <c r="B782" s="358" t="s">
        <v>2435</v>
      </c>
      <c r="C782" s="358" t="s">
        <v>2448</v>
      </c>
      <c r="D782" s="358" t="s">
        <v>46</v>
      </c>
      <c r="E782" s="358" t="s">
        <v>2341</v>
      </c>
      <c r="F782" s="358" t="s">
        <v>2342</v>
      </c>
      <c r="G782" s="358" t="s">
        <v>2343</v>
      </c>
    </row>
    <row r="783" spans="1:7" ht="13.8" x14ac:dyDescent="0.3">
      <c r="A783" s="358" t="s">
        <v>553</v>
      </c>
      <c r="B783" s="358" t="s">
        <v>2435</v>
      </c>
      <c r="C783" s="358" t="s">
        <v>2448</v>
      </c>
      <c r="D783" s="358" t="s">
        <v>115</v>
      </c>
      <c r="E783" s="358"/>
      <c r="F783" s="358"/>
      <c r="G783" s="358"/>
    </row>
    <row r="784" spans="1:7" ht="13.8" x14ac:dyDescent="0.3">
      <c r="A784" s="358" t="s">
        <v>1485</v>
      </c>
      <c r="B784" s="358" t="s">
        <v>2435</v>
      </c>
      <c r="C784" s="358" t="s">
        <v>2448</v>
      </c>
      <c r="D784" s="358" t="s">
        <v>115</v>
      </c>
      <c r="E784" s="358" t="s">
        <v>474</v>
      </c>
      <c r="F784" s="358" t="s">
        <v>2428</v>
      </c>
      <c r="G784" s="358" t="s">
        <v>2429</v>
      </c>
    </row>
    <row r="785" spans="1:7" ht="13.8" x14ac:dyDescent="0.3">
      <c r="A785" s="358" t="s">
        <v>1486</v>
      </c>
      <c r="B785" s="358" t="s">
        <v>2435</v>
      </c>
      <c r="C785" s="358" t="s">
        <v>2448</v>
      </c>
      <c r="D785" s="358" t="s">
        <v>115</v>
      </c>
      <c r="E785" s="358" t="s">
        <v>2308</v>
      </c>
      <c r="F785" s="358" t="s">
        <v>2309</v>
      </c>
      <c r="G785" s="358" t="s">
        <v>2430</v>
      </c>
    </row>
    <row r="786" spans="1:7" ht="13.8" x14ac:dyDescent="0.3">
      <c r="A786" s="358" t="s">
        <v>1487</v>
      </c>
      <c r="B786" s="358" t="s">
        <v>2435</v>
      </c>
      <c r="C786" s="358" t="s">
        <v>2448</v>
      </c>
      <c r="D786" s="358" t="s">
        <v>115</v>
      </c>
      <c r="E786" s="358" t="s">
        <v>2326</v>
      </c>
      <c r="F786" s="358" t="s">
        <v>2312</v>
      </c>
      <c r="G786" s="358" t="s">
        <v>2431</v>
      </c>
    </row>
    <row r="787" spans="1:7" ht="13.8" x14ac:dyDescent="0.3">
      <c r="A787" s="358" t="s">
        <v>1488</v>
      </c>
      <c r="B787" s="358" t="s">
        <v>2435</v>
      </c>
      <c r="C787" s="358" t="s">
        <v>2448</v>
      </c>
      <c r="D787" s="358" t="s">
        <v>115</v>
      </c>
      <c r="E787" s="358" t="s">
        <v>661</v>
      </c>
      <c r="F787" s="358" t="s">
        <v>2312</v>
      </c>
      <c r="G787" s="358" t="s">
        <v>2385</v>
      </c>
    </row>
    <row r="788" spans="1:7" ht="13.8" x14ac:dyDescent="0.3">
      <c r="A788" s="358" t="s">
        <v>1489</v>
      </c>
      <c r="B788" s="358" t="s">
        <v>2435</v>
      </c>
      <c r="C788" s="358" t="s">
        <v>2448</v>
      </c>
      <c r="D788" s="358" t="s">
        <v>115</v>
      </c>
      <c r="E788" s="358" t="s">
        <v>2334</v>
      </c>
      <c r="F788" s="358" t="s">
        <v>2323</v>
      </c>
      <c r="G788" s="358" t="s">
        <v>2432</v>
      </c>
    </row>
    <row r="789" spans="1:7" ht="13.8" x14ac:dyDescent="0.3">
      <c r="A789" s="358" t="s">
        <v>1490</v>
      </c>
      <c r="B789" s="358" t="s">
        <v>2435</v>
      </c>
      <c r="C789" s="358" t="s">
        <v>2448</v>
      </c>
      <c r="D789" s="358" t="s">
        <v>115</v>
      </c>
      <c r="E789" s="358" t="s">
        <v>2349</v>
      </c>
      <c r="F789" s="358" t="s">
        <v>2407</v>
      </c>
      <c r="G789" s="358" t="s">
        <v>2433</v>
      </c>
    </row>
    <row r="790" spans="1:7" ht="13.8" x14ac:dyDescent="0.3">
      <c r="A790" s="358" t="s">
        <v>531</v>
      </c>
      <c r="B790" s="358" t="s">
        <v>2435</v>
      </c>
      <c r="C790" s="358" t="s">
        <v>2443</v>
      </c>
      <c r="D790" s="358"/>
      <c r="E790" s="358"/>
      <c r="F790" s="358"/>
      <c r="G790" s="358"/>
    </row>
    <row r="791" spans="1:7" ht="13.8" x14ac:dyDescent="0.3">
      <c r="A791" s="358" t="s">
        <v>533</v>
      </c>
      <c r="B791" s="358" t="s">
        <v>2435</v>
      </c>
      <c r="C791" s="358" t="s">
        <v>2443</v>
      </c>
      <c r="D791" s="358" t="s">
        <v>46</v>
      </c>
      <c r="E791" s="358"/>
      <c r="F791" s="358"/>
      <c r="G791" s="358"/>
    </row>
    <row r="792" spans="1:7" ht="13.8" x14ac:dyDescent="0.3">
      <c r="A792" s="358" t="s">
        <v>1422</v>
      </c>
      <c r="B792" s="358" t="s">
        <v>2435</v>
      </c>
      <c r="C792" s="358" t="s">
        <v>2443</v>
      </c>
      <c r="D792" s="358" t="s">
        <v>46</v>
      </c>
      <c r="E792" s="358" t="s">
        <v>2303</v>
      </c>
      <c r="F792" s="358" t="s">
        <v>2304</v>
      </c>
      <c r="G792" s="358" t="s">
        <v>2427</v>
      </c>
    </row>
    <row r="793" spans="1:7" ht="13.8" x14ac:dyDescent="0.3">
      <c r="A793" s="358" t="s">
        <v>1423</v>
      </c>
      <c r="B793" s="358" t="s">
        <v>2435</v>
      </c>
      <c r="C793" s="358" t="s">
        <v>2443</v>
      </c>
      <c r="D793" s="358" t="s">
        <v>46</v>
      </c>
      <c r="E793" s="358" t="s">
        <v>2341</v>
      </c>
      <c r="F793" s="358" t="s">
        <v>2342</v>
      </c>
      <c r="G793" s="358" t="s">
        <v>2343</v>
      </c>
    </row>
    <row r="794" spans="1:7" ht="13.8" x14ac:dyDescent="0.3">
      <c r="A794" s="358" t="s">
        <v>534</v>
      </c>
      <c r="B794" s="358" t="s">
        <v>2435</v>
      </c>
      <c r="C794" s="358" t="s">
        <v>2443</v>
      </c>
      <c r="D794" s="358" t="s">
        <v>317</v>
      </c>
      <c r="E794" s="358"/>
      <c r="F794" s="358"/>
      <c r="G794" s="358"/>
    </row>
    <row r="795" spans="1:7" ht="13.8" x14ac:dyDescent="0.3">
      <c r="A795" s="358" t="s">
        <v>1421</v>
      </c>
      <c r="B795" s="358" t="s">
        <v>2435</v>
      </c>
      <c r="C795" s="358" t="s">
        <v>2443</v>
      </c>
      <c r="D795" s="358" t="s">
        <v>317</v>
      </c>
      <c r="E795" s="358" t="s">
        <v>2437</v>
      </c>
      <c r="F795" s="358" t="s">
        <v>2315</v>
      </c>
      <c r="G795" s="358" t="s">
        <v>2441</v>
      </c>
    </row>
    <row r="796" spans="1:7" ht="13.8" x14ac:dyDescent="0.3">
      <c r="A796" s="358" t="s">
        <v>535</v>
      </c>
      <c r="B796" s="358" t="s">
        <v>2435</v>
      </c>
      <c r="C796" s="358" t="s">
        <v>2443</v>
      </c>
      <c r="D796" s="358" t="s">
        <v>115</v>
      </c>
      <c r="E796" s="358"/>
      <c r="F796" s="358"/>
      <c r="G796" s="358"/>
    </row>
    <row r="797" spans="1:7" ht="13.8" x14ac:dyDescent="0.3">
      <c r="A797" s="358" t="s">
        <v>1424</v>
      </c>
      <c r="B797" s="358" t="s">
        <v>2435</v>
      </c>
      <c r="C797" s="358" t="s">
        <v>2443</v>
      </c>
      <c r="D797" s="358" t="s">
        <v>115</v>
      </c>
      <c r="E797" s="358" t="s">
        <v>474</v>
      </c>
      <c r="F797" s="358" t="s">
        <v>2428</v>
      </c>
      <c r="G797" s="358" t="s">
        <v>2429</v>
      </c>
    </row>
    <row r="798" spans="1:7" ht="13.8" x14ac:dyDescent="0.3">
      <c r="A798" s="358" t="s">
        <v>1425</v>
      </c>
      <c r="B798" s="358" t="s">
        <v>2435</v>
      </c>
      <c r="C798" s="358" t="s">
        <v>2443</v>
      </c>
      <c r="D798" s="358" t="s">
        <v>115</v>
      </c>
      <c r="E798" s="358" t="s">
        <v>2308</v>
      </c>
      <c r="F798" s="358" t="s">
        <v>2309</v>
      </c>
      <c r="G798" s="358" t="s">
        <v>2430</v>
      </c>
    </row>
    <row r="799" spans="1:7" ht="13.8" x14ac:dyDescent="0.3">
      <c r="A799" s="358" t="s">
        <v>1426</v>
      </c>
      <c r="B799" s="358" t="s">
        <v>2435</v>
      </c>
      <c r="C799" s="358" t="s">
        <v>2443</v>
      </c>
      <c r="D799" s="358" t="s">
        <v>115</v>
      </c>
      <c r="E799" s="358" t="s">
        <v>2326</v>
      </c>
      <c r="F799" s="358" t="s">
        <v>2312</v>
      </c>
      <c r="G799" s="358" t="s">
        <v>2431</v>
      </c>
    </row>
    <row r="800" spans="1:7" ht="13.8" x14ac:dyDescent="0.3">
      <c r="A800" s="358" t="s">
        <v>1427</v>
      </c>
      <c r="B800" s="358" t="s">
        <v>2435</v>
      </c>
      <c r="C800" s="358" t="s">
        <v>2443</v>
      </c>
      <c r="D800" s="358" t="s">
        <v>115</v>
      </c>
      <c r="E800" s="358" t="s">
        <v>661</v>
      </c>
      <c r="F800" s="358" t="s">
        <v>2312</v>
      </c>
      <c r="G800" s="358" t="s">
        <v>2385</v>
      </c>
    </row>
    <row r="801" spans="1:7" ht="13.8" x14ac:dyDescent="0.3">
      <c r="A801" s="358" t="s">
        <v>1428</v>
      </c>
      <c r="B801" s="358" t="s">
        <v>2435</v>
      </c>
      <c r="C801" s="358" t="s">
        <v>2443</v>
      </c>
      <c r="D801" s="358" t="s">
        <v>115</v>
      </c>
      <c r="E801" s="358" t="s">
        <v>2334</v>
      </c>
      <c r="F801" s="358" t="s">
        <v>2323</v>
      </c>
      <c r="G801" s="358" t="s">
        <v>2432</v>
      </c>
    </row>
    <row r="802" spans="1:7" ht="13.8" x14ac:dyDescent="0.3">
      <c r="A802" s="358" t="s">
        <v>1429</v>
      </c>
      <c r="B802" s="358" t="s">
        <v>2435</v>
      </c>
      <c r="C802" s="358" t="s">
        <v>2443</v>
      </c>
      <c r="D802" s="358" t="s">
        <v>115</v>
      </c>
      <c r="E802" s="358" t="s">
        <v>2349</v>
      </c>
      <c r="F802" s="358" t="s">
        <v>2407</v>
      </c>
      <c r="G802" s="358" t="s">
        <v>2433</v>
      </c>
    </row>
    <row r="803" spans="1:7" ht="13.8" x14ac:dyDescent="0.3">
      <c r="A803" s="358" t="s">
        <v>536</v>
      </c>
      <c r="B803" s="358" t="s">
        <v>2435</v>
      </c>
      <c r="C803" s="358" t="s">
        <v>2444</v>
      </c>
      <c r="D803" s="358"/>
      <c r="E803" s="358"/>
      <c r="F803" s="358"/>
      <c r="G803" s="358"/>
    </row>
    <row r="804" spans="1:7" ht="13.8" x14ac:dyDescent="0.3">
      <c r="A804" s="358" t="s">
        <v>537</v>
      </c>
      <c r="B804" s="358" t="s">
        <v>2435</v>
      </c>
      <c r="C804" s="358" t="s">
        <v>2444</v>
      </c>
      <c r="D804" s="358" t="s">
        <v>46</v>
      </c>
      <c r="E804" s="358"/>
      <c r="F804" s="358"/>
      <c r="G804" s="358"/>
    </row>
    <row r="805" spans="1:7" ht="13.8" x14ac:dyDescent="0.3">
      <c r="A805" s="358" t="s">
        <v>1431</v>
      </c>
      <c r="B805" s="358" t="s">
        <v>2435</v>
      </c>
      <c r="C805" s="358" t="s">
        <v>2444</v>
      </c>
      <c r="D805" s="358" t="s">
        <v>46</v>
      </c>
      <c r="E805" s="358" t="s">
        <v>2303</v>
      </c>
      <c r="F805" s="358" t="s">
        <v>2304</v>
      </c>
      <c r="G805" s="358" t="s">
        <v>2427</v>
      </c>
    </row>
    <row r="806" spans="1:7" ht="13.8" x14ac:dyDescent="0.3">
      <c r="A806" s="358" t="s">
        <v>1432</v>
      </c>
      <c r="B806" s="358" t="s">
        <v>2435</v>
      </c>
      <c r="C806" s="358" t="s">
        <v>2444</v>
      </c>
      <c r="D806" s="358" t="s">
        <v>46</v>
      </c>
      <c r="E806" s="358" t="s">
        <v>2341</v>
      </c>
      <c r="F806" s="358" t="s">
        <v>2342</v>
      </c>
      <c r="G806" s="358" t="s">
        <v>2343</v>
      </c>
    </row>
    <row r="807" spans="1:7" ht="13.8" x14ac:dyDescent="0.3">
      <c r="A807" s="358" t="s">
        <v>538</v>
      </c>
      <c r="B807" s="358" t="s">
        <v>2435</v>
      </c>
      <c r="C807" s="358" t="s">
        <v>2444</v>
      </c>
      <c r="D807" s="358" t="s">
        <v>317</v>
      </c>
      <c r="E807" s="358"/>
      <c r="F807" s="358"/>
      <c r="G807" s="358"/>
    </row>
    <row r="808" spans="1:7" ht="13.8" x14ac:dyDescent="0.3">
      <c r="A808" s="358" t="s">
        <v>1430</v>
      </c>
      <c r="B808" s="358" t="s">
        <v>2435</v>
      </c>
      <c r="C808" s="358" t="s">
        <v>2444</v>
      </c>
      <c r="D808" s="358" t="s">
        <v>317</v>
      </c>
      <c r="E808" s="358" t="s">
        <v>2378</v>
      </c>
      <c r="F808" s="358" t="s">
        <v>2315</v>
      </c>
      <c r="G808" s="358" t="s">
        <v>2445</v>
      </c>
    </row>
    <row r="809" spans="1:7" ht="13.8" x14ac:dyDescent="0.3">
      <c r="A809" s="358" t="s">
        <v>539</v>
      </c>
      <c r="B809" s="358" t="s">
        <v>2435</v>
      </c>
      <c r="C809" s="358" t="s">
        <v>2444</v>
      </c>
      <c r="D809" s="358" t="s">
        <v>115</v>
      </c>
      <c r="E809" s="358"/>
      <c r="F809" s="358"/>
      <c r="G809" s="358"/>
    </row>
    <row r="810" spans="1:7" ht="13.8" x14ac:dyDescent="0.3">
      <c r="A810" s="358" t="s">
        <v>1433</v>
      </c>
      <c r="B810" s="358" t="s">
        <v>2435</v>
      </c>
      <c r="C810" s="358" t="s">
        <v>2444</v>
      </c>
      <c r="D810" s="358" t="s">
        <v>115</v>
      </c>
      <c r="E810" s="358" t="s">
        <v>474</v>
      </c>
      <c r="F810" s="358" t="s">
        <v>2428</v>
      </c>
      <c r="G810" s="358" t="s">
        <v>2429</v>
      </c>
    </row>
    <row r="811" spans="1:7" ht="13.8" x14ac:dyDescent="0.3">
      <c r="A811" s="358" t="s">
        <v>1434</v>
      </c>
      <c r="B811" s="358" t="s">
        <v>2435</v>
      </c>
      <c r="C811" s="358" t="s">
        <v>2444</v>
      </c>
      <c r="D811" s="358" t="s">
        <v>115</v>
      </c>
      <c r="E811" s="358" t="s">
        <v>2308</v>
      </c>
      <c r="F811" s="358" t="s">
        <v>2309</v>
      </c>
      <c r="G811" s="358" t="s">
        <v>2430</v>
      </c>
    </row>
    <row r="812" spans="1:7" ht="13.8" x14ac:dyDescent="0.3">
      <c r="A812" s="358" t="s">
        <v>1435</v>
      </c>
      <c r="B812" s="358" t="s">
        <v>2435</v>
      </c>
      <c r="C812" s="358" t="s">
        <v>2444</v>
      </c>
      <c r="D812" s="358" t="s">
        <v>115</v>
      </c>
      <c r="E812" s="358" t="s">
        <v>2326</v>
      </c>
      <c r="F812" s="358" t="s">
        <v>2312</v>
      </c>
      <c r="G812" s="358" t="s">
        <v>2431</v>
      </c>
    </row>
    <row r="813" spans="1:7" ht="13.8" x14ac:dyDescent="0.3">
      <c r="A813" s="358" t="s">
        <v>1436</v>
      </c>
      <c r="B813" s="358" t="s">
        <v>2435</v>
      </c>
      <c r="C813" s="358" t="s">
        <v>2444</v>
      </c>
      <c r="D813" s="358" t="s">
        <v>115</v>
      </c>
      <c r="E813" s="358" t="s">
        <v>661</v>
      </c>
      <c r="F813" s="358" t="s">
        <v>2312</v>
      </c>
      <c r="G813" s="358" t="s">
        <v>2385</v>
      </c>
    </row>
    <row r="814" spans="1:7" ht="13.8" x14ac:dyDescent="0.3">
      <c r="A814" s="358" t="s">
        <v>1437</v>
      </c>
      <c r="B814" s="358" t="s">
        <v>2435</v>
      </c>
      <c r="C814" s="358" t="s">
        <v>2444</v>
      </c>
      <c r="D814" s="358" t="s">
        <v>115</v>
      </c>
      <c r="E814" s="358" t="s">
        <v>2334</v>
      </c>
      <c r="F814" s="358" t="s">
        <v>2323</v>
      </c>
      <c r="G814" s="358" t="s">
        <v>2432</v>
      </c>
    </row>
    <row r="815" spans="1:7" ht="13.8" x14ac:dyDescent="0.3">
      <c r="A815" s="358" t="s">
        <v>1438</v>
      </c>
      <c r="B815" s="358" t="s">
        <v>2435</v>
      </c>
      <c r="C815" s="358" t="s">
        <v>2444</v>
      </c>
      <c r="D815" s="358" t="s">
        <v>115</v>
      </c>
      <c r="E815" s="358" t="s">
        <v>2349</v>
      </c>
      <c r="F815" s="358" t="s">
        <v>2407</v>
      </c>
      <c r="G815" s="358" t="s">
        <v>2433</v>
      </c>
    </row>
    <row r="816" spans="1:7" ht="13.8" x14ac:dyDescent="0.3">
      <c r="A816" s="358" t="s">
        <v>523</v>
      </c>
      <c r="B816" s="358" t="s">
        <v>2435</v>
      </c>
      <c r="C816" s="358" t="s">
        <v>2440</v>
      </c>
      <c r="D816" s="358"/>
      <c r="E816" s="358"/>
      <c r="F816" s="358"/>
      <c r="G816" s="358"/>
    </row>
    <row r="817" spans="1:7" ht="13.8" x14ac:dyDescent="0.3">
      <c r="A817" s="358" t="s">
        <v>524</v>
      </c>
      <c r="B817" s="358" t="s">
        <v>2435</v>
      </c>
      <c r="C817" s="358" t="s">
        <v>2440</v>
      </c>
      <c r="D817" s="358" t="s">
        <v>46</v>
      </c>
      <c r="E817" s="358"/>
      <c r="F817" s="358"/>
      <c r="G817" s="358"/>
    </row>
    <row r="818" spans="1:7" ht="13.8" x14ac:dyDescent="0.3">
      <c r="A818" s="358" t="s">
        <v>1404</v>
      </c>
      <c r="B818" s="358" t="s">
        <v>2435</v>
      </c>
      <c r="C818" s="358" t="s">
        <v>2440</v>
      </c>
      <c r="D818" s="358" t="s">
        <v>46</v>
      </c>
      <c r="E818" s="358" t="s">
        <v>2303</v>
      </c>
      <c r="F818" s="358" t="s">
        <v>2304</v>
      </c>
      <c r="G818" s="358" t="s">
        <v>2427</v>
      </c>
    </row>
    <row r="819" spans="1:7" ht="13.8" x14ac:dyDescent="0.3">
      <c r="A819" s="358" t="s">
        <v>1405</v>
      </c>
      <c r="B819" s="358" t="s">
        <v>2435</v>
      </c>
      <c r="C819" s="358" t="s">
        <v>2440</v>
      </c>
      <c r="D819" s="358" t="s">
        <v>46</v>
      </c>
      <c r="E819" s="358" t="s">
        <v>2341</v>
      </c>
      <c r="F819" s="358" t="s">
        <v>2342</v>
      </c>
      <c r="G819" s="358" t="s">
        <v>2343</v>
      </c>
    </row>
    <row r="820" spans="1:7" ht="13.8" x14ac:dyDescent="0.3">
      <c r="A820" s="358" t="s">
        <v>525</v>
      </c>
      <c r="B820" s="358" t="s">
        <v>2435</v>
      </c>
      <c r="C820" s="358" t="s">
        <v>2440</v>
      </c>
      <c r="D820" s="358" t="s">
        <v>317</v>
      </c>
      <c r="E820" s="358"/>
      <c r="F820" s="358"/>
      <c r="G820" s="358"/>
    </row>
    <row r="821" spans="1:7" ht="13.8" x14ac:dyDescent="0.3">
      <c r="A821" s="358" t="s">
        <v>1403</v>
      </c>
      <c r="B821" s="358" t="s">
        <v>2435</v>
      </c>
      <c r="C821" s="358" t="s">
        <v>2440</v>
      </c>
      <c r="D821" s="358" t="s">
        <v>317</v>
      </c>
      <c r="E821" s="358" t="s">
        <v>2437</v>
      </c>
      <c r="F821" s="358" t="s">
        <v>2315</v>
      </c>
      <c r="G821" s="358" t="s">
        <v>2441</v>
      </c>
    </row>
    <row r="822" spans="1:7" ht="13.8" x14ac:dyDescent="0.3">
      <c r="A822" s="358" t="s">
        <v>526</v>
      </c>
      <c r="B822" s="358" t="s">
        <v>2435</v>
      </c>
      <c r="C822" s="358" t="s">
        <v>2440</v>
      </c>
      <c r="D822" s="358" t="s">
        <v>115</v>
      </c>
      <c r="E822" s="358"/>
      <c r="F822" s="358"/>
      <c r="G822" s="358"/>
    </row>
    <row r="823" spans="1:7" ht="13.8" x14ac:dyDescent="0.3">
      <c r="A823" s="358" t="s">
        <v>1406</v>
      </c>
      <c r="B823" s="358" t="s">
        <v>2435</v>
      </c>
      <c r="C823" s="358" t="s">
        <v>2440</v>
      </c>
      <c r="D823" s="358" t="s">
        <v>115</v>
      </c>
      <c r="E823" s="358" t="s">
        <v>474</v>
      </c>
      <c r="F823" s="358" t="s">
        <v>2428</v>
      </c>
      <c r="G823" s="358" t="s">
        <v>2429</v>
      </c>
    </row>
    <row r="824" spans="1:7" ht="13.8" x14ac:dyDescent="0.3">
      <c r="A824" s="358" t="s">
        <v>1407</v>
      </c>
      <c r="B824" s="358" t="s">
        <v>2435</v>
      </c>
      <c r="C824" s="358" t="s">
        <v>2440</v>
      </c>
      <c r="D824" s="358" t="s">
        <v>115</v>
      </c>
      <c r="E824" s="358" t="s">
        <v>2308</v>
      </c>
      <c r="F824" s="358" t="s">
        <v>2309</v>
      </c>
      <c r="G824" s="358" t="s">
        <v>2430</v>
      </c>
    </row>
    <row r="825" spans="1:7" ht="13.8" x14ac:dyDescent="0.3">
      <c r="A825" s="358" t="s">
        <v>1408</v>
      </c>
      <c r="B825" s="358" t="s">
        <v>2435</v>
      </c>
      <c r="C825" s="358" t="s">
        <v>2440</v>
      </c>
      <c r="D825" s="358" t="s">
        <v>115</v>
      </c>
      <c r="E825" s="358" t="s">
        <v>2326</v>
      </c>
      <c r="F825" s="358" t="s">
        <v>2312</v>
      </c>
      <c r="G825" s="358" t="s">
        <v>2431</v>
      </c>
    </row>
    <row r="826" spans="1:7" ht="13.8" x14ac:dyDescent="0.3">
      <c r="A826" s="358" t="s">
        <v>1409</v>
      </c>
      <c r="B826" s="358" t="s">
        <v>2435</v>
      </c>
      <c r="C826" s="358" t="s">
        <v>2440</v>
      </c>
      <c r="D826" s="358" t="s">
        <v>115</v>
      </c>
      <c r="E826" s="358" t="s">
        <v>661</v>
      </c>
      <c r="F826" s="358" t="s">
        <v>2312</v>
      </c>
      <c r="G826" s="358" t="s">
        <v>2385</v>
      </c>
    </row>
    <row r="827" spans="1:7" ht="13.8" x14ac:dyDescent="0.3">
      <c r="A827" s="358" t="s">
        <v>1410</v>
      </c>
      <c r="B827" s="358" t="s">
        <v>2435</v>
      </c>
      <c r="C827" s="358" t="s">
        <v>2440</v>
      </c>
      <c r="D827" s="358" t="s">
        <v>115</v>
      </c>
      <c r="E827" s="358" t="s">
        <v>2334</v>
      </c>
      <c r="F827" s="358" t="s">
        <v>2323</v>
      </c>
      <c r="G827" s="358" t="s">
        <v>2432</v>
      </c>
    </row>
    <row r="828" spans="1:7" ht="13.8" x14ac:dyDescent="0.3">
      <c r="A828" s="358" t="s">
        <v>1411</v>
      </c>
      <c r="B828" s="358" t="s">
        <v>2435</v>
      </c>
      <c r="C828" s="358" t="s">
        <v>2440</v>
      </c>
      <c r="D828" s="358" t="s">
        <v>115</v>
      </c>
      <c r="E828" s="358" t="s">
        <v>2349</v>
      </c>
      <c r="F828" s="358" t="s">
        <v>2407</v>
      </c>
      <c r="G828" s="358" t="s">
        <v>2433</v>
      </c>
    </row>
    <row r="829" spans="1:7" ht="13.8" x14ac:dyDescent="0.3">
      <c r="A829" s="358" t="s">
        <v>527</v>
      </c>
      <c r="B829" s="358" t="s">
        <v>2435</v>
      </c>
      <c r="C829" s="358" t="s">
        <v>2442</v>
      </c>
      <c r="D829" s="358"/>
      <c r="E829" s="358"/>
      <c r="F829" s="358"/>
      <c r="G829" s="358"/>
    </row>
    <row r="830" spans="1:7" ht="13.8" x14ac:dyDescent="0.3">
      <c r="A830" s="358" t="s">
        <v>528</v>
      </c>
      <c r="B830" s="358" t="s">
        <v>2435</v>
      </c>
      <c r="C830" s="358" t="s">
        <v>2442</v>
      </c>
      <c r="D830" s="358" t="s">
        <v>46</v>
      </c>
      <c r="E830" s="358"/>
      <c r="F830" s="358"/>
      <c r="G830" s="358"/>
    </row>
    <row r="831" spans="1:7" ht="13.8" x14ac:dyDescent="0.3">
      <c r="A831" s="358" t="s">
        <v>1413</v>
      </c>
      <c r="B831" s="358" t="s">
        <v>2435</v>
      </c>
      <c r="C831" s="358" t="s">
        <v>2442</v>
      </c>
      <c r="D831" s="358" t="s">
        <v>46</v>
      </c>
      <c r="E831" s="358" t="s">
        <v>2303</v>
      </c>
      <c r="F831" s="358" t="s">
        <v>2304</v>
      </c>
      <c r="G831" s="358" t="s">
        <v>2427</v>
      </c>
    </row>
    <row r="832" spans="1:7" ht="13.8" x14ac:dyDescent="0.3">
      <c r="A832" s="358" t="s">
        <v>1414</v>
      </c>
      <c r="B832" s="358" t="s">
        <v>2435</v>
      </c>
      <c r="C832" s="358" t="s">
        <v>2442</v>
      </c>
      <c r="D832" s="358" t="s">
        <v>46</v>
      </c>
      <c r="E832" s="358" t="s">
        <v>2341</v>
      </c>
      <c r="F832" s="358" t="s">
        <v>2342</v>
      </c>
      <c r="G832" s="358" t="s">
        <v>2343</v>
      </c>
    </row>
    <row r="833" spans="1:7" ht="13.8" x14ac:dyDescent="0.3">
      <c r="A833" s="358" t="s">
        <v>529</v>
      </c>
      <c r="B833" s="358" t="s">
        <v>2435</v>
      </c>
      <c r="C833" s="358" t="s">
        <v>2442</v>
      </c>
      <c r="D833" s="358" t="s">
        <v>317</v>
      </c>
      <c r="E833" s="358"/>
      <c r="F833" s="358"/>
      <c r="G833" s="358"/>
    </row>
    <row r="834" spans="1:7" ht="13.8" x14ac:dyDescent="0.3">
      <c r="A834" s="358" t="s">
        <v>1412</v>
      </c>
      <c r="B834" s="358" t="s">
        <v>2435</v>
      </c>
      <c r="C834" s="358" t="s">
        <v>2442</v>
      </c>
      <c r="D834" s="358" t="s">
        <v>317</v>
      </c>
      <c r="E834" s="358" t="s">
        <v>2437</v>
      </c>
      <c r="F834" s="358" t="s">
        <v>2315</v>
      </c>
      <c r="G834" s="358" t="s">
        <v>2441</v>
      </c>
    </row>
    <row r="835" spans="1:7" ht="13.8" x14ac:dyDescent="0.3">
      <c r="A835" s="358" t="s">
        <v>530</v>
      </c>
      <c r="B835" s="358" t="s">
        <v>2435</v>
      </c>
      <c r="C835" s="358" t="s">
        <v>2442</v>
      </c>
      <c r="D835" s="358" t="s">
        <v>115</v>
      </c>
      <c r="E835" s="358"/>
      <c r="F835" s="358"/>
      <c r="G835" s="358"/>
    </row>
    <row r="836" spans="1:7" ht="13.8" x14ac:dyDescent="0.3">
      <c r="A836" s="358" t="s">
        <v>1415</v>
      </c>
      <c r="B836" s="358" t="s">
        <v>2435</v>
      </c>
      <c r="C836" s="358" t="s">
        <v>2442</v>
      </c>
      <c r="D836" s="358" t="s">
        <v>115</v>
      </c>
      <c r="E836" s="358" t="s">
        <v>474</v>
      </c>
      <c r="F836" s="358" t="s">
        <v>2428</v>
      </c>
      <c r="G836" s="358" t="s">
        <v>2429</v>
      </c>
    </row>
    <row r="837" spans="1:7" ht="13.8" x14ac:dyDescent="0.3">
      <c r="A837" s="358" t="s">
        <v>1416</v>
      </c>
      <c r="B837" s="358" t="s">
        <v>2435</v>
      </c>
      <c r="C837" s="358" t="s">
        <v>2442</v>
      </c>
      <c r="D837" s="358" t="s">
        <v>115</v>
      </c>
      <c r="E837" s="358" t="s">
        <v>2308</v>
      </c>
      <c r="F837" s="358" t="s">
        <v>2309</v>
      </c>
      <c r="G837" s="358" t="s">
        <v>2430</v>
      </c>
    </row>
    <row r="838" spans="1:7" ht="13.8" x14ac:dyDescent="0.3">
      <c r="A838" s="358" t="s">
        <v>1417</v>
      </c>
      <c r="B838" s="358" t="s">
        <v>2435</v>
      </c>
      <c r="C838" s="358" t="s">
        <v>2442</v>
      </c>
      <c r="D838" s="358" t="s">
        <v>115</v>
      </c>
      <c r="E838" s="358" t="s">
        <v>2326</v>
      </c>
      <c r="F838" s="358" t="s">
        <v>2312</v>
      </c>
      <c r="G838" s="358" t="s">
        <v>2431</v>
      </c>
    </row>
    <row r="839" spans="1:7" ht="13.8" x14ac:dyDescent="0.3">
      <c r="A839" s="358" t="s">
        <v>1418</v>
      </c>
      <c r="B839" s="358" t="s">
        <v>2435</v>
      </c>
      <c r="C839" s="358" t="s">
        <v>2442</v>
      </c>
      <c r="D839" s="358" t="s">
        <v>115</v>
      </c>
      <c r="E839" s="358" t="s">
        <v>661</v>
      </c>
      <c r="F839" s="358" t="s">
        <v>2312</v>
      </c>
      <c r="G839" s="358" t="s">
        <v>2385</v>
      </c>
    </row>
    <row r="840" spans="1:7" ht="13.8" x14ac:dyDescent="0.3">
      <c r="A840" s="358" t="s">
        <v>1419</v>
      </c>
      <c r="B840" s="358" t="s">
        <v>2435</v>
      </c>
      <c r="C840" s="358" t="s">
        <v>2442</v>
      </c>
      <c r="D840" s="358" t="s">
        <v>115</v>
      </c>
      <c r="E840" s="358" t="s">
        <v>2334</v>
      </c>
      <c r="F840" s="358" t="s">
        <v>2323</v>
      </c>
      <c r="G840" s="358" t="s">
        <v>2432</v>
      </c>
    </row>
    <row r="841" spans="1:7" ht="13.8" x14ac:dyDescent="0.3">
      <c r="A841" s="358" t="s">
        <v>1420</v>
      </c>
      <c r="B841" s="358" t="s">
        <v>2435</v>
      </c>
      <c r="C841" s="358" t="s">
        <v>2442</v>
      </c>
      <c r="D841" s="358" t="s">
        <v>115</v>
      </c>
      <c r="E841" s="358" t="s">
        <v>2349</v>
      </c>
      <c r="F841" s="358" t="s">
        <v>2407</v>
      </c>
      <c r="G841" s="358" t="s">
        <v>2433</v>
      </c>
    </row>
    <row r="842" spans="1:7" ht="13.8" x14ac:dyDescent="0.3">
      <c r="A842" s="358" t="s">
        <v>1525</v>
      </c>
      <c r="B842" s="358" t="s">
        <v>2435</v>
      </c>
      <c r="C842" s="358" t="s">
        <v>974</v>
      </c>
      <c r="D842" s="358"/>
      <c r="E842" s="358"/>
      <c r="F842" s="358"/>
      <c r="G842" s="358"/>
    </row>
    <row r="843" spans="1:7" ht="13.8" x14ac:dyDescent="0.3">
      <c r="A843" s="358" t="s">
        <v>1526</v>
      </c>
      <c r="B843" s="358" t="s">
        <v>2435</v>
      </c>
      <c r="C843" s="358" t="s">
        <v>974</v>
      </c>
      <c r="D843" s="358" t="s">
        <v>2451</v>
      </c>
      <c r="E843" s="358"/>
      <c r="F843" s="358"/>
      <c r="G843" s="358"/>
    </row>
    <row r="844" spans="1:7" ht="13.8" x14ac:dyDescent="0.3">
      <c r="A844" s="358" t="s">
        <v>1527</v>
      </c>
      <c r="B844" s="358" t="s">
        <v>2435</v>
      </c>
      <c r="C844" s="358" t="s">
        <v>974</v>
      </c>
      <c r="D844" s="358" t="s">
        <v>2451</v>
      </c>
      <c r="E844" s="358" t="s">
        <v>2404</v>
      </c>
      <c r="F844" s="358" t="s">
        <v>2405</v>
      </c>
      <c r="G844" s="358" t="s">
        <v>2406</v>
      </c>
    </row>
    <row r="845" spans="1:7" ht="13.8" x14ac:dyDescent="0.3">
      <c r="A845" s="358" t="s">
        <v>1528</v>
      </c>
      <c r="B845" s="358" t="s">
        <v>2435</v>
      </c>
      <c r="C845" s="358" t="s">
        <v>974</v>
      </c>
      <c r="D845" s="358" t="s">
        <v>2451</v>
      </c>
      <c r="E845" s="358" t="s">
        <v>2314</v>
      </c>
      <c r="F845" s="358" t="s">
        <v>2315</v>
      </c>
      <c r="G845" s="358" t="s">
        <v>2410</v>
      </c>
    </row>
    <row r="846" spans="1:7" ht="13.8" x14ac:dyDescent="0.3">
      <c r="A846" s="358" t="s">
        <v>1529</v>
      </c>
      <c r="B846" s="358" t="s">
        <v>2435</v>
      </c>
      <c r="C846" s="358" t="s">
        <v>974</v>
      </c>
      <c r="D846" s="358" t="s">
        <v>2451</v>
      </c>
      <c r="E846" s="358" t="s">
        <v>2334</v>
      </c>
      <c r="F846" s="358" t="s">
        <v>2323</v>
      </c>
      <c r="G846" s="358" t="s">
        <v>2409</v>
      </c>
    </row>
    <row r="847" spans="1:7" ht="13.8" x14ac:dyDescent="0.3">
      <c r="A847" s="358" t="s">
        <v>1530</v>
      </c>
      <c r="B847" s="358" t="s">
        <v>2435</v>
      </c>
      <c r="C847" s="358" t="s">
        <v>974</v>
      </c>
      <c r="D847" s="358" t="s">
        <v>2451</v>
      </c>
      <c r="E847" s="358" t="s">
        <v>661</v>
      </c>
      <c r="F847" s="358" t="s">
        <v>2312</v>
      </c>
      <c r="G847" s="358" t="s">
        <v>2411</v>
      </c>
    </row>
    <row r="848" spans="1:7" ht="13.8" x14ac:dyDescent="0.3">
      <c r="A848" s="358" t="s">
        <v>1531</v>
      </c>
      <c r="B848" s="358" t="s">
        <v>2435</v>
      </c>
      <c r="C848" s="358" t="s">
        <v>974</v>
      </c>
      <c r="D848" s="358" t="s">
        <v>2451</v>
      </c>
      <c r="E848" s="358" t="s">
        <v>2326</v>
      </c>
      <c r="F848" s="358" t="s">
        <v>2327</v>
      </c>
      <c r="G848" s="358" t="s">
        <v>2328</v>
      </c>
    </row>
    <row r="849" spans="1:7" ht="13.8" x14ac:dyDescent="0.3">
      <c r="A849" s="358" t="s">
        <v>1532</v>
      </c>
      <c r="B849" s="358" t="s">
        <v>2435</v>
      </c>
      <c r="C849" s="358" t="s">
        <v>974</v>
      </c>
      <c r="D849" s="358" t="s">
        <v>2451</v>
      </c>
      <c r="E849" s="358" t="s">
        <v>2349</v>
      </c>
      <c r="F849" s="358" t="s">
        <v>2407</v>
      </c>
      <c r="G849" s="358" t="s">
        <v>2408</v>
      </c>
    </row>
    <row r="850" spans="1:7" ht="13.8" x14ac:dyDescent="0.3">
      <c r="A850" s="358" t="s">
        <v>1533</v>
      </c>
      <c r="B850" s="358" t="s">
        <v>2435</v>
      </c>
      <c r="C850" s="358" t="s">
        <v>974</v>
      </c>
      <c r="D850" s="358" t="s">
        <v>2452</v>
      </c>
      <c r="E850" s="358"/>
      <c r="F850" s="358"/>
      <c r="G850" s="358"/>
    </row>
    <row r="851" spans="1:7" ht="13.8" x14ac:dyDescent="0.3">
      <c r="A851" s="358" t="s">
        <v>1534</v>
      </c>
      <c r="B851" s="358" t="s">
        <v>2435</v>
      </c>
      <c r="C851" s="358" t="s">
        <v>974</v>
      </c>
      <c r="D851" s="358" t="s">
        <v>2452</v>
      </c>
      <c r="E851" s="358" t="s">
        <v>2404</v>
      </c>
      <c r="F851" s="358" t="s">
        <v>2405</v>
      </c>
      <c r="G851" s="358" t="s">
        <v>2406</v>
      </c>
    </row>
    <row r="852" spans="1:7" ht="13.8" x14ac:dyDescent="0.3">
      <c r="A852" s="358" t="s">
        <v>1535</v>
      </c>
      <c r="B852" s="358" t="s">
        <v>2435</v>
      </c>
      <c r="C852" s="358" t="s">
        <v>974</v>
      </c>
      <c r="D852" s="358" t="s">
        <v>2452</v>
      </c>
      <c r="E852" s="358" t="s">
        <v>2314</v>
      </c>
      <c r="F852" s="358" t="s">
        <v>2315</v>
      </c>
      <c r="G852" s="358" t="s">
        <v>2410</v>
      </c>
    </row>
    <row r="853" spans="1:7" ht="13.8" x14ac:dyDescent="0.3">
      <c r="A853" s="358" t="s">
        <v>1536</v>
      </c>
      <c r="B853" s="358" t="s">
        <v>2435</v>
      </c>
      <c r="C853" s="358" t="s">
        <v>974</v>
      </c>
      <c r="D853" s="358" t="s">
        <v>2452</v>
      </c>
      <c r="E853" s="358" t="s">
        <v>2334</v>
      </c>
      <c r="F853" s="358" t="s">
        <v>2323</v>
      </c>
      <c r="G853" s="358" t="s">
        <v>2409</v>
      </c>
    </row>
    <row r="854" spans="1:7" ht="13.8" x14ac:dyDescent="0.3">
      <c r="A854" s="358" t="s">
        <v>1537</v>
      </c>
      <c r="B854" s="358" t="s">
        <v>2435</v>
      </c>
      <c r="C854" s="358" t="s">
        <v>974</v>
      </c>
      <c r="D854" s="358" t="s">
        <v>2452</v>
      </c>
      <c r="E854" s="358" t="s">
        <v>661</v>
      </c>
      <c r="F854" s="358" t="s">
        <v>2312</v>
      </c>
      <c r="G854" s="358" t="s">
        <v>2411</v>
      </c>
    </row>
    <row r="855" spans="1:7" ht="13.8" x14ac:dyDescent="0.3">
      <c r="A855" s="358" t="s">
        <v>1538</v>
      </c>
      <c r="B855" s="358" t="s">
        <v>2435</v>
      </c>
      <c r="C855" s="358" t="s">
        <v>974</v>
      </c>
      <c r="D855" s="358" t="s">
        <v>2452</v>
      </c>
      <c r="E855" s="358" t="s">
        <v>2326</v>
      </c>
      <c r="F855" s="358" t="s">
        <v>2327</v>
      </c>
      <c r="G855" s="358" t="s">
        <v>2328</v>
      </c>
    </row>
    <row r="856" spans="1:7" ht="13.8" x14ac:dyDescent="0.3">
      <c r="A856" s="358" t="s">
        <v>1539</v>
      </c>
      <c r="B856" s="358" t="s">
        <v>2435</v>
      </c>
      <c r="C856" s="358" t="s">
        <v>974</v>
      </c>
      <c r="D856" s="358" t="s">
        <v>2452</v>
      </c>
      <c r="E856" s="358" t="s">
        <v>2349</v>
      </c>
      <c r="F856" s="358" t="s">
        <v>2407</v>
      </c>
      <c r="G856" s="358" t="s">
        <v>2408</v>
      </c>
    </row>
    <row r="857" spans="1:7" ht="13.8" x14ac:dyDescent="0.3">
      <c r="A857" s="358" t="s">
        <v>1540</v>
      </c>
      <c r="B857" s="358" t="s">
        <v>2435</v>
      </c>
      <c r="C857" s="358" t="s">
        <v>974</v>
      </c>
      <c r="D857" s="358" t="s">
        <v>2453</v>
      </c>
      <c r="E857" s="358"/>
      <c r="F857" s="358"/>
      <c r="G857" s="358"/>
    </row>
    <row r="858" spans="1:7" ht="13.8" x14ac:dyDescent="0.3">
      <c r="A858" s="358" t="s">
        <v>1541</v>
      </c>
      <c r="B858" s="358" t="s">
        <v>2435</v>
      </c>
      <c r="C858" s="358" t="s">
        <v>974</v>
      </c>
      <c r="D858" s="358" t="s">
        <v>2453</v>
      </c>
      <c r="E858" s="358" t="s">
        <v>2404</v>
      </c>
      <c r="F858" s="358" t="s">
        <v>2405</v>
      </c>
      <c r="G858" s="358" t="s">
        <v>2406</v>
      </c>
    </row>
    <row r="859" spans="1:7" ht="13.8" x14ac:dyDescent="0.3">
      <c r="A859" s="358" t="s">
        <v>1542</v>
      </c>
      <c r="B859" s="358" t="s">
        <v>2435</v>
      </c>
      <c r="C859" s="358" t="s">
        <v>974</v>
      </c>
      <c r="D859" s="358" t="s">
        <v>2453</v>
      </c>
      <c r="E859" s="358" t="s">
        <v>2314</v>
      </c>
      <c r="F859" s="358" t="s">
        <v>2315</v>
      </c>
      <c r="G859" s="358" t="s">
        <v>2410</v>
      </c>
    </row>
    <row r="860" spans="1:7" ht="13.8" x14ac:dyDescent="0.3">
      <c r="A860" s="358" t="s">
        <v>1543</v>
      </c>
      <c r="B860" s="358" t="s">
        <v>2435</v>
      </c>
      <c r="C860" s="358" t="s">
        <v>974</v>
      </c>
      <c r="D860" s="358" t="s">
        <v>2453</v>
      </c>
      <c r="E860" s="358" t="s">
        <v>2334</v>
      </c>
      <c r="F860" s="358" t="s">
        <v>2323</v>
      </c>
      <c r="G860" s="358" t="s">
        <v>2409</v>
      </c>
    </row>
    <row r="861" spans="1:7" ht="13.8" x14ac:dyDescent="0.3">
      <c r="A861" s="358" t="s">
        <v>1544</v>
      </c>
      <c r="B861" s="358" t="s">
        <v>2435</v>
      </c>
      <c r="C861" s="358" t="s">
        <v>974</v>
      </c>
      <c r="D861" s="358" t="s">
        <v>2453</v>
      </c>
      <c r="E861" s="358" t="s">
        <v>661</v>
      </c>
      <c r="F861" s="358" t="s">
        <v>2312</v>
      </c>
      <c r="G861" s="358" t="s">
        <v>2411</v>
      </c>
    </row>
    <row r="862" spans="1:7" ht="13.8" x14ac:dyDescent="0.3">
      <c r="A862" s="358" t="s">
        <v>1545</v>
      </c>
      <c r="B862" s="358" t="s">
        <v>2435</v>
      </c>
      <c r="C862" s="358" t="s">
        <v>974</v>
      </c>
      <c r="D862" s="358" t="s">
        <v>2453</v>
      </c>
      <c r="E862" s="358" t="s">
        <v>2326</v>
      </c>
      <c r="F862" s="358" t="s">
        <v>2327</v>
      </c>
      <c r="G862" s="358" t="s">
        <v>2328</v>
      </c>
    </row>
    <row r="863" spans="1:7" ht="13.8" x14ac:dyDescent="0.3">
      <c r="A863" s="358" t="s">
        <v>1546</v>
      </c>
      <c r="B863" s="358" t="s">
        <v>2435</v>
      </c>
      <c r="C863" s="358" t="s">
        <v>974</v>
      </c>
      <c r="D863" s="358" t="s">
        <v>2453</v>
      </c>
      <c r="E863" s="358" t="s">
        <v>2349</v>
      </c>
      <c r="F863" s="358" t="s">
        <v>2407</v>
      </c>
      <c r="G863" s="358" t="s">
        <v>2408</v>
      </c>
    </row>
    <row r="864" spans="1:7" ht="13.8" x14ac:dyDescent="0.3">
      <c r="A864" s="358" t="s">
        <v>1547</v>
      </c>
      <c r="B864" s="358" t="s">
        <v>2435</v>
      </c>
      <c r="C864" s="358" t="s">
        <v>974</v>
      </c>
      <c r="D864" s="358" t="s">
        <v>2454</v>
      </c>
      <c r="E864" s="358"/>
      <c r="F864" s="358"/>
      <c r="G864" s="358"/>
    </row>
    <row r="865" spans="1:7" ht="13.8" x14ac:dyDescent="0.3">
      <c r="A865" s="358" t="s">
        <v>1548</v>
      </c>
      <c r="B865" s="358" t="s">
        <v>2435</v>
      </c>
      <c r="C865" s="358" t="s">
        <v>974</v>
      </c>
      <c r="D865" s="358" t="s">
        <v>2454</v>
      </c>
      <c r="E865" s="358" t="s">
        <v>2404</v>
      </c>
      <c r="F865" s="358" t="s">
        <v>2405</v>
      </c>
      <c r="G865" s="358" t="s">
        <v>2406</v>
      </c>
    </row>
    <row r="866" spans="1:7" ht="13.8" x14ac:dyDescent="0.3">
      <c r="A866" s="358" t="s">
        <v>1549</v>
      </c>
      <c r="B866" s="358" t="s">
        <v>2435</v>
      </c>
      <c r="C866" s="358" t="s">
        <v>974</v>
      </c>
      <c r="D866" s="358" t="s">
        <v>2454</v>
      </c>
      <c r="E866" s="358" t="s">
        <v>2314</v>
      </c>
      <c r="F866" s="358" t="s">
        <v>2315</v>
      </c>
      <c r="G866" s="358" t="s">
        <v>2410</v>
      </c>
    </row>
    <row r="867" spans="1:7" ht="13.8" x14ac:dyDescent="0.3">
      <c r="A867" s="358" t="s">
        <v>1550</v>
      </c>
      <c r="B867" s="358" t="s">
        <v>2435</v>
      </c>
      <c r="C867" s="358" t="s">
        <v>974</v>
      </c>
      <c r="D867" s="358" t="s">
        <v>2454</v>
      </c>
      <c r="E867" s="358" t="s">
        <v>2334</v>
      </c>
      <c r="F867" s="358" t="s">
        <v>2323</v>
      </c>
      <c r="G867" s="358" t="s">
        <v>2409</v>
      </c>
    </row>
    <row r="868" spans="1:7" ht="13.8" x14ac:dyDescent="0.3">
      <c r="A868" s="358" t="s">
        <v>1551</v>
      </c>
      <c r="B868" s="358" t="s">
        <v>2435</v>
      </c>
      <c r="C868" s="358" t="s">
        <v>974</v>
      </c>
      <c r="D868" s="358" t="s">
        <v>2454</v>
      </c>
      <c r="E868" s="358" t="s">
        <v>661</v>
      </c>
      <c r="F868" s="358" t="s">
        <v>2312</v>
      </c>
      <c r="G868" s="358" t="s">
        <v>2411</v>
      </c>
    </row>
    <row r="869" spans="1:7" ht="13.8" x14ac:dyDescent="0.3">
      <c r="A869" s="358" t="s">
        <v>1552</v>
      </c>
      <c r="B869" s="358" t="s">
        <v>2435</v>
      </c>
      <c r="C869" s="358" t="s">
        <v>974</v>
      </c>
      <c r="D869" s="358" t="s">
        <v>2454</v>
      </c>
      <c r="E869" s="358" t="s">
        <v>2326</v>
      </c>
      <c r="F869" s="358" t="s">
        <v>2327</v>
      </c>
      <c r="G869" s="358" t="s">
        <v>2328</v>
      </c>
    </row>
    <row r="870" spans="1:7" ht="13.8" x14ac:dyDescent="0.3">
      <c r="A870" s="358" t="s">
        <v>1553</v>
      </c>
      <c r="B870" s="358" t="s">
        <v>2435</v>
      </c>
      <c r="C870" s="358" t="s">
        <v>974</v>
      </c>
      <c r="D870" s="358" t="s">
        <v>2454</v>
      </c>
      <c r="E870" s="358" t="s">
        <v>2349</v>
      </c>
      <c r="F870" s="358" t="s">
        <v>2407</v>
      </c>
      <c r="G870" s="358" t="s">
        <v>2408</v>
      </c>
    </row>
    <row r="871" spans="1:7" ht="13.8" x14ac:dyDescent="0.3">
      <c r="A871" s="358" t="s">
        <v>1554</v>
      </c>
      <c r="B871" s="358" t="s">
        <v>2435</v>
      </c>
      <c r="C871" s="358" t="s">
        <v>974</v>
      </c>
      <c r="D871" s="358" t="s">
        <v>2455</v>
      </c>
      <c r="E871" s="358"/>
      <c r="F871" s="358"/>
      <c r="G871" s="358"/>
    </row>
    <row r="872" spans="1:7" ht="13.8" x14ac:dyDescent="0.3">
      <c r="A872" s="358" t="s">
        <v>1555</v>
      </c>
      <c r="B872" s="358" t="s">
        <v>2435</v>
      </c>
      <c r="C872" s="358" t="s">
        <v>974</v>
      </c>
      <c r="D872" s="358" t="s">
        <v>2455</v>
      </c>
      <c r="E872" s="358" t="s">
        <v>2404</v>
      </c>
      <c r="F872" s="358" t="s">
        <v>2405</v>
      </c>
      <c r="G872" s="358" t="s">
        <v>2406</v>
      </c>
    </row>
    <row r="873" spans="1:7" ht="13.8" x14ac:dyDescent="0.3">
      <c r="A873" s="358" t="s">
        <v>1556</v>
      </c>
      <c r="B873" s="358" t="s">
        <v>2435</v>
      </c>
      <c r="C873" s="358" t="s">
        <v>974</v>
      </c>
      <c r="D873" s="358" t="s">
        <v>2455</v>
      </c>
      <c r="E873" s="358" t="s">
        <v>2314</v>
      </c>
      <c r="F873" s="358" t="s">
        <v>2315</v>
      </c>
      <c r="G873" s="358" t="s">
        <v>2410</v>
      </c>
    </row>
    <row r="874" spans="1:7" ht="13.8" x14ac:dyDescent="0.3">
      <c r="A874" s="358" t="s">
        <v>1557</v>
      </c>
      <c r="B874" s="358" t="s">
        <v>2435</v>
      </c>
      <c r="C874" s="358" t="s">
        <v>974</v>
      </c>
      <c r="D874" s="358" t="s">
        <v>2455</v>
      </c>
      <c r="E874" s="358" t="s">
        <v>2334</v>
      </c>
      <c r="F874" s="358" t="s">
        <v>2323</v>
      </c>
      <c r="G874" s="358" t="s">
        <v>2409</v>
      </c>
    </row>
    <row r="875" spans="1:7" ht="13.8" x14ac:dyDescent="0.3">
      <c r="A875" s="358" t="s">
        <v>1558</v>
      </c>
      <c r="B875" s="358" t="s">
        <v>2435</v>
      </c>
      <c r="C875" s="358" t="s">
        <v>974</v>
      </c>
      <c r="D875" s="358" t="s">
        <v>2455</v>
      </c>
      <c r="E875" s="358" t="s">
        <v>661</v>
      </c>
      <c r="F875" s="358" t="s">
        <v>2312</v>
      </c>
      <c r="G875" s="358" t="s">
        <v>2411</v>
      </c>
    </row>
    <row r="876" spans="1:7" ht="13.8" x14ac:dyDescent="0.3">
      <c r="A876" s="358" t="s">
        <v>1559</v>
      </c>
      <c r="B876" s="358" t="s">
        <v>2435</v>
      </c>
      <c r="C876" s="358" t="s">
        <v>974</v>
      </c>
      <c r="D876" s="358" t="s">
        <v>2455</v>
      </c>
      <c r="E876" s="358" t="s">
        <v>2326</v>
      </c>
      <c r="F876" s="358" t="s">
        <v>2327</v>
      </c>
      <c r="G876" s="358" t="s">
        <v>2328</v>
      </c>
    </row>
    <row r="877" spans="1:7" ht="13.8" x14ac:dyDescent="0.3">
      <c r="A877" s="358" t="s">
        <v>1560</v>
      </c>
      <c r="B877" s="358" t="s">
        <v>2435</v>
      </c>
      <c r="C877" s="358" t="s">
        <v>974</v>
      </c>
      <c r="D877" s="358" t="s">
        <v>2455</v>
      </c>
      <c r="E877" s="358" t="s">
        <v>2349</v>
      </c>
      <c r="F877" s="358" t="s">
        <v>2407</v>
      </c>
      <c r="G877" s="358" t="s">
        <v>2408</v>
      </c>
    </row>
    <row r="878" spans="1:7" ht="13.8" x14ac:dyDescent="0.3">
      <c r="A878" s="358" t="s">
        <v>1561</v>
      </c>
      <c r="B878" s="358" t="s">
        <v>2435</v>
      </c>
      <c r="C878" s="358" t="s">
        <v>974</v>
      </c>
      <c r="D878" s="358" t="s">
        <v>2456</v>
      </c>
      <c r="E878" s="358"/>
      <c r="F878" s="358"/>
      <c r="G878" s="358"/>
    </row>
    <row r="879" spans="1:7" ht="13.8" x14ac:dyDescent="0.3">
      <c r="A879" s="358" t="s">
        <v>1562</v>
      </c>
      <c r="B879" s="358" t="s">
        <v>2435</v>
      </c>
      <c r="C879" s="358" t="s">
        <v>974</v>
      </c>
      <c r="D879" s="358" t="s">
        <v>2456</v>
      </c>
      <c r="E879" s="358" t="s">
        <v>2404</v>
      </c>
      <c r="F879" s="358" t="s">
        <v>2405</v>
      </c>
      <c r="G879" s="358" t="s">
        <v>2406</v>
      </c>
    </row>
    <row r="880" spans="1:7" ht="13.8" x14ac:dyDescent="0.3">
      <c r="A880" s="358" t="s">
        <v>1563</v>
      </c>
      <c r="B880" s="358" t="s">
        <v>2435</v>
      </c>
      <c r="C880" s="358" t="s">
        <v>974</v>
      </c>
      <c r="D880" s="358" t="s">
        <v>2456</v>
      </c>
      <c r="E880" s="358" t="s">
        <v>2334</v>
      </c>
      <c r="F880" s="358" t="s">
        <v>2323</v>
      </c>
      <c r="G880" s="358" t="s">
        <v>2409</v>
      </c>
    </row>
    <row r="881" spans="1:7" ht="13.8" x14ac:dyDescent="0.3">
      <c r="A881" s="358" t="s">
        <v>1564</v>
      </c>
      <c r="B881" s="358" t="s">
        <v>2435</v>
      </c>
      <c r="C881" s="358" t="s">
        <v>974</v>
      </c>
      <c r="D881" s="358" t="s">
        <v>2456</v>
      </c>
      <c r="E881" s="358" t="s">
        <v>661</v>
      </c>
      <c r="F881" s="358" t="s">
        <v>2312</v>
      </c>
      <c r="G881" s="358" t="s">
        <v>2411</v>
      </c>
    </row>
    <row r="882" spans="1:7" ht="13.8" x14ac:dyDescent="0.3">
      <c r="A882" s="358" t="s">
        <v>1565</v>
      </c>
      <c r="B882" s="358" t="s">
        <v>2435</v>
      </c>
      <c r="C882" s="358" t="s">
        <v>974</v>
      </c>
      <c r="D882" s="358" t="s">
        <v>2456</v>
      </c>
      <c r="E882" s="358" t="s">
        <v>2326</v>
      </c>
      <c r="F882" s="358" t="s">
        <v>2327</v>
      </c>
      <c r="G882" s="358" t="s">
        <v>2328</v>
      </c>
    </row>
    <row r="883" spans="1:7" ht="13.8" x14ac:dyDescent="0.3">
      <c r="A883" s="358" t="s">
        <v>1566</v>
      </c>
      <c r="B883" s="358" t="s">
        <v>2435</v>
      </c>
      <c r="C883" s="358" t="s">
        <v>974</v>
      </c>
      <c r="D883" s="358" t="s">
        <v>2456</v>
      </c>
      <c r="E883" s="358" t="s">
        <v>2349</v>
      </c>
      <c r="F883" s="358" t="s">
        <v>2407</v>
      </c>
      <c r="G883" s="358" t="s">
        <v>2408</v>
      </c>
    </row>
    <row r="884" spans="1:7" ht="13.8" x14ac:dyDescent="0.3">
      <c r="A884" s="358" t="s">
        <v>1567</v>
      </c>
      <c r="B884" s="358" t="s">
        <v>2435</v>
      </c>
      <c r="C884" s="358" t="s">
        <v>974</v>
      </c>
      <c r="D884" s="358" t="s">
        <v>2456</v>
      </c>
      <c r="E884" s="358" t="s">
        <v>2314</v>
      </c>
      <c r="F884" s="358" t="s">
        <v>2315</v>
      </c>
      <c r="G884" s="358" t="s">
        <v>2410</v>
      </c>
    </row>
    <row r="885" spans="1:7" ht="13.8" x14ac:dyDescent="0.3">
      <c r="A885" s="358" t="s">
        <v>1568</v>
      </c>
      <c r="B885" s="358" t="s">
        <v>2435</v>
      </c>
      <c r="C885" s="358" t="s">
        <v>974</v>
      </c>
      <c r="D885" s="358" t="s">
        <v>2457</v>
      </c>
      <c r="E885" s="358"/>
      <c r="F885" s="358"/>
      <c r="G885" s="358"/>
    </row>
    <row r="886" spans="1:7" ht="13.8" x14ac:dyDescent="0.3">
      <c r="A886" s="358" t="s">
        <v>1569</v>
      </c>
      <c r="B886" s="358" t="s">
        <v>2435</v>
      </c>
      <c r="C886" s="358" t="s">
        <v>974</v>
      </c>
      <c r="D886" s="358" t="s">
        <v>2457</v>
      </c>
      <c r="E886" s="358" t="s">
        <v>2404</v>
      </c>
      <c r="F886" s="358" t="s">
        <v>2405</v>
      </c>
      <c r="G886" s="358" t="s">
        <v>2406</v>
      </c>
    </row>
    <row r="887" spans="1:7" ht="13.8" x14ac:dyDescent="0.3">
      <c r="A887" s="358" t="s">
        <v>1570</v>
      </c>
      <c r="B887" s="358" t="s">
        <v>2435</v>
      </c>
      <c r="C887" s="358" t="s">
        <v>974</v>
      </c>
      <c r="D887" s="358" t="s">
        <v>2457</v>
      </c>
      <c r="E887" s="358" t="s">
        <v>2314</v>
      </c>
      <c r="F887" s="358" t="s">
        <v>2315</v>
      </c>
      <c r="G887" s="358" t="s">
        <v>2410</v>
      </c>
    </row>
    <row r="888" spans="1:7" ht="13.8" x14ac:dyDescent="0.3">
      <c r="A888" s="358" t="s">
        <v>1571</v>
      </c>
      <c r="B888" s="358" t="s">
        <v>2435</v>
      </c>
      <c r="C888" s="358" t="s">
        <v>974</v>
      </c>
      <c r="D888" s="358" t="s">
        <v>2457</v>
      </c>
      <c r="E888" s="358" t="s">
        <v>2334</v>
      </c>
      <c r="F888" s="358" t="s">
        <v>2323</v>
      </c>
      <c r="G888" s="358" t="s">
        <v>2409</v>
      </c>
    </row>
    <row r="889" spans="1:7" ht="13.8" x14ac:dyDescent="0.3">
      <c r="A889" s="358" t="s">
        <v>1572</v>
      </c>
      <c r="B889" s="358" t="s">
        <v>2435</v>
      </c>
      <c r="C889" s="358" t="s">
        <v>974</v>
      </c>
      <c r="D889" s="358" t="s">
        <v>2457</v>
      </c>
      <c r="E889" s="358" t="s">
        <v>661</v>
      </c>
      <c r="F889" s="358" t="s">
        <v>2312</v>
      </c>
      <c r="G889" s="358" t="s">
        <v>2411</v>
      </c>
    </row>
    <row r="890" spans="1:7" ht="13.8" x14ac:dyDescent="0.3">
      <c r="A890" s="358" t="s">
        <v>1573</v>
      </c>
      <c r="B890" s="358" t="s">
        <v>2435</v>
      </c>
      <c r="C890" s="358" t="s">
        <v>974</v>
      </c>
      <c r="D890" s="358" t="s">
        <v>2457</v>
      </c>
      <c r="E890" s="358" t="s">
        <v>2326</v>
      </c>
      <c r="F890" s="358" t="s">
        <v>2327</v>
      </c>
      <c r="G890" s="358" t="s">
        <v>2328</v>
      </c>
    </row>
    <row r="891" spans="1:7" ht="13.8" x14ac:dyDescent="0.3">
      <c r="A891" s="358" t="s">
        <v>1574</v>
      </c>
      <c r="B891" s="358" t="s">
        <v>2435</v>
      </c>
      <c r="C891" s="358" t="s">
        <v>974</v>
      </c>
      <c r="D891" s="358" t="s">
        <v>2457</v>
      </c>
      <c r="E891" s="358" t="s">
        <v>2349</v>
      </c>
      <c r="F891" s="358" t="s">
        <v>2407</v>
      </c>
      <c r="G891" s="358" t="s">
        <v>2408</v>
      </c>
    </row>
    <row r="892" spans="1:7" ht="13.8" x14ac:dyDescent="0.3">
      <c r="A892" s="358" t="s">
        <v>1575</v>
      </c>
      <c r="B892" s="358" t="s">
        <v>2435</v>
      </c>
      <c r="C892" s="358" t="s">
        <v>974</v>
      </c>
      <c r="D892" s="358" t="s">
        <v>2458</v>
      </c>
      <c r="E892" s="358"/>
      <c r="F892" s="358"/>
      <c r="G892" s="358"/>
    </row>
    <row r="893" spans="1:7" ht="13.8" x14ac:dyDescent="0.3">
      <c r="A893" s="358" t="s">
        <v>1576</v>
      </c>
      <c r="B893" s="358" t="s">
        <v>2435</v>
      </c>
      <c r="C893" s="358" t="s">
        <v>974</v>
      </c>
      <c r="D893" s="358" t="s">
        <v>2458</v>
      </c>
      <c r="E893" s="358" t="s">
        <v>2404</v>
      </c>
      <c r="F893" s="358" t="s">
        <v>2405</v>
      </c>
      <c r="G893" s="358" t="s">
        <v>2406</v>
      </c>
    </row>
    <row r="894" spans="1:7" ht="13.8" x14ac:dyDescent="0.3">
      <c r="A894" s="358" t="s">
        <v>1577</v>
      </c>
      <c r="B894" s="358" t="s">
        <v>2435</v>
      </c>
      <c r="C894" s="358" t="s">
        <v>974</v>
      </c>
      <c r="D894" s="358" t="s">
        <v>2458</v>
      </c>
      <c r="E894" s="358" t="s">
        <v>2314</v>
      </c>
      <c r="F894" s="358" t="s">
        <v>2315</v>
      </c>
      <c r="G894" s="358" t="s">
        <v>2410</v>
      </c>
    </row>
    <row r="895" spans="1:7" ht="13.8" x14ac:dyDescent="0.3">
      <c r="A895" s="358" t="s">
        <v>1578</v>
      </c>
      <c r="B895" s="358" t="s">
        <v>2435</v>
      </c>
      <c r="C895" s="358" t="s">
        <v>974</v>
      </c>
      <c r="D895" s="358" t="s">
        <v>2458</v>
      </c>
      <c r="E895" s="358" t="s">
        <v>2334</v>
      </c>
      <c r="F895" s="358" t="s">
        <v>2323</v>
      </c>
      <c r="G895" s="358" t="s">
        <v>2409</v>
      </c>
    </row>
    <row r="896" spans="1:7" ht="13.8" x14ac:dyDescent="0.3">
      <c r="A896" s="358" t="s">
        <v>1579</v>
      </c>
      <c r="B896" s="358" t="s">
        <v>2435</v>
      </c>
      <c r="C896" s="358" t="s">
        <v>974</v>
      </c>
      <c r="D896" s="358" t="s">
        <v>2458</v>
      </c>
      <c r="E896" s="358" t="s">
        <v>661</v>
      </c>
      <c r="F896" s="358" t="s">
        <v>2312</v>
      </c>
      <c r="G896" s="358" t="s">
        <v>2411</v>
      </c>
    </row>
    <row r="897" spans="1:7" ht="13.8" x14ac:dyDescent="0.3">
      <c r="A897" s="358" t="s">
        <v>1580</v>
      </c>
      <c r="B897" s="358" t="s">
        <v>2435</v>
      </c>
      <c r="C897" s="358" t="s">
        <v>974</v>
      </c>
      <c r="D897" s="358" t="s">
        <v>2458</v>
      </c>
      <c r="E897" s="358" t="s">
        <v>2326</v>
      </c>
      <c r="F897" s="358" t="s">
        <v>2327</v>
      </c>
      <c r="G897" s="358" t="s">
        <v>2328</v>
      </c>
    </row>
    <row r="898" spans="1:7" ht="13.8" x14ac:dyDescent="0.3">
      <c r="A898" s="358" t="s">
        <v>1581</v>
      </c>
      <c r="B898" s="358" t="s">
        <v>2435</v>
      </c>
      <c r="C898" s="358" t="s">
        <v>974</v>
      </c>
      <c r="D898" s="358" t="s">
        <v>2458</v>
      </c>
      <c r="E898" s="358" t="s">
        <v>2349</v>
      </c>
      <c r="F898" s="358" t="s">
        <v>2407</v>
      </c>
      <c r="G898" s="358" t="s">
        <v>2408</v>
      </c>
    </row>
    <row r="899" spans="1:7" ht="13.8" x14ac:dyDescent="0.3">
      <c r="A899" s="358" t="s">
        <v>1582</v>
      </c>
      <c r="B899" s="358" t="s">
        <v>2435</v>
      </c>
      <c r="C899" s="358" t="s">
        <v>974</v>
      </c>
      <c r="D899" s="358" t="s">
        <v>2459</v>
      </c>
      <c r="E899" s="358"/>
      <c r="F899" s="358"/>
      <c r="G899" s="358"/>
    </row>
    <row r="900" spans="1:7" ht="13.8" x14ac:dyDescent="0.3">
      <c r="A900" s="358" t="s">
        <v>1583</v>
      </c>
      <c r="B900" s="358" t="s">
        <v>2435</v>
      </c>
      <c r="C900" s="358" t="s">
        <v>974</v>
      </c>
      <c r="D900" s="358" t="s">
        <v>2459</v>
      </c>
      <c r="E900" s="358" t="s">
        <v>2404</v>
      </c>
      <c r="F900" s="358" t="s">
        <v>2405</v>
      </c>
      <c r="G900" s="358" t="s">
        <v>2406</v>
      </c>
    </row>
    <row r="901" spans="1:7" ht="13.8" x14ac:dyDescent="0.3">
      <c r="A901" s="358" t="s">
        <v>1584</v>
      </c>
      <c r="B901" s="358" t="s">
        <v>2435</v>
      </c>
      <c r="C901" s="358" t="s">
        <v>974</v>
      </c>
      <c r="D901" s="358" t="s">
        <v>2459</v>
      </c>
      <c r="E901" s="358" t="s">
        <v>2314</v>
      </c>
      <c r="F901" s="358" t="s">
        <v>2315</v>
      </c>
      <c r="G901" s="358" t="s">
        <v>2410</v>
      </c>
    </row>
    <row r="902" spans="1:7" ht="13.8" x14ac:dyDescent="0.3">
      <c r="A902" s="358" t="s">
        <v>1585</v>
      </c>
      <c r="B902" s="358" t="s">
        <v>2435</v>
      </c>
      <c r="C902" s="358" t="s">
        <v>974</v>
      </c>
      <c r="D902" s="358" t="s">
        <v>2459</v>
      </c>
      <c r="E902" s="358" t="s">
        <v>2334</v>
      </c>
      <c r="F902" s="358" t="s">
        <v>2323</v>
      </c>
      <c r="G902" s="358" t="s">
        <v>2409</v>
      </c>
    </row>
    <row r="903" spans="1:7" ht="13.8" x14ac:dyDescent="0.3">
      <c r="A903" s="358" t="s">
        <v>1586</v>
      </c>
      <c r="B903" s="358" t="s">
        <v>2435</v>
      </c>
      <c r="C903" s="358" t="s">
        <v>974</v>
      </c>
      <c r="D903" s="358" t="s">
        <v>2459</v>
      </c>
      <c r="E903" s="358" t="s">
        <v>661</v>
      </c>
      <c r="F903" s="358" t="s">
        <v>2312</v>
      </c>
      <c r="G903" s="358" t="s">
        <v>2411</v>
      </c>
    </row>
    <row r="904" spans="1:7" ht="13.8" x14ac:dyDescent="0.3">
      <c r="A904" s="358" t="s">
        <v>1587</v>
      </c>
      <c r="B904" s="358" t="s">
        <v>2435</v>
      </c>
      <c r="C904" s="358" t="s">
        <v>974</v>
      </c>
      <c r="D904" s="358" t="s">
        <v>2459</v>
      </c>
      <c r="E904" s="358" t="s">
        <v>2326</v>
      </c>
      <c r="F904" s="358" t="s">
        <v>2327</v>
      </c>
      <c r="G904" s="358" t="s">
        <v>2328</v>
      </c>
    </row>
    <row r="905" spans="1:7" ht="13.8" x14ac:dyDescent="0.3">
      <c r="A905" s="358" t="s">
        <v>1588</v>
      </c>
      <c r="B905" s="358" t="s">
        <v>2435</v>
      </c>
      <c r="C905" s="358" t="s">
        <v>974</v>
      </c>
      <c r="D905" s="358" t="s">
        <v>2459</v>
      </c>
      <c r="E905" s="358" t="s">
        <v>2349</v>
      </c>
      <c r="F905" s="358" t="s">
        <v>2407</v>
      </c>
      <c r="G905" s="358" t="s">
        <v>2408</v>
      </c>
    </row>
    <row r="906" spans="1:7" ht="13.8" x14ac:dyDescent="0.3">
      <c r="A906" s="358" t="s">
        <v>1589</v>
      </c>
      <c r="B906" s="358" t="s">
        <v>2435</v>
      </c>
      <c r="C906" s="358" t="s">
        <v>974</v>
      </c>
      <c r="D906" s="358" t="s">
        <v>2460</v>
      </c>
      <c r="E906" s="358"/>
      <c r="F906" s="358"/>
      <c r="G906" s="358"/>
    </row>
    <row r="907" spans="1:7" ht="13.8" x14ac:dyDescent="0.3">
      <c r="A907" s="358" t="s">
        <v>1590</v>
      </c>
      <c r="B907" s="358" t="s">
        <v>2435</v>
      </c>
      <c r="C907" s="358" t="s">
        <v>974</v>
      </c>
      <c r="D907" s="358" t="s">
        <v>2460</v>
      </c>
      <c r="E907" s="358" t="s">
        <v>2404</v>
      </c>
      <c r="F907" s="358" t="s">
        <v>2405</v>
      </c>
      <c r="G907" s="358" t="s">
        <v>2406</v>
      </c>
    </row>
    <row r="908" spans="1:7" ht="13.8" x14ac:dyDescent="0.3">
      <c r="A908" s="358" t="s">
        <v>1591</v>
      </c>
      <c r="B908" s="358" t="s">
        <v>2435</v>
      </c>
      <c r="C908" s="358" t="s">
        <v>974</v>
      </c>
      <c r="D908" s="358" t="s">
        <v>2460</v>
      </c>
      <c r="E908" s="358" t="s">
        <v>2314</v>
      </c>
      <c r="F908" s="358" t="s">
        <v>2315</v>
      </c>
      <c r="G908" s="358" t="s">
        <v>2410</v>
      </c>
    </row>
    <row r="909" spans="1:7" ht="13.8" x14ac:dyDescent="0.3">
      <c r="A909" s="358" t="s">
        <v>1592</v>
      </c>
      <c r="B909" s="358" t="s">
        <v>2435</v>
      </c>
      <c r="C909" s="358" t="s">
        <v>974</v>
      </c>
      <c r="D909" s="358" t="s">
        <v>2460</v>
      </c>
      <c r="E909" s="358" t="s">
        <v>2334</v>
      </c>
      <c r="F909" s="358" t="s">
        <v>2323</v>
      </c>
      <c r="G909" s="358" t="s">
        <v>2409</v>
      </c>
    </row>
    <row r="910" spans="1:7" ht="13.8" x14ac:dyDescent="0.3">
      <c r="A910" s="358" t="s">
        <v>1593</v>
      </c>
      <c r="B910" s="358" t="s">
        <v>2435</v>
      </c>
      <c r="C910" s="358" t="s">
        <v>974</v>
      </c>
      <c r="D910" s="358" t="s">
        <v>2460</v>
      </c>
      <c r="E910" s="358" t="s">
        <v>661</v>
      </c>
      <c r="F910" s="358" t="s">
        <v>2312</v>
      </c>
      <c r="G910" s="358" t="s">
        <v>2411</v>
      </c>
    </row>
    <row r="911" spans="1:7" ht="13.8" x14ac:dyDescent="0.3">
      <c r="A911" s="358" t="s">
        <v>1594</v>
      </c>
      <c r="B911" s="358" t="s">
        <v>2435</v>
      </c>
      <c r="C911" s="358" t="s">
        <v>974</v>
      </c>
      <c r="D911" s="358" t="s">
        <v>2460</v>
      </c>
      <c r="E911" s="358" t="s">
        <v>2326</v>
      </c>
      <c r="F911" s="358" t="s">
        <v>2327</v>
      </c>
      <c r="G911" s="358" t="s">
        <v>2328</v>
      </c>
    </row>
    <row r="912" spans="1:7" ht="13.8" x14ac:dyDescent="0.3">
      <c r="A912" s="358" t="s">
        <v>1595</v>
      </c>
      <c r="B912" s="358" t="s">
        <v>2435</v>
      </c>
      <c r="C912" s="358" t="s">
        <v>974</v>
      </c>
      <c r="D912" s="358" t="s">
        <v>2460</v>
      </c>
      <c r="E912" s="358" t="s">
        <v>2349</v>
      </c>
      <c r="F912" s="358" t="s">
        <v>2407</v>
      </c>
      <c r="G912" s="358" t="s">
        <v>2408</v>
      </c>
    </row>
    <row r="913" spans="1:7" ht="13.8" x14ac:dyDescent="0.3">
      <c r="A913" s="358" t="s">
        <v>1596</v>
      </c>
      <c r="B913" s="358" t="s">
        <v>2435</v>
      </c>
      <c r="C913" s="358" t="s">
        <v>974</v>
      </c>
      <c r="D913" s="358" t="s">
        <v>2461</v>
      </c>
      <c r="E913" s="358"/>
      <c r="F913" s="358"/>
      <c r="G913" s="358"/>
    </row>
    <row r="914" spans="1:7" ht="13.8" x14ac:dyDescent="0.3">
      <c r="A914" s="358" t="s">
        <v>1597</v>
      </c>
      <c r="B914" s="358" t="s">
        <v>2435</v>
      </c>
      <c r="C914" s="358" t="s">
        <v>974</v>
      </c>
      <c r="D914" s="358" t="s">
        <v>2461</v>
      </c>
      <c r="E914" s="358" t="s">
        <v>2404</v>
      </c>
      <c r="F914" s="358" t="s">
        <v>2405</v>
      </c>
      <c r="G914" s="358" t="s">
        <v>2406</v>
      </c>
    </row>
    <row r="915" spans="1:7" ht="13.8" x14ac:dyDescent="0.3">
      <c r="A915" s="358" t="s">
        <v>1598</v>
      </c>
      <c r="B915" s="358" t="s">
        <v>2435</v>
      </c>
      <c r="C915" s="358" t="s">
        <v>974</v>
      </c>
      <c r="D915" s="358" t="s">
        <v>2461</v>
      </c>
      <c r="E915" s="358" t="s">
        <v>2314</v>
      </c>
      <c r="F915" s="358" t="s">
        <v>2315</v>
      </c>
      <c r="G915" s="358" t="s">
        <v>2410</v>
      </c>
    </row>
    <row r="916" spans="1:7" ht="13.8" x14ac:dyDescent="0.3">
      <c r="A916" s="358" t="s">
        <v>1599</v>
      </c>
      <c r="B916" s="358" t="s">
        <v>2435</v>
      </c>
      <c r="C916" s="358" t="s">
        <v>974</v>
      </c>
      <c r="D916" s="358" t="s">
        <v>2461</v>
      </c>
      <c r="E916" s="358" t="s">
        <v>2334</v>
      </c>
      <c r="F916" s="358" t="s">
        <v>2323</v>
      </c>
      <c r="G916" s="358" t="s">
        <v>2409</v>
      </c>
    </row>
    <row r="917" spans="1:7" ht="13.8" x14ac:dyDescent="0.3">
      <c r="A917" s="358" t="s">
        <v>1600</v>
      </c>
      <c r="B917" s="358" t="s">
        <v>2435</v>
      </c>
      <c r="C917" s="358" t="s">
        <v>974</v>
      </c>
      <c r="D917" s="358" t="s">
        <v>2461</v>
      </c>
      <c r="E917" s="358" t="s">
        <v>661</v>
      </c>
      <c r="F917" s="358" t="s">
        <v>2312</v>
      </c>
      <c r="G917" s="358" t="s">
        <v>2411</v>
      </c>
    </row>
    <row r="918" spans="1:7" ht="13.8" x14ac:dyDescent="0.3">
      <c r="A918" s="358" t="s">
        <v>1601</v>
      </c>
      <c r="B918" s="358" t="s">
        <v>2435</v>
      </c>
      <c r="C918" s="358" t="s">
        <v>974</v>
      </c>
      <c r="D918" s="358" t="s">
        <v>2461</v>
      </c>
      <c r="E918" s="358" t="s">
        <v>2326</v>
      </c>
      <c r="F918" s="358" t="s">
        <v>2327</v>
      </c>
      <c r="G918" s="358" t="s">
        <v>2328</v>
      </c>
    </row>
    <row r="919" spans="1:7" ht="13.8" x14ac:dyDescent="0.3">
      <c r="A919" s="358" t="s">
        <v>1602</v>
      </c>
      <c r="B919" s="358" t="s">
        <v>2435</v>
      </c>
      <c r="C919" s="358" t="s">
        <v>974</v>
      </c>
      <c r="D919" s="358" t="s">
        <v>2461</v>
      </c>
      <c r="E919" s="358" t="s">
        <v>2349</v>
      </c>
      <c r="F919" s="358" t="s">
        <v>2407</v>
      </c>
      <c r="G919" s="358" t="s">
        <v>2408</v>
      </c>
    </row>
    <row r="920" spans="1:7" ht="13.8" x14ac:dyDescent="0.3">
      <c r="A920" s="358" t="s">
        <v>2218</v>
      </c>
      <c r="B920" s="358" t="s">
        <v>2435</v>
      </c>
      <c r="C920" s="358" t="s">
        <v>974</v>
      </c>
      <c r="D920" s="358" t="s">
        <v>2601</v>
      </c>
      <c r="E920" s="358"/>
      <c r="F920" s="358"/>
      <c r="G920" s="358"/>
    </row>
    <row r="921" spans="1:7" ht="13.8" x14ac:dyDescent="0.3">
      <c r="A921" s="358" t="s">
        <v>2219</v>
      </c>
      <c r="B921" s="358" t="s">
        <v>2435</v>
      </c>
      <c r="C921" s="358" t="s">
        <v>974</v>
      </c>
      <c r="D921" s="358" t="s">
        <v>2601</v>
      </c>
      <c r="E921" s="358" t="s">
        <v>2404</v>
      </c>
      <c r="F921" s="358" t="s">
        <v>2405</v>
      </c>
      <c r="G921" s="358" t="s">
        <v>2406</v>
      </c>
    </row>
    <row r="922" spans="1:7" ht="13.8" x14ac:dyDescent="0.3">
      <c r="A922" s="358" t="s">
        <v>2220</v>
      </c>
      <c r="B922" s="358" t="s">
        <v>2435</v>
      </c>
      <c r="C922" s="358" t="s">
        <v>974</v>
      </c>
      <c r="D922" s="358" t="s">
        <v>2601</v>
      </c>
      <c r="E922" s="358" t="s">
        <v>2334</v>
      </c>
      <c r="F922" s="358" t="s">
        <v>2323</v>
      </c>
      <c r="G922" s="358" t="s">
        <v>2432</v>
      </c>
    </row>
    <row r="923" spans="1:7" ht="13.8" x14ac:dyDescent="0.3">
      <c r="A923" s="358" t="s">
        <v>2221</v>
      </c>
      <c r="B923" s="358" t="s">
        <v>2435</v>
      </c>
      <c r="C923" s="358" t="s">
        <v>974</v>
      </c>
      <c r="D923" s="358" t="s">
        <v>2601</v>
      </c>
      <c r="E923" s="358" t="s">
        <v>2326</v>
      </c>
      <c r="F923" s="358" t="s">
        <v>2327</v>
      </c>
      <c r="G923" s="358" t="s">
        <v>2476</v>
      </c>
    </row>
    <row r="924" spans="1:7" ht="13.8" x14ac:dyDescent="0.3">
      <c r="A924" s="358" t="s">
        <v>2222</v>
      </c>
      <c r="B924" s="358" t="s">
        <v>2435</v>
      </c>
      <c r="C924" s="358" t="s">
        <v>974</v>
      </c>
      <c r="D924" s="358" t="s">
        <v>2601</v>
      </c>
      <c r="E924" s="358" t="s">
        <v>661</v>
      </c>
      <c r="F924" s="358" t="s">
        <v>2312</v>
      </c>
      <c r="G924" s="358" t="s">
        <v>2411</v>
      </c>
    </row>
    <row r="925" spans="1:7" ht="13.8" x14ac:dyDescent="0.3">
      <c r="A925" s="358" t="s">
        <v>2223</v>
      </c>
      <c r="B925" s="358" t="s">
        <v>2435</v>
      </c>
      <c r="C925" s="358" t="s">
        <v>974</v>
      </c>
      <c r="D925" s="358" t="s">
        <v>2601</v>
      </c>
      <c r="E925" s="358" t="s">
        <v>673</v>
      </c>
      <c r="F925" s="358" t="s">
        <v>2338</v>
      </c>
      <c r="G925" s="358" t="s">
        <v>2399</v>
      </c>
    </row>
    <row r="926" spans="1:7" ht="13.8" x14ac:dyDescent="0.3">
      <c r="A926" s="358" t="s">
        <v>2224</v>
      </c>
      <c r="B926" s="358" t="s">
        <v>2435</v>
      </c>
      <c r="C926" s="358" t="s">
        <v>974</v>
      </c>
      <c r="D926" s="358" t="s">
        <v>2601</v>
      </c>
      <c r="E926" s="358" t="s">
        <v>2314</v>
      </c>
      <c r="F926" s="358" t="s">
        <v>2315</v>
      </c>
      <c r="G926" s="358" t="s">
        <v>2602</v>
      </c>
    </row>
    <row r="927" spans="1:7" ht="13.8" x14ac:dyDescent="0.3">
      <c r="A927" s="358" t="s">
        <v>2225</v>
      </c>
      <c r="B927" s="358" t="s">
        <v>2435</v>
      </c>
      <c r="C927" s="358" t="s">
        <v>974</v>
      </c>
      <c r="D927" s="358" t="s">
        <v>2601</v>
      </c>
      <c r="E927" s="358" t="s">
        <v>2349</v>
      </c>
      <c r="F927" s="358" t="s">
        <v>2407</v>
      </c>
      <c r="G927" s="358" t="s">
        <v>2603</v>
      </c>
    </row>
    <row r="928" spans="1:7" ht="13.8" x14ac:dyDescent="0.3">
      <c r="A928" s="358" t="s">
        <v>2226</v>
      </c>
      <c r="B928" s="358" t="s">
        <v>2435</v>
      </c>
      <c r="C928" s="358" t="s">
        <v>974</v>
      </c>
      <c r="D928" s="358" t="s">
        <v>2604</v>
      </c>
      <c r="E928" s="358"/>
      <c r="F928" s="358"/>
      <c r="G928" s="358"/>
    </row>
    <row r="929" spans="1:7" ht="13.8" x14ac:dyDescent="0.3">
      <c r="A929" s="358" t="s">
        <v>2227</v>
      </c>
      <c r="B929" s="358" t="s">
        <v>2435</v>
      </c>
      <c r="C929" s="358" t="s">
        <v>974</v>
      </c>
      <c r="D929" s="358" t="s">
        <v>2604</v>
      </c>
      <c r="E929" s="358" t="s">
        <v>2404</v>
      </c>
      <c r="F929" s="358" t="s">
        <v>2405</v>
      </c>
      <c r="G929" s="358" t="s">
        <v>2406</v>
      </c>
    </row>
    <row r="930" spans="1:7" ht="13.8" x14ac:dyDescent="0.3">
      <c r="A930" s="358" t="s">
        <v>2228</v>
      </c>
      <c r="B930" s="358" t="s">
        <v>2435</v>
      </c>
      <c r="C930" s="358" t="s">
        <v>974</v>
      </c>
      <c r="D930" s="358" t="s">
        <v>2604</v>
      </c>
      <c r="E930" s="358" t="s">
        <v>2314</v>
      </c>
      <c r="F930" s="358" t="s">
        <v>2315</v>
      </c>
      <c r="G930" s="358" t="s">
        <v>2410</v>
      </c>
    </row>
    <row r="931" spans="1:7" ht="13.8" x14ac:dyDescent="0.3">
      <c r="A931" s="358" t="s">
        <v>2229</v>
      </c>
      <c r="B931" s="358" t="s">
        <v>2435</v>
      </c>
      <c r="C931" s="358" t="s">
        <v>974</v>
      </c>
      <c r="D931" s="358" t="s">
        <v>2604</v>
      </c>
      <c r="E931" s="358" t="s">
        <v>2334</v>
      </c>
      <c r="F931" s="358" t="s">
        <v>2323</v>
      </c>
      <c r="G931" s="358" t="s">
        <v>2409</v>
      </c>
    </row>
    <row r="932" spans="1:7" ht="13.8" x14ac:dyDescent="0.3">
      <c r="A932" s="358" t="s">
        <v>2230</v>
      </c>
      <c r="B932" s="358" t="s">
        <v>2435</v>
      </c>
      <c r="C932" s="358" t="s">
        <v>974</v>
      </c>
      <c r="D932" s="358" t="s">
        <v>2604</v>
      </c>
      <c r="E932" s="358" t="s">
        <v>661</v>
      </c>
      <c r="F932" s="358" t="s">
        <v>2312</v>
      </c>
      <c r="G932" s="358" t="s">
        <v>2411</v>
      </c>
    </row>
    <row r="933" spans="1:7" ht="13.8" x14ac:dyDescent="0.3">
      <c r="A933" s="358" t="s">
        <v>2231</v>
      </c>
      <c r="B933" s="358" t="s">
        <v>2435</v>
      </c>
      <c r="C933" s="358" t="s">
        <v>974</v>
      </c>
      <c r="D933" s="358" t="s">
        <v>2604</v>
      </c>
      <c r="E933" s="358" t="s">
        <v>2326</v>
      </c>
      <c r="F933" s="358" t="s">
        <v>2327</v>
      </c>
      <c r="G933" s="358" t="s">
        <v>2328</v>
      </c>
    </row>
    <row r="934" spans="1:7" ht="13.8" x14ac:dyDescent="0.3">
      <c r="A934" s="358" t="s">
        <v>2232</v>
      </c>
      <c r="B934" s="358" t="s">
        <v>2435</v>
      </c>
      <c r="C934" s="358" t="s">
        <v>974</v>
      </c>
      <c r="D934" s="358" t="s">
        <v>2604</v>
      </c>
      <c r="E934" s="358" t="s">
        <v>2349</v>
      </c>
      <c r="F934" s="358" t="s">
        <v>2407</v>
      </c>
      <c r="G934" s="358" t="s">
        <v>2408</v>
      </c>
    </row>
    <row r="935" spans="1:7" ht="13.8" x14ac:dyDescent="0.3">
      <c r="A935" s="358" t="s">
        <v>1567</v>
      </c>
      <c r="B935" s="358" t="s">
        <v>2435</v>
      </c>
      <c r="C935" s="358" t="s">
        <v>974</v>
      </c>
      <c r="D935" s="358" t="s">
        <v>2456</v>
      </c>
      <c r="E935" s="358" t="s">
        <v>2314</v>
      </c>
      <c r="F935" s="358" t="s">
        <v>2315</v>
      </c>
      <c r="G935" s="358" t="s">
        <v>2410</v>
      </c>
    </row>
    <row r="936" spans="1:7" ht="13.8" x14ac:dyDescent="0.3">
      <c r="A936" s="358" t="s">
        <v>480</v>
      </c>
      <c r="B936" s="358" t="s">
        <v>2300</v>
      </c>
      <c r="C936" s="358" t="s">
        <v>2401</v>
      </c>
      <c r="D936" s="358"/>
      <c r="E936" s="358"/>
      <c r="F936" s="358"/>
      <c r="G936" s="358"/>
    </row>
    <row r="937" spans="1:7" ht="13.8" x14ac:dyDescent="0.3">
      <c r="A937" s="358" t="s">
        <v>1136</v>
      </c>
      <c r="B937" s="358" t="s">
        <v>2300</v>
      </c>
      <c r="C937" s="358" t="s">
        <v>2401</v>
      </c>
      <c r="D937" s="358" t="s">
        <v>46</v>
      </c>
      <c r="E937" s="358"/>
      <c r="F937" s="358"/>
      <c r="G937" s="358"/>
    </row>
    <row r="938" spans="1:7" ht="13.8" x14ac:dyDescent="0.3">
      <c r="A938" s="358" t="s">
        <v>1137</v>
      </c>
      <c r="B938" s="358" t="s">
        <v>2300</v>
      </c>
      <c r="C938" s="358" t="s">
        <v>2401</v>
      </c>
      <c r="D938" s="358" t="s">
        <v>46</v>
      </c>
      <c r="E938" s="358" t="s">
        <v>2303</v>
      </c>
      <c r="F938" s="358" t="s">
        <v>2304</v>
      </c>
      <c r="G938" s="358" t="s">
        <v>2305</v>
      </c>
    </row>
    <row r="939" spans="1:7" ht="13.8" x14ac:dyDescent="0.3">
      <c r="A939" s="358" t="s">
        <v>481</v>
      </c>
      <c r="B939" s="358" t="s">
        <v>2300</v>
      </c>
      <c r="C939" s="358" t="s">
        <v>2401</v>
      </c>
      <c r="D939" s="358" t="s">
        <v>46</v>
      </c>
      <c r="E939" s="358"/>
      <c r="F939" s="358"/>
      <c r="G939" s="358"/>
    </row>
    <row r="940" spans="1:7" ht="13.8" x14ac:dyDescent="0.3">
      <c r="A940" s="358" t="s">
        <v>1138</v>
      </c>
      <c r="B940" s="358" t="s">
        <v>2300</v>
      </c>
      <c r="C940" s="358" t="s">
        <v>2401</v>
      </c>
      <c r="D940" s="358" t="s">
        <v>46</v>
      </c>
      <c r="E940" s="358" t="s">
        <v>2306</v>
      </c>
      <c r="F940" s="358" t="s">
        <v>2304</v>
      </c>
      <c r="G940" s="358" t="s">
        <v>2307</v>
      </c>
    </row>
    <row r="941" spans="1:7" ht="13.8" x14ac:dyDescent="0.3">
      <c r="A941" s="358" t="s">
        <v>1139</v>
      </c>
      <c r="B941" s="358" t="s">
        <v>2300</v>
      </c>
      <c r="C941" s="358" t="s">
        <v>2401</v>
      </c>
      <c r="D941" s="358" t="s">
        <v>46</v>
      </c>
      <c r="E941" s="358" t="s">
        <v>2341</v>
      </c>
      <c r="F941" s="358" t="s">
        <v>2342</v>
      </c>
      <c r="G941" s="358" t="s">
        <v>2343</v>
      </c>
    </row>
    <row r="942" spans="1:7" ht="13.8" x14ac:dyDescent="0.3">
      <c r="A942" s="358" t="s">
        <v>1140</v>
      </c>
      <c r="B942" s="358" t="s">
        <v>2300</v>
      </c>
      <c r="C942" s="358" t="s">
        <v>2401</v>
      </c>
      <c r="D942" s="358" t="s">
        <v>46</v>
      </c>
      <c r="E942" s="358" t="s">
        <v>812</v>
      </c>
      <c r="F942" s="358" t="s">
        <v>2362</v>
      </c>
      <c r="G942" s="358" t="s">
        <v>2363</v>
      </c>
    </row>
    <row r="943" spans="1:7" ht="13.8" x14ac:dyDescent="0.3">
      <c r="A943" s="358" t="s">
        <v>1141</v>
      </c>
      <c r="B943" s="358" t="s">
        <v>2300</v>
      </c>
      <c r="C943" s="358" t="s">
        <v>2401</v>
      </c>
      <c r="D943" s="358" t="s">
        <v>46</v>
      </c>
      <c r="E943" s="358" t="s">
        <v>2336</v>
      </c>
      <c r="F943" s="358" t="s">
        <v>2309</v>
      </c>
      <c r="G943" s="358" t="s">
        <v>2337</v>
      </c>
    </row>
    <row r="944" spans="1:7" ht="13.8" x14ac:dyDescent="0.3">
      <c r="A944" s="358" t="s">
        <v>1142</v>
      </c>
      <c r="B944" s="358" t="s">
        <v>2300</v>
      </c>
      <c r="C944" s="358" t="s">
        <v>2401</v>
      </c>
      <c r="D944" s="358" t="s">
        <v>46</v>
      </c>
      <c r="E944" s="358" t="s">
        <v>2364</v>
      </c>
      <c r="F944" s="358" t="s">
        <v>2365</v>
      </c>
      <c r="G944" s="358" t="s">
        <v>2366</v>
      </c>
    </row>
    <row r="945" spans="1:7" ht="13.8" x14ac:dyDescent="0.3">
      <c r="A945" s="358" t="s">
        <v>482</v>
      </c>
      <c r="B945" s="358" t="s">
        <v>2300</v>
      </c>
      <c r="C945" s="358" t="s">
        <v>2401</v>
      </c>
      <c r="D945" s="358" t="s">
        <v>46</v>
      </c>
      <c r="E945" s="358"/>
      <c r="F945" s="358"/>
      <c r="G945" s="358"/>
    </row>
    <row r="946" spans="1:7" ht="13.8" x14ac:dyDescent="0.3">
      <c r="A946" s="358" t="s">
        <v>1143</v>
      </c>
      <c r="B946" s="358" t="s">
        <v>2300</v>
      </c>
      <c r="C946" s="358" t="s">
        <v>2401</v>
      </c>
      <c r="D946" s="358" t="s">
        <v>46</v>
      </c>
      <c r="E946" s="358" t="s">
        <v>2306</v>
      </c>
      <c r="F946" s="358" t="s">
        <v>2304</v>
      </c>
      <c r="G946" s="358" t="s">
        <v>2307</v>
      </c>
    </row>
    <row r="947" spans="1:7" ht="13.8" x14ac:dyDescent="0.3">
      <c r="A947" s="358" t="s">
        <v>1144</v>
      </c>
      <c r="B947" s="358" t="s">
        <v>2300</v>
      </c>
      <c r="C947" s="358" t="s">
        <v>2401</v>
      </c>
      <c r="D947" s="358" t="s">
        <v>46</v>
      </c>
      <c r="E947" s="358" t="s">
        <v>812</v>
      </c>
      <c r="F947" s="358" t="s">
        <v>2362</v>
      </c>
      <c r="G947" s="358" t="s">
        <v>2363</v>
      </c>
    </row>
    <row r="948" spans="1:7" ht="13.8" x14ac:dyDescent="0.3">
      <c r="A948" s="358" t="s">
        <v>1145</v>
      </c>
      <c r="B948" s="358" t="s">
        <v>2300</v>
      </c>
      <c r="C948" s="358" t="s">
        <v>2401</v>
      </c>
      <c r="D948" s="358" t="s">
        <v>46</v>
      </c>
      <c r="E948" s="358" t="s">
        <v>2367</v>
      </c>
      <c r="F948" s="358" t="s">
        <v>2368</v>
      </c>
      <c r="G948" s="358" t="s">
        <v>2369</v>
      </c>
    </row>
    <row r="949" spans="1:7" ht="13.8" x14ac:dyDescent="0.3">
      <c r="A949" s="358" t="s">
        <v>1146</v>
      </c>
      <c r="B949" s="358" t="s">
        <v>2300</v>
      </c>
      <c r="C949" s="358" t="s">
        <v>2401</v>
      </c>
      <c r="D949" s="358" t="s">
        <v>46</v>
      </c>
      <c r="E949" s="358" t="s">
        <v>2370</v>
      </c>
      <c r="F949" s="358" t="s">
        <v>2371</v>
      </c>
      <c r="G949" s="358" t="s">
        <v>2372</v>
      </c>
    </row>
    <row r="950" spans="1:7" ht="13.8" x14ac:dyDescent="0.3">
      <c r="A950" s="358" t="s">
        <v>1123</v>
      </c>
      <c r="B950" s="358" t="s">
        <v>2300</v>
      </c>
      <c r="C950" s="358" t="s">
        <v>2401</v>
      </c>
      <c r="D950" s="358" t="s">
        <v>23</v>
      </c>
      <c r="E950" s="358"/>
      <c r="F950" s="358"/>
      <c r="G950" s="358"/>
    </row>
    <row r="951" spans="1:7" ht="13.8" x14ac:dyDescent="0.3">
      <c r="A951" s="358" t="s">
        <v>1124</v>
      </c>
      <c r="B951" s="358" t="s">
        <v>2300</v>
      </c>
      <c r="C951" s="358" t="s">
        <v>2401</v>
      </c>
      <c r="D951" s="358" t="s">
        <v>23</v>
      </c>
      <c r="E951" s="358" t="s">
        <v>2303</v>
      </c>
      <c r="F951" s="358" t="s">
        <v>2304</v>
      </c>
      <c r="G951" s="358" t="s">
        <v>2305</v>
      </c>
    </row>
    <row r="952" spans="1:7" ht="13.8" x14ac:dyDescent="0.3">
      <c r="A952" s="358" t="s">
        <v>483</v>
      </c>
      <c r="B952" s="358" t="s">
        <v>2300</v>
      </c>
      <c r="C952" s="358" t="s">
        <v>2401</v>
      </c>
      <c r="D952" s="358" t="s">
        <v>23</v>
      </c>
      <c r="E952" s="358"/>
      <c r="F952" s="358"/>
      <c r="G952" s="358"/>
    </row>
    <row r="953" spans="1:7" ht="13.8" x14ac:dyDescent="0.3">
      <c r="A953" s="358" t="s">
        <v>1125</v>
      </c>
      <c r="B953" s="358" t="s">
        <v>2300</v>
      </c>
      <c r="C953" s="358" t="s">
        <v>2401</v>
      </c>
      <c r="D953" s="358" t="s">
        <v>23</v>
      </c>
      <c r="E953" s="358" t="s">
        <v>2306</v>
      </c>
      <c r="F953" s="358" t="s">
        <v>2304</v>
      </c>
      <c r="G953" s="358" t="s">
        <v>2307</v>
      </c>
    </row>
    <row r="954" spans="1:7" ht="13.8" x14ac:dyDescent="0.3">
      <c r="A954" s="358" t="s">
        <v>1126</v>
      </c>
      <c r="B954" s="358" t="s">
        <v>2300</v>
      </c>
      <c r="C954" s="358" t="s">
        <v>2401</v>
      </c>
      <c r="D954" s="358" t="s">
        <v>23</v>
      </c>
      <c r="E954" s="358" t="s">
        <v>2353</v>
      </c>
      <c r="F954" s="358" t="s">
        <v>2315</v>
      </c>
      <c r="G954" s="358" t="s">
        <v>2402</v>
      </c>
    </row>
    <row r="955" spans="1:7" ht="13.8" x14ac:dyDescent="0.3">
      <c r="A955" s="358" t="s">
        <v>1127</v>
      </c>
      <c r="B955" s="358" t="s">
        <v>2300</v>
      </c>
      <c r="C955" s="358" t="s">
        <v>2401</v>
      </c>
      <c r="D955" s="358" t="s">
        <v>23</v>
      </c>
      <c r="E955" s="358" t="s">
        <v>2336</v>
      </c>
      <c r="F955" s="358" t="s">
        <v>2309</v>
      </c>
      <c r="G955" s="358" t="s">
        <v>2337</v>
      </c>
    </row>
    <row r="956" spans="1:7" ht="13.8" x14ac:dyDescent="0.3">
      <c r="A956" s="358" t="s">
        <v>1128</v>
      </c>
      <c r="B956" s="358" t="s">
        <v>2300</v>
      </c>
      <c r="C956" s="358" t="s">
        <v>2401</v>
      </c>
      <c r="D956" s="358" t="s">
        <v>23</v>
      </c>
      <c r="E956" s="358" t="s">
        <v>2320</v>
      </c>
      <c r="F956" s="358" t="s">
        <v>2318</v>
      </c>
      <c r="G956" s="358" t="s">
        <v>2321</v>
      </c>
    </row>
    <row r="957" spans="1:7" ht="13.8" x14ac:dyDescent="0.3">
      <c r="A957" s="358" t="s">
        <v>1129</v>
      </c>
      <c r="B957" s="358" t="s">
        <v>2300</v>
      </c>
      <c r="C957" s="358" t="s">
        <v>2401</v>
      </c>
      <c r="D957" s="358" t="s">
        <v>23</v>
      </c>
      <c r="E957" s="358" t="s">
        <v>673</v>
      </c>
      <c r="F957" s="358" t="s">
        <v>2338</v>
      </c>
      <c r="G957" s="358" t="s">
        <v>2339</v>
      </c>
    </row>
    <row r="958" spans="1:7" ht="13.8" x14ac:dyDescent="0.3">
      <c r="A958" s="358" t="s">
        <v>1130</v>
      </c>
      <c r="B958" s="358" t="s">
        <v>2300</v>
      </c>
      <c r="C958" s="358" t="s">
        <v>2401</v>
      </c>
      <c r="D958" s="358" t="s">
        <v>23</v>
      </c>
      <c r="E958" s="358" t="s">
        <v>672</v>
      </c>
      <c r="F958" s="358" t="s">
        <v>2338</v>
      </c>
      <c r="G958" s="358" t="s">
        <v>2340</v>
      </c>
    </row>
    <row r="959" spans="1:7" ht="13.8" x14ac:dyDescent="0.3">
      <c r="A959" s="358" t="s">
        <v>484</v>
      </c>
      <c r="B959" s="358" t="s">
        <v>2300</v>
      </c>
      <c r="C959" s="358" t="s">
        <v>2401</v>
      </c>
      <c r="D959" s="358" t="s">
        <v>23</v>
      </c>
      <c r="E959" s="358"/>
      <c r="F959" s="358"/>
      <c r="G959" s="358"/>
    </row>
    <row r="960" spans="1:7" ht="13.8" x14ac:dyDescent="0.3">
      <c r="A960" s="358" t="s">
        <v>1131</v>
      </c>
      <c r="B960" s="358" t="s">
        <v>2300</v>
      </c>
      <c r="C960" s="358" t="s">
        <v>2401</v>
      </c>
      <c r="D960" s="358" t="s">
        <v>23</v>
      </c>
      <c r="E960" s="358" t="s">
        <v>2306</v>
      </c>
      <c r="F960" s="358" t="s">
        <v>2304</v>
      </c>
      <c r="G960" s="358" t="s">
        <v>2307</v>
      </c>
    </row>
    <row r="961" spans="1:7" ht="13.8" x14ac:dyDescent="0.3">
      <c r="A961" s="358" t="s">
        <v>1132</v>
      </c>
      <c r="B961" s="358" t="s">
        <v>2300</v>
      </c>
      <c r="C961" s="358" t="s">
        <v>2401</v>
      </c>
      <c r="D961" s="358" t="s">
        <v>23</v>
      </c>
      <c r="E961" s="358" t="s">
        <v>2322</v>
      </c>
      <c r="F961" s="358" t="s">
        <v>2323</v>
      </c>
      <c r="G961" s="358" t="s">
        <v>2324</v>
      </c>
    </row>
    <row r="962" spans="1:7" ht="13.8" x14ac:dyDescent="0.3">
      <c r="A962" s="358" t="s">
        <v>1133</v>
      </c>
      <c r="B962" s="358" t="s">
        <v>2300</v>
      </c>
      <c r="C962" s="358" t="s">
        <v>2401</v>
      </c>
      <c r="D962" s="358" t="s">
        <v>23</v>
      </c>
      <c r="E962" s="358" t="s">
        <v>2334</v>
      </c>
      <c r="F962" s="358" t="s">
        <v>2323</v>
      </c>
      <c r="G962" s="358" t="s">
        <v>2335</v>
      </c>
    </row>
    <row r="963" spans="1:7" ht="13.8" x14ac:dyDescent="0.3">
      <c r="A963" s="358" t="s">
        <v>1134</v>
      </c>
      <c r="B963" s="358" t="s">
        <v>2300</v>
      </c>
      <c r="C963" s="358" t="s">
        <v>2401</v>
      </c>
      <c r="D963" s="358" t="s">
        <v>23</v>
      </c>
      <c r="E963" s="358" t="s">
        <v>661</v>
      </c>
      <c r="F963" s="358" t="s">
        <v>2312</v>
      </c>
      <c r="G963" s="358" t="s">
        <v>2325</v>
      </c>
    </row>
    <row r="964" spans="1:7" ht="13.8" x14ac:dyDescent="0.3">
      <c r="A964" s="358" t="s">
        <v>1135</v>
      </c>
      <c r="B964" s="358" t="s">
        <v>2300</v>
      </c>
      <c r="C964" s="358" t="s">
        <v>2401</v>
      </c>
      <c r="D964" s="358" t="s">
        <v>23</v>
      </c>
      <c r="E964" s="358" t="s">
        <v>2326</v>
      </c>
      <c r="F964" s="358" t="s">
        <v>2327</v>
      </c>
      <c r="G964" s="358" t="s">
        <v>2328</v>
      </c>
    </row>
    <row r="965" spans="1:7" ht="13.8" x14ac:dyDescent="0.3">
      <c r="A965" s="358" t="s">
        <v>461</v>
      </c>
      <c r="B965" s="358" t="s">
        <v>2300</v>
      </c>
      <c r="C965" s="358" t="s">
        <v>2361</v>
      </c>
      <c r="D965" s="358"/>
      <c r="E965" s="358"/>
      <c r="F965" s="358"/>
      <c r="G965" s="358"/>
    </row>
    <row r="966" spans="1:7" ht="13.8" x14ac:dyDescent="0.3">
      <c r="A966" s="358" t="s">
        <v>1073</v>
      </c>
      <c r="B966" s="358" t="s">
        <v>2300</v>
      </c>
      <c r="C966" s="358" t="s">
        <v>2361</v>
      </c>
      <c r="D966" s="358" t="s">
        <v>46</v>
      </c>
      <c r="E966" s="358"/>
      <c r="F966" s="358"/>
      <c r="G966" s="358"/>
    </row>
    <row r="967" spans="1:7" ht="13.8" x14ac:dyDescent="0.3">
      <c r="A967" s="358" t="s">
        <v>1074</v>
      </c>
      <c r="B967" s="358" t="s">
        <v>2300</v>
      </c>
      <c r="C967" s="358" t="s">
        <v>2361</v>
      </c>
      <c r="D967" s="358" t="s">
        <v>46</v>
      </c>
      <c r="E967" s="358" t="s">
        <v>2303</v>
      </c>
      <c r="F967" s="358" t="s">
        <v>2304</v>
      </c>
      <c r="G967" s="358" t="s">
        <v>2305</v>
      </c>
    </row>
    <row r="968" spans="1:7" ht="13.8" x14ac:dyDescent="0.3">
      <c r="A968" s="358" t="s">
        <v>1075</v>
      </c>
      <c r="B968" s="358" t="s">
        <v>2300</v>
      </c>
      <c r="C968" s="358" t="s">
        <v>2361</v>
      </c>
      <c r="D968" s="358" t="s">
        <v>46</v>
      </c>
      <c r="E968" s="358" t="s">
        <v>2306</v>
      </c>
      <c r="F968" s="358" t="s">
        <v>2304</v>
      </c>
      <c r="G968" s="358" t="s">
        <v>2307</v>
      </c>
    </row>
    <row r="969" spans="1:7" ht="13.8" x14ac:dyDescent="0.3">
      <c r="A969" s="358" t="s">
        <v>1076</v>
      </c>
      <c r="B969" s="358" t="s">
        <v>2300</v>
      </c>
      <c r="C969" s="358" t="s">
        <v>2361</v>
      </c>
      <c r="D969" s="358" t="s">
        <v>46</v>
      </c>
      <c r="E969" s="358" t="s">
        <v>2341</v>
      </c>
      <c r="F969" s="358" t="s">
        <v>2342</v>
      </c>
      <c r="G969" s="358" t="s">
        <v>2343</v>
      </c>
    </row>
    <row r="970" spans="1:7" ht="13.8" x14ac:dyDescent="0.3">
      <c r="A970" s="358" t="s">
        <v>1077</v>
      </c>
      <c r="B970" s="358" t="s">
        <v>2300</v>
      </c>
      <c r="C970" s="358" t="s">
        <v>2361</v>
      </c>
      <c r="D970" s="358" t="s">
        <v>46</v>
      </c>
      <c r="E970" s="358" t="s">
        <v>812</v>
      </c>
      <c r="F970" s="358" t="s">
        <v>2362</v>
      </c>
      <c r="G970" s="358" t="s">
        <v>2363</v>
      </c>
    </row>
    <row r="971" spans="1:7" ht="13.8" x14ac:dyDescent="0.3">
      <c r="A971" s="358" t="s">
        <v>1079</v>
      </c>
      <c r="B971" s="358" t="s">
        <v>2300</v>
      </c>
      <c r="C971" s="358" t="s">
        <v>2361</v>
      </c>
      <c r="D971" s="358" t="s">
        <v>46</v>
      </c>
      <c r="E971" s="358" t="s">
        <v>2364</v>
      </c>
      <c r="F971" s="358" t="s">
        <v>2365</v>
      </c>
      <c r="G971" s="358" t="s">
        <v>2366</v>
      </c>
    </row>
    <row r="972" spans="1:7" ht="13.8" x14ac:dyDescent="0.3">
      <c r="A972" s="358" t="s">
        <v>1078</v>
      </c>
      <c r="B972" s="358" t="s">
        <v>2300</v>
      </c>
      <c r="C972" s="358" t="s">
        <v>2361</v>
      </c>
      <c r="D972" s="358" t="s">
        <v>46</v>
      </c>
      <c r="E972" s="358" t="s">
        <v>2336</v>
      </c>
      <c r="F972" s="358" t="s">
        <v>2309</v>
      </c>
      <c r="G972" s="358" t="s">
        <v>2337</v>
      </c>
    </row>
    <row r="973" spans="1:7" ht="13.8" x14ac:dyDescent="0.3">
      <c r="A973" s="358" t="s">
        <v>462</v>
      </c>
      <c r="B973" s="358" t="s">
        <v>2300</v>
      </c>
      <c r="C973" s="358" t="s">
        <v>2361</v>
      </c>
      <c r="D973" s="358" t="s">
        <v>46</v>
      </c>
      <c r="E973" s="358"/>
      <c r="F973" s="358"/>
      <c r="G973" s="358"/>
    </row>
    <row r="974" spans="1:7" ht="13.8" x14ac:dyDescent="0.3">
      <c r="A974" s="358" t="s">
        <v>1080</v>
      </c>
      <c r="B974" s="358" t="s">
        <v>2300</v>
      </c>
      <c r="C974" s="358" t="s">
        <v>2361</v>
      </c>
      <c r="D974" s="358" t="s">
        <v>46</v>
      </c>
      <c r="E974" s="358" t="s">
        <v>2306</v>
      </c>
      <c r="F974" s="358" t="s">
        <v>2304</v>
      </c>
      <c r="G974" s="358" t="s">
        <v>2307</v>
      </c>
    </row>
    <row r="975" spans="1:7" ht="13.8" x14ac:dyDescent="0.3">
      <c r="A975" s="358" t="s">
        <v>1081</v>
      </c>
      <c r="B975" s="358" t="s">
        <v>2300</v>
      </c>
      <c r="C975" s="358" t="s">
        <v>2361</v>
      </c>
      <c r="D975" s="358" t="s">
        <v>46</v>
      </c>
      <c r="E975" s="358" t="s">
        <v>812</v>
      </c>
      <c r="F975" s="358" t="s">
        <v>2362</v>
      </c>
      <c r="G975" s="358" t="s">
        <v>2363</v>
      </c>
    </row>
    <row r="976" spans="1:7" ht="13.8" x14ac:dyDescent="0.3">
      <c r="A976" s="358" t="s">
        <v>1082</v>
      </c>
      <c r="B976" s="358" t="s">
        <v>2300</v>
      </c>
      <c r="C976" s="358" t="s">
        <v>2361</v>
      </c>
      <c r="D976" s="358" t="s">
        <v>46</v>
      </c>
      <c r="E976" s="358" t="s">
        <v>2367</v>
      </c>
      <c r="F976" s="358" t="s">
        <v>2368</v>
      </c>
      <c r="G976" s="358" t="s">
        <v>2369</v>
      </c>
    </row>
    <row r="977" spans="1:7" ht="13.8" x14ac:dyDescent="0.3">
      <c r="A977" s="358" t="s">
        <v>1083</v>
      </c>
      <c r="B977" s="358" t="s">
        <v>2300</v>
      </c>
      <c r="C977" s="358" t="s">
        <v>2361</v>
      </c>
      <c r="D977" s="358" t="s">
        <v>46</v>
      </c>
      <c r="E977" s="358" t="s">
        <v>2370</v>
      </c>
      <c r="F977" s="358" t="s">
        <v>2371</v>
      </c>
      <c r="G977" s="358" t="s">
        <v>2372</v>
      </c>
    </row>
    <row r="978" spans="1:7" ht="13.8" x14ac:dyDescent="0.3">
      <c r="A978" s="358" t="s">
        <v>1084</v>
      </c>
      <c r="B978" s="358" t="s">
        <v>2300</v>
      </c>
      <c r="C978" s="358" t="s">
        <v>2361</v>
      </c>
      <c r="D978" s="358" t="s">
        <v>46</v>
      </c>
      <c r="E978" s="358" t="s">
        <v>2373</v>
      </c>
      <c r="F978" s="358" t="s">
        <v>2304</v>
      </c>
      <c r="G978" s="358" t="s">
        <v>2374</v>
      </c>
    </row>
    <row r="979" spans="1:7" ht="13.8" x14ac:dyDescent="0.3">
      <c r="A979" s="358" t="s">
        <v>1060</v>
      </c>
      <c r="B979" s="358" t="s">
        <v>2300</v>
      </c>
      <c r="C979" s="358" t="s">
        <v>2361</v>
      </c>
      <c r="D979" s="358" t="s">
        <v>23</v>
      </c>
      <c r="E979" s="358"/>
      <c r="F979" s="358"/>
      <c r="G979" s="358"/>
    </row>
    <row r="980" spans="1:7" ht="13.8" x14ac:dyDescent="0.3">
      <c r="A980" s="358" t="s">
        <v>1061</v>
      </c>
      <c r="B980" s="358" t="s">
        <v>2300</v>
      </c>
      <c r="C980" s="358" t="s">
        <v>2361</v>
      </c>
      <c r="D980" s="358" t="s">
        <v>23</v>
      </c>
      <c r="E980" s="358" t="s">
        <v>2303</v>
      </c>
      <c r="F980" s="358" t="s">
        <v>2304</v>
      </c>
      <c r="G980" s="358" t="s">
        <v>2305</v>
      </c>
    </row>
    <row r="981" spans="1:7" ht="13.8" x14ac:dyDescent="0.3">
      <c r="A981" s="358" t="s">
        <v>463</v>
      </c>
      <c r="B981" s="358" t="s">
        <v>2300</v>
      </c>
      <c r="C981" s="358" t="s">
        <v>2361</v>
      </c>
      <c r="D981" s="358" t="s">
        <v>23</v>
      </c>
      <c r="E981" s="358"/>
      <c r="F981" s="358"/>
      <c r="G981" s="358"/>
    </row>
    <row r="982" spans="1:7" ht="13.8" x14ac:dyDescent="0.3">
      <c r="A982" s="358" t="s">
        <v>1062</v>
      </c>
      <c r="B982" s="358" t="s">
        <v>2300</v>
      </c>
      <c r="C982" s="358" t="s">
        <v>2361</v>
      </c>
      <c r="D982" s="358" t="s">
        <v>23</v>
      </c>
      <c r="E982" s="358" t="s">
        <v>2306</v>
      </c>
      <c r="F982" s="358" t="s">
        <v>2304</v>
      </c>
      <c r="G982" s="358" t="s">
        <v>2307</v>
      </c>
    </row>
    <row r="983" spans="1:7" ht="13.8" x14ac:dyDescent="0.3">
      <c r="A983" s="358" t="s">
        <v>1063</v>
      </c>
      <c r="B983" s="358" t="s">
        <v>2300</v>
      </c>
      <c r="C983" s="358" t="s">
        <v>2361</v>
      </c>
      <c r="D983" s="358" t="s">
        <v>23</v>
      </c>
      <c r="E983" s="358" t="s">
        <v>2314</v>
      </c>
      <c r="F983" s="358" t="s">
        <v>2315</v>
      </c>
      <c r="G983" s="358" t="s">
        <v>2316</v>
      </c>
    </row>
    <row r="984" spans="1:7" ht="13.8" x14ac:dyDescent="0.3">
      <c r="A984" s="358" t="s">
        <v>1064</v>
      </c>
      <c r="B984" s="358" t="s">
        <v>2300</v>
      </c>
      <c r="C984" s="358" t="s">
        <v>2361</v>
      </c>
      <c r="D984" s="358" t="s">
        <v>23</v>
      </c>
      <c r="E984" s="358" t="s">
        <v>2336</v>
      </c>
      <c r="F984" s="358" t="s">
        <v>2309</v>
      </c>
      <c r="G984" s="358" t="s">
        <v>2337</v>
      </c>
    </row>
    <row r="985" spans="1:7" ht="13.8" x14ac:dyDescent="0.3">
      <c r="A985" s="358" t="s">
        <v>1065</v>
      </c>
      <c r="B985" s="358" t="s">
        <v>2300</v>
      </c>
      <c r="C985" s="358" t="s">
        <v>2361</v>
      </c>
      <c r="D985" s="358" t="s">
        <v>23</v>
      </c>
      <c r="E985" s="358" t="s">
        <v>2320</v>
      </c>
      <c r="F985" s="358" t="s">
        <v>2318</v>
      </c>
      <c r="G985" s="358" t="s">
        <v>2321</v>
      </c>
    </row>
    <row r="986" spans="1:7" ht="13.8" x14ac:dyDescent="0.3">
      <c r="A986" s="358" t="s">
        <v>1066</v>
      </c>
      <c r="B986" s="358" t="s">
        <v>2300</v>
      </c>
      <c r="C986" s="358" t="s">
        <v>2361</v>
      </c>
      <c r="D986" s="358" t="s">
        <v>23</v>
      </c>
      <c r="E986" s="358" t="s">
        <v>673</v>
      </c>
      <c r="F986" s="358" t="s">
        <v>2338</v>
      </c>
      <c r="G986" s="358" t="s">
        <v>2339</v>
      </c>
    </row>
    <row r="987" spans="1:7" ht="13.8" x14ac:dyDescent="0.3">
      <c r="A987" s="358" t="s">
        <v>1067</v>
      </c>
      <c r="B987" s="358" t="s">
        <v>2300</v>
      </c>
      <c r="C987" s="358" t="s">
        <v>2361</v>
      </c>
      <c r="D987" s="358" t="s">
        <v>23</v>
      </c>
      <c r="E987" s="358" t="s">
        <v>672</v>
      </c>
      <c r="F987" s="358" t="s">
        <v>2338</v>
      </c>
      <c r="G987" s="358" t="s">
        <v>2340</v>
      </c>
    </row>
    <row r="988" spans="1:7" ht="13.8" x14ac:dyDescent="0.3">
      <c r="A988" s="358" t="s">
        <v>464</v>
      </c>
      <c r="B988" s="358" t="s">
        <v>2300</v>
      </c>
      <c r="C988" s="358" t="s">
        <v>2361</v>
      </c>
      <c r="D988" s="358" t="s">
        <v>23</v>
      </c>
      <c r="E988" s="358"/>
      <c r="F988" s="358"/>
      <c r="G988" s="358"/>
    </row>
    <row r="989" spans="1:7" ht="13.8" x14ac:dyDescent="0.3">
      <c r="A989" s="358" t="s">
        <v>1068</v>
      </c>
      <c r="B989" s="358" t="s">
        <v>2300</v>
      </c>
      <c r="C989" s="358" t="s">
        <v>2361</v>
      </c>
      <c r="D989" s="358" t="s">
        <v>23</v>
      </c>
      <c r="E989" s="358" t="s">
        <v>2306</v>
      </c>
      <c r="F989" s="358" t="s">
        <v>2304</v>
      </c>
      <c r="G989" s="358" t="s">
        <v>2307</v>
      </c>
    </row>
    <row r="990" spans="1:7" ht="13.8" x14ac:dyDescent="0.3">
      <c r="A990" s="358" t="s">
        <v>1069</v>
      </c>
      <c r="B990" s="358" t="s">
        <v>2300</v>
      </c>
      <c r="C990" s="358" t="s">
        <v>2361</v>
      </c>
      <c r="D990" s="358" t="s">
        <v>23</v>
      </c>
      <c r="E990" s="358" t="s">
        <v>2322</v>
      </c>
      <c r="F990" s="358" t="s">
        <v>2323</v>
      </c>
      <c r="G990" s="358" t="s">
        <v>2324</v>
      </c>
    </row>
    <row r="991" spans="1:7" ht="13.8" x14ac:dyDescent="0.3">
      <c r="A991" s="358" t="s">
        <v>1070</v>
      </c>
      <c r="B991" s="358" t="s">
        <v>2300</v>
      </c>
      <c r="C991" s="358" t="s">
        <v>2361</v>
      </c>
      <c r="D991" s="358" t="s">
        <v>23</v>
      </c>
      <c r="E991" s="358" t="s">
        <v>2334</v>
      </c>
      <c r="F991" s="358" t="s">
        <v>2323</v>
      </c>
      <c r="G991" s="358" t="s">
        <v>2335</v>
      </c>
    </row>
    <row r="992" spans="1:7" ht="13.8" x14ac:dyDescent="0.3">
      <c r="A992" s="358" t="s">
        <v>1071</v>
      </c>
      <c r="B992" s="358" t="s">
        <v>2300</v>
      </c>
      <c r="C992" s="358" t="s">
        <v>2361</v>
      </c>
      <c r="D992" s="358" t="s">
        <v>23</v>
      </c>
      <c r="E992" s="358" t="s">
        <v>661</v>
      </c>
      <c r="F992" s="358" t="s">
        <v>2312</v>
      </c>
      <c r="G992" s="358" t="s">
        <v>2325</v>
      </c>
    </row>
    <row r="993" spans="1:7" ht="13.8" x14ac:dyDescent="0.3">
      <c r="A993" s="358" t="s">
        <v>1072</v>
      </c>
      <c r="B993" s="358" t="s">
        <v>2300</v>
      </c>
      <c r="C993" s="358" t="s">
        <v>2361</v>
      </c>
      <c r="D993" s="358" t="s">
        <v>23</v>
      </c>
      <c r="E993" s="358" t="s">
        <v>2326</v>
      </c>
      <c r="F993" s="358" t="s">
        <v>2327</v>
      </c>
      <c r="G993" s="358" t="s">
        <v>2328</v>
      </c>
    </row>
    <row r="994" spans="1:7" ht="13.8" x14ac:dyDescent="0.3">
      <c r="A994" s="358" t="s">
        <v>465</v>
      </c>
      <c r="B994" s="358" t="s">
        <v>2300</v>
      </c>
      <c r="C994" s="358" t="s">
        <v>2375</v>
      </c>
      <c r="D994" s="358"/>
      <c r="E994" s="358"/>
      <c r="F994" s="358"/>
      <c r="G994" s="358"/>
    </row>
    <row r="995" spans="1:7" ht="13.8" x14ac:dyDescent="0.3">
      <c r="A995" s="358" t="s">
        <v>466</v>
      </c>
      <c r="B995" s="358" t="s">
        <v>2300</v>
      </c>
      <c r="C995" s="358" t="s">
        <v>2375</v>
      </c>
      <c r="D995" s="358" t="s">
        <v>909</v>
      </c>
      <c r="E995" s="358"/>
      <c r="F995" s="358"/>
      <c r="G995" s="358"/>
    </row>
    <row r="996" spans="1:7" ht="13.8" x14ac:dyDescent="0.3">
      <c r="A996" s="358" t="s">
        <v>1085</v>
      </c>
      <c r="B996" s="358" t="s">
        <v>2300</v>
      </c>
      <c r="C996" s="358" t="s">
        <v>2375</v>
      </c>
      <c r="D996" s="358" t="s">
        <v>909</v>
      </c>
      <c r="E996" s="358" t="s">
        <v>474</v>
      </c>
      <c r="F996" s="358" t="s">
        <v>2323</v>
      </c>
      <c r="G996" s="358" t="s">
        <v>2345</v>
      </c>
    </row>
    <row r="997" spans="1:7" ht="13.8" x14ac:dyDescent="0.3">
      <c r="A997" s="358" t="s">
        <v>1086</v>
      </c>
      <c r="B997" s="358" t="s">
        <v>2300</v>
      </c>
      <c r="C997" s="358" t="s">
        <v>2375</v>
      </c>
      <c r="D997" s="358" t="s">
        <v>909</v>
      </c>
      <c r="E997" s="358" t="s">
        <v>2326</v>
      </c>
      <c r="F997" s="358" t="s">
        <v>2327</v>
      </c>
      <c r="G997" s="358" t="s">
        <v>2328</v>
      </c>
    </row>
    <row r="998" spans="1:7" ht="13.8" x14ac:dyDescent="0.3">
      <c r="A998" s="358" t="s">
        <v>1087</v>
      </c>
      <c r="B998" s="358" t="s">
        <v>2300</v>
      </c>
      <c r="C998" s="358" t="s">
        <v>2375</v>
      </c>
      <c r="D998" s="358" t="s">
        <v>909</v>
      </c>
      <c r="E998" s="358" t="s">
        <v>2336</v>
      </c>
      <c r="F998" s="358" t="s">
        <v>2309</v>
      </c>
      <c r="G998" s="358" t="s">
        <v>2346</v>
      </c>
    </row>
    <row r="999" spans="1:7" ht="13.8" x14ac:dyDescent="0.3">
      <c r="A999" s="358" t="s">
        <v>1088</v>
      </c>
      <c r="B999" s="358" t="s">
        <v>2300</v>
      </c>
      <c r="C999" s="358" t="s">
        <v>2375</v>
      </c>
      <c r="D999" s="358" t="s">
        <v>909</v>
      </c>
      <c r="E999" s="358" t="s">
        <v>2322</v>
      </c>
      <c r="F999" s="358" t="s">
        <v>2323</v>
      </c>
      <c r="G999" s="358" t="s">
        <v>2324</v>
      </c>
    </row>
    <row r="1000" spans="1:7" ht="13.8" x14ac:dyDescent="0.3">
      <c r="A1000" s="358" t="s">
        <v>1089</v>
      </c>
      <c r="B1000" s="358" t="s">
        <v>2300</v>
      </c>
      <c r="C1000" s="358" t="s">
        <v>2375</v>
      </c>
      <c r="D1000" s="358" t="s">
        <v>909</v>
      </c>
      <c r="E1000" s="358" t="s">
        <v>673</v>
      </c>
      <c r="F1000" s="358" t="s">
        <v>2338</v>
      </c>
      <c r="G1000" s="358" t="s">
        <v>2347</v>
      </c>
    </row>
    <row r="1001" spans="1:7" ht="13.8" x14ac:dyDescent="0.3">
      <c r="A1001" s="358" t="s">
        <v>1090</v>
      </c>
      <c r="B1001" s="358" t="s">
        <v>2300</v>
      </c>
      <c r="C1001" s="358" t="s">
        <v>2375</v>
      </c>
      <c r="D1001" s="358" t="s">
        <v>909</v>
      </c>
      <c r="E1001" s="358" t="s">
        <v>672</v>
      </c>
      <c r="F1001" s="358" t="s">
        <v>2338</v>
      </c>
      <c r="G1001" s="358" t="s">
        <v>2340</v>
      </c>
    </row>
    <row r="1002" spans="1:7" ht="13.8" x14ac:dyDescent="0.3">
      <c r="A1002" s="358" t="s">
        <v>1091</v>
      </c>
      <c r="B1002" s="358" t="s">
        <v>2300</v>
      </c>
      <c r="C1002" s="358" t="s">
        <v>2375</v>
      </c>
      <c r="D1002" s="358" t="s">
        <v>909</v>
      </c>
      <c r="E1002" s="358" t="s">
        <v>2334</v>
      </c>
      <c r="F1002" s="358" t="s">
        <v>2323</v>
      </c>
      <c r="G1002" s="358" t="s">
        <v>2335</v>
      </c>
    </row>
    <row r="1003" spans="1:7" ht="13.8" x14ac:dyDescent="0.3">
      <c r="A1003" s="358" t="s">
        <v>1092</v>
      </c>
      <c r="B1003" s="358" t="s">
        <v>2300</v>
      </c>
      <c r="C1003" s="358" t="s">
        <v>2375</v>
      </c>
      <c r="D1003" s="358" t="s">
        <v>909</v>
      </c>
      <c r="E1003" s="358" t="s">
        <v>661</v>
      </c>
      <c r="F1003" s="358" t="s">
        <v>2312</v>
      </c>
      <c r="G1003" s="358" t="s">
        <v>2348</v>
      </c>
    </row>
    <row r="1004" spans="1:7" ht="13.8" x14ac:dyDescent="0.3">
      <c r="A1004" s="358" t="s">
        <v>1093</v>
      </c>
      <c r="B1004" s="358" t="s">
        <v>2300</v>
      </c>
      <c r="C1004" s="358" t="s">
        <v>2375</v>
      </c>
      <c r="D1004" s="358" t="s">
        <v>909</v>
      </c>
      <c r="E1004" s="358" t="s">
        <v>2349</v>
      </c>
      <c r="F1004" s="358" t="s">
        <v>2323</v>
      </c>
      <c r="G1004" s="358" t="s">
        <v>2350</v>
      </c>
    </row>
    <row r="1005" spans="1:7" ht="13.8" x14ac:dyDescent="0.3">
      <c r="A1005" s="358" t="s">
        <v>448</v>
      </c>
      <c r="B1005" s="358" t="s">
        <v>2300</v>
      </c>
      <c r="C1005" s="358" t="s">
        <v>2301</v>
      </c>
      <c r="D1005" s="358"/>
      <c r="E1005" s="358"/>
      <c r="F1005" s="358"/>
      <c r="G1005" s="358"/>
    </row>
    <row r="1006" spans="1:7" ht="13.8" x14ac:dyDescent="0.3">
      <c r="A1006" s="358" t="s">
        <v>1034</v>
      </c>
      <c r="B1006" s="358" t="s">
        <v>2300</v>
      </c>
      <c r="C1006" s="358" t="s">
        <v>2301</v>
      </c>
      <c r="D1006" s="358" t="s">
        <v>46</v>
      </c>
      <c r="E1006" s="358"/>
      <c r="F1006" s="358"/>
      <c r="G1006" s="358"/>
    </row>
    <row r="1007" spans="1:7" ht="13.8" x14ac:dyDescent="0.3">
      <c r="A1007" s="358" t="s">
        <v>1035</v>
      </c>
      <c r="B1007" s="358" t="s">
        <v>2300</v>
      </c>
      <c r="C1007" s="358" t="s">
        <v>2301</v>
      </c>
      <c r="D1007" s="358" t="s">
        <v>46</v>
      </c>
      <c r="E1007" s="358" t="s">
        <v>2303</v>
      </c>
      <c r="F1007" s="358" t="s">
        <v>2304</v>
      </c>
      <c r="G1007" s="358" t="s">
        <v>2305</v>
      </c>
    </row>
    <row r="1008" spans="1:7" ht="13.8" x14ac:dyDescent="0.3">
      <c r="A1008" s="358" t="s">
        <v>450</v>
      </c>
      <c r="B1008" s="358" t="s">
        <v>2300</v>
      </c>
      <c r="C1008" s="358" t="s">
        <v>2301</v>
      </c>
      <c r="D1008" s="358" t="s">
        <v>46</v>
      </c>
      <c r="E1008" s="358"/>
      <c r="F1008" s="358"/>
      <c r="G1008" s="358"/>
    </row>
    <row r="1009" spans="1:7" ht="13.8" x14ac:dyDescent="0.3">
      <c r="A1009" s="358" t="s">
        <v>1036</v>
      </c>
      <c r="B1009" s="358" t="s">
        <v>2300</v>
      </c>
      <c r="C1009" s="358" t="s">
        <v>2301</v>
      </c>
      <c r="D1009" s="358" t="s">
        <v>46</v>
      </c>
      <c r="E1009" s="358" t="s">
        <v>2306</v>
      </c>
      <c r="F1009" s="358" t="s">
        <v>2304</v>
      </c>
      <c r="G1009" s="358" t="s">
        <v>2307</v>
      </c>
    </row>
    <row r="1010" spans="1:7" ht="13.8" x14ac:dyDescent="0.3">
      <c r="A1010" s="358" t="s">
        <v>1037</v>
      </c>
      <c r="B1010" s="358" t="s">
        <v>2300</v>
      </c>
      <c r="C1010" s="358" t="s">
        <v>2301</v>
      </c>
      <c r="D1010" s="358" t="s">
        <v>46</v>
      </c>
      <c r="E1010" s="358" t="s">
        <v>2341</v>
      </c>
      <c r="F1010" s="358" t="s">
        <v>2342</v>
      </c>
      <c r="G1010" s="358" t="s">
        <v>2343</v>
      </c>
    </row>
    <row r="1011" spans="1:7" ht="13.8" x14ac:dyDescent="0.3">
      <c r="A1011" s="358" t="s">
        <v>1038</v>
      </c>
      <c r="B1011" s="358" t="s">
        <v>2300</v>
      </c>
      <c r="C1011" s="358" t="s">
        <v>2301</v>
      </c>
      <c r="D1011" s="358" t="s">
        <v>46</v>
      </c>
      <c r="E1011" s="358" t="s">
        <v>661</v>
      </c>
      <c r="F1011" s="358" t="s">
        <v>2312</v>
      </c>
      <c r="G1011" s="358" t="s">
        <v>2325</v>
      </c>
    </row>
    <row r="1012" spans="1:7" ht="13.8" x14ac:dyDescent="0.3">
      <c r="A1012" s="358" t="s">
        <v>1039</v>
      </c>
      <c r="B1012" s="358" t="s">
        <v>2300</v>
      </c>
      <c r="C1012" s="358" t="s">
        <v>2301</v>
      </c>
      <c r="D1012" s="358" t="s">
        <v>46</v>
      </c>
      <c r="E1012" s="358" t="s">
        <v>2334</v>
      </c>
      <c r="F1012" s="358" t="s">
        <v>2323</v>
      </c>
      <c r="G1012" s="358" t="s">
        <v>2335</v>
      </c>
    </row>
    <row r="1013" spans="1:7" ht="13.8" x14ac:dyDescent="0.3">
      <c r="A1013" s="358" t="s">
        <v>1040</v>
      </c>
      <c r="B1013" s="358" t="s">
        <v>2300</v>
      </c>
      <c r="C1013" s="358" t="s">
        <v>2301</v>
      </c>
      <c r="D1013" s="358" t="s">
        <v>46</v>
      </c>
      <c r="E1013" s="358" t="s">
        <v>2336</v>
      </c>
      <c r="F1013" s="358" t="s">
        <v>2309</v>
      </c>
      <c r="G1013" s="358" t="s">
        <v>2337</v>
      </c>
    </row>
    <row r="1014" spans="1:7" ht="13.8" x14ac:dyDescent="0.3">
      <c r="A1014" s="358" t="s">
        <v>451</v>
      </c>
      <c r="B1014" s="358" t="s">
        <v>2300</v>
      </c>
      <c r="C1014" s="358" t="s">
        <v>2301</v>
      </c>
      <c r="D1014" s="358" t="s">
        <v>23</v>
      </c>
      <c r="E1014" s="358"/>
      <c r="F1014" s="358"/>
      <c r="G1014" s="358"/>
    </row>
    <row r="1015" spans="1:7" ht="13.8" x14ac:dyDescent="0.3">
      <c r="A1015" s="358" t="s">
        <v>1024</v>
      </c>
      <c r="B1015" s="358" t="s">
        <v>2300</v>
      </c>
      <c r="C1015" s="358" t="s">
        <v>2301</v>
      </c>
      <c r="D1015" s="358" t="s">
        <v>23</v>
      </c>
      <c r="E1015" s="358" t="s">
        <v>2306</v>
      </c>
      <c r="F1015" s="358" t="s">
        <v>2304</v>
      </c>
      <c r="G1015" s="358" t="s">
        <v>2307</v>
      </c>
    </row>
    <row r="1016" spans="1:7" ht="13.8" x14ac:dyDescent="0.3">
      <c r="A1016" s="358" t="s">
        <v>1025</v>
      </c>
      <c r="B1016" s="358" t="s">
        <v>2300</v>
      </c>
      <c r="C1016" s="358" t="s">
        <v>2301</v>
      </c>
      <c r="D1016" s="358" t="s">
        <v>23</v>
      </c>
      <c r="E1016" s="358" t="s">
        <v>2322</v>
      </c>
      <c r="F1016" s="358" t="s">
        <v>2323</v>
      </c>
      <c r="G1016" s="358" t="s">
        <v>2324</v>
      </c>
    </row>
    <row r="1017" spans="1:7" ht="13.8" x14ac:dyDescent="0.3">
      <c r="A1017" s="358" t="s">
        <v>1026</v>
      </c>
      <c r="B1017" s="358" t="s">
        <v>2300</v>
      </c>
      <c r="C1017" s="358" t="s">
        <v>2301</v>
      </c>
      <c r="D1017" s="358" t="s">
        <v>23</v>
      </c>
      <c r="E1017" s="358" t="s">
        <v>2334</v>
      </c>
      <c r="F1017" s="358" t="s">
        <v>2323</v>
      </c>
      <c r="G1017" s="358" t="s">
        <v>2335</v>
      </c>
    </row>
    <row r="1018" spans="1:7" ht="13.8" x14ac:dyDescent="0.3">
      <c r="A1018" s="358" t="s">
        <v>1027</v>
      </c>
      <c r="B1018" s="358" t="s">
        <v>2300</v>
      </c>
      <c r="C1018" s="358" t="s">
        <v>2301</v>
      </c>
      <c r="D1018" s="358" t="s">
        <v>23</v>
      </c>
      <c r="E1018" s="358" t="s">
        <v>661</v>
      </c>
      <c r="F1018" s="358" t="s">
        <v>2312</v>
      </c>
      <c r="G1018" s="358" t="s">
        <v>2325</v>
      </c>
    </row>
    <row r="1019" spans="1:7" ht="13.8" x14ac:dyDescent="0.3">
      <c r="A1019" s="358" t="s">
        <v>1028</v>
      </c>
      <c r="B1019" s="358" t="s">
        <v>2300</v>
      </c>
      <c r="C1019" s="358" t="s">
        <v>2301</v>
      </c>
      <c r="D1019" s="358" t="s">
        <v>23</v>
      </c>
      <c r="E1019" s="358" t="s">
        <v>2326</v>
      </c>
      <c r="F1019" s="358" t="s">
        <v>2327</v>
      </c>
      <c r="G1019" s="358" t="s">
        <v>2328</v>
      </c>
    </row>
    <row r="1020" spans="1:7" ht="13.8" x14ac:dyDescent="0.3">
      <c r="A1020" s="358" t="s">
        <v>1029</v>
      </c>
      <c r="B1020" s="358" t="s">
        <v>2300</v>
      </c>
      <c r="C1020" s="358" t="s">
        <v>2301</v>
      </c>
      <c r="D1020" s="358" t="s">
        <v>23</v>
      </c>
      <c r="E1020" s="358" t="s">
        <v>2336</v>
      </c>
      <c r="F1020" s="358" t="s">
        <v>2309</v>
      </c>
      <c r="G1020" s="358" t="s">
        <v>2337</v>
      </c>
    </row>
    <row r="1021" spans="1:7" ht="13.8" x14ac:dyDescent="0.3">
      <c r="A1021" s="358" t="s">
        <v>1030</v>
      </c>
      <c r="B1021" s="358" t="s">
        <v>2300</v>
      </c>
      <c r="C1021" s="358" t="s">
        <v>2301</v>
      </c>
      <c r="D1021" s="358" t="s">
        <v>23</v>
      </c>
      <c r="E1021" s="358" t="s">
        <v>2317</v>
      </c>
      <c r="F1021" s="358" t="s">
        <v>2318</v>
      </c>
      <c r="G1021" s="358" t="s">
        <v>2319</v>
      </c>
    </row>
    <row r="1022" spans="1:7" ht="13.8" x14ac:dyDescent="0.3">
      <c r="A1022" s="358" t="s">
        <v>1031</v>
      </c>
      <c r="B1022" s="358" t="s">
        <v>2300</v>
      </c>
      <c r="C1022" s="358" t="s">
        <v>2301</v>
      </c>
      <c r="D1022" s="358" t="s">
        <v>23</v>
      </c>
      <c r="E1022" s="358" t="s">
        <v>2320</v>
      </c>
      <c r="F1022" s="358" t="s">
        <v>2318</v>
      </c>
      <c r="G1022" s="358" t="s">
        <v>2321</v>
      </c>
    </row>
    <row r="1023" spans="1:7" ht="13.8" x14ac:dyDescent="0.3">
      <c r="A1023" s="358" t="s">
        <v>1032</v>
      </c>
      <c r="B1023" s="358" t="s">
        <v>2300</v>
      </c>
      <c r="C1023" s="358" t="s">
        <v>2301</v>
      </c>
      <c r="D1023" s="358" t="s">
        <v>23</v>
      </c>
      <c r="E1023" s="358" t="s">
        <v>673</v>
      </c>
      <c r="F1023" s="358" t="s">
        <v>2338</v>
      </c>
      <c r="G1023" s="358" t="s">
        <v>2339</v>
      </c>
    </row>
    <row r="1024" spans="1:7" ht="13.8" x14ac:dyDescent="0.3">
      <c r="A1024" s="358" t="s">
        <v>1033</v>
      </c>
      <c r="B1024" s="358" t="s">
        <v>2300</v>
      </c>
      <c r="C1024" s="358" t="s">
        <v>2301</v>
      </c>
      <c r="D1024" s="358" t="s">
        <v>23</v>
      </c>
      <c r="E1024" s="358" t="s">
        <v>672</v>
      </c>
      <c r="F1024" s="358" t="s">
        <v>2338</v>
      </c>
      <c r="G1024" s="358" t="s">
        <v>2340</v>
      </c>
    </row>
    <row r="1025" spans="1:7" ht="13.8" x14ac:dyDescent="0.3">
      <c r="A1025" s="358" t="s">
        <v>1010</v>
      </c>
      <c r="B1025" s="358" t="s">
        <v>2300</v>
      </c>
      <c r="C1025" s="358" t="s">
        <v>2301</v>
      </c>
      <c r="D1025" s="358" t="s">
        <v>2302</v>
      </c>
      <c r="E1025" s="358"/>
      <c r="F1025" s="358"/>
      <c r="G1025" s="358"/>
    </row>
    <row r="1026" spans="1:7" ht="13.8" x14ac:dyDescent="0.3">
      <c r="A1026" s="358" t="s">
        <v>1011</v>
      </c>
      <c r="B1026" s="358" t="s">
        <v>2300</v>
      </c>
      <c r="C1026" s="358" t="s">
        <v>2301</v>
      </c>
      <c r="D1026" s="358" t="s">
        <v>2302</v>
      </c>
      <c r="E1026" s="358" t="s">
        <v>2303</v>
      </c>
      <c r="F1026" s="358" t="s">
        <v>2304</v>
      </c>
      <c r="G1026" s="358" t="s">
        <v>2305</v>
      </c>
    </row>
    <row r="1027" spans="1:7" ht="13.8" x14ac:dyDescent="0.3">
      <c r="A1027" s="358" t="s">
        <v>452</v>
      </c>
      <c r="B1027" s="358" t="s">
        <v>2300</v>
      </c>
      <c r="C1027" s="358" t="s">
        <v>2301</v>
      </c>
      <c r="D1027" s="358" t="s">
        <v>2302</v>
      </c>
      <c r="E1027" s="358"/>
      <c r="F1027" s="358"/>
      <c r="G1027" s="358"/>
    </row>
    <row r="1028" spans="1:7" ht="13.8" x14ac:dyDescent="0.3">
      <c r="A1028" s="358" t="s">
        <v>1012</v>
      </c>
      <c r="B1028" s="358" t="s">
        <v>2300</v>
      </c>
      <c r="C1028" s="358" t="s">
        <v>2301</v>
      </c>
      <c r="D1028" s="358" t="s">
        <v>2302</v>
      </c>
      <c r="E1028" s="358" t="s">
        <v>2306</v>
      </c>
      <c r="F1028" s="358" t="s">
        <v>2304</v>
      </c>
      <c r="G1028" s="358" t="s">
        <v>2307</v>
      </c>
    </row>
    <row r="1029" spans="1:7" ht="13.8" x14ac:dyDescent="0.3">
      <c r="A1029" s="358" t="s">
        <v>1013</v>
      </c>
      <c r="B1029" s="358" t="s">
        <v>2300</v>
      </c>
      <c r="C1029" s="358" t="s">
        <v>2301</v>
      </c>
      <c r="D1029" s="358" t="s">
        <v>2302</v>
      </c>
      <c r="E1029" s="358" t="s">
        <v>2308</v>
      </c>
      <c r="F1029" s="358" t="s">
        <v>2309</v>
      </c>
      <c r="G1029" s="358" t="s">
        <v>2310</v>
      </c>
    </row>
    <row r="1030" spans="1:7" ht="13.8" x14ac:dyDescent="0.3">
      <c r="A1030" s="358" t="s">
        <v>1014</v>
      </c>
      <c r="B1030" s="358" t="s">
        <v>2300</v>
      </c>
      <c r="C1030" s="358" t="s">
        <v>2301</v>
      </c>
      <c r="D1030" s="358" t="s">
        <v>2302</v>
      </c>
      <c r="E1030" s="358" t="s">
        <v>2311</v>
      </c>
      <c r="F1030" s="358" t="s">
        <v>2312</v>
      </c>
      <c r="G1030" s="358" t="s">
        <v>2313</v>
      </c>
    </row>
    <row r="1031" spans="1:7" ht="13.8" x14ac:dyDescent="0.3">
      <c r="A1031" s="358" t="s">
        <v>1015</v>
      </c>
      <c r="B1031" s="358" t="s">
        <v>2300</v>
      </c>
      <c r="C1031" s="358" t="s">
        <v>2301</v>
      </c>
      <c r="D1031" s="358" t="s">
        <v>2302</v>
      </c>
      <c r="E1031" s="358" t="s">
        <v>2314</v>
      </c>
      <c r="F1031" s="358" t="s">
        <v>2315</v>
      </c>
      <c r="G1031" s="358" t="s">
        <v>2316</v>
      </c>
    </row>
    <row r="1032" spans="1:7" ht="13.8" x14ac:dyDescent="0.3">
      <c r="A1032" s="358" t="s">
        <v>1016</v>
      </c>
      <c r="B1032" s="358" t="s">
        <v>2300</v>
      </c>
      <c r="C1032" s="358" t="s">
        <v>2301</v>
      </c>
      <c r="D1032" s="358" t="s">
        <v>2302</v>
      </c>
      <c r="E1032" s="358" t="s">
        <v>2317</v>
      </c>
      <c r="F1032" s="358" t="s">
        <v>2318</v>
      </c>
      <c r="G1032" s="358" t="s">
        <v>2319</v>
      </c>
    </row>
    <row r="1033" spans="1:7" ht="13.8" x14ac:dyDescent="0.3">
      <c r="A1033" s="358" t="s">
        <v>1017</v>
      </c>
      <c r="B1033" s="358" t="s">
        <v>2300</v>
      </c>
      <c r="C1033" s="358" t="s">
        <v>2301</v>
      </c>
      <c r="D1033" s="358" t="s">
        <v>2302</v>
      </c>
      <c r="E1033" s="358" t="s">
        <v>2320</v>
      </c>
      <c r="F1033" s="358" t="s">
        <v>2318</v>
      </c>
      <c r="G1033" s="358" t="s">
        <v>2321</v>
      </c>
    </row>
    <row r="1034" spans="1:7" ht="13.8" x14ac:dyDescent="0.3">
      <c r="A1034" s="358" t="s">
        <v>454</v>
      </c>
      <c r="B1034" s="358" t="s">
        <v>2300</v>
      </c>
      <c r="C1034" s="358" t="s">
        <v>2301</v>
      </c>
      <c r="D1034" s="358" t="s">
        <v>2302</v>
      </c>
      <c r="E1034" s="358"/>
      <c r="F1034" s="358"/>
      <c r="G1034" s="358"/>
    </row>
    <row r="1035" spans="1:7" ht="13.8" x14ac:dyDescent="0.3">
      <c r="A1035" s="358" t="s">
        <v>1018</v>
      </c>
      <c r="B1035" s="358" t="s">
        <v>2300</v>
      </c>
      <c r="C1035" s="358" t="s">
        <v>2301</v>
      </c>
      <c r="D1035" s="358" t="s">
        <v>2302</v>
      </c>
      <c r="E1035" s="358" t="s">
        <v>2306</v>
      </c>
      <c r="F1035" s="358" t="s">
        <v>2304</v>
      </c>
      <c r="G1035" s="358" t="s">
        <v>2307</v>
      </c>
    </row>
    <row r="1036" spans="1:7" ht="13.8" x14ac:dyDescent="0.3">
      <c r="A1036" s="358" t="s">
        <v>1019</v>
      </c>
      <c r="B1036" s="358" t="s">
        <v>2300</v>
      </c>
      <c r="C1036" s="358" t="s">
        <v>2301</v>
      </c>
      <c r="D1036" s="358" t="s">
        <v>2302</v>
      </c>
      <c r="E1036" s="358" t="s">
        <v>2322</v>
      </c>
      <c r="F1036" s="358" t="s">
        <v>2323</v>
      </c>
      <c r="G1036" s="358" t="s">
        <v>2324</v>
      </c>
    </row>
    <row r="1037" spans="1:7" ht="13.8" x14ac:dyDescent="0.3">
      <c r="A1037" s="358" t="s">
        <v>1020</v>
      </c>
      <c r="B1037" s="358" t="s">
        <v>2300</v>
      </c>
      <c r="C1037" s="358" t="s">
        <v>2301</v>
      </c>
      <c r="D1037" s="358" t="s">
        <v>2302</v>
      </c>
      <c r="E1037" s="358" t="s">
        <v>661</v>
      </c>
      <c r="F1037" s="358" t="s">
        <v>2312</v>
      </c>
      <c r="G1037" s="358" t="s">
        <v>2325</v>
      </c>
    </row>
    <row r="1038" spans="1:7" ht="13.8" x14ac:dyDescent="0.3">
      <c r="A1038" s="358" t="s">
        <v>1021</v>
      </c>
      <c r="B1038" s="358" t="s">
        <v>2300</v>
      </c>
      <c r="C1038" s="358" t="s">
        <v>2301</v>
      </c>
      <c r="D1038" s="358" t="s">
        <v>2302</v>
      </c>
      <c r="E1038" s="358" t="s">
        <v>2326</v>
      </c>
      <c r="F1038" s="358" t="s">
        <v>2327</v>
      </c>
      <c r="G1038" s="358" t="s">
        <v>2328</v>
      </c>
    </row>
    <row r="1039" spans="1:7" ht="13.8" x14ac:dyDescent="0.3">
      <c r="A1039" s="358" t="s">
        <v>1022</v>
      </c>
      <c r="B1039" s="358" t="s">
        <v>2300</v>
      </c>
      <c r="C1039" s="358" t="s">
        <v>2301</v>
      </c>
      <c r="D1039" s="358" t="s">
        <v>2302</v>
      </c>
      <c r="E1039" s="358" t="s">
        <v>667</v>
      </c>
      <c r="F1039" s="358" t="s">
        <v>2329</v>
      </c>
      <c r="G1039" s="358" t="s">
        <v>2330</v>
      </c>
    </row>
    <row r="1040" spans="1:7" ht="13.8" x14ac:dyDescent="0.3">
      <c r="A1040" s="358" t="s">
        <v>1023</v>
      </c>
      <c r="B1040" s="358" t="s">
        <v>2300</v>
      </c>
      <c r="C1040" s="358" t="s">
        <v>2301</v>
      </c>
      <c r="D1040" s="358" t="s">
        <v>2302</v>
      </c>
      <c r="E1040" s="358" t="s">
        <v>2331</v>
      </c>
      <c r="F1040" s="358" t="s">
        <v>2332</v>
      </c>
      <c r="G1040" s="358" t="s">
        <v>2333</v>
      </c>
    </row>
    <row r="1041" spans="1:7" ht="13.8" x14ac:dyDescent="0.3">
      <c r="A1041" s="358" t="s">
        <v>455</v>
      </c>
      <c r="B1041" s="358" t="s">
        <v>2300</v>
      </c>
      <c r="C1041" s="358" t="s">
        <v>2344</v>
      </c>
      <c r="D1041" s="358"/>
      <c r="E1041" s="358"/>
      <c r="F1041" s="358"/>
      <c r="G1041" s="358"/>
    </row>
    <row r="1042" spans="1:7" ht="13.8" x14ac:dyDescent="0.3">
      <c r="A1042" s="358" t="s">
        <v>456</v>
      </c>
      <c r="B1042" s="358" t="s">
        <v>2300</v>
      </c>
      <c r="C1042" s="358" t="s">
        <v>2344</v>
      </c>
      <c r="D1042" s="358" t="s">
        <v>909</v>
      </c>
      <c r="E1042" s="358"/>
      <c r="F1042" s="358"/>
      <c r="G1042" s="358"/>
    </row>
    <row r="1043" spans="1:7" ht="13.8" x14ac:dyDescent="0.3">
      <c r="A1043" s="358" t="s">
        <v>1041</v>
      </c>
      <c r="B1043" s="358" t="s">
        <v>2300</v>
      </c>
      <c r="C1043" s="358" t="s">
        <v>2344</v>
      </c>
      <c r="D1043" s="358" t="s">
        <v>909</v>
      </c>
      <c r="E1043" s="358" t="s">
        <v>474</v>
      </c>
      <c r="F1043" s="358" t="s">
        <v>2323</v>
      </c>
      <c r="G1043" s="358" t="s">
        <v>2345</v>
      </c>
    </row>
    <row r="1044" spans="1:7" ht="13.8" x14ac:dyDescent="0.3">
      <c r="A1044" s="358" t="s">
        <v>1042</v>
      </c>
      <c r="B1044" s="358" t="s">
        <v>2300</v>
      </c>
      <c r="C1044" s="358" t="s">
        <v>2344</v>
      </c>
      <c r="D1044" s="358" t="s">
        <v>909</v>
      </c>
      <c r="E1044" s="358" t="s">
        <v>2326</v>
      </c>
      <c r="F1044" s="358" t="s">
        <v>2327</v>
      </c>
      <c r="G1044" s="358" t="s">
        <v>2328</v>
      </c>
    </row>
    <row r="1045" spans="1:7" ht="13.8" x14ac:dyDescent="0.3">
      <c r="A1045" s="358" t="s">
        <v>1043</v>
      </c>
      <c r="B1045" s="358" t="s">
        <v>2300</v>
      </c>
      <c r="C1045" s="358" t="s">
        <v>2344</v>
      </c>
      <c r="D1045" s="358" t="s">
        <v>909</v>
      </c>
      <c r="E1045" s="358" t="s">
        <v>2322</v>
      </c>
      <c r="F1045" s="358" t="s">
        <v>2323</v>
      </c>
      <c r="G1045" s="358" t="s">
        <v>2324</v>
      </c>
    </row>
    <row r="1046" spans="1:7" ht="13.8" x14ac:dyDescent="0.3">
      <c r="A1046" s="358" t="s">
        <v>1044</v>
      </c>
      <c r="B1046" s="358" t="s">
        <v>2300</v>
      </c>
      <c r="C1046" s="358" t="s">
        <v>2344</v>
      </c>
      <c r="D1046" s="358" t="s">
        <v>909</v>
      </c>
      <c r="E1046" s="358" t="s">
        <v>2336</v>
      </c>
      <c r="F1046" s="358" t="s">
        <v>2309</v>
      </c>
      <c r="G1046" s="358" t="s">
        <v>2346</v>
      </c>
    </row>
    <row r="1047" spans="1:7" ht="13.8" x14ac:dyDescent="0.3">
      <c r="A1047" s="358" t="s">
        <v>1045</v>
      </c>
      <c r="B1047" s="358" t="s">
        <v>2300</v>
      </c>
      <c r="C1047" s="358" t="s">
        <v>2344</v>
      </c>
      <c r="D1047" s="358" t="s">
        <v>909</v>
      </c>
      <c r="E1047" s="358" t="s">
        <v>673</v>
      </c>
      <c r="F1047" s="358" t="s">
        <v>2338</v>
      </c>
      <c r="G1047" s="358" t="s">
        <v>2347</v>
      </c>
    </row>
    <row r="1048" spans="1:7" ht="13.8" x14ac:dyDescent="0.3">
      <c r="A1048" s="358" t="s">
        <v>1046</v>
      </c>
      <c r="B1048" s="358" t="s">
        <v>2300</v>
      </c>
      <c r="C1048" s="358" t="s">
        <v>2344</v>
      </c>
      <c r="D1048" s="358" t="s">
        <v>909</v>
      </c>
      <c r="E1048" s="358" t="s">
        <v>672</v>
      </c>
      <c r="F1048" s="358" t="s">
        <v>2338</v>
      </c>
      <c r="G1048" s="358" t="s">
        <v>2340</v>
      </c>
    </row>
    <row r="1049" spans="1:7" ht="13.8" x14ac:dyDescent="0.3">
      <c r="A1049" s="358" t="s">
        <v>1047</v>
      </c>
      <c r="B1049" s="358" t="s">
        <v>2300</v>
      </c>
      <c r="C1049" s="358" t="s">
        <v>2344</v>
      </c>
      <c r="D1049" s="358" t="s">
        <v>909</v>
      </c>
      <c r="E1049" s="358" t="s">
        <v>2334</v>
      </c>
      <c r="F1049" s="358" t="s">
        <v>2323</v>
      </c>
      <c r="G1049" s="358" t="s">
        <v>2335</v>
      </c>
    </row>
    <row r="1050" spans="1:7" ht="13.8" x14ac:dyDescent="0.3">
      <c r="A1050" s="358" t="s">
        <v>1048</v>
      </c>
      <c r="B1050" s="358" t="s">
        <v>2300</v>
      </c>
      <c r="C1050" s="358" t="s">
        <v>2344</v>
      </c>
      <c r="D1050" s="358" t="s">
        <v>909</v>
      </c>
      <c r="E1050" s="358" t="s">
        <v>661</v>
      </c>
      <c r="F1050" s="358" t="s">
        <v>2312</v>
      </c>
      <c r="G1050" s="358" t="s">
        <v>2348</v>
      </c>
    </row>
    <row r="1051" spans="1:7" ht="13.8" x14ac:dyDescent="0.3">
      <c r="A1051" s="358" t="s">
        <v>1049</v>
      </c>
      <c r="B1051" s="358" t="s">
        <v>2300</v>
      </c>
      <c r="C1051" s="358" t="s">
        <v>2344</v>
      </c>
      <c r="D1051" s="358" t="s">
        <v>909</v>
      </c>
      <c r="E1051" s="358" t="s">
        <v>2349</v>
      </c>
      <c r="F1051" s="358" t="s">
        <v>2323</v>
      </c>
      <c r="G1051" s="358" t="s">
        <v>2350</v>
      </c>
    </row>
    <row r="1052" spans="1:7" ht="13.8" x14ac:dyDescent="0.3">
      <c r="A1052" s="358" t="s">
        <v>506</v>
      </c>
      <c r="B1052" s="358" t="s">
        <v>2300</v>
      </c>
      <c r="C1052" s="358" t="s">
        <v>3110</v>
      </c>
      <c r="D1052" s="358"/>
      <c r="E1052" s="358"/>
      <c r="F1052" s="358"/>
      <c r="G1052" s="358"/>
    </row>
    <row r="1053" spans="1:7" ht="13.8" x14ac:dyDescent="0.3">
      <c r="A1053" s="358" t="s">
        <v>1346</v>
      </c>
      <c r="B1053" s="358" t="s">
        <v>2300</v>
      </c>
      <c r="C1053" s="358" t="s">
        <v>3110</v>
      </c>
      <c r="D1053" s="358" t="s">
        <v>46</v>
      </c>
      <c r="E1053" s="358"/>
      <c r="F1053" s="358"/>
      <c r="G1053" s="358"/>
    </row>
    <row r="1054" spans="1:7" ht="13.8" x14ac:dyDescent="0.3">
      <c r="A1054" s="358" t="s">
        <v>1347</v>
      </c>
      <c r="B1054" s="358" t="s">
        <v>2300</v>
      </c>
      <c r="C1054" s="358" t="s">
        <v>3110</v>
      </c>
      <c r="D1054" s="358" t="s">
        <v>46</v>
      </c>
      <c r="E1054" s="358" t="s">
        <v>2303</v>
      </c>
      <c r="F1054" s="358" t="s">
        <v>2304</v>
      </c>
      <c r="G1054" s="358" t="s">
        <v>2305</v>
      </c>
    </row>
    <row r="1055" spans="1:7" ht="13.8" x14ac:dyDescent="0.3">
      <c r="A1055" s="358" t="s">
        <v>507</v>
      </c>
      <c r="B1055" s="358" t="s">
        <v>2300</v>
      </c>
      <c r="C1055" s="358" t="s">
        <v>3110</v>
      </c>
      <c r="D1055" s="358" t="s">
        <v>46</v>
      </c>
      <c r="E1055" s="358"/>
      <c r="F1055" s="358"/>
      <c r="G1055" s="358"/>
    </row>
    <row r="1056" spans="1:7" ht="13.8" x14ac:dyDescent="0.3">
      <c r="A1056" s="358" t="s">
        <v>1348</v>
      </c>
      <c r="B1056" s="358" t="s">
        <v>2300</v>
      </c>
      <c r="C1056" s="358" t="s">
        <v>3110</v>
      </c>
      <c r="D1056" s="358" t="s">
        <v>46</v>
      </c>
      <c r="E1056" s="358" t="s">
        <v>2306</v>
      </c>
      <c r="F1056" s="358" t="s">
        <v>2304</v>
      </c>
      <c r="G1056" s="358" t="s">
        <v>2307</v>
      </c>
    </row>
    <row r="1057" spans="1:7" ht="13.8" x14ac:dyDescent="0.3">
      <c r="A1057" s="358" t="s">
        <v>1349</v>
      </c>
      <c r="B1057" s="358" t="s">
        <v>2300</v>
      </c>
      <c r="C1057" s="358" t="s">
        <v>3110</v>
      </c>
      <c r="D1057" s="358" t="s">
        <v>46</v>
      </c>
      <c r="E1057" s="358" t="s">
        <v>2341</v>
      </c>
      <c r="F1057" s="358" t="s">
        <v>2342</v>
      </c>
      <c r="G1057" s="358" t="s">
        <v>2343</v>
      </c>
    </row>
    <row r="1058" spans="1:7" ht="13.8" x14ac:dyDescent="0.3">
      <c r="A1058" s="358" t="s">
        <v>1350</v>
      </c>
      <c r="B1058" s="358" t="s">
        <v>2300</v>
      </c>
      <c r="C1058" s="358" t="s">
        <v>3110</v>
      </c>
      <c r="D1058" s="358" t="s">
        <v>46</v>
      </c>
      <c r="E1058" s="358" t="s">
        <v>812</v>
      </c>
      <c r="F1058" s="358" t="s">
        <v>2362</v>
      </c>
      <c r="G1058" s="358" t="s">
        <v>2363</v>
      </c>
    </row>
    <row r="1059" spans="1:7" ht="13.8" x14ac:dyDescent="0.3">
      <c r="A1059" s="358" t="s">
        <v>1352</v>
      </c>
      <c r="B1059" s="358" t="s">
        <v>2300</v>
      </c>
      <c r="C1059" s="358" t="s">
        <v>3110</v>
      </c>
      <c r="D1059" s="358" t="s">
        <v>46</v>
      </c>
      <c r="E1059" s="358" t="s">
        <v>2364</v>
      </c>
      <c r="F1059" s="358" t="s">
        <v>2365</v>
      </c>
      <c r="G1059" s="358" t="s">
        <v>2366</v>
      </c>
    </row>
    <row r="1060" spans="1:7" ht="13.8" x14ac:dyDescent="0.3">
      <c r="A1060" s="358" t="s">
        <v>1351</v>
      </c>
      <c r="B1060" s="358" t="s">
        <v>2300</v>
      </c>
      <c r="C1060" s="358" t="s">
        <v>3110</v>
      </c>
      <c r="D1060" s="358" t="s">
        <v>46</v>
      </c>
      <c r="E1060" s="358" t="s">
        <v>2336</v>
      </c>
      <c r="F1060" s="358" t="s">
        <v>2309</v>
      </c>
      <c r="G1060" s="358" t="s">
        <v>2337</v>
      </c>
    </row>
    <row r="1061" spans="1:7" ht="13.8" x14ac:dyDescent="0.3">
      <c r="A1061" s="358" t="s">
        <v>508</v>
      </c>
      <c r="B1061" s="358" t="s">
        <v>2300</v>
      </c>
      <c r="C1061" s="358" t="s">
        <v>3110</v>
      </c>
      <c r="D1061" s="358" t="s">
        <v>46</v>
      </c>
      <c r="E1061" s="358"/>
      <c r="F1061" s="358"/>
      <c r="G1061" s="358"/>
    </row>
    <row r="1062" spans="1:7" ht="13.8" x14ac:dyDescent="0.3">
      <c r="A1062" s="358" t="s">
        <v>1353</v>
      </c>
      <c r="B1062" s="358" t="s">
        <v>2300</v>
      </c>
      <c r="C1062" s="358" t="s">
        <v>3110</v>
      </c>
      <c r="D1062" s="358" t="s">
        <v>46</v>
      </c>
      <c r="E1062" s="358" t="s">
        <v>2306</v>
      </c>
      <c r="F1062" s="358" t="s">
        <v>2304</v>
      </c>
      <c r="G1062" s="358" t="s">
        <v>2307</v>
      </c>
    </row>
    <row r="1063" spans="1:7" ht="13.8" x14ac:dyDescent="0.3">
      <c r="A1063" s="358" t="s">
        <v>1354</v>
      </c>
      <c r="B1063" s="358" t="s">
        <v>2300</v>
      </c>
      <c r="C1063" s="358" t="s">
        <v>3110</v>
      </c>
      <c r="D1063" s="358" t="s">
        <v>46</v>
      </c>
      <c r="E1063" s="358" t="s">
        <v>812</v>
      </c>
      <c r="F1063" s="358" t="s">
        <v>2362</v>
      </c>
      <c r="G1063" s="358" t="s">
        <v>2363</v>
      </c>
    </row>
    <row r="1064" spans="1:7" ht="13.8" x14ac:dyDescent="0.3">
      <c r="A1064" s="358" t="s">
        <v>1355</v>
      </c>
      <c r="B1064" s="358" t="s">
        <v>2300</v>
      </c>
      <c r="C1064" s="358" t="s">
        <v>3110</v>
      </c>
      <c r="D1064" s="358" t="s">
        <v>46</v>
      </c>
      <c r="E1064" s="358" t="s">
        <v>2367</v>
      </c>
      <c r="F1064" s="358" t="s">
        <v>2368</v>
      </c>
      <c r="G1064" s="358" t="s">
        <v>2369</v>
      </c>
    </row>
    <row r="1065" spans="1:7" ht="13.8" x14ac:dyDescent="0.3">
      <c r="A1065" s="358" t="s">
        <v>1356</v>
      </c>
      <c r="B1065" s="358" t="s">
        <v>2300</v>
      </c>
      <c r="C1065" s="358" t="s">
        <v>3110</v>
      </c>
      <c r="D1065" s="358" t="s">
        <v>46</v>
      </c>
      <c r="E1065" s="358" t="s">
        <v>2370</v>
      </c>
      <c r="F1065" s="358" t="s">
        <v>2371</v>
      </c>
      <c r="G1065" s="358" t="s">
        <v>2372</v>
      </c>
    </row>
    <row r="1066" spans="1:7" ht="13.8" x14ac:dyDescent="0.3">
      <c r="A1066" s="358" t="s">
        <v>1333</v>
      </c>
      <c r="B1066" s="358" t="s">
        <v>2300</v>
      </c>
      <c r="C1066" s="358" t="s">
        <v>3110</v>
      </c>
      <c r="D1066" s="358" t="s">
        <v>23</v>
      </c>
      <c r="E1066" s="358"/>
      <c r="F1066" s="358"/>
      <c r="G1066" s="358"/>
    </row>
    <row r="1067" spans="1:7" ht="13.8" x14ac:dyDescent="0.3">
      <c r="A1067" s="358" t="s">
        <v>1334</v>
      </c>
      <c r="B1067" s="358" t="s">
        <v>2300</v>
      </c>
      <c r="C1067" s="358" t="s">
        <v>3110</v>
      </c>
      <c r="D1067" s="358" t="s">
        <v>23</v>
      </c>
      <c r="E1067" s="358" t="s">
        <v>2303</v>
      </c>
      <c r="F1067" s="358" t="s">
        <v>2304</v>
      </c>
      <c r="G1067" s="358" t="s">
        <v>2305</v>
      </c>
    </row>
    <row r="1068" spans="1:7" ht="13.8" x14ac:dyDescent="0.3">
      <c r="A1068" s="358" t="s">
        <v>509</v>
      </c>
      <c r="B1068" s="358" t="s">
        <v>2300</v>
      </c>
      <c r="C1068" s="358" t="s">
        <v>3110</v>
      </c>
      <c r="D1068" s="358" t="s">
        <v>23</v>
      </c>
      <c r="E1068" s="358"/>
      <c r="F1068" s="358"/>
      <c r="G1068" s="358"/>
    </row>
    <row r="1069" spans="1:7" ht="13.8" x14ac:dyDescent="0.3">
      <c r="A1069" s="358" t="s">
        <v>1335</v>
      </c>
      <c r="B1069" s="358" t="s">
        <v>2300</v>
      </c>
      <c r="C1069" s="358" t="s">
        <v>3110</v>
      </c>
      <c r="D1069" s="358" t="s">
        <v>23</v>
      </c>
      <c r="E1069" s="358" t="s">
        <v>2306</v>
      </c>
      <c r="F1069" s="358" t="s">
        <v>2304</v>
      </c>
      <c r="G1069" s="358" t="s">
        <v>2307</v>
      </c>
    </row>
    <row r="1070" spans="1:7" ht="13.8" x14ac:dyDescent="0.3">
      <c r="A1070" s="358" t="s">
        <v>1336</v>
      </c>
      <c r="B1070" s="358" t="s">
        <v>2300</v>
      </c>
      <c r="C1070" s="358" t="s">
        <v>3110</v>
      </c>
      <c r="D1070" s="358" t="s">
        <v>23</v>
      </c>
      <c r="E1070" s="358" t="s">
        <v>2353</v>
      </c>
      <c r="F1070" s="358" t="s">
        <v>2315</v>
      </c>
      <c r="G1070" s="358" t="s">
        <v>2402</v>
      </c>
    </row>
    <row r="1071" spans="1:7" ht="13.8" x14ac:dyDescent="0.3">
      <c r="A1071" s="358" t="s">
        <v>1337</v>
      </c>
      <c r="B1071" s="358" t="s">
        <v>2300</v>
      </c>
      <c r="C1071" s="358" t="s">
        <v>3110</v>
      </c>
      <c r="D1071" s="358" t="s">
        <v>23</v>
      </c>
      <c r="E1071" s="358" t="s">
        <v>2336</v>
      </c>
      <c r="F1071" s="358" t="s">
        <v>2309</v>
      </c>
      <c r="G1071" s="358" t="s">
        <v>2337</v>
      </c>
    </row>
    <row r="1072" spans="1:7" ht="13.8" x14ac:dyDescent="0.3">
      <c r="A1072" s="358" t="s">
        <v>1338</v>
      </c>
      <c r="B1072" s="358" t="s">
        <v>2300</v>
      </c>
      <c r="C1072" s="358" t="s">
        <v>3110</v>
      </c>
      <c r="D1072" s="358" t="s">
        <v>23</v>
      </c>
      <c r="E1072" s="358" t="s">
        <v>2320</v>
      </c>
      <c r="F1072" s="358" t="s">
        <v>2318</v>
      </c>
      <c r="G1072" s="358" t="s">
        <v>2321</v>
      </c>
    </row>
    <row r="1073" spans="1:7" ht="13.8" x14ac:dyDescent="0.3">
      <c r="A1073" s="358" t="s">
        <v>1339</v>
      </c>
      <c r="B1073" s="358" t="s">
        <v>2300</v>
      </c>
      <c r="C1073" s="358" t="s">
        <v>3110</v>
      </c>
      <c r="D1073" s="358" t="s">
        <v>23</v>
      </c>
      <c r="E1073" s="358" t="s">
        <v>673</v>
      </c>
      <c r="F1073" s="358" t="s">
        <v>2338</v>
      </c>
      <c r="G1073" s="358" t="s">
        <v>2339</v>
      </c>
    </row>
    <row r="1074" spans="1:7" ht="13.8" x14ac:dyDescent="0.3">
      <c r="A1074" s="358" t="s">
        <v>1340</v>
      </c>
      <c r="B1074" s="358" t="s">
        <v>2300</v>
      </c>
      <c r="C1074" s="358" t="s">
        <v>3110</v>
      </c>
      <c r="D1074" s="358" t="s">
        <v>23</v>
      </c>
      <c r="E1074" s="358" t="s">
        <v>672</v>
      </c>
      <c r="F1074" s="358" t="s">
        <v>2338</v>
      </c>
      <c r="G1074" s="358" t="s">
        <v>2340</v>
      </c>
    </row>
    <row r="1075" spans="1:7" ht="13.8" x14ac:dyDescent="0.3">
      <c r="A1075" s="358" t="s">
        <v>510</v>
      </c>
      <c r="B1075" s="358" t="s">
        <v>2300</v>
      </c>
      <c r="C1075" s="358" t="s">
        <v>3110</v>
      </c>
      <c r="D1075" s="358" t="s">
        <v>23</v>
      </c>
      <c r="E1075" s="358"/>
      <c r="F1075" s="358"/>
      <c r="G1075" s="358"/>
    </row>
    <row r="1076" spans="1:7" ht="13.8" x14ac:dyDescent="0.3">
      <c r="A1076" s="358" t="s">
        <v>1341</v>
      </c>
      <c r="B1076" s="358" t="s">
        <v>2300</v>
      </c>
      <c r="C1076" s="358" t="s">
        <v>3110</v>
      </c>
      <c r="D1076" s="358" t="s">
        <v>23</v>
      </c>
      <c r="E1076" s="358" t="s">
        <v>2306</v>
      </c>
      <c r="F1076" s="358" t="s">
        <v>2304</v>
      </c>
      <c r="G1076" s="358" t="s">
        <v>2307</v>
      </c>
    </row>
    <row r="1077" spans="1:7" ht="13.8" x14ac:dyDescent="0.3">
      <c r="A1077" s="358" t="s">
        <v>1342</v>
      </c>
      <c r="B1077" s="358" t="s">
        <v>2300</v>
      </c>
      <c r="C1077" s="358" t="s">
        <v>3110</v>
      </c>
      <c r="D1077" s="358" t="s">
        <v>23</v>
      </c>
      <c r="E1077" s="358" t="s">
        <v>2322</v>
      </c>
      <c r="F1077" s="358" t="s">
        <v>2323</v>
      </c>
      <c r="G1077" s="358" t="s">
        <v>2324</v>
      </c>
    </row>
    <row r="1078" spans="1:7" ht="13.8" x14ac:dyDescent="0.3">
      <c r="A1078" s="358" t="s">
        <v>1343</v>
      </c>
      <c r="B1078" s="358" t="s">
        <v>2300</v>
      </c>
      <c r="C1078" s="358" t="s">
        <v>3110</v>
      </c>
      <c r="D1078" s="358" t="s">
        <v>23</v>
      </c>
      <c r="E1078" s="358" t="s">
        <v>2334</v>
      </c>
      <c r="F1078" s="358" t="s">
        <v>2323</v>
      </c>
      <c r="G1078" s="358" t="s">
        <v>2335</v>
      </c>
    </row>
    <row r="1079" spans="1:7" ht="13.8" x14ac:dyDescent="0.3">
      <c r="A1079" s="358" t="s">
        <v>1344</v>
      </c>
      <c r="B1079" s="358" t="s">
        <v>2300</v>
      </c>
      <c r="C1079" s="358" t="s">
        <v>3110</v>
      </c>
      <c r="D1079" s="358" t="s">
        <v>23</v>
      </c>
      <c r="E1079" s="358" t="s">
        <v>661</v>
      </c>
      <c r="F1079" s="358" t="s">
        <v>2312</v>
      </c>
      <c r="G1079" s="358" t="s">
        <v>2325</v>
      </c>
    </row>
    <row r="1080" spans="1:7" ht="13.8" x14ac:dyDescent="0.3">
      <c r="A1080" s="358" t="s">
        <v>1345</v>
      </c>
      <c r="B1080" s="358" t="s">
        <v>2300</v>
      </c>
      <c r="C1080" s="358" t="s">
        <v>3110</v>
      </c>
      <c r="D1080" s="358" t="s">
        <v>23</v>
      </c>
      <c r="E1080" s="358" t="s">
        <v>2326</v>
      </c>
      <c r="F1080" s="358" t="s">
        <v>2327</v>
      </c>
      <c r="G1080" s="358" t="s">
        <v>2328</v>
      </c>
    </row>
    <row r="1081" spans="1:7" ht="13.8" x14ac:dyDescent="0.3">
      <c r="A1081" s="358" t="s">
        <v>1319</v>
      </c>
      <c r="B1081" s="358" t="s">
        <v>2300</v>
      </c>
      <c r="C1081" s="358" t="s">
        <v>3110</v>
      </c>
      <c r="D1081" s="358" t="s">
        <v>2302</v>
      </c>
      <c r="E1081" s="358"/>
      <c r="F1081" s="358"/>
      <c r="G1081" s="358"/>
    </row>
    <row r="1082" spans="1:7" ht="13.8" x14ac:dyDescent="0.3">
      <c r="A1082" s="358" t="s">
        <v>1320</v>
      </c>
      <c r="B1082" s="358" t="s">
        <v>2300</v>
      </c>
      <c r="C1082" s="358" t="s">
        <v>3110</v>
      </c>
      <c r="D1082" s="358" t="s">
        <v>2302</v>
      </c>
      <c r="E1082" s="358" t="s">
        <v>2303</v>
      </c>
      <c r="F1082" s="358" t="s">
        <v>2304</v>
      </c>
      <c r="G1082" s="358" t="s">
        <v>2305</v>
      </c>
    </row>
    <row r="1083" spans="1:7" ht="13.8" x14ac:dyDescent="0.3">
      <c r="A1083" s="358" t="s">
        <v>511</v>
      </c>
      <c r="B1083" s="358" t="s">
        <v>2300</v>
      </c>
      <c r="C1083" s="358" t="s">
        <v>3110</v>
      </c>
      <c r="D1083" s="358" t="s">
        <v>2302</v>
      </c>
      <c r="E1083" s="358"/>
      <c r="F1083" s="358"/>
      <c r="G1083" s="358"/>
    </row>
    <row r="1084" spans="1:7" ht="13.8" x14ac:dyDescent="0.3">
      <c r="A1084" s="358" t="s">
        <v>1321</v>
      </c>
      <c r="B1084" s="358" t="s">
        <v>2300</v>
      </c>
      <c r="C1084" s="358" t="s">
        <v>3110</v>
      </c>
      <c r="D1084" s="358" t="s">
        <v>2302</v>
      </c>
      <c r="E1084" s="358" t="s">
        <v>2306</v>
      </c>
      <c r="F1084" s="358" t="s">
        <v>2304</v>
      </c>
      <c r="G1084" s="358" t="s">
        <v>2307</v>
      </c>
    </row>
    <row r="1085" spans="1:7" ht="13.8" x14ac:dyDescent="0.3">
      <c r="A1085" s="358" t="s">
        <v>1322</v>
      </c>
      <c r="B1085" s="358" t="s">
        <v>2300</v>
      </c>
      <c r="C1085" s="358" t="s">
        <v>3110</v>
      </c>
      <c r="D1085" s="358" t="s">
        <v>2302</v>
      </c>
      <c r="E1085" s="358" t="s">
        <v>2308</v>
      </c>
      <c r="F1085" s="358" t="s">
        <v>2309</v>
      </c>
      <c r="G1085" s="358" t="s">
        <v>2310</v>
      </c>
    </row>
    <row r="1086" spans="1:7" ht="13.8" x14ac:dyDescent="0.3">
      <c r="A1086" s="358" t="s">
        <v>1323</v>
      </c>
      <c r="B1086" s="358" t="s">
        <v>2300</v>
      </c>
      <c r="C1086" s="358" t="s">
        <v>3110</v>
      </c>
      <c r="D1086" s="358" t="s">
        <v>2302</v>
      </c>
      <c r="E1086" s="358" t="s">
        <v>2311</v>
      </c>
      <c r="F1086" s="358" t="s">
        <v>2312</v>
      </c>
      <c r="G1086" s="358" t="s">
        <v>2313</v>
      </c>
    </row>
    <row r="1087" spans="1:7" ht="13.8" x14ac:dyDescent="0.3">
      <c r="A1087" s="358" t="s">
        <v>1324</v>
      </c>
      <c r="B1087" s="358" t="s">
        <v>2300</v>
      </c>
      <c r="C1087" s="358" t="s">
        <v>3110</v>
      </c>
      <c r="D1087" s="358" t="s">
        <v>2302</v>
      </c>
      <c r="E1087" s="358" t="s">
        <v>2378</v>
      </c>
      <c r="F1087" s="358" t="s">
        <v>2315</v>
      </c>
      <c r="G1087" s="358" t="s">
        <v>2434</v>
      </c>
    </row>
    <row r="1088" spans="1:7" ht="13.8" x14ac:dyDescent="0.3">
      <c r="A1088" s="358" t="s">
        <v>1325</v>
      </c>
      <c r="B1088" s="358" t="s">
        <v>2300</v>
      </c>
      <c r="C1088" s="358" t="s">
        <v>3110</v>
      </c>
      <c r="D1088" s="358" t="s">
        <v>2302</v>
      </c>
      <c r="E1088" s="358" t="s">
        <v>2317</v>
      </c>
      <c r="F1088" s="358" t="s">
        <v>2318</v>
      </c>
      <c r="G1088" s="358" t="s">
        <v>2319</v>
      </c>
    </row>
    <row r="1089" spans="1:7" ht="13.8" x14ac:dyDescent="0.3">
      <c r="A1089" s="358" t="s">
        <v>1326</v>
      </c>
      <c r="B1089" s="358" t="s">
        <v>2300</v>
      </c>
      <c r="C1089" s="358" t="s">
        <v>3110</v>
      </c>
      <c r="D1089" s="358" t="s">
        <v>2302</v>
      </c>
      <c r="E1089" s="358" t="s">
        <v>2320</v>
      </c>
      <c r="F1089" s="358" t="s">
        <v>2318</v>
      </c>
      <c r="G1089" s="358" t="s">
        <v>2321</v>
      </c>
    </row>
    <row r="1090" spans="1:7" ht="13.8" x14ac:dyDescent="0.3">
      <c r="A1090" s="358" t="s">
        <v>512</v>
      </c>
      <c r="B1090" s="358" t="s">
        <v>2300</v>
      </c>
      <c r="C1090" s="358" t="s">
        <v>3110</v>
      </c>
      <c r="D1090" s="358" t="s">
        <v>2302</v>
      </c>
      <c r="E1090" s="358"/>
      <c r="F1090" s="358"/>
      <c r="G1090" s="358"/>
    </row>
    <row r="1091" spans="1:7" ht="13.8" x14ac:dyDescent="0.3">
      <c r="A1091" s="358" t="s">
        <v>1327</v>
      </c>
      <c r="B1091" s="358" t="s">
        <v>2300</v>
      </c>
      <c r="C1091" s="358" t="s">
        <v>3110</v>
      </c>
      <c r="D1091" s="358" t="s">
        <v>2302</v>
      </c>
      <c r="E1091" s="358" t="s">
        <v>2306</v>
      </c>
      <c r="F1091" s="358" t="s">
        <v>2304</v>
      </c>
      <c r="G1091" s="358" t="s">
        <v>2307</v>
      </c>
    </row>
    <row r="1092" spans="1:7" ht="13.8" x14ac:dyDescent="0.3">
      <c r="A1092" s="358" t="s">
        <v>1328</v>
      </c>
      <c r="B1092" s="358" t="s">
        <v>2300</v>
      </c>
      <c r="C1092" s="358" t="s">
        <v>3110</v>
      </c>
      <c r="D1092" s="358" t="s">
        <v>2302</v>
      </c>
      <c r="E1092" s="358" t="s">
        <v>2322</v>
      </c>
      <c r="F1092" s="358" t="s">
        <v>2323</v>
      </c>
      <c r="G1092" s="358" t="s">
        <v>2380</v>
      </c>
    </row>
    <row r="1093" spans="1:7" ht="13.8" x14ac:dyDescent="0.3">
      <c r="A1093" s="358" t="s">
        <v>1329</v>
      </c>
      <c r="B1093" s="358" t="s">
        <v>2300</v>
      </c>
      <c r="C1093" s="358" t="s">
        <v>3110</v>
      </c>
      <c r="D1093" s="358" t="s">
        <v>2302</v>
      </c>
      <c r="E1093" s="358" t="s">
        <v>661</v>
      </c>
      <c r="F1093" s="358" t="s">
        <v>2312</v>
      </c>
      <c r="G1093" s="358" t="s">
        <v>2325</v>
      </c>
    </row>
    <row r="1094" spans="1:7" ht="13.8" x14ac:dyDescent="0.3">
      <c r="A1094" s="358" t="s">
        <v>1330</v>
      </c>
      <c r="B1094" s="358" t="s">
        <v>2300</v>
      </c>
      <c r="C1094" s="358" t="s">
        <v>3110</v>
      </c>
      <c r="D1094" s="358" t="s">
        <v>2302</v>
      </c>
      <c r="E1094" s="358" t="s">
        <v>2326</v>
      </c>
      <c r="F1094" s="358" t="s">
        <v>2327</v>
      </c>
      <c r="G1094" s="358" t="s">
        <v>2328</v>
      </c>
    </row>
    <row r="1095" spans="1:7" ht="13.8" x14ac:dyDescent="0.3">
      <c r="A1095" s="358" t="s">
        <v>1332</v>
      </c>
      <c r="B1095" s="358" t="s">
        <v>2300</v>
      </c>
      <c r="C1095" s="358" t="s">
        <v>3110</v>
      </c>
      <c r="D1095" s="358" t="s">
        <v>2302</v>
      </c>
      <c r="E1095" s="358" t="s">
        <v>2331</v>
      </c>
      <c r="F1095" s="358" t="s">
        <v>2332</v>
      </c>
      <c r="G1095" s="358" t="s">
        <v>2333</v>
      </c>
    </row>
    <row r="1096" spans="1:7" ht="13.8" x14ac:dyDescent="0.3">
      <c r="A1096" s="358" t="s">
        <v>1331</v>
      </c>
      <c r="B1096" s="358" t="s">
        <v>2300</v>
      </c>
      <c r="C1096" s="358" t="s">
        <v>3110</v>
      </c>
      <c r="D1096" s="358" t="s">
        <v>2302</v>
      </c>
      <c r="E1096" s="358" t="s">
        <v>667</v>
      </c>
      <c r="F1096" s="358" t="s">
        <v>2329</v>
      </c>
      <c r="G1096" s="358" t="s">
        <v>2330</v>
      </c>
    </row>
    <row r="1097" spans="1:7" ht="13.8" x14ac:dyDescent="0.3">
      <c r="A1097" s="358" t="s">
        <v>503</v>
      </c>
      <c r="B1097" s="358" t="s">
        <v>2300</v>
      </c>
      <c r="C1097" s="358" t="s">
        <v>2426</v>
      </c>
      <c r="D1097" s="358"/>
      <c r="E1097" s="358"/>
      <c r="F1097" s="358"/>
      <c r="G1097" s="358"/>
    </row>
    <row r="1098" spans="1:7" ht="13.8" x14ac:dyDescent="0.3">
      <c r="A1098" s="358" t="s">
        <v>1310</v>
      </c>
      <c r="B1098" s="358" t="s">
        <v>2300</v>
      </c>
      <c r="C1098" s="358" t="s">
        <v>2426</v>
      </c>
      <c r="D1098" s="358" t="s">
        <v>46</v>
      </c>
      <c r="E1098" s="358"/>
      <c r="F1098" s="358"/>
      <c r="G1098" s="358"/>
    </row>
    <row r="1099" spans="1:7" ht="13.8" x14ac:dyDescent="0.3">
      <c r="A1099" s="358" t="s">
        <v>1311</v>
      </c>
      <c r="B1099" s="358" t="s">
        <v>2300</v>
      </c>
      <c r="C1099" s="358" t="s">
        <v>2426</v>
      </c>
      <c r="D1099" s="358" t="s">
        <v>46</v>
      </c>
      <c r="E1099" s="358" t="s">
        <v>2303</v>
      </c>
      <c r="F1099" s="358" t="s">
        <v>2304</v>
      </c>
      <c r="G1099" s="358" t="s">
        <v>2427</v>
      </c>
    </row>
    <row r="1100" spans="1:7" ht="13.8" x14ac:dyDescent="0.3">
      <c r="A1100" s="358" t="s">
        <v>3042</v>
      </c>
      <c r="B1100" s="358" t="s">
        <v>2300</v>
      </c>
      <c r="C1100" s="358" t="s">
        <v>2426</v>
      </c>
      <c r="D1100" s="358" t="s">
        <v>46</v>
      </c>
      <c r="E1100" s="358" t="s">
        <v>2341</v>
      </c>
      <c r="F1100" s="358" t="s">
        <v>2342</v>
      </c>
      <c r="G1100" s="358" t="s">
        <v>2343</v>
      </c>
    </row>
    <row r="1101" spans="1:7" ht="13.8" x14ac:dyDescent="0.3">
      <c r="A1101" s="358" t="s">
        <v>1312</v>
      </c>
      <c r="B1101" s="358" t="s">
        <v>2300</v>
      </c>
      <c r="C1101" s="358" t="s">
        <v>2426</v>
      </c>
      <c r="D1101" s="358" t="s">
        <v>115</v>
      </c>
      <c r="E1101" s="358"/>
      <c r="F1101" s="358"/>
      <c r="G1101" s="358"/>
    </row>
    <row r="1102" spans="1:7" ht="13.8" x14ac:dyDescent="0.3">
      <c r="A1102" s="358" t="s">
        <v>1313</v>
      </c>
      <c r="B1102" s="358" t="s">
        <v>2300</v>
      </c>
      <c r="C1102" s="358" t="s">
        <v>2426</v>
      </c>
      <c r="D1102" s="358" t="s">
        <v>115</v>
      </c>
      <c r="E1102" s="358" t="s">
        <v>474</v>
      </c>
      <c r="F1102" s="358" t="s">
        <v>2428</v>
      </c>
      <c r="G1102" s="358" t="s">
        <v>2429</v>
      </c>
    </row>
    <row r="1103" spans="1:7" ht="13.8" x14ac:dyDescent="0.3">
      <c r="A1103" s="358" t="s">
        <v>1314</v>
      </c>
      <c r="B1103" s="358" t="s">
        <v>2300</v>
      </c>
      <c r="C1103" s="358" t="s">
        <v>2426</v>
      </c>
      <c r="D1103" s="358" t="s">
        <v>115</v>
      </c>
      <c r="E1103" s="358" t="s">
        <v>2308</v>
      </c>
      <c r="F1103" s="358" t="s">
        <v>2309</v>
      </c>
      <c r="G1103" s="358" t="s">
        <v>2430</v>
      </c>
    </row>
    <row r="1104" spans="1:7" ht="13.8" x14ac:dyDescent="0.3">
      <c r="A1104" s="358" t="s">
        <v>1315</v>
      </c>
      <c r="B1104" s="358" t="s">
        <v>2300</v>
      </c>
      <c r="C1104" s="358" t="s">
        <v>2426</v>
      </c>
      <c r="D1104" s="358" t="s">
        <v>115</v>
      </c>
      <c r="E1104" s="358" t="s">
        <v>2326</v>
      </c>
      <c r="F1104" s="358" t="s">
        <v>2312</v>
      </c>
      <c r="G1104" s="358" t="s">
        <v>2431</v>
      </c>
    </row>
    <row r="1105" spans="1:7" ht="13.8" x14ac:dyDescent="0.3">
      <c r="A1105" s="358" t="s">
        <v>1316</v>
      </c>
      <c r="B1105" s="358" t="s">
        <v>2300</v>
      </c>
      <c r="C1105" s="358" t="s">
        <v>2426</v>
      </c>
      <c r="D1105" s="358" t="s">
        <v>115</v>
      </c>
      <c r="E1105" s="358" t="s">
        <v>661</v>
      </c>
      <c r="F1105" s="358" t="s">
        <v>2312</v>
      </c>
      <c r="G1105" s="358" t="s">
        <v>2385</v>
      </c>
    </row>
    <row r="1106" spans="1:7" ht="13.8" x14ac:dyDescent="0.3">
      <c r="A1106" s="358" t="s">
        <v>1317</v>
      </c>
      <c r="B1106" s="358" t="s">
        <v>2300</v>
      </c>
      <c r="C1106" s="358" t="s">
        <v>2426</v>
      </c>
      <c r="D1106" s="358" t="s">
        <v>115</v>
      </c>
      <c r="E1106" s="358" t="s">
        <v>2334</v>
      </c>
      <c r="F1106" s="358" t="s">
        <v>2323</v>
      </c>
      <c r="G1106" s="358" t="s">
        <v>2432</v>
      </c>
    </row>
    <row r="1107" spans="1:7" ht="13.8" x14ac:dyDescent="0.3">
      <c r="A1107" s="358" t="s">
        <v>1318</v>
      </c>
      <c r="B1107" s="358" t="s">
        <v>2300</v>
      </c>
      <c r="C1107" s="358" t="s">
        <v>2426</v>
      </c>
      <c r="D1107" s="358" t="s">
        <v>115</v>
      </c>
      <c r="E1107" s="358" t="s">
        <v>2349</v>
      </c>
      <c r="F1107" s="358" t="s">
        <v>2407</v>
      </c>
      <c r="G1107" s="358" t="s">
        <v>2433</v>
      </c>
    </row>
    <row r="1108" spans="1:7" ht="13.8" x14ac:dyDescent="0.3">
      <c r="A1108" s="358" t="s">
        <v>493</v>
      </c>
      <c r="B1108" s="358" t="s">
        <v>2300</v>
      </c>
      <c r="C1108" s="358" t="s">
        <v>2424</v>
      </c>
      <c r="D1108" s="358"/>
      <c r="E1108" s="358"/>
      <c r="F1108" s="358"/>
      <c r="G1108" s="358"/>
    </row>
    <row r="1109" spans="1:7" ht="13.8" x14ac:dyDescent="0.3">
      <c r="A1109" s="358" t="s">
        <v>1290</v>
      </c>
      <c r="B1109" s="358" t="s">
        <v>2300</v>
      </c>
      <c r="C1109" s="358" t="s">
        <v>2424</v>
      </c>
      <c r="D1109" s="358" t="s">
        <v>46</v>
      </c>
      <c r="E1109" s="358"/>
      <c r="F1109" s="358"/>
      <c r="G1109" s="358"/>
    </row>
    <row r="1110" spans="1:7" ht="13.8" x14ac:dyDescent="0.3">
      <c r="A1110" s="358" t="s">
        <v>1291</v>
      </c>
      <c r="B1110" s="358" t="s">
        <v>2300</v>
      </c>
      <c r="C1110" s="358" t="s">
        <v>2424</v>
      </c>
      <c r="D1110" s="358" t="s">
        <v>46</v>
      </c>
      <c r="E1110" s="358" t="s">
        <v>2303</v>
      </c>
      <c r="F1110" s="358" t="s">
        <v>2304</v>
      </c>
      <c r="G1110" s="358" t="s">
        <v>2305</v>
      </c>
    </row>
    <row r="1111" spans="1:7" ht="13.8" x14ac:dyDescent="0.3">
      <c r="A1111" s="358" t="s">
        <v>495</v>
      </c>
      <c r="B1111" s="358" t="s">
        <v>2300</v>
      </c>
      <c r="C1111" s="358" t="s">
        <v>2424</v>
      </c>
      <c r="D1111" s="358" t="s">
        <v>46</v>
      </c>
      <c r="E1111" s="358"/>
      <c r="F1111" s="358"/>
      <c r="G1111" s="358"/>
    </row>
    <row r="1112" spans="1:7" ht="13.8" x14ac:dyDescent="0.3">
      <c r="A1112" s="358" t="s">
        <v>1292</v>
      </c>
      <c r="B1112" s="358" t="s">
        <v>2300</v>
      </c>
      <c r="C1112" s="358" t="s">
        <v>2424</v>
      </c>
      <c r="D1112" s="358" t="s">
        <v>46</v>
      </c>
      <c r="E1112" s="358" t="s">
        <v>2306</v>
      </c>
      <c r="F1112" s="358" t="s">
        <v>2304</v>
      </c>
      <c r="G1112" s="358" t="s">
        <v>2307</v>
      </c>
    </row>
    <row r="1113" spans="1:7" ht="13.8" x14ac:dyDescent="0.3">
      <c r="A1113" s="358" t="s">
        <v>1293</v>
      </c>
      <c r="B1113" s="358" t="s">
        <v>2300</v>
      </c>
      <c r="C1113" s="358" t="s">
        <v>2424</v>
      </c>
      <c r="D1113" s="358" t="s">
        <v>46</v>
      </c>
      <c r="E1113" s="358" t="s">
        <v>2341</v>
      </c>
      <c r="F1113" s="358" t="s">
        <v>2342</v>
      </c>
      <c r="G1113" s="358" t="s">
        <v>2343</v>
      </c>
    </row>
    <row r="1114" spans="1:7" ht="13.8" x14ac:dyDescent="0.3">
      <c r="A1114" s="358" t="s">
        <v>1294</v>
      </c>
      <c r="B1114" s="358" t="s">
        <v>2300</v>
      </c>
      <c r="C1114" s="358" t="s">
        <v>2424</v>
      </c>
      <c r="D1114" s="358" t="s">
        <v>46</v>
      </c>
      <c r="E1114" s="358" t="s">
        <v>812</v>
      </c>
      <c r="F1114" s="358" t="s">
        <v>2362</v>
      </c>
      <c r="G1114" s="358" t="s">
        <v>2363</v>
      </c>
    </row>
    <row r="1115" spans="1:7" ht="13.8" x14ac:dyDescent="0.3">
      <c r="A1115" s="358" t="s">
        <v>1296</v>
      </c>
      <c r="B1115" s="358" t="s">
        <v>2300</v>
      </c>
      <c r="C1115" s="358" t="s">
        <v>2424</v>
      </c>
      <c r="D1115" s="358" t="s">
        <v>46</v>
      </c>
      <c r="E1115" s="358" t="s">
        <v>2364</v>
      </c>
      <c r="F1115" s="358" t="s">
        <v>2365</v>
      </c>
      <c r="G1115" s="358" t="s">
        <v>2366</v>
      </c>
    </row>
    <row r="1116" spans="1:7" ht="13.8" x14ac:dyDescent="0.3">
      <c r="A1116" s="358" t="s">
        <v>1299</v>
      </c>
      <c r="B1116" s="358" t="s">
        <v>2300</v>
      </c>
      <c r="C1116" s="358" t="s">
        <v>2424</v>
      </c>
      <c r="D1116" s="358" t="s">
        <v>46</v>
      </c>
      <c r="E1116" s="358" t="s">
        <v>2336</v>
      </c>
      <c r="F1116" s="358" t="s">
        <v>2309</v>
      </c>
      <c r="G1116" s="358" t="s">
        <v>2337</v>
      </c>
    </row>
    <row r="1117" spans="1:7" ht="13.8" x14ac:dyDescent="0.3">
      <c r="A1117" s="358" t="s">
        <v>496</v>
      </c>
      <c r="B1117" s="358" t="s">
        <v>2300</v>
      </c>
      <c r="C1117" s="358" t="s">
        <v>2424</v>
      </c>
      <c r="D1117" s="358" t="s">
        <v>46</v>
      </c>
      <c r="E1117" s="358"/>
      <c r="F1117" s="358"/>
      <c r="G1117" s="358"/>
    </row>
    <row r="1118" spans="1:7" ht="13.8" x14ac:dyDescent="0.3">
      <c r="A1118" s="358" t="s">
        <v>1297</v>
      </c>
      <c r="B1118" s="358" t="s">
        <v>2300</v>
      </c>
      <c r="C1118" s="358" t="s">
        <v>2424</v>
      </c>
      <c r="D1118" s="358" t="s">
        <v>46</v>
      </c>
      <c r="E1118" s="358" t="s">
        <v>2306</v>
      </c>
      <c r="F1118" s="358" t="s">
        <v>2304</v>
      </c>
      <c r="G1118" s="358" t="s">
        <v>2307</v>
      </c>
    </row>
    <row r="1119" spans="1:7" ht="13.8" x14ac:dyDescent="0.3">
      <c r="A1119" s="358" t="s">
        <v>1295</v>
      </c>
      <c r="B1119" s="358" t="s">
        <v>2300</v>
      </c>
      <c r="C1119" s="358" t="s">
        <v>2424</v>
      </c>
      <c r="D1119" s="358" t="s">
        <v>46</v>
      </c>
      <c r="E1119" s="358" t="s">
        <v>2367</v>
      </c>
      <c r="F1119" s="358" t="s">
        <v>2368</v>
      </c>
      <c r="G1119" s="358" t="s">
        <v>2369</v>
      </c>
    </row>
    <row r="1120" spans="1:7" ht="13.8" x14ac:dyDescent="0.3">
      <c r="A1120" s="358" t="s">
        <v>1298</v>
      </c>
      <c r="B1120" s="358" t="s">
        <v>2300</v>
      </c>
      <c r="C1120" s="358" t="s">
        <v>2424</v>
      </c>
      <c r="D1120" s="358" t="s">
        <v>46</v>
      </c>
      <c r="E1120" s="358" t="s">
        <v>812</v>
      </c>
      <c r="F1120" s="358" t="s">
        <v>2362</v>
      </c>
      <c r="G1120" s="358" t="s">
        <v>2363</v>
      </c>
    </row>
    <row r="1121" spans="1:7" ht="13.8" x14ac:dyDescent="0.3">
      <c r="A1121" s="358" t="s">
        <v>1300</v>
      </c>
      <c r="B1121" s="358" t="s">
        <v>2300</v>
      </c>
      <c r="C1121" s="358" t="s">
        <v>2424</v>
      </c>
      <c r="D1121" s="358" t="s">
        <v>46</v>
      </c>
      <c r="E1121" s="358" t="s">
        <v>2370</v>
      </c>
      <c r="F1121" s="358" t="s">
        <v>2371</v>
      </c>
      <c r="G1121" s="358" t="s">
        <v>2372</v>
      </c>
    </row>
    <row r="1122" spans="1:7" ht="13.8" x14ac:dyDescent="0.3">
      <c r="A1122" s="358" t="s">
        <v>1277</v>
      </c>
      <c r="B1122" s="358" t="s">
        <v>2300</v>
      </c>
      <c r="C1122" s="358" t="s">
        <v>2424</v>
      </c>
      <c r="D1122" s="358" t="s">
        <v>23</v>
      </c>
      <c r="E1122" s="358"/>
      <c r="F1122" s="358"/>
      <c r="G1122" s="358"/>
    </row>
    <row r="1123" spans="1:7" ht="13.8" x14ac:dyDescent="0.3">
      <c r="A1123" s="358" t="s">
        <v>1278</v>
      </c>
      <c r="B1123" s="358" t="s">
        <v>2300</v>
      </c>
      <c r="C1123" s="358" t="s">
        <v>2424</v>
      </c>
      <c r="D1123" s="358" t="s">
        <v>23</v>
      </c>
      <c r="E1123" s="358" t="s">
        <v>2303</v>
      </c>
      <c r="F1123" s="358" t="s">
        <v>2304</v>
      </c>
      <c r="G1123" s="358" t="s">
        <v>2305</v>
      </c>
    </row>
    <row r="1124" spans="1:7" ht="13.8" x14ac:dyDescent="0.3">
      <c r="A1124" s="358" t="s">
        <v>497</v>
      </c>
      <c r="B1124" s="358" t="s">
        <v>2300</v>
      </c>
      <c r="C1124" s="358" t="s">
        <v>2424</v>
      </c>
      <c r="D1124" s="358" t="s">
        <v>23</v>
      </c>
      <c r="E1124" s="358"/>
      <c r="F1124" s="358"/>
      <c r="G1124" s="358"/>
    </row>
    <row r="1125" spans="1:7" ht="13.8" x14ac:dyDescent="0.3">
      <c r="A1125" s="358" t="s">
        <v>1279</v>
      </c>
      <c r="B1125" s="358" t="s">
        <v>2300</v>
      </c>
      <c r="C1125" s="358" t="s">
        <v>2424</v>
      </c>
      <c r="D1125" s="358" t="s">
        <v>23</v>
      </c>
      <c r="E1125" s="358" t="s">
        <v>2306</v>
      </c>
      <c r="F1125" s="358" t="s">
        <v>2304</v>
      </c>
      <c r="G1125" s="358" t="s">
        <v>2307</v>
      </c>
    </row>
    <row r="1126" spans="1:7" ht="13.8" x14ac:dyDescent="0.3">
      <c r="A1126" s="358" t="s">
        <v>1280</v>
      </c>
      <c r="B1126" s="358" t="s">
        <v>2300</v>
      </c>
      <c r="C1126" s="358" t="s">
        <v>2424</v>
      </c>
      <c r="D1126" s="358" t="s">
        <v>23</v>
      </c>
      <c r="E1126" s="358" t="s">
        <v>2314</v>
      </c>
      <c r="F1126" s="358" t="s">
        <v>2315</v>
      </c>
      <c r="G1126" s="358" t="s">
        <v>2316</v>
      </c>
    </row>
    <row r="1127" spans="1:7" ht="13.8" x14ac:dyDescent="0.3">
      <c r="A1127" s="358" t="s">
        <v>1281</v>
      </c>
      <c r="B1127" s="358" t="s">
        <v>2300</v>
      </c>
      <c r="C1127" s="358" t="s">
        <v>2424</v>
      </c>
      <c r="D1127" s="358" t="s">
        <v>23</v>
      </c>
      <c r="E1127" s="358" t="s">
        <v>2336</v>
      </c>
      <c r="F1127" s="358" t="s">
        <v>2309</v>
      </c>
      <c r="G1127" s="358" t="s">
        <v>2337</v>
      </c>
    </row>
    <row r="1128" spans="1:7" ht="13.8" x14ac:dyDescent="0.3">
      <c r="A1128" s="358" t="s">
        <v>1282</v>
      </c>
      <c r="B1128" s="358" t="s">
        <v>2300</v>
      </c>
      <c r="C1128" s="358" t="s">
        <v>2424</v>
      </c>
      <c r="D1128" s="358" t="s">
        <v>23</v>
      </c>
      <c r="E1128" s="358" t="s">
        <v>2320</v>
      </c>
      <c r="F1128" s="358" t="s">
        <v>2318</v>
      </c>
      <c r="G1128" s="358" t="s">
        <v>2321</v>
      </c>
    </row>
    <row r="1129" spans="1:7" ht="13.8" x14ac:dyDescent="0.3">
      <c r="A1129" s="358" t="s">
        <v>1283</v>
      </c>
      <c r="B1129" s="358" t="s">
        <v>2300</v>
      </c>
      <c r="C1129" s="358" t="s">
        <v>2424</v>
      </c>
      <c r="D1129" s="358" t="s">
        <v>23</v>
      </c>
      <c r="E1129" s="358" t="s">
        <v>673</v>
      </c>
      <c r="F1129" s="358" t="s">
        <v>2338</v>
      </c>
      <c r="G1129" s="358" t="s">
        <v>2339</v>
      </c>
    </row>
    <row r="1130" spans="1:7" ht="13.8" x14ac:dyDescent="0.3">
      <c r="A1130" s="358" t="s">
        <v>1284</v>
      </c>
      <c r="B1130" s="358" t="s">
        <v>2300</v>
      </c>
      <c r="C1130" s="358" t="s">
        <v>2424</v>
      </c>
      <c r="D1130" s="358" t="s">
        <v>23</v>
      </c>
      <c r="E1130" s="358" t="s">
        <v>672</v>
      </c>
      <c r="F1130" s="358" t="s">
        <v>2338</v>
      </c>
      <c r="G1130" s="358" t="s">
        <v>2340</v>
      </c>
    </row>
    <row r="1131" spans="1:7" ht="13.8" x14ac:dyDescent="0.3">
      <c r="A1131" s="358" t="s">
        <v>498</v>
      </c>
      <c r="B1131" s="358" t="s">
        <v>2300</v>
      </c>
      <c r="C1131" s="358" t="s">
        <v>2424</v>
      </c>
      <c r="D1131" s="358" t="s">
        <v>23</v>
      </c>
      <c r="E1131" s="358"/>
      <c r="F1131" s="358"/>
      <c r="G1131" s="358"/>
    </row>
    <row r="1132" spans="1:7" ht="13.8" x14ac:dyDescent="0.3">
      <c r="A1132" s="358" t="s">
        <v>1285</v>
      </c>
      <c r="B1132" s="358" t="s">
        <v>2300</v>
      </c>
      <c r="C1132" s="358" t="s">
        <v>2424</v>
      </c>
      <c r="D1132" s="358" t="s">
        <v>23</v>
      </c>
      <c r="E1132" s="358" t="s">
        <v>2306</v>
      </c>
      <c r="F1132" s="358" t="s">
        <v>2304</v>
      </c>
      <c r="G1132" s="358" t="s">
        <v>2307</v>
      </c>
    </row>
    <row r="1133" spans="1:7" ht="13.8" x14ac:dyDescent="0.3">
      <c r="A1133" s="358" t="s">
        <v>1286</v>
      </c>
      <c r="B1133" s="358" t="s">
        <v>2300</v>
      </c>
      <c r="C1133" s="358" t="s">
        <v>2424</v>
      </c>
      <c r="D1133" s="358" t="s">
        <v>23</v>
      </c>
      <c r="E1133" s="358" t="s">
        <v>2322</v>
      </c>
      <c r="F1133" s="358" t="s">
        <v>2323</v>
      </c>
      <c r="G1133" s="358" t="s">
        <v>2324</v>
      </c>
    </row>
    <row r="1134" spans="1:7" ht="13.8" x14ac:dyDescent="0.3">
      <c r="A1134" s="358" t="s">
        <v>1287</v>
      </c>
      <c r="B1134" s="358" t="s">
        <v>2300</v>
      </c>
      <c r="C1134" s="358" t="s">
        <v>2424</v>
      </c>
      <c r="D1134" s="358" t="s">
        <v>23</v>
      </c>
      <c r="E1134" s="358" t="s">
        <v>2334</v>
      </c>
      <c r="F1134" s="358" t="s">
        <v>2323</v>
      </c>
      <c r="G1134" s="358" t="s">
        <v>2335</v>
      </c>
    </row>
    <row r="1135" spans="1:7" ht="13.8" x14ac:dyDescent="0.3">
      <c r="A1135" s="358" t="s">
        <v>1288</v>
      </c>
      <c r="B1135" s="358" t="s">
        <v>2300</v>
      </c>
      <c r="C1135" s="358" t="s">
        <v>2424</v>
      </c>
      <c r="D1135" s="358" t="s">
        <v>23</v>
      </c>
      <c r="E1135" s="358" t="s">
        <v>661</v>
      </c>
      <c r="F1135" s="358" t="s">
        <v>2312</v>
      </c>
      <c r="G1135" s="358" t="s">
        <v>2325</v>
      </c>
    </row>
    <row r="1136" spans="1:7" ht="13.8" x14ac:dyDescent="0.3">
      <c r="A1136" s="358" t="s">
        <v>1289</v>
      </c>
      <c r="B1136" s="358" t="s">
        <v>2300</v>
      </c>
      <c r="C1136" s="358" t="s">
        <v>2424</v>
      </c>
      <c r="D1136" s="358" t="s">
        <v>23</v>
      </c>
      <c r="E1136" s="358" t="s">
        <v>2326</v>
      </c>
      <c r="F1136" s="358" t="s">
        <v>2327</v>
      </c>
      <c r="G1136" s="358" t="s">
        <v>2328</v>
      </c>
    </row>
    <row r="1137" spans="1:7" ht="13.8" x14ac:dyDescent="0.3">
      <c r="A1137" s="358" t="s">
        <v>1263</v>
      </c>
      <c r="B1137" s="358" t="s">
        <v>2300</v>
      </c>
      <c r="C1137" s="358" t="s">
        <v>2424</v>
      </c>
      <c r="D1137" s="358" t="s">
        <v>2302</v>
      </c>
      <c r="E1137" s="358"/>
      <c r="F1137" s="358"/>
      <c r="G1137" s="358"/>
    </row>
    <row r="1138" spans="1:7" ht="13.8" x14ac:dyDescent="0.3">
      <c r="A1138" s="358" t="s">
        <v>1264</v>
      </c>
      <c r="B1138" s="358" t="s">
        <v>2300</v>
      </c>
      <c r="C1138" s="358" t="s">
        <v>2424</v>
      </c>
      <c r="D1138" s="358" t="s">
        <v>2302</v>
      </c>
      <c r="E1138" s="358" t="s">
        <v>2303</v>
      </c>
      <c r="F1138" s="358" t="s">
        <v>2304</v>
      </c>
      <c r="G1138" s="358" t="s">
        <v>2305</v>
      </c>
    </row>
    <row r="1139" spans="1:7" ht="13.8" x14ac:dyDescent="0.3">
      <c r="A1139" s="358" t="s">
        <v>499</v>
      </c>
      <c r="B1139" s="358" t="s">
        <v>2300</v>
      </c>
      <c r="C1139" s="358" t="s">
        <v>2424</v>
      </c>
      <c r="D1139" s="358" t="s">
        <v>2302</v>
      </c>
      <c r="E1139" s="358"/>
      <c r="F1139" s="358"/>
      <c r="G1139" s="358"/>
    </row>
    <row r="1140" spans="1:7" ht="13.8" x14ac:dyDescent="0.3">
      <c r="A1140" s="358" t="s">
        <v>1265</v>
      </c>
      <c r="B1140" s="358" t="s">
        <v>2300</v>
      </c>
      <c r="C1140" s="358" t="s">
        <v>2424</v>
      </c>
      <c r="D1140" s="358" t="s">
        <v>2302</v>
      </c>
      <c r="E1140" s="358" t="s">
        <v>2306</v>
      </c>
      <c r="F1140" s="358" t="s">
        <v>2304</v>
      </c>
      <c r="G1140" s="358" t="s">
        <v>2307</v>
      </c>
    </row>
    <row r="1141" spans="1:7" ht="13.8" x14ac:dyDescent="0.3">
      <c r="A1141" s="358" t="s">
        <v>1266</v>
      </c>
      <c r="B1141" s="358" t="s">
        <v>2300</v>
      </c>
      <c r="C1141" s="358" t="s">
        <v>2424</v>
      </c>
      <c r="D1141" s="358" t="s">
        <v>2302</v>
      </c>
      <c r="E1141" s="358" t="s">
        <v>2308</v>
      </c>
      <c r="F1141" s="358" t="s">
        <v>2309</v>
      </c>
      <c r="G1141" s="358" t="s">
        <v>2310</v>
      </c>
    </row>
    <row r="1142" spans="1:7" ht="13.8" x14ac:dyDescent="0.3">
      <c r="A1142" s="358" t="s">
        <v>1267</v>
      </c>
      <c r="B1142" s="358" t="s">
        <v>2300</v>
      </c>
      <c r="C1142" s="358" t="s">
        <v>2424</v>
      </c>
      <c r="D1142" s="358" t="s">
        <v>2302</v>
      </c>
      <c r="E1142" s="358" t="s">
        <v>2311</v>
      </c>
      <c r="F1142" s="358" t="s">
        <v>2312</v>
      </c>
      <c r="G1142" s="358" t="s">
        <v>2313</v>
      </c>
    </row>
    <row r="1143" spans="1:7" ht="13.8" x14ac:dyDescent="0.3">
      <c r="A1143" s="358" t="s">
        <v>1268</v>
      </c>
      <c r="B1143" s="358" t="s">
        <v>2300</v>
      </c>
      <c r="C1143" s="358" t="s">
        <v>2424</v>
      </c>
      <c r="D1143" s="358" t="s">
        <v>2302</v>
      </c>
      <c r="E1143" s="358" t="s">
        <v>2353</v>
      </c>
      <c r="F1143" s="358" t="s">
        <v>2315</v>
      </c>
      <c r="G1143" s="358" t="s">
        <v>2402</v>
      </c>
    </row>
    <row r="1144" spans="1:7" ht="13.8" x14ac:dyDescent="0.3">
      <c r="A1144" s="358" t="s">
        <v>1269</v>
      </c>
      <c r="B1144" s="358" t="s">
        <v>2300</v>
      </c>
      <c r="C1144" s="358" t="s">
        <v>2424</v>
      </c>
      <c r="D1144" s="358" t="s">
        <v>2302</v>
      </c>
      <c r="E1144" s="358" t="s">
        <v>2317</v>
      </c>
      <c r="F1144" s="358" t="s">
        <v>2318</v>
      </c>
      <c r="G1144" s="358" t="s">
        <v>2319</v>
      </c>
    </row>
    <row r="1145" spans="1:7" ht="13.8" x14ac:dyDescent="0.3">
      <c r="A1145" s="358" t="s">
        <v>1270</v>
      </c>
      <c r="B1145" s="358" t="s">
        <v>2300</v>
      </c>
      <c r="C1145" s="358" t="s">
        <v>2424</v>
      </c>
      <c r="D1145" s="358" t="s">
        <v>2302</v>
      </c>
      <c r="E1145" s="358" t="s">
        <v>2320</v>
      </c>
      <c r="F1145" s="358" t="s">
        <v>2318</v>
      </c>
      <c r="G1145" s="358" t="s">
        <v>2321</v>
      </c>
    </row>
    <row r="1146" spans="1:7" ht="13.8" x14ac:dyDescent="0.3">
      <c r="A1146" s="358" t="s">
        <v>500</v>
      </c>
      <c r="B1146" s="358" t="s">
        <v>2300</v>
      </c>
      <c r="C1146" s="358" t="s">
        <v>2424</v>
      </c>
      <c r="D1146" s="358" t="s">
        <v>2302</v>
      </c>
      <c r="E1146" s="358"/>
      <c r="F1146" s="358"/>
      <c r="G1146" s="358"/>
    </row>
    <row r="1147" spans="1:7" ht="13.8" x14ac:dyDescent="0.3">
      <c r="A1147" s="358" t="s">
        <v>1271</v>
      </c>
      <c r="B1147" s="358" t="s">
        <v>2300</v>
      </c>
      <c r="C1147" s="358" t="s">
        <v>2424</v>
      </c>
      <c r="D1147" s="358" t="s">
        <v>2302</v>
      </c>
      <c r="E1147" s="358" t="s">
        <v>2306</v>
      </c>
      <c r="F1147" s="358" t="s">
        <v>2304</v>
      </c>
      <c r="G1147" s="358" t="s">
        <v>2307</v>
      </c>
    </row>
    <row r="1148" spans="1:7" ht="13.8" x14ac:dyDescent="0.3">
      <c r="A1148" s="358" t="s">
        <v>1272</v>
      </c>
      <c r="B1148" s="358" t="s">
        <v>2300</v>
      </c>
      <c r="C1148" s="358" t="s">
        <v>2424</v>
      </c>
      <c r="D1148" s="358" t="s">
        <v>2302</v>
      </c>
      <c r="E1148" s="358" t="s">
        <v>2322</v>
      </c>
      <c r="F1148" s="358" t="s">
        <v>2323</v>
      </c>
      <c r="G1148" s="358" t="s">
        <v>2324</v>
      </c>
    </row>
    <row r="1149" spans="1:7" ht="13.8" x14ac:dyDescent="0.3">
      <c r="A1149" s="358" t="s">
        <v>1273</v>
      </c>
      <c r="B1149" s="358" t="s">
        <v>2300</v>
      </c>
      <c r="C1149" s="358" t="s">
        <v>2424</v>
      </c>
      <c r="D1149" s="358" t="s">
        <v>2302</v>
      </c>
      <c r="E1149" s="358" t="s">
        <v>661</v>
      </c>
      <c r="F1149" s="358" t="s">
        <v>2312</v>
      </c>
      <c r="G1149" s="358" t="s">
        <v>2325</v>
      </c>
    </row>
    <row r="1150" spans="1:7" ht="13.8" x14ac:dyDescent="0.3">
      <c r="A1150" s="358" t="s">
        <v>1274</v>
      </c>
      <c r="B1150" s="358" t="s">
        <v>2300</v>
      </c>
      <c r="C1150" s="358" t="s">
        <v>2424</v>
      </c>
      <c r="D1150" s="358" t="s">
        <v>2302</v>
      </c>
      <c r="E1150" s="358" t="s">
        <v>2326</v>
      </c>
      <c r="F1150" s="358" t="s">
        <v>2327</v>
      </c>
      <c r="G1150" s="358" t="s">
        <v>2328</v>
      </c>
    </row>
    <row r="1151" spans="1:7" ht="13.8" x14ac:dyDescent="0.3">
      <c r="A1151" s="358" t="s">
        <v>1275</v>
      </c>
      <c r="B1151" s="358" t="s">
        <v>2300</v>
      </c>
      <c r="C1151" s="358" t="s">
        <v>2424</v>
      </c>
      <c r="D1151" s="358" t="s">
        <v>2302</v>
      </c>
      <c r="E1151" s="358" t="s">
        <v>667</v>
      </c>
      <c r="F1151" s="358" t="s">
        <v>2329</v>
      </c>
      <c r="G1151" s="358" t="s">
        <v>2330</v>
      </c>
    </row>
    <row r="1152" spans="1:7" ht="13.8" x14ac:dyDescent="0.3">
      <c r="A1152" s="358" t="s">
        <v>1276</v>
      </c>
      <c r="B1152" s="358" t="s">
        <v>2300</v>
      </c>
      <c r="C1152" s="358" t="s">
        <v>2424</v>
      </c>
      <c r="D1152" s="358" t="s">
        <v>2302</v>
      </c>
      <c r="E1152" s="358" t="s">
        <v>2331</v>
      </c>
      <c r="F1152" s="358" t="s">
        <v>2332</v>
      </c>
      <c r="G1152" s="358" t="s">
        <v>2333</v>
      </c>
    </row>
    <row r="1153" spans="1:7" ht="13.8" x14ac:dyDescent="0.3">
      <c r="A1153" s="358" t="s">
        <v>501</v>
      </c>
      <c r="B1153" s="358" t="s">
        <v>2300</v>
      </c>
      <c r="C1153" s="358" t="s">
        <v>2425</v>
      </c>
      <c r="D1153" s="358"/>
      <c r="E1153" s="358"/>
      <c r="F1153" s="358"/>
      <c r="G1153" s="358"/>
    </row>
    <row r="1154" spans="1:7" ht="13.8" x14ac:dyDescent="0.3">
      <c r="A1154" s="358" t="s">
        <v>502</v>
      </c>
      <c r="B1154" s="358" t="s">
        <v>2300</v>
      </c>
      <c r="C1154" s="358" t="s">
        <v>2425</v>
      </c>
      <c r="D1154" s="358" t="s">
        <v>909</v>
      </c>
      <c r="E1154" s="358"/>
      <c r="F1154" s="358"/>
      <c r="G1154" s="358"/>
    </row>
    <row r="1155" spans="1:7" ht="13.8" x14ac:dyDescent="0.3">
      <c r="A1155" s="358" t="s">
        <v>1301</v>
      </c>
      <c r="B1155" s="358" t="s">
        <v>2300</v>
      </c>
      <c r="C1155" s="358" t="s">
        <v>2425</v>
      </c>
      <c r="D1155" s="358" t="s">
        <v>909</v>
      </c>
      <c r="E1155" s="358" t="s">
        <v>474</v>
      </c>
      <c r="F1155" s="358" t="s">
        <v>2323</v>
      </c>
      <c r="G1155" s="358" t="s">
        <v>2345</v>
      </c>
    </row>
    <row r="1156" spans="1:7" ht="13.8" x14ac:dyDescent="0.3">
      <c r="A1156" s="358" t="s">
        <v>1302</v>
      </c>
      <c r="B1156" s="358" t="s">
        <v>2300</v>
      </c>
      <c r="C1156" s="358" t="s">
        <v>2425</v>
      </c>
      <c r="D1156" s="358" t="s">
        <v>909</v>
      </c>
      <c r="E1156" s="358" t="s">
        <v>2326</v>
      </c>
      <c r="F1156" s="358" t="s">
        <v>2327</v>
      </c>
      <c r="G1156" s="358" t="s">
        <v>2328</v>
      </c>
    </row>
    <row r="1157" spans="1:7" ht="13.8" x14ac:dyDescent="0.3">
      <c r="A1157" s="358" t="s">
        <v>1303</v>
      </c>
      <c r="B1157" s="358" t="s">
        <v>2300</v>
      </c>
      <c r="C1157" s="358" t="s">
        <v>2425</v>
      </c>
      <c r="D1157" s="358" t="s">
        <v>909</v>
      </c>
      <c r="E1157" s="358" t="s">
        <v>2336</v>
      </c>
      <c r="F1157" s="358" t="s">
        <v>2309</v>
      </c>
      <c r="G1157" s="358" t="s">
        <v>2346</v>
      </c>
    </row>
    <row r="1158" spans="1:7" ht="13.8" x14ac:dyDescent="0.3">
      <c r="A1158" s="358" t="s">
        <v>1304</v>
      </c>
      <c r="B1158" s="358" t="s">
        <v>2300</v>
      </c>
      <c r="C1158" s="358" t="s">
        <v>2425</v>
      </c>
      <c r="D1158" s="358" t="s">
        <v>909</v>
      </c>
      <c r="E1158" s="358" t="s">
        <v>2322</v>
      </c>
      <c r="F1158" s="358" t="s">
        <v>2323</v>
      </c>
      <c r="G1158" s="358" t="s">
        <v>2324</v>
      </c>
    </row>
    <row r="1159" spans="1:7" ht="13.8" x14ac:dyDescent="0.3">
      <c r="A1159" s="358" t="s">
        <v>1305</v>
      </c>
      <c r="B1159" s="358" t="s">
        <v>2300</v>
      </c>
      <c r="C1159" s="358" t="s">
        <v>2425</v>
      </c>
      <c r="D1159" s="358" t="s">
        <v>909</v>
      </c>
      <c r="E1159" s="358" t="s">
        <v>673</v>
      </c>
      <c r="F1159" s="358" t="s">
        <v>2338</v>
      </c>
      <c r="G1159" s="358" t="s">
        <v>2347</v>
      </c>
    </row>
    <row r="1160" spans="1:7" ht="13.8" x14ac:dyDescent="0.3">
      <c r="A1160" s="358" t="s">
        <v>1306</v>
      </c>
      <c r="B1160" s="358" t="s">
        <v>2300</v>
      </c>
      <c r="C1160" s="358" t="s">
        <v>2425</v>
      </c>
      <c r="D1160" s="358" t="s">
        <v>909</v>
      </c>
      <c r="E1160" s="358" t="s">
        <v>672</v>
      </c>
      <c r="F1160" s="358" t="s">
        <v>2338</v>
      </c>
      <c r="G1160" s="358" t="s">
        <v>2340</v>
      </c>
    </row>
    <row r="1161" spans="1:7" ht="13.8" x14ac:dyDescent="0.3">
      <c r="A1161" s="358" t="s">
        <v>1307</v>
      </c>
      <c r="B1161" s="358" t="s">
        <v>2300</v>
      </c>
      <c r="C1161" s="358" t="s">
        <v>2425</v>
      </c>
      <c r="D1161" s="358" t="s">
        <v>909</v>
      </c>
      <c r="E1161" s="358" t="s">
        <v>2334</v>
      </c>
      <c r="F1161" s="358" t="s">
        <v>2323</v>
      </c>
      <c r="G1161" s="358" t="s">
        <v>2335</v>
      </c>
    </row>
    <row r="1162" spans="1:7" ht="13.8" x14ac:dyDescent="0.3">
      <c r="A1162" s="358" t="s">
        <v>1308</v>
      </c>
      <c r="B1162" s="358" t="s">
        <v>2300</v>
      </c>
      <c r="C1162" s="358" t="s">
        <v>2425</v>
      </c>
      <c r="D1162" s="358" t="s">
        <v>909</v>
      </c>
      <c r="E1162" s="358" t="s">
        <v>661</v>
      </c>
      <c r="F1162" s="358" t="s">
        <v>2312</v>
      </c>
      <c r="G1162" s="358" t="s">
        <v>2348</v>
      </c>
    </row>
    <row r="1163" spans="1:7" ht="13.8" x14ac:dyDescent="0.3">
      <c r="A1163" s="358" t="s">
        <v>1309</v>
      </c>
      <c r="B1163" s="358" t="s">
        <v>2300</v>
      </c>
      <c r="C1163" s="358" t="s">
        <v>2425</v>
      </c>
      <c r="D1163" s="358" t="s">
        <v>909</v>
      </c>
      <c r="E1163" s="358" t="s">
        <v>2349</v>
      </c>
      <c r="F1163" s="358" t="s">
        <v>2323</v>
      </c>
      <c r="G1163" s="358" t="s">
        <v>2350</v>
      </c>
    </row>
    <row r="1164" spans="1:7" ht="13.8" x14ac:dyDescent="0.3">
      <c r="A1164" s="358" t="s">
        <v>485</v>
      </c>
      <c r="B1164" s="358" t="s">
        <v>2300</v>
      </c>
      <c r="C1164" s="358" t="s">
        <v>2422</v>
      </c>
      <c r="D1164" s="358"/>
      <c r="E1164" s="358"/>
      <c r="F1164" s="358"/>
      <c r="G1164" s="358"/>
    </row>
    <row r="1165" spans="1:7" ht="13.8" x14ac:dyDescent="0.3">
      <c r="A1165" s="358" t="s">
        <v>1247</v>
      </c>
      <c r="B1165" s="358" t="s">
        <v>2300</v>
      </c>
      <c r="C1165" s="358" t="s">
        <v>2422</v>
      </c>
      <c r="D1165" s="358" t="s">
        <v>46</v>
      </c>
      <c r="E1165" s="358"/>
      <c r="F1165" s="358"/>
      <c r="G1165" s="358"/>
    </row>
    <row r="1166" spans="1:7" ht="13.8" x14ac:dyDescent="0.3">
      <c r="A1166" s="358" t="s">
        <v>1248</v>
      </c>
      <c r="B1166" s="358" t="s">
        <v>2300</v>
      </c>
      <c r="C1166" s="358" t="s">
        <v>2422</v>
      </c>
      <c r="D1166" s="358" t="s">
        <v>46</v>
      </c>
      <c r="E1166" s="358" t="s">
        <v>2303</v>
      </c>
      <c r="F1166" s="358" t="s">
        <v>2304</v>
      </c>
      <c r="G1166" s="358" t="s">
        <v>2305</v>
      </c>
    </row>
    <row r="1167" spans="1:7" ht="13.8" x14ac:dyDescent="0.3">
      <c r="A1167" s="358" t="s">
        <v>487</v>
      </c>
      <c r="B1167" s="358" t="s">
        <v>2300</v>
      </c>
      <c r="C1167" s="358" t="s">
        <v>2422</v>
      </c>
      <c r="D1167" s="358" t="s">
        <v>46</v>
      </c>
      <c r="E1167" s="358"/>
      <c r="F1167" s="358"/>
      <c r="G1167" s="358"/>
    </row>
    <row r="1168" spans="1:7" ht="13.8" x14ac:dyDescent="0.3">
      <c r="A1168" s="358" t="s">
        <v>1249</v>
      </c>
      <c r="B1168" s="358" t="s">
        <v>2300</v>
      </c>
      <c r="C1168" s="358" t="s">
        <v>2422</v>
      </c>
      <c r="D1168" s="358" t="s">
        <v>46</v>
      </c>
      <c r="E1168" s="358" t="s">
        <v>2306</v>
      </c>
      <c r="F1168" s="358" t="s">
        <v>2304</v>
      </c>
      <c r="G1168" s="358" t="s">
        <v>2307</v>
      </c>
    </row>
    <row r="1169" spans="1:7" ht="13.8" x14ac:dyDescent="0.3">
      <c r="A1169" s="358" t="s">
        <v>1250</v>
      </c>
      <c r="B1169" s="358" t="s">
        <v>2300</v>
      </c>
      <c r="C1169" s="358" t="s">
        <v>2422</v>
      </c>
      <c r="D1169" s="358" t="s">
        <v>46</v>
      </c>
      <c r="E1169" s="358" t="s">
        <v>2341</v>
      </c>
      <c r="F1169" s="358" t="s">
        <v>2342</v>
      </c>
      <c r="G1169" s="358" t="s">
        <v>2343</v>
      </c>
    </row>
    <row r="1170" spans="1:7" ht="13.8" x14ac:dyDescent="0.3">
      <c r="A1170" s="358" t="s">
        <v>1251</v>
      </c>
      <c r="B1170" s="358" t="s">
        <v>2300</v>
      </c>
      <c r="C1170" s="358" t="s">
        <v>2422</v>
      </c>
      <c r="D1170" s="358" t="s">
        <v>46</v>
      </c>
      <c r="E1170" s="358" t="s">
        <v>661</v>
      </c>
      <c r="F1170" s="358" t="s">
        <v>2312</v>
      </c>
      <c r="G1170" s="358" t="s">
        <v>2325</v>
      </c>
    </row>
    <row r="1171" spans="1:7" ht="13.8" x14ac:dyDescent="0.3">
      <c r="A1171" s="358" t="s">
        <v>1252</v>
      </c>
      <c r="B1171" s="358" t="s">
        <v>2300</v>
      </c>
      <c r="C1171" s="358" t="s">
        <v>2422</v>
      </c>
      <c r="D1171" s="358" t="s">
        <v>46</v>
      </c>
      <c r="E1171" s="358" t="s">
        <v>2334</v>
      </c>
      <c r="F1171" s="358" t="s">
        <v>2323</v>
      </c>
      <c r="G1171" s="358" t="s">
        <v>2335</v>
      </c>
    </row>
    <row r="1172" spans="1:7" ht="13.8" x14ac:dyDescent="0.3">
      <c r="A1172" s="358" t="s">
        <v>1253</v>
      </c>
      <c r="B1172" s="358" t="s">
        <v>2300</v>
      </c>
      <c r="C1172" s="358" t="s">
        <v>2422</v>
      </c>
      <c r="D1172" s="358" t="s">
        <v>46</v>
      </c>
      <c r="E1172" s="358" t="s">
        <v>2336</v>
      </c>
      <c r="F1172" s="358" t="s">
        <v>2309</v>
      </c>
      <c r="G1172" s="358" t="s">
        <v>2337</v>
      </c>
    </row>
    <row r="1173" spans="1:7" ht="13.8" x14ac:dyDescent="0.3">
      <c r="A1173" s="358" t="s">
        <v>488</v>
      </c>
      <c r="B1173" s="358" t="s">
        <v>2300</v>
      </c>
      <c r="C1173" s="358" t="s">
        <v>2422</v>
      </c>
      <c r="D1173" s="358" t="s">
        <v>23</v>
      </c>
      <c r="E1173" s="358"/>
      <c r="F1173" s="358"/>
      <c r="G1173" s="358"/>
    </row>
    <row r="1174" spans="1:7" ht="13.8" x14ac:dyDescent="0.3">
      <c r="A1174" s="358" t="s">
        <v>1237</v>
      </c>
      <c r="B1174" s="358" t="s">
        <v>2300</v>
      </c>
      <c r="C1174" s="358" t="s">
        <v>2422</v>
      </c>
      <c r="D1174" s="358" t="s">
        <v>23</v>
      </c>
      <c r="E1174" s="358" t="s">
        <v>2306</v>
      </c>
      <c r="F1174" s="358" t="s">
        <v>2304</v>
      </c>
      <c r="G1174" s="358" t="s">
        <v>2307</v>
      </c>
    </row>
    <row r="1175" spans="1:7" ht="13.8" x14ac:dyDescent="0.3">
      <c r="A1175" s="358" t="s">
        <v>1238</v>
      </c>
      <c r="B1175" s="358" t="s">
        <v>2300</v>
      </c>
      <c r="C1175" s="358" t="s">
        <v>2422</v>
      </c>
      <c r="D1175" s="358" t="s">
        <v>23</v>
      </c>
      <c r="E1175" s="358" t="s">
        <v>2322</v>
      </c>
      <c r="F1175" s="358" t="s">
        <v>2323</v>
      </c>
      <c r="G1175" s="358" t="s">
        <v>2324</v>
      </c>
    </row>
    <row r="1176" spans="1:7" ht="13.8" x14ac:dyDescent="0.3">
      <c r="A1176" s="358" t="s">
        <v>1239</v>
      </c>
      <c r="B1176" s="358" t="s">
        <v>2300</v>
      </c>
      <c r="C1176" s="358" t="s">
        <v>2422</v>
      </c>
      <c r="D1176" s="358" t="s">
        <v>23</v>
      </c>
      <c r="E1176" s="358" t="s">
        <v>2334</v>
      </c>
      <c r="F1176" s="358" t="s">
        <v>2323</v>
      </c>
      <c r="G1176" s="358" t="s">
        <v>2335</v>
      </c>
    </row>
    <row r="1177" spans="1:7" ht="13.8" x14ac:dyDescent="0.3">
      <c r="A1177" s="358" t="s">
        <v>1240</v>
      </c>
      <c r="B1177" s="358" t="s">
        <v>2300</v>
      </c>
      <c r="C1177" s="358" t="s">
        <v>2422</v>
      </c>
      <c r="D1177" s="358" t="s">
        <v>23</v>
      </c>
      <c r="E1177" s="358" t="s">
        <v>661</v>
      </c>
      <c r="F1177" s="358" t="s">
        <v>2312</v>
      </c>
      <c r="G1177" s="358" t="s">
        <v>2325</v>
      </c>
    </row>
    <row r="1178" spans="1:7" ht="13.8" x14ac:dyDescent="0.3">
      <c r="A1178" s="358" t="s">
        <v>1241</v>
      </c>
      <c r="B1178" s="358" t="s">
        <v>2300</v>
      </c>
      <c r="C1178" s="358" t="s">
        <v>2422</v>
      </c>
      <c r="D1178" s="358" t="s">
        <v>23</v>
      </c>
      <c r="E1178" s="358" t="s">
        <v>2326</v>
      </c>
      <c r="F1178" s="358" t="s">
        <v>2327</v>
      </c>
      <c r="G1178" s="358" t="s">
        <v>2328</v>
      </c>
    </row>
    <row r="1179" spans="1:7" ht="13.8" x14ac:dyDescent="0.3">
      <c r="A1179" s="358" t="s">
        <v>1242</v>
      </c>
      <c r="B1179" s="358" t="s">
        <v>2300</v>
      </c>
      <c r="C1179" s="358" t="s">
        <v>2422</v>
      </c>
      <c r="D1179" s="358" t="s">
        <v>23</v>
      </c>
      <c r="E1179" s="358" t="s">
        <v>2336</v>
      </c>
      <c r="F1179" s="358" t="s">
        <v>2309</v>
      </c>
      <c r="G1179" s="358" t="s">
        <v>2337</v>
      </c>
    </row>
    <row r="1180" spans="1:7" ht="13.8" x14ac:dyDescent="0.3">
      <c r="A1180" s="358" t="s">
        <v>1243</v>
      </c>
      <c r="B1180" s="358" t="s">
        <v>2300</v>
      </c>
      <c r="C1180" s="358" t="s">
        <v>2422</v>
      </c>
      <c r="D1180" s="358" t="s">
        <v>23</v>
      </c>
      <c r="E1180" s="358" t="s">
        <v>2317</v>
      </c>
      <c r="F1180" s="358" t="s">
        <v>2318</v>
      </c>
      <c r="G1180" s="358" t="s">
        <v>2319</v>
      </c>
    </row>
    <row r="1181" spans="1:7" ht="13.8" x14ac:dyDescent="0.3">
      <c r="A1181" s="358" t="s">
        <v>1244</v>
      </c>
      <c r="B1181" s="358" t="s">
        <v>2300</v>
      </c>
      <c r="C1181" s="358" t="s">
        <v>2422</v>
      </c>
      <c r="D1181" s="358" t="s">
        <v>23</v>
      </c>
      <c r="E1181" s="358" t="s">
        <v>2320</v>
      </c>
      <c r="F1181" s="358" t="s">
        <v>2318</v>
      </c>
      <c r="G1181" s="358" t="s">
        <v>2321</v>
      </c>
    </row>
    <row r="1182" spans="1:7" ht="13.8" x14ac:dyDescent="0.3">
      <c r="A1182" s="358" t="s">
        <v>1245</v>
      </c>
      <c r="B1182" s="358" t="s">
        <v>2300</v>
      </c>
      <c r="C1182" s="358" t="s">
        <v>2422</v>
      </c>
      <c r="D1182" s="358" t="s">
        <v>23</v>
      </c>
      <c r="E1182" s="358" t="s">
        <v>673</v>
      </c>
      <c r="F1182" s="358" t="s">
        <v>2338</v>
      </c>
      <c r="G1182" s="358" t="s">
        <v>2339</v>
      </c>
    </row>
    <row r="1183" spans="1:7" ht="13.8" x14ac:dyDescent="0.3">
      <c r="A1183" s="358" t="s">
        <v>1246</v>
      </c>
      <c r="B1183" s="358" t="s">
        <v>2300</v>
      </c>
      <c r="C1183" s="358" t="s">
        <v>2422</v>
      </c>
      <c r="D1183" s="358" t="s">
        <v>23</v>
      </c>
      <c r="E1183" s="358" t="s">
        <v>672</v>
      </c>
      <c r="F1183" s="358" t="s">
        <v>2338</v>
      </c>
      <c r="G1183" s="358" t="s">
        <v>2340</v>
      </c>
    </row>
    <row r="1184" spans="1:7" ht="13.8" x14ac:dyDescent="0.3">
      <c r="A1184" s="358" t="s">
        <v>1223</v>
      </c>
      <c r="B1184" s="358" t="s">
        <v>2300</v>
      </c>
      <c r="C1184" s="358" t="s">
        <v>2422</v>
      </c>
      <c r="D1184" s="358" t="s">
        <v>2302</v>
      </c>
      <c r="E1184" s="358"/>
      <c r="F1184" s="358"/>
      <c r="G1184" s="358"/>
    </row>
    <row r="1185" spans="1:7" ht="13.8" x14ac:dyDescent="0.3">
      <c r="A1185" s="358" t="s">
        <v>1224</v>
      </c>
      <c r="B1185" s="358" t="s">
        <v>2300</v>
      </c>
      <c r="C1185" s="358" t="s">
        <v>2422</v>
      </c>
      <c r="D1185" s="358" t="s">
        <v>2302</v>
      </c>
      <c r="E1185" s="358" t="s">
        <v>2303</v>
      </c>
      <c r="F1185" s="358" t="s">
        <v>2304</v>
      </c>
      <c r="G1185" s="358" t="s">
        <v>2305</v>
      </c>
    </row>
    <row r="1186" spans="1:7" ht="13.8" x14ac:dyDescent="0.3">
      <c r="A1186" s="358" t="s">
        <v>489</v>
      </c>
      <c r="B1186" s="358" t="s">
        <v>2300</v>
      </c>
      <c r="C1186" s="358" t="s">
        <v>2422</v>
      </c>
      <c r="D1186" s="358" t="s">
        <v>2302</v>
      </c>
      <c r="E1186" s="358"/>
      <c r="F1186" s="358"/>
      <c r="G1186" s="358"/>
    </row>
    <row r="1187" spans="1:7" ht="13.8" x14ac:dyDescent="0.3">
      <c r="A1187" s="358" t="s">
        <v>1225</v>
      </c>
      <c r="B1187" s="358" t="s">
        <v>2300</v>
      </c>
      <c r="C1187" s="358" t="s">
        <v>2422</v>
      </c>
      <c r="D1187" s="358" t="s">
        <v>2302</v>
      </c>
      <c r="E1187" s="358" t="s">
        <v>2306</v>
      </c>
      <c r="F1187" s="358" t="s">
        <v>2304</v>
      </c>
      <c r="G1187" s="358" t="s">
        <v>2307</v>
      </c>
    </row>
    <row r="1188" spans="1:7" ht="13.8" x14ac:dyDescent="0.3">
      <c r="A1188" s="358" t="s">
        <v>1226</v>
      </c>
      <c r="B1188" s="358" t="s">
        <v>2300</v>
      </c>
      <c r="C1188" s="358" t="s">
        <v>2422</v>
      </c>
      <c r="D1188" s="358" t="s">
        <v>2302</v>
      </c>
      <c r="E1188" s="358" t="s">
        <v>2308</v>
      </c>
      <c r="F1188" s="358" t="s">
        <v>2309</v>
      </c>
      <c r="G1188" s="358" t="s">
        <v>2310</v>
      </c>
    </row>
    <row r="1189" spans="1:7" ht="13.8" x14ac:dyDescent="0.3">
      <c r="A1189" s="358" t="s">
        <v>1227</v>
      </c>
      <c r="B1189" s="358" t="s">
        <v>2300</v>
      </c>
      <c r="C1189" s="358" t="s">
        <v>2422</v>
      </c>
      <c r="D1189" s="358" t="s">
        <v>2302</v>
      </c>
      <c r="E1189" s="358" t="s">
        <v>2311</v>
      </c>
      <c r="F1189" s="358" t="s">
        <v>2312</v>
      </c>
      <c r="G1189" s="358" t="s">
        <v>2313</v>
      </c>
    </row>
    <row r="1190" spans="1:7" ht="13.8" x14ac:dyDescent="0.3">
      <c r="A1190" s="358" t="s">
        <v>1228</v>
      </c>
      <c r="B1190" s="358" t="s">
        <v>2300</v>
      </c>
      <c r="C1190" s="358" t="s">
        <v>2422</v>
      </c>
      <c r="D1190" s="358" t="s">
        <v>2302</v>
      </c>
      <c r="E1190" s="358" t="s">
        <v>2314</v>
      </c>
      <c r="F1190" s="358" t="s">
        <v>2315</v>
      </c>
      <c r="G1190" s="358" t="s">
        <v>2316</v>
      </c>
    </row>
    <row r="1191" spans="1:7" ht="13.8" x14ac:dyDescent="0.3">
      <c r="A1191" s="358" t="s">
        <v>1229</v>
      </c>
      <c r="B1191" s="358" t="s">
        <v>2300</v>
      </c>
      <c r="C1191" s="358" t="s">
        <v>2422</v>
      </c>
      <c r="D1191" s="358" t="s">
        <v>2302</v>
      </c>
      <c r="E1191" s="358" t="s">
        <v>2317</v>
      </c>
      <c r="F1191" s="358" t="s">
        <v>2318</v>
      </c>
      <c r="G1191" s="358" t="s">
        <v>2319</v>
      </c>
    </row>
    <row r="1192" spans="1:7" ht="13.8" x14ac:dyDescent="0.3">
      <c r="A1192" s="358" t="s">
        <v>1230</v>
      </c>
      <c r="B1192" s="358" t="s">
        <v>2300</v>
      </c>
      <c r="C1192" s="358" t="s">
        <v>2422</v>
      </c>
      <c r="D1192" s="358" t="s">
        <v>2302</v>
      </c>
      <c r="E1192" s="358" t="s">
        <v>2320</v>
      </c>
      <c r="F1192" s="358" t="s">
        <v>2318</v>
      </c>
      <c r="G1192" s="358" t="s">
        <v>2321</v>
      </c>
    </row>
    <row r="1193" spans="1:7" ht="13.8" x14ac:dyDescent="0.3">
      <c r="A1193" s="358" t="s">
        <v>490</v>
      </c>
      <c r="B1193" s="358" t="s">
        <v>2300</v>
      </c>
      <c r="C1193" s="358" t="s">
        <v>2422</v>
      </c>
      <c r="D1193" s="358" t="s">
        <v>2302</v>
      </c>
      <c r="E1193" s="358"/>
      <c r="F1193" s="358"/>
      <c r="G1193" s="358"/>
    </row>
    <row r="1194" spans="1:7" ht="13.8" x14ac:dyDescent="0.3">
      <c r="A1194" s="358" t="s">
        <v>1231</v>
      </c>
      <c r="B1194" s="358" t="s">
        <v>2300</v>
      </c>
      <c r="C1194" s="358" t="s">
        <v>2422</v>
      </c>
      <c r="D1194" s="358" t="s">
        <v>2302</v>
      </c>
      <c r="E1194" s="358" t="s">
        <v>2306</v>
      </c>
      <c r="F1194" s="358" t="s">
        <v>2304</v>
      </c>
      <c r="G1194" s="358" t="s">
        <v>2307</v>
      </c>
    </row>
    <row r="1195" spans="1:7" ht="13.8" x14ac:dyDescent="0.3">
      <c r="A1195" s="358" t="s">
        <v>1232</v>
      </c>
      <c r="B1195" s="358" t="s">
        <v>2300</v>
      </c>
      <c r="C1195" s="358" t="s">
        <v>2422</v>
      </c>
      <c r="D1195" s="358" t="s">
        <v>2302</v>
      </c>
      <c r="E1195" s="358" t="s">
        <v>2322</v>
      </c>
      <c r="F1195" s="358" t="s">
        <v>2323</v>
      </c>
      <c r="G1195" s="358" t="s">
        <v>2324</v>
      </c>
    </row>
    <row r="1196" spans="1:7" ht="13.8" x14ac:dyDescent="0.3">
      <c r="A1196" s="358" t="s">
        <v>1233</v>
      </c>
      <c r="B1196" s="358" t="s">
        <v>2300</v>
      </c>
      <c r="C1196" s="358" t="s">
        <v>2422</v>
      </c>
      <c r="D1196" s="358" t="s">
        <v>2302</v>
      </c>
      <c r="E1196" s="358" t="s">
        <v>661</v>
      </c>
      <c r="F1196" s="358" t="s">
        <v>2312</v>
      </c>
      <c r="G1196" s="358" t="s">
        <v>2325</v>
      </c>
    </row>
    <row r="1197" spans="1:7" ht="13.8" x14ac:dyDescent="0.3">
      <c r="A1197" s="358" t="s">
        <v>1234</v>
      </c>
      <c r="B1197" s="358" t="s">
        <v>2300</v>
      </c>
      <c r="C1197" s="358" t="s">
        <v>2422</v>
      </c>
      <c r="D1197" s="358" t="s">
        <v>2302</v>
      </c>
      <c r="E1197" s="358" t="s">
        <v>2326</v>
      </c>
      <c r="F1197" s="358" t="s">
        <v>2327</v>
      </c>
      <c r="G1197" s="358" t="s">
        <v>2328</v>
      </c>
    </row>
    <row r="1198" spans="1:7" ht="13.8" x14ac:dyDescent="0.3">
      <c r="A1198" s="358" t="s">
        <v>1235</v>
      </c>
      <c r="B1198" s="358" t="s">
        <v>2300</v>
      </c>
      <c r="C1198" s="358" t="s">
        <v>2422</v>
      </c>
      <c r="D1198" s="358" t="s">
        <v>2302</v>
      </c>
      <c r="E1198" s="358" t="s">
        <v>667</v>
      </c>
      <c r="F1198" s="358" t="s">
        <v>2329</v>
      </c>
      <c r="G1198" s="358" t="s">
        <v>2330</v>
      </c>
    </row>
    <row r="1199" spans="1:7" ht="13.8" x14ac:dyDescent="0.3">
      <c r="A1199" s="358" t="s">
        <v>1236</v>
      </c>
      <c r="B1199" s="358" t="s">
        <v>2300</v>
      </c>
      <c r="C1199" s="358" t="s">
        <v>2422</v>
      </c>
      <c r="D1199" s="358" t="s">
        <v>2302</v>
      </c>
      <c r="E1199" s="358" t="s">
        <v>2331</v>
      </c>
      <c r="F1199" s="358" t="s">
        <v>2332</v>
      </c>
      <c r="G1199" s="358" t="s">
        <v>2333</v>
      </c>
    </row>
    <row r="1200" spans="1:7" ht="13.8" x14ac:dyDescent="0.3">
      <c r="A1200" s="358" t="s">
        <v>491</v>
      </c>
      <c r="B1200" s="358" t="s">
        <v>2300</v>
      </c>
      <c r="C1200" s="358" t="s">
        <v>2423</v>
      </c>
      <c r="D1200" s="358"/>
      <c r="E1200" s="358"/>
      <c r="F1200" s="358"/>
      <c r="G1200" s="358"/>
    </row>
    <row r="1201" spans="1:7" ht="13.8" x14ac:dyDescent="0.3">
      <c r="A1201" s="358" t="s">
        <v>492</v>
      </c>
      <c r="B1201" s="358" t="s">
        <v>2300</v>
      </c>
      <c r="C1201" s="358" t="s">
        <v>2423</v>
      </c>
      <c r="D1201" s="358" t="s">
        <v>909</v>
      </c>
      <c r="E1201" s="358"/>
      <c r="F1201" s="358"/>
      <c r="G1201" s="358"/>
    </row>
    <row r="1202" spans="1:7" ht="13.8" x14ac:dyDescent="0.3">
      <c r="A1202" s="358" t="s">
        <v>1254</v>
      </c>
      <c r="B1202" s="358" t="s">
        <v>2300</v>
      </c>
      <c r="C1202" s="358" t="s">
        <v>2423</v>
      </c>
      <c r="D1202" s="358" t="s">
        <v>909</v>
      </c>
      <c r="E1202" s="358" t="s">
        <v>474</v>
      </c>
      <c r="F1202" s="358" t="s">
        <v>2323</v>
      </c>
      <c r="G1202" s="358" t="s">
        <v>2345</v>
      </c>
    </row>
    <row r="1203" spans="1:7" ht="13.8" x14ac:dyDescent="0.3">
      <c r="A1203" s="358" t="s">
        <v>1255</v>
      </c>
      <c r="B1203" s="358" t="s">
        <v>2300</v>
      </c>
      <c r="C1203" s="358" t="s">
        <v>2423</v>
      </c>
      <c r="D1203" s="358" t="s">
        <v>909</v>
      </c>
      <c r="E1203" s="358" t="s">
        <v>2326</v>
      </c>
      <c r="F1203" s="358" t="s">
        <v>2327</v>
      </c>
      <c r="G1203" s="358" t="s">
        <v>2328</v>
      </c>
    </row>
    <row r="1204" spans="1:7" ht="13.8" x14ac:dyDescent="0.3">
      <c r="A1204" s="358" t="s">
        <v>1256</v>
      </c>
      <c r="B1204" s="358" t="s">
        <v>2300</v>
      </c>
      <c r="C1204" s="358" t="s">
        <v>2423</v>
      </c>
      <c r="D1204" s="358" t="s">
        <v>909</v>
      </c>
      <c r="E1204" s="358" t="s">
        <v>2322</v>
      </c>
      <c r="F1204" s="358" t="s">
        <v>2323</v>
      </c>
      <c r="G1204" s="358" t="s">
        <v>2324</v>
      </c>
    </row>
    <row r="1205" spans="1:7" ht="13.8" x14ac:dyDescent="0.3">
      <c r="A1205" s="358" t="s">
        <v>1257</v>
      </c>
      <c r="B1205" s="358" t="s">
        <v>2300</v>
      </c>
      <c r="C1205" s="358" t="s">
        <v>2423</v>
      </c>
      <c r="D1205" s="358" t="s">
        <v>909</v>
      </c>
      <c r="E1205" s="358" t="s">
        <v>2336</v>
      </c>
      <c r="F1205" s="358" t="s">
        <v>2309</v>
      </c>
      <c r="G1205" s="358" t="s">
        <v>2346</v>
      </c>
    </row>
    <row r="1206" spans="1:7" ht="13.8" x14ac:dyDescent="0.3">
      <c r="A1206" s="358" t="s">
        <v>1258</v>
      </c>
      <c r="B1206" s="358" t="s">
        <v>2300</v>
      </c>
      <c r="C1206" s="358" t="s">
        <v>2423</v>
      </c>
      <c r="D1206" s="358" t="s">
        <v>909</v>
      </c>
      <c r="E1206" s="358" t="s">
        <v>673</v>
      </c>
      <c r="F1206" s="358" t="s">
        <v>2338</v>
      </c>
      <c r="G1206" s="358" t="s">
        <v>2347</v>
      </c>
    </row>
    <row r="1207" spans="1:7" ht="13.8" x14ac:dyDescent="0.3">
      <c r="A1207" s="358" t="s">
        <v>1259</v>
      </c>
      <c r="B1207" s="358" t="s">
        <v>2300</v>
      </c>
      <c r="C1207" s="358" t="s">
        <v>2423</v>
      </c>
      <c r="D1207" s="358" t="s">
        <v>909</v>
      </c>
      <c r="E1207" s="358" t="s">
        <v>672</v>
      </c>
      <c r="F1207" s="358" t="s">
        <v>2338</v>
      </c>
      <c r="G1207" s="358" t="s">
        <v>2340</v>
      </c>
    </row>
    <row r="1208" spans="1:7" ht="13.8" x14ac:dyDescent="0.3">
      <c r="A1208" s="358" t="s">
        <v>1260</v>
      </c>
      <c r="B1208" s="358" t="s">
        <v>2300</v>
      </c>
      <c r="C1208" s="358" t="s">
        <v>2423</v>
      </c>
      <c r="D1208" s="358" t="s">
        <v>909</v>
      </c>
      <c r="E1208" s="358" t="s">
        <v>2334</v>
      </c>
      <c r="F1208" s="358" t="s">
        <v>2323</v>
      </c>
      <c r="G1208" s="358" t="s">
        <v>2335</v>
      </c>
    </row>
    <row r="1209" spans="1:7" ht="13.8" x14ac:dyDescent="0.3">
      <c r="A1209" s="358" t="s">
        <v>1261</v>
      </c>
      <c r="B1209" s="358" t="s">
        <v>2300</v>
      </c>
      <c r="C1209" s="358" t="s">
        <v>2423</v>
      </c>
      <c r="D1209" s="358" t="s">
        <v>909</v>
      </c>
      <c r="E1209" s="358" t="s">
        <v>661</v>
      </c>
      <c r="F1209" s="358" t="s">
        <v>2312</v>
      </c>
      <c r="G1209" s="358" t="s">
        <v>2348</v>
      </c>
    </row>
    <row r="1210" spans="1:7" ht="13.8" x14ac:dyDescent="0.3">
      <c r="A1210" s="358" t="s">
        <v>1262</v>
      </c>
      <c r="B1210" s="358" t="s">
        <v>2300</v>
      </c>
      <c r="C1210" s="358" t="s">
        <v>2423</v>
      </c>
      <c r="D1210" s="358" t="s">
        <v>909</v>
      </c>
      <c r="E1210" s="358" t="s">
        <v>2349</v>
      </c>
      <c r="F1210" s="358" t="s">
        <v>2323</v>
      </c>
      <c r="G1210" s="358" t="s">
        <v>2350</v>
      </c>
    </row>
    <row r="1211" spans="1:7" ht="13.8" x14ac:dyDescent="0.3">
      <c r="A1211" s="358" t="s">
        <v>3086</v>
      </c>
      <c r="B1211" s="358" t="s">
        <v>2300</v>
      </c>
      <c r="C1211" s="358" t="s">
        <v>2376</v>
      </c>
      <c r="D1211" s="358" t="s">
        <v>2734</v>
      </c>
      <c r="E1211" s="358"/>
      <c r="F1211" s="358"/>
      <c r="G1211" s="358"/>
    </row>
    <row r="1212" spans="1:7" ht="13.8" x14ac:dyDescent="0.3">
      <c r="A1212" s="358" t="s">
        <v>469</v>
      </c>
      <c r="B1212" s="358" t="s">
        <v>2300</v>
      </c>
      <c r="C1212" s="358" t="s">
        <v>2376</v>
      </c>
      <c r="D1212" s="358" t="s">
        <v>2381</v>
      </c>
      <c r="E1212" s="358"/>
      <c r="F1212" s="358"/>
      <c r="G1212" s="358"/>
    </row>
    <row r="1213" spans="1:7" ht="13.8" x14ac:dyDescent="0.3">
      <c r="A1213" s="358" t="s">
        <v>1102</v>
      </c>
      <c r="B1213" s="358" t="s">
        <v>2300</v>
      </c>
      <c r="C1213" s="358" t="s">
        <v>2376</v>
      </c>
      <c r="D1213" s="358" t="s">
        <v>2381</v>
      </c>
      <c r="E1213" s="358" t="s">
        <v>667</v>
      </c>
      <c r="F1213" s="358" t="s">
        <v>2329</v>
      </c>
      <c r="G1213" s="358" t="s">
        <v>2360</v>
      </c>
    </row>
    <row r="1214" spans="1:7" ht="13.8" x14ac:dyDescent="0.3">
      <c r="A1214" s="358" t="s">
        <v>470</v>
      </c>
      <c r="B1214" s="358" t="s">
        <v>2300</v>
      </c>
      <c r="C1214" s="358" t="s">
        <v>2376</v>
      </c>
      <c r="D1214" s="358" t="s">
        <v>2377</v>
      </c>
      <c r="E1214" s="358"/>
      <c r="F1214" s="358"/>
      <c r="G1214" s="358"/>
    </row>
    <row r="1215" spans="1:7" ht="13.8" x14ac:dyDescent="0.3">
      <c r="A1215" s="358" t="s">
        <v>1094</v>
      </c>
      <c r="B1215" s="358" t="s">
        <v>2300</v>
      </c>
      <c r="C1215" s="358" t="s">
        <v>2376</v>
      </c>
      <c r="D1215" s="358" t="s">
        <v>2377</v>
      </c>
      <c r="E1215" s="358" t="s">
        <v>2378</v>
      </c>
      <c r="F1215" s="358" t="s">
        <v>2315</v>
      </c>
      <c r="G1215" s="358" t="s">
        <v>2379</v>
      </c>
    </row>
    <row r="1216" spans="1:7" ht="13.8" x14ac:dyDescent="0.3">
      <c r="A1216" s="358" t="s">
        <v>1095</v>
      </c>
      <c r="B1216" s="358" t="s">
        <v>2300</v>
      </c>
      <c r="C1216" s="358" t="s">
        <v>2376</v>
      </c>
      <c r="D1216" s="358" t="s">
        <v>2377</v>
      </c>
      <c r="E1216" s="358" t="s">
        <v>661</v>
      </c>
      <c r="F1216" s="358" t="s">
        <v>2312</v>
      </c>
      <c r="G1216" s="358" t="s">
        <v>2325</v>
      </c>
    </row>
    <row r="1217" spans="1:7" ht="13.8" x14ac:dyDescent="0.3">
      <c r="A1217" s="358" t="s">
        <v>1096</v>
      </c>
      <c r="B1217" s="358" t="s">
        <v>2300</v>
      </c>
      <c r="C1217" s="358" t="s">
        <v>2376</v>
      </c>
      <c r="D1217" s="358" t="s">
        <v>2377</v>
      </c>
      <c r="E1217" s="358" t="s">
        <v>2326</v>
      </c>
      <c r="F1217" s="358" t="s">
        <v>2327</v>
      </c>
      <c r="G1217" s="358" t="s">
        <v>2328</v>
      </c>
    </row>
    <row r="1218" spans="1:7" ht="13.8" x14ac:dyDescent="0.3">
      <c r="A1218" s="358" t="s">
        <v>1097</v>
      </c>
      <c r="B1218" s="358" t="s">
        <v>2300</v>
      </c>
      <c r="C1218" s="358" t="s">
        <v>2376</v>
      </c>
      <c r="D1218" s="358" t="s">
        <v>2377</v>
      </c>
      <c r="E1218" s="358" t="s">
        <v>2308</v>
      </c>
      <c r="F1218" s="358" t="s">
        <v>2309</v>
      </c>
      <c r="G1218" s="358" t="s">
        <v>2310</v>
      </c>
    </row>
    <row r="1219" spans="1:7" ht="13.8" x14ac:dyDescent="0.3">
      <c r="A1219" s="358" t="s">
        <v>1098</v>
      </c>
      <c r="B1219" s="358" t="s">
        <v>2300</v>
      </c>
      <c r="C1219" s="358" t="s">
        <v>2376</v>
      </c>
      <c r="D1219" s="358" t="s">
        <v>2377</v>
      </c>
      <c r="E1219" s="358" t="s">
        <v>2322</v>
      </c>
      <c r="F1219" s="358" t="s">
        <v>2323</v>
      </c>
      <c r="G1219" s="358" t="s">
        <v>2380</v>
      </c>
    </row>
    <row r="1220" spans="1:7" ht="13.8" x14ac:dyDescent="0.3">
      <c r="A1220" s="358" t="s">
        <v>1099</v>
      </c>
      <c r="B1220" s="358" t="s">
        <v>2300</v>
      </c>
      <c r="C1220" s="358" t="s">
        <v>2376</v>
      </c>
      <c r="D1220" s="358" t="s">
        <v>2377</v>
      </c>
      <c r="E1220" s="358" t="s">
        <v>2317</v>
      </c>
      <c r="F1220" s="358" t="s">
        <v>2318</v>
      </c>
      <c r="G1220" s="358" t="s">
        <v>2319</v>
      </c>
    </row>
    <row r="1221" spans="1:7" ht="13.8" x14ac:dyDescent="0.3">
      <c r="A1221" s="358" t="s">
        <v>1100</v>
      </c>
      <c r="B1221" s="358" t="s">
        <v>2300</v>
      </c>
      <c r="C1221" s="358" t="s">
        <v>2376</v>
      </c>
      <c r="D1221" s="358" t="s">
        <v>2377</v>
      </c>
      <c r="E1221" s="358" t="s">
        <v>2320</v>
      </c>
      <c r="F1221" s="358" t="s">
        <v>2318</v>
      </c>
      <c r="G1221" s="358" t="s">
        <v>2321</v>
      </c>
    </row>
    <row r="1222" spans="1:7" ht="13.8" x14ac:dyDescent="0.3">
      <c r="A1222" s="358" t="s">
        <v>1101</v>
      </c>
      <c r="B1222" s="358" t="s">
        <v>2300</v>
      </c>
      <c r="C1222" s="358" t="s">
        <v>2376</v>
      </c>
      <c r="D1222" s="358" t="s">
        <v>2377</v>
      </c>
      <c r="E1222" s="358" t="s">
        <v>2355</v>
      </c>
      <c r="F1222" s="358" t="s">
        <v>2356</v>
      </c>
      <c r="G1222" s="358" t="s">
        <v>2357</v>
      </c>
    </row>
    <row r="1223" spans="1:7" ht="13.8" x14ac:dyDescent="0.3">
      <c r="A1223" s="358" t="s">
        <v>472</v>
      </c>
      <c r="B1223" s="358" t="s">
        <v>2300</v>
      </c>
      <c r="C1223" s="358" t="s">
        <v>2393</v>
      </c>
      <c r="D1223" s="358" t="s">
        <v>2394</v>
      </c>
      <c r="E1223" s="358"/>
      <c r="F1223" s="358"/>
      <c r="G1223" s="358"/>
    </row>
    <row r="1224" spans="1:7" ht="13.8" x14ac:dyDescent="0.3">
      <c r="A1224" s="358" t="s">
        <v>1112</v>
      </c>
      <c r="B1224" s="358" t="s">
        <v>2300</v>
      </c>
      <c r="C1224" s="358" t="s">
        <v>2393</v>
      </c>
      <c r="D1224" s="358" t="s">
        <v>2394</v>
      </c>
      <c r="E1224" s="358" t="s">
        <v>2317</v>
      </c>
      <c r="F1224" s="358" t="s">
        <v>2318</v>
      </c>
      <c r="G1224" s="358" t="s">
        <v>2319</v>
      </c>
    </row>
    <row r="1225" spans="1:7" ht="13.8" x14ac:dyDescent="0.3">
      <c r="A1225" s="358" t="s">
        <v>1111</v>
      </c>
      <c r="B1225" s="358" t="s">
        <v>2300</v>
      </c>
      <c r="C1225" s="358" t="s">
        <v>2393</v>
      </c>
      <c r="D1225" s="358" t="s">
        <v>2394</v>
      </c>
      <c r="E1225" s="358" t="s">
        <v>2320</v>
      </c>
      <c r="F1225" s="358" t="s">
        <v>2318</v>
      </c>
      <c r="G1225" s="358" t="s">
        <v>2321</v>
      </c>
    </row>
    <row r="1226" spans="1:7" ht="13.8" x14ac:dyDescent="0.3">
      <c r="A1226" s="358" t="s">
        <v>1108</v>
      </c>
      <c r="B1226" s="358" t="s">
        <v>2300</v>
      </c>
      <c r="C1226" s="358" t="s">
        <v>2393</v>
      </c>
      <c r="D1226" s="358" t="s">
        <v>2394</v>
      </c>
      <c r="E1226" s="358" t="s">
        <v>2331</v>
      </c>
      <c r="F1226" s="358" t="s">
        <v>2329</v>
      </c>
      <c r="G1226" s="358" t="s">
        <v>2359</v>
      </c>
    </row>
    <row r="1227" spans="1:7" ht="13.8" x14ac:dyDescent="0.3">
      <c r="A1227" s="358" t="s">
        <v>1109</v>
      </c>
      <c r="B1227" s="358" t="s">
        <v>2300</v>
      </c>
      <c r="C1227" s="358" t="s">
        <v>2393</v>
      </c>
      <c r="D1227" s="358" t="s">
        <v>2394</v>
      </c>
      <c r="E1227" s="358" t="s">
        <v>661</v>
      </c>
      <c r="F1227" s="358" t="s">
        <v>2312</v>
      </c>
      <c r="G1227" s="358" t="s">
        <v>2325</v>
      </c>
    </row>
    <row r="1228" spans="1:7" ht="13.8" x14ac:dyDescent="0.3">
      <c r="A1228" s="358" t="s">
        <v>1110</v>
      </c>
      <c r="B1228" s="358" t="s">
        <v>2300</v>
      </c>
      <c r="C1228" s="358" t="s">
        <v>2393</v>
      </c>
      <c r="D1228" s="358" t="s">
        <v>2394</v>
      </c>
      <c r="E1228" s="358" t="s">
        <v>2326</v>
      </c>
      <c r="F1228" s="358" t="s">
        <v>2327</v>
      </c>
      <c r="G1228" s="358" t="s">
        <v>2328</v>
      </c>
    </row>
    <row r="1229" spans="1:7" ht="13.8" x14ac:dyDescent="0.3">
      <c r="A1229" s="358" t="s">
        <v>473</v>
      </c>
      <c r="B1229" s="358" t="s">
        <v>2300</v>
      </c>
      <c r="C1229" s="358" t="s">
        <v>2393</v>
      </c>
      <c r="D1229" s="358" t="s">
        <v>2395</v>
      </c>
      <c r="E1229" s="358"/>
      <c r="F1229" s="358"/>
      <c r="G1229" s="358"/>
    </row>
    <row r="1230" spans="1:7" ht="13.8" x14ac:dyDescent="0.3">
      <c r="A1230" s="358" t="s">
        <v>475</v>
      </c>
      <c r="B1230" s="358" t="s">
        <v>2300</v>
      </c>
      <c r="C1230" s="358" t="s">
        <v>2393</v>
      </c>
      <c r="D1230" s="358" t="s">
        <v>2396</v>
      </c>
      <c r="E1230" s="358"/>
      <c r="F1230" s="358"/>
      <c r="G1230" s="358"/>
    </row>
    <row r="1231" spans="1:7" ht="13.8" x14ac:dyDescent="0.3">
      <c r="A1231" s="358" t="s">
        <v>1114</v>
      </c>
      <c r="B1231" s="358" t="s">
        <v>2300</v>
      </c>
      <c r="C1231" s="358" t="s">
        <v>2393</v>
      </c>
      <c r="D1231" s="358" t="s">
        <v>2396</v>
      </c>
      <c r="E1231" s="358" t="s">
        <v>2326</v>
      </c>
      <c r="F1231" s="358" t="s">
        <v>2312</v>
      </c>
      <c r="G1231" s="358" t="s">
        <v>2397</v>
      </c>
    </row>
    <row r="1232" spans="1:7" ht="13.8" x14ac:dyDescent="0.3">
      <c r="A1232" s="358" t="s">
        <v>1117</v>
      </c>
      <c r="B1232" s="358" t="s">
        <v>2300</v>
      </c>
      <c r="C1232" s="358" t="s">
        <v>2393</v>
      </c>
      <c r="D1232" s="358" t="s">
        <v>2396</v>
      </c>
      <c r="E1232" s="358" t="s">
        <v>2322</v>
      </c>
      <c r="F1232" s="358" t="s">
        <v>2323</v>
      </c>
      <c r="G1232" s="358" t="s">
        <v>2324</v>
      </c>
    </row>
    <row r="1233" spans="1:7" ht="13.8" x14ac:dyDescent="0.3">
      <c r="A1233" s="358" t="s">
        <v>1121</v>
      </c>
      <c r="B1233" s="358" t="s">
        <v>2300</v>
      </c>
      <c r="C1233" s="358" t="s">
        <v>2393</v>
      </c>
      <c r="D1233" s="358" t="s">
        <v>2396</v>
      </c>
      <c r="E1233" s="358" t="s">
        <v>2336</v>
      </c>
      <c r="F1233" s="358" t="s">
        <v>2309</v>
      </c>
      <c r="G1233" s="358" t="s">
        <v>2400</v>
      </c>
    </row>
    <row r="1234" spans="1:7" ht="13.8" x14ac:dyDescent="0.3">
      <c r="A1234" s="358" t="s">
        <v>1120</v>
      </c>
      <c r="B1234" s="358" t="s">
        <v>2300</v>
      </c>
      <c r="C1234" s="358" t="s">
        <v>2393</v>
      </c>
      <c r="D1234" s="358" t="s">
        <v>2396</v>
      </c>
      <c r="E1234" s="358" t="s">
        <v>673</v>
      </c>
      <c r="F1234" s="358" t="s">
        <v>2338</v>
      </c>
      <c r="G1234" s="358" t="s">
        <v>2399</v>
      </c>
    </row>
    <row r="1235" spans="1:7" ht="13.8" x14ac:dyDescent="0.3">
      <c r="A1235" s="358" t="s">
        <v>1119</v>
      </c>
      <c r="B1235" s="358" t="s">
        <v>2300</v>
      </c>
      <c r="C1235" s="358" t="s">
        <v>2393</v>
      </c>
      <c r="D1235" s="358" t="s">
        <v>2396</v>
      </c>
      <c r="E1235" s="358" t="s">
        <v>672</v>
      </c>
      <c r="F1235" s="358" t="s">
        <v>2338</v>
      </c>
      <c r="G1235" s="358" t="s">
        <v>2340</v>
      </c>
    </row>
    <row r="1236" spans="1:7" ht="13.8" x14ac:dyDescent="0.3">
      <c r="A1236" s="358" t="s">
        <v>1116</v>
      </c>
      <c r="B1236" s="358" t="s">
        <v>2300</v>
      </c>
      <c r="C1236" s="358" t="s">
        <v>2393</v>
      </c>
      <c r="D1236" s="358" t="s">
        <v>2396</v>
      </c>
      <c r="E1236" s="358" t="s">
        <v>2334</v>
      </c>
      <c r="F1236" s="358" t="s">
        <v>2323</v>
      </c>
      <c r="G1236" s="358" t="s">
        <v>2335</v>
      </c>
    </row>
    <row r="1237" spans="1:7" ht="13.8" x14ac:dyDescent="0.3">
      <c r="A1237" s="358" t="s">
        <v>1113</v>
      </c>
      <c r="B1237" s="358" t="s">
        <v>2300</v>
      </c>
      <c r="C1237" s="358" t="s">
        <v>2393</v>
      </c>
      <c r="D1237" s="358" t="s">
        <v>2396</v>
      </c>
      <c r="E1237" s="358" t="s">
        <v>661</v>
      </c>
      <c r="F1237" s="358" t="s">
        <v>2312</v>
      </c>
      <c r="G1237" s="358" t="s">
        <v>2325</v>
      </c>
    </row>
    <row r="1238" spans="1:7" ht="13.8" x14ac:dyDescent="0.3">
      <c r="A1238" s="358" t="s">
        <v>1122</v>
      </c>
      <c r="B1238" s="358" t="s">
        <v>2300</v>
      </c>
      <c r="C1238" s="358" t="s">
        <v>2393</v>
      </c>
      <c r="D1238" s="358" t="s">
        <v>2396</v>
      </c>
      <c r="E1238" s="358" t="s">
        <v>2317</v>
      </c>
      <c r="F1238" s="358" t="s">
        <v>2318</v>
      </c>
      <c r="G1238" s="358" t="s">
        <v>2319</v>
      </c>
    </row>
    <row r="1239" spans="1:7" ht="13.8" x14ac:dyDescent="0.3">
      <c r="A1239" s="358" t="s">
        <v>1118</v>
      </c>
      <c r="B1239" s="358" t="s">
        <v>2300</v>
      </c>
      <c r="C1239" s="358" t="s">
        <v>2393</v>
      </c>
      <c r="D1239" s="358" t="s">
        <v>2396</v>
      </c>
      <c r="E1239" s="358" t="s">
        <v>2349</v>
      </c>
      <c r="F1239" s="358" t="s">
        <v>2338</v>
      </c>
      <c r="G1239" s="358" t="s">
        <v>2398</v>
      </c>
    </row>
    <row r="1240" spans="1:7" ht="13.8" x14ac:dyDescent="0.3">
      <c r="A1240" s="358" t="s">
        <v>1115</v>
      </c>
      <c r="B1240" s="358" t="s">
        <v>2300</v>
      </c>
      <c r="C1240" s="358" t="s">
        <v>2393</v>
      </c>
      <c r="D1240" s="358" t="s">
        <v>2396</v>
      </c>
      <c r="E1240" s="358" t="s">
        <v>2320</v>
      </c>
      <c r="F1240" s="358" t="s">
        <v>2318</v>
      </c>
      <c r="G1240" s="358" t="s">
        <v>2321</v>
      </c>
    </row>
    <row r="1241" spans="1:7" ht="13.8" x14ac:dyDescent="0.3">
      <c r="A1241" s="358" t="s">
        <v>477</v>
      </c>
      <c r="B1241" s="358" t="s">
        <v>2300</v>
      </c>
      <c r="C1241" s="358" t="s">
        <v>2382</v>
      </c>
      <c r="D1241" s="358" t="s">
        <v>2383</v>
      </c>
      <c r="E1241" s="358"/>
      <c r="F1241" s="358"/>
      <c r="G1241" s="358"/>
    </row>
    <row r="1242" spans="1:7" ht="13.8" x14ac:dyDescent="0.3">
      <c r="A1242" s="358" t="s">
        <v>478</v>
      </c>
      <c r="B1242" s="358" t="s">
        <v>2300</v>
      </c>
      <c r="C1242" s="358" t="s">
        <v>2382</v>
      </c>
      <c r="D1242" s="358" t="s">
        <v>2384</v>
      </c>
      <c r="E1242" s="358"/>
      <c r="F1242" s="358"/>
      <c r="G1242" s="358"/>
    </row>
    <row r="1243" spans="1:7" ht="13.8" x14ac:dyDescent="0.3">
      <c r="A1243" s="358" t="s">
        <v>3087</v>
      </c>
      <c r="B1243" s="358" t="s">
        <v>2300</v>
      </c>
      <c r="C1243" s="358" t="s">
        <v>2382</v>
      </c>
      <c r="D1243" s="358" t="s">
        <v>2384</v>
      </c>
      <c r="E1243" s="358" t="s">
        <v>2404</v>
      </c>
      <c r="F1243" s="358" t="s">
        <v>2405</v>
      </c>
      <c r="G1243" s="358" t="s">
        <v>2406</v>
      </c>
    </row>
    <row r="1244" spans="1:7" ht="13.8" x14ac:dyDescent="0.3">
      <c r="A1244" s="358" t="s">
        <v>1107</v>
      </c>
      <c r="B1244" s="358" t="s">
        <v>2300</v>
      </c>
      <c r="C1244" s="358" t="s">
        <v>2382</v>
      </c>
      <c r="D1244" s="358" t="s">
        <v>2384</v>
      </c>
      <c r="E1244" s="358" t="s">
        <v>2326</v>
      </c>
      <c r="F1244" s="358" t="s">
        <v>2327</v>
      </c>
      <c r="G1244" s="358" t="s">
        <v>2328</v>
      </c>
    </row>
    <row r="1245" spans="1:7" ht="13.8" x14ac:dyDescent="0.3">
      <c r="A1245" s="358" t="s">
        <v>1104</v>
      </c>
      <c r="B1245" s="358" t="s">
        <v>2300</v>
      </c>
      <c r="C1245" s="358" t="s">
        <v>2382</v>
      </c>
      <c r="D1245" s="358" t="s">
        <v>2384</v>
      </c>
      <c r="E1245" s="358" t="s">
        <v>2308</v>
      </c>
      <c r="F1245" s="358" t="s">
        <v>2386</v>
      </c>
      <c r="G1245" s="358" t="s">
        <v>2387</v>
      </c>
    </row>
    <row r="1246" spans="1:7" ht="13.8" x14ac:dyDescent="0.3">
      <c r="A1246" s="358" t="s">
        <v>1106</v>
      </c>
      <c r="B1246" s="358" t="s">
        <v>2300</v>
      </c>
      <c r="C1246" s="358" t="s">
        <v>2382</v>
      </c>
      <c r="D1246" s="358" t="s">
        <v>2384</v>
      </c>
      <c r="E1246" s="358" t="s">
        <v>2390</v>
      </c>
      <c r="F1246" s="358" t="s">
        <v>2323</v>
      </c>
      <c r="G1246" s="358" t="s">
        <v>2391</v>
      </c>
    </row>
    <row r="1247" spans="1:7" ht="13.8" x14ac:dyDescent="0.3">
      <c r="A1247" s="358" t="s">
        <v>1105</v>
      </c>
      <c r="B1247" s="358" t="s">
        <v>2300</v>
      </c>
      <c r="C1247" s="358" t="s">
        <v>2382</v>
      </c>
      <c r="D1247" s="358" t="s">
        <v>2384</v>
      </c>
      <c r="E1247" s="358" t="s">
        <v>2388</v>
      </c>
      <c r="F1247" s="358" t="s">
        <v>2323</v>
      </c>
      <c r="G1247" s="358" t="s">
        <v>2389</v>
      </c>
    </row>
    <row r="1248" spans="1:7" ht="13.8" x14ac:dyDescent="0.3">
      <c r="A1248" s="358" t="s">
        <v>1103</v>
      </c>
      <c r="B1248" s="358" t="s">
        <v>2300</v>
      </c>
      <c r="C1248" s="358" t="s">
        <v>2382</v>
      </c>
      <c r="D1248" s="358" t="s">
        <v>2384</v>
      </c>
      <c r="E1248" s="358" t="s">
        <v>661</v>
      </c>
      <c r="F1248" s="358" t="s">
        <v>2312</v>
      </c>
      <c r="G1248" s="358" t="s">
        <v>2385</v>
      </c>
    </row>
    <row r="1249" spans="1:7" ht="13.8" x14ac:dyDescent="0.3">
      <c r="A1249" s="358" t="s">
        <v>3088</v>
      </c>
      <c r="B1249" s="358" t="s">
        <v>2300</v>
      </c>
      <c r="C1249" s="358" t="s">
        <v>2351</v>
      </c>
      <c r="D1249" s="358" t="s">
        <v>2736</v>
      </c>
      <c r="E1249" s="358"/>
      <c r="F1249" s="358"/>
      <c r="G1249" s="358"/>
    </row>
    <row r="1250" spans="1:7" ht="13.8" x14ac:dyDescent="0.3">
      <c r="A1250" s="358" t="s">
        <v>459</v>
      </c>
      <c r="B1250" s="358" t="s">
        <v>2300</v>
      </c>
      <c r="C1250" s="358" t="s">
        <v>2351</v>
      </c>
      <c r="D1250" s="358" t="s">
        <v>2358</v>
      </c>
      <c r="E1250" s="358"/>
      <c r="F1250" s="358"/>
      <c r="G1250" s="358"/>
    </row>
    <row r="1251" spans="1:7" ht="13.8" x14ac:dyDescent="0.3">
      <c r="A1251" s="358" t="s">
        <v>1058</v>
      </c>
      <c r="B1251" s="358" t="s">
        <v>2300</v>
      </c>
      <c r="C1251" s="358" t="s">
        <v>2351</v>
      </c>
      <c r="D1251" s="358" t="s">
        <v>2358</v>
      </c>
      <c r="E1251" s="358" t="s">
        <v>2331</v>
      </c>
      <c r="F1251" s="358" t="s">
        <v>2329</v>
      </c>
      <c r="G1251" s="358" t="s">
        <v>2359</v>
      </c>
    </row>
    <row r="1252" spans="1:7" ht="13.8" x14ac:dyDescent="0.3">
      <c r="A1252" s="358" t="s">
        <v>1059</v>
      </c>
      <c r="B1252" s="358" t="s">
        <v>2300</v>
      </c>
      <c r="C1252" s="358" t="s">
        <v>2351</v>
      </c>
      <c r="D1252" s="358" t="s">
        <v>2358</v>
      </c>
      <c r="E1252" s="358" t="s">
        <v>667</v>
      </c>
      <c r="F1252" s="358" t="s">
        <v>2329</v>
      </c>
      <c r="G1252" s="358" t="s">
        <v>2360</v>
      </c>
    </row>
    <row r="1253" spans="1:7" ht="13.8" x14ac:dyDescent="0.3">
      <c r="A1253" s="358" t="s">
        <v>460</v>
      </c>
      <c r="B1253" s="358" t="s">
        <v>2300</v>
      </c>
      <c r="C1253" s="358" t="s">
        <v>2351</v>
      </c>
      <c r="D1253" s="358" t="s">
        <v>2352</v>
      </c>
      <c r="E1253" s="358"/>
      <c r="F1253" s="358"/>
      <c r="G1253" s="358"/>
    </row>
    <row r="1254" spans="1:7" ht="13.8" x14ac:dyDescent="0.3">
      <c r="A1254" s="358" t="s">
        <v>1050</v>
      </c>
      <c r="B1254" s="358" t="s">
        <v>2300</v>
      </c>
      <c r="C1254" s="358" t="s">
        <v>2351</v>
      </c>
      <c r="D1254" s="358" t="s">
        <v>2352</v>
      </c>
      <c r="E1254" s="358" t="s">
        <v>2353</v>
      </c>
      <c r="F1254" s="358" t="s">
        <v>2315</v>
      </c>
      <c r="G1254" s="358" t="s">
        <v>2354</v>
      </c>
    </row>
    <row r="1255" spans="1:7" ht="13.8" x14ac:dyDescent="0.3">
      <c r="A1255" s="358" t="s">
        <v>1051</v>
      </c>
      <c r="B1255" s="358" t="s">
        <v>2300</v>
      </c>
      <c r="C1255" s="358" t="s">
        <v>2351</v>
      </c>
      <c r="D1255" s="358" t="s">
        <v>2352</v>
      </c>
      <c r="E1255" s="358" t="s">
        <v>661</v>
      </c>
      <c r="F1255" s="358" t="s">
        <v>2312</v>
      </c>
      <c r="G1255" s="358" t="s">
        <v>2325</v>
      </c>
    </row>
    <row r="1256" spans="1:7" ht="13.8" x14ac:dyDescent="0.3">
      <c r="A1256" s="358" t="s">
        <v>1052</v>
      </c>
      <c r="B1256" s="358" t="s">
        <v>2300</v>
      </c>
      <c r="C1256" s="358" t="s">
        <v>2351</v>
      </c>
      <c r="D1256" s="358" t="s">
        <v>2352</v>
      </c>
      <c r="E1256" s="358" t="s">
        <v>2326</v>
      </c>
      <c r="F1256" s="358" t="s">
        <v>2327</v>
      </c>
      <c r="G1256" s="358" t="s">
        <v>2328</v>
      </c>
    </row>
    <row r="1257" spans="1:7" ht="13.8" x14ac:dyDescent="0.3">
      <c r="A1257" s="358" t="s">
        <v>1053</v>
      </c>
      <c r="B1257" s="358" t="s">
        <v>2300</v>
      </c>
      <c r="C1257" s="358" t="s">
        <v>2351</v>
      </c>
      <c r="D1257" s="358" t="s">
        <v>2352</v>
      </c>
      <c r="E1257" s="358" t="s">
        <v>2308</v>
      </c>
      <c r="F1257" s="358" t="s">
        <v>2309</v>
      </c>
      <c r="G1257" s="358" t="s">
        <v>2310</v>
      </c>
    </row>
    <row r="1258" spans="1:7" ht="13.8" x14ac:dyDescent="0.3">
      <c r="A1258" s="358" t="s">
        <v>1054</v>
      </c>
      <c r="B1258" s="358" t="s">
        <v>2300</v>
      </c>
      <c r="C1258" s="358" t="s">
        <v>2351</v>
      </c>
      <c r="D1258" s="358" t="s">
        <v>2352</v>
      </c>
      <c r="E1258" s="358" t="s">
        <v>2322</v>
      </c>
      <c r="F1258" s="358" t="s">
        <v>2323</v>
      </c>
      <c r="G1258" s="358" t="s">
        <v>2324</v>
      </c>
    </row>
    <row r="1259" spans="1:7" ht="13.8" x14ac:dyDescent="0.3">
      <c r="A1259" s="358" t="s">
        <v>1055</v>
      </c>
      <c r="B1259" s="358" t="s">
        <v>2300</v>
      </c>
      <c r="C1259" s="358" t="s">
        <v>2351</v>
      </c>
      <c r="D1259" s="358" t="s">
        <v>2352</v>
      </c>
      <c r="E1259" s="358" t="s">
        <v>2317</v>
      </c>
      <c r="F1259" s="358" t="s">
        <v>2318</v>
      </c>
      <c r="G1259" s="358" t="s">
        <v>2319</v>
      </c>
    </row>
    <row r="1260" spans="1:7" ht="13.8" x14ac:dyDescent="0.3">
      <c r="A1260" s="358" t="s">
        <v>1056</v>
      </c>
      <c r="B1260" s="358" t="s">
        <v>2300</v>
      </c>
      <c r="C1260" s="358" t="s">
        <v>2351</v>
      </c>
      <c r="D1260" s="358" t="s">
        <v>2352</v>
      </c>
      <c r="E1260" s="358" t="s">
        <v>2320</v>
      </c>
      <c r="F1260" s="358" t="s">
        <v>2318</v>
      </c>
      <c r="G1260" s="358" t="s">
        <v>2321</v>
      </c>
    </row>
    <row r="1261" spans="1:7" ht="13.8" x14ac:dyDescent="0.3">
      <c r="A1261" s="358" t="s">
        <v>1057</v>
      </c>
      <c r="B1261" s="358" t="s">
        <v>2300</v>
      </c>
      <c r="C1261" s="358" t="s">
        <v>2351</v>
      </c>
      <c r="D1261" s="358" t="s">
        <v>2352</v>
      </c>
      <c r="E1261" s="358" t="s">
        <v>2355</v>
      </c>
      <c r="F1261" s="358" t="s">
        <v>2356</v>
      </c>
      <c r="G1261" s="358" t="s">
        <v>2357</v>
      </c>
    </row>
    <row r="1262" spans="1:7" ht="13.8" x14ac:dyDescent="0.3">
      <c r="A1262" s="358" t="s">
        <v>1147</v>
      </c>
      <c r="B1262" s="358" t="s">
        <v>2300</v>
      </c>
      <c r="C1262" s="358" t="s">
        <v>974</v>
      </c>
      <c r="D1262" s="358"/>
      <c r="E1262" s="358"/>
      <c r="F1262" s="358"/>
      <c r="G1262" s="358"/>
    </row>
    <row r="1263" spans="1:7" ht="13.8" x14ac:dyDescent="0.3">
      <c r="A1263" s="358" t="s">
        <v>1148</v>
      </c>
      <c r="B1263" s="358" t="s">
        <v>2300</v>
      </c>
      <c r="C1263" s="358" t="s">
        <v>974</v>
      </c>
      <c r="D1263" s="358" t="s">
        <v>2403</v>
      </c>
      <c r="E1263" s="358"/>
      <c r="F1263" s="358"/>
      <c r="G1263" s="358"/>
    </row>
    <row r="1264" spans="1:7" ht="13.8" x14ac:dyDescent="0.3">
      <c r="A1264" s="358" t="s">
        <v>1149</v>
      </c>
      <c r="B1264" s="358" t="s">
        <v>2300</v>
      </c>
      <c r="C1264" s="358" t="s">
        <v>974</v>
      </c>
      <c r="D1264" s="358" t="s">
        <v>2403</v>
      </c>
      <c r="E1264" s="358" t="s">
        <v>2404</v>
      </c>
      <c r="F1264" s="358" t="s">
        <v>2405</v>
      </c>
      <c r="G1264" s="358" t="s">
        <v>2406</v>
      </c>
    </row>
    <row r="1265" spans="1:7" ht="13.8" x14ac:dyDescent="0.3">
      <c r="A1265" s="358" t="s">
        <v>1150</v>
      </c>
      <c r="B1265" s="358" t="s">
        <v>2300</v>
      </c>
      <c r="C1265" s="358" t="s">
        <v>974</v>
      </c>
      <c r="D1265" s="358" t="s">
        <v>2403</v>
      </c>
      <c r="E1265" s="358" t="s">
        <v>2349</v>
      </c>
      <c r="F1265" s="358" t="s">
        <v>2407</v>
      </c>
      <c r="G1265" s="358" t="s">
        <v>2408</v>
      </c>
    </row>
    <row r="1266" spans="1:7" ht="13.8" x14ac:dyDescent="0.3">
      <c r="A1266" s="358" t="s">
        <v>1151</v>
      </c>
      <c r="B1266" s="358" t="s">
        <v>2300</v>
      </c>
      <c r="C1266" s="358" t="s">
        <v>974</v>
      </c>
      <c r="D1266" s="358" t="s">
        <v>2403</v>
      </c>
      <c r="E1266" s="358" t="s">
        <v>2334</v>
      </c>
      <c r="F1266" s="358" t="s">
        <v>2323</v>
      </c>
      <c r="G1266" s="358" t="s">
        <v>2409</v>
      </c>
    </row>
    <row r="1267" spans="1:7" ht="13.8" x14ac:dyDescent="0.3">
      <c r="A1267" s="358" t="s">
        <v>1152</v>
      </c>
      <c r="B1267" s="358" t="s">
        <v>2300</v>
      </c>
      <c r="C1267" s="358" t="s">
        <v>974</v>
      </c>
      <c r="D1267" s="358" t="s">
        <v>2403</v>
      </c>
      <c r="E1267" s="358" t="s">
        <v>2314</v>
      </c>
      <c r="F1267" s="358" t="s">
        <v>2315</v>
      </c>
      <c r="G1267" s="358" t="s">
        <v>2410</v>
      </c>
    </row>
    <row r="1268" spans="1:7" ht="13.8" x14ac:dyDescent="0.3">
      <c r="A1268" s="358" t="s">
        <v>1153</v>
      </c>
      <c r="B1268" s="358" t="s">
        <v>2300</v>
      </c>
      <c r="C1268" s="358" t="s">
        <v>974</v>
      </c>
      <c r="D1268" s="358" t="s">
        <v>2403</v>
      </c>
      <c r="E1268" s="358" t="s">
        <v>2326</v>
      </c>
      <c r="F1268" s="358" t="s">
        <v>2327</v>
      </c>
      <c r="G1268" s="358" t="s">
        <v>2328</v>
      </c>
    </row>
    <row r="1269" spans="1:7" ht="13.8" x14ac:dyDescent="0.3">
      <c r="A1269" s="358" t="s">
        <v>1154</v>
      </c>
      <c r="B1269" s="358" t="s">
        <v>2300</v>
      </c>
      <c r="C1269" s="358" t="s">
        <v>974</v>
      </c>
      <c r="D1269" s="358" t="s">
        <v>2403</v>
      </c>
      <c r="E1269" s="358" t="s">
        <v>661</v>
      </c>
      <c r="F1269" s="358" t="s">
        <v>2312</v>
      </c>
      <c r="G1269" s="358" t="s">
        <v>2411</v>
      </c>
    </row>
    <row r="1270" spans="1:7" ht="13.8" x14ac:dyDescent="0.3">
      <c r="A1270" s="358" t="s">
        <v>1155</v>
      </c>
      <c r="B1270" s="358" t="s">
        <v>2300</v>
      </c>
      <c r="C1270" s="358" t="s">
        <v>974</v>
      </c>
      <c r="D1270" s="358" t="s">
        <v>2412</v>
      </c>
      <c r="E1270" s="358"/>
      <c r="F1270" s="358"/>
      <c r="G1270" s="358"/>
    </row>
    <row r="1271" spans="1:7" ht="13.8" x14ac:dyDescent="0.3">
      <c r="A1271" s="358" t="s">
        <v>1156</v>
      </c>
      <c r="B1271" s="358" t="s">
        <v>2300</v>
      </c>
      <c r="C1271" s="358" t="s">
        <v>974</v>
      </c>
      <c r="D1271" s="358" t="s">
        <v>2412</v>
      </c>
      <c r="E1271" s="358" t="s">
        <v>2404</v>
      </c>
      <c r="F1271" s="358" t="s">
        <v>2405</v>
      </c>
      <c r="G1271" s="358" t="s">
        <v>2406</v>
      </c>
    </row>
    <row r="1272" spans="1:7" ht="13.8" x14ac:dyDescent="0.3">
      <c r="A1272" s="358" t="s">
        <v>1157</v>
      </c>
      <c r="B1272" s="358" t="s">
        <v>2300</v>
      </c>
      <c r="C1272" s="358" t="s">
        <v>974</v>
      </c>
      <c r="D1272" s="358" t="s">
        <v>2412</v>
      </c>
      <c r="E1272" s="358" t="s">
        <v>2349</v>
      </c>
      <c r="F1272" s="358" t="s">
        <v>2407</v>
      </c>
      <c r="G1272" s="358" t="s">
        <v>2408</v>
      </c>
    </row>
    <row r="1273" spans="1:7" ht="13.8" x14ac:dyDescent="0.3">
      <c r="A1273" s="358" t="s">
        <v>1158</v>
      </c>
      <c r="B1273" s="358" t="s">
        <v>2300</v>
      </c>
      <c r="C1273" s="358" t="s">
        <v>974</v>
      </c>
      <c r="D1273" s="358" t="s">
        <v>2412</v>
      </c>
      <c r="E1273" s="358" t="s">
        <v>2334</v>
      </c>
      <c r="F1273" s="358" t="s">
        <v>2323</v>
      </c>
      <c r="G1273" s="358" t="s">
        <v>2409</v>
      </c>
    </row>
    <row r="1274" spans="1:7" ht="13.8" x14ac:dyDescent="0.3">
      <c r="A1274" s="358" t="s">
        <v>1159</v>
      </c>
      <c r="B1274" s="358" t="s">
        <v>2300</v>
      </c>
      <c r="C1274" s="358" t="s">
        <v>974</v>
      </c>
      <c r="D1274" s="358" t="s">
        <v>2412</v>
      </c>
      <c r="E1274" s="358" t="s">
        <v>2314</v>
      </c>
      <c r="F1274" s="358" t="s">
        <v>2315</v>
      </c>
      <c r="G1274" s="358" t="s">
        <v>2410</v>
      </c>
    </row>
    <row r="1275" spans="1:7" ht="13.8" x14ac:dyDescent="0.3">
      <c r="A1275" s="358" t="s">
        <v>1160</v>
      </c>
      <c r="B1275" s="358" t="s">
        <v>2300</v>
      </c>
      <c r="C1275" s="358" t="s">
        <v>974</v>
      </c>
      <c r="D1275" s="358" t="s">
        <v>2412</v>
      </c>
      <c r="E1275" s="358" t="s">
        <v>2326</v>
      </c>
      <c r="F1275" s="358" t="s">
        <v>2327</v>
      </c>
      <c r="G1275" s="358" t="s">
        <v>2328</v>
      </c>
    </row>
    <row r="1276" spans="1:7" ht="13.8" x14ac:dyDescent="0.3">
      <c r="A1276" s="358" t="s">
        <v>1161</v>
      </c>
      <c r="B1276" s="358" t="s">
        <v>2300</v>
      </c>
      <c r="C1276" s="358" t="s">
        <v>974</v>
      </c>
      <c r="D1276" s="358" t="s">
        <v>2412</v>
      </c>
      <c r="E1276" s="358" t="s">
        <v>661</v>
      </c>
      <c r="F1276" s="358" t="s">
        <v>2312</v>
      </c>
      <c r="G1276" s="358" t="s">
        <v>2411</v>
      </c>
    </row>
    <row r="1277" spans="1:7" ht="13.8" x14ac:dyDescent="0.3">
      <c r="A1277" s="358" t="s">
        <v>1162</v>
      </c>
      <c r="B1277" s="358" t="s">
        <v>2300</v>
      </c>
      <c r="C1277" s="358" t="s">
        <v>974</v>
      </c>
      <c r="D1277" s="358" t="s">
        <v>2413</v>
      </c>
      <c r="E1277" s="358"/>
      <c r="F1277" s="358"/>
      <c r="G1277" s="358"/>
    </row>
    <row r="1278" spans="1:7" ht="13.8" x14ac:dyDescent="0.3">
      <c r="A1278" s="358" t="s">
        <v>1163</v>
      </c>
      <c r="B1278" s="358" t="s">
        <v>2300</v>
      </c>
      <c r="C1278" s="358" t="s">
        <v>974</v>
      </c>
      <c r="D1278" s="358" t="s">
        <v>2413</v>
      </c>
      <c r="E1278" s="358" t="s">
        <v>2404</v>
      </c>
      <c r="F1278" s="358" t="s">
        <v>2405</v>
      </c>
      <c r="G1278" s="358" t="s">
        <v>2406</v>
      </c>
    </row>
    <row r="1279" spans="1:7" ht="13.8" x14ac:dyDescent="0.3">
      <c r="A1279" s="358" t="s">
        <v>1164</v>
      </c>
      <c r="B1279" s="358" t="s">
        <v>2300</v>
      </c>
      <c r="C1279" s="358" t="s">
        <v>974</v>
      </c>
      <c r="D1279" s="358" t="s">
        <v>2413</v>
      </c>
      <c r="E1279" s="358" t="s">
        <v>2349</v>
      </c>
      <c r="F1279" s="358" t="s">
        <v>2407</v>
      </c>
      <c r="G1279" s="358" t="s">
        <v>2408</v>
      </c>
    </row>
    <row r="1280" spans="1:7" ht="13.8" x14ac:dyDescent="0.3">
      <c r="A1280" s="358" t="s">
        <v>1165</v>
      </c>
      <c r="B1280" s="358" t="s">
        <v>2300</v>
      </c>
      <c r="C1280" s="358" t="s">
        <v>974</v>
      </c>
      <c r="D1280" s="358" t="s">
        <v>2413</v>
      </c>
      <c r="E1280" s="358" t="s">
        <v>2334</v>
      </c>
      <c r="F1280" s="358" t="s">
        <v>2323</v>
      </c>
      <c r="G1280" s="358" t="s">
        <v>2409</v>
      </c>
    </row>
    <row r="1281" spans="1:7" ht="13.8" x14ac:dyDescent="0.3">
      <c r="A1281" s="358" t="s">
        <v>1166</v>
      </c>
      <c r="B1281" s="358" t="s">
        <v>2300</v>
      </c>
      <c r="C1281" s="358" t="s">
        <v>974</v>
      </c>
      <c r="D1281" s="358" t="s">
        <v>2413</v>
      </c>
      <c r="E1281" s="358" t="s">
        <v>2314</v>
      </c>
      <c r="F1281" s="358" t="s">
        <v>2315</v>
      </c>
      <c r="G1281" s="358" t="s">
        <v>2410</v>
      </c>
    </row>
    <row r="1282" spans="1:7" ht="13.8" x14ac:dyDescent="0.3">
      <c r="A1282" s="358" t="s">
        <v>1167</v>
      </c>
      <c r="B1282" s="358" t="s">
        <v>2300</v>
      </c>
      <c r="C1282" s="358" t="s">
        <v>974</v>
      </c>
      <c r="D1282" s="358" t="s">
        <v>2413</v>
      </c>
      <c r="E1282" s="358" t="s">
        <v>2326</v>
      </c>
      <c r="F1282" s="358" t="s">
        <v>2327</v>
      </c>
      <c r="G1282" s="358" t="s">
        <v>2328</v>
      </c>
    </row>
    <row r="1283" spans="1:7" ht="13.8" x14ac:dyDescent="0.3">
      <c r="A1283" s="358" t="s">
        <v>1168</v>
      </c>
      <c r="B1283" s="358" t="s">
        <v>2300</v>
      </c>
      <c r="C1283" s="358" t="s">
        <v>974</v>
      </c>
      <c r="D1283" s="358" t="s">
        <v>2413</v>
      </c>
      <c r="E1283" s="358" t="s">
        <v>661</v>
      </c>
      <c r="F1283" s="358" t="s">
        <v>2312</v>
      </c>
      <c r="G1283" s="358" t="s">
        <v>2411</v>
      </c>
    </row>
    <row r="1284" spans="1:7" ht="13.8" x14ac:dyDescent="0.3">
      <c r="A1284" s="358" t="s">
        <v>1169</v>
      </c>
      <c r="B1284" s="358" t="s">
        <v>2300</v>
      </c>
      <c r="C1284" s="358" t="s">
        <v>974</v>
      </c>
      <c r="D1284" s="358" t="s">
        <v>2414</v>
      </c>
      <c r="E1284" s="358"/>
      <c r="F1284" s="358"/>
      <c r="G1284" s="358"/>
    </row>
    <row r="1285" spans="1:7" ht="13.8" x14ac:dyDescent="0.3">
      <c r="A1285" s="358" t="s">
        <v>1170</v>
      </c>
      <c r="B1285" s="358" t="s">
        <v>2300</v>
      </c>
      <c r="C1285" s="358" t="s">
        <v>974</v>
      </c>
      <c r="D1285" s="358" t="s">
        <v>2414</v>
      </c>
      <c r="E1285" s="358" t="s">
        <v>2404</v>
      </c>
      <c r="F1285" s="358" t="s">
        <v>2405</v>
      </c>
      <c r="G1285" s="358" t="s">
        <v>2406</v>
      </c>
    </row>
    <row r="1286" spans="1:7" ht="13.8" x14ac:dyDescent="0.3">
      <c r="A1286" s="358" t="s">
        <v>1171</v>
      </c>
      <c r="B1286" s="358" t="s">
        <v>2300</v>
      </c>
      <c r="C1286" s="358" t="s">
        <v>974</v>
      </c>
      <c r="D1286" s="358" t="s">
        <v>2414</v>
      </c>
      <c r="E1286" s="358" t="s">
        <v>2349</v>
      </c>
      <c r="F1286" s="358" t="s">
        <v>2407</v>
      </c>
      <c r="G1286" s="358" t="s">
        <v>2408</v>
      </c>
    </row>
    <row r="1287" spans="1:7" ht="13.8" x14ac:dyDescent="0.3">
      <c r="A1287" s="358" t="s">
        <v>1172</v>
      </c>
      <c r="B1287" s="358" t="s">
        <v>2300</v>
      </c>
      <c r="C1287" s="358" t="s">
        <v>974</v>
      </c>
      <c r="D1287" s="358" t="s">
        <v>2414</v>
      </c>
      <c r="E1287" s="358" t="s">
        <v>2334</v>
      </c>
      <c r="F1287" s="358" t="s">
        <v>2323</v>
      </c>
      <c r="G1287" s="358" t="s">
        <v>2409</v>
      </c>
    </row>
    <row r="1288" spans="1:7" ht="13.8" x14ac:dyDescent="0.3">
      <c r="A1288" s="358" t="s">
        <v>1173</v>
      </c>
      <c r="B1288" s="358" t="s">
        <v>2300</v>
      </c>
      <c r="C1288" s="358" t="s">
        <v>974</v>
      </c>
      <c r="D1288" s="358" t="s">
        <v>2414</v>
      </c>
      <c r="E1288" s="358" t="s">
        <v>2314</v>
      </c>
      <c r="F1288" s="358" t="s">
        <v>2315</v>
      </c>
      <c r="G1288" s="358" t="s">
        <v>2410</v>
      </c>
    </row>
    <row r="1289" spans="1:7" ht="13.8" x14ac:dyDescent="0.3">
      <c r="A1289" s="358" t="s">
        <v>1174</v>
      </c>
      <c r="B1289" s="358" t="s">
        <v>2300</v>
      </c>
      <c r="C1289" s="358" t="s">
        <v>974</v>
      </c>
      <c r="D1289" s="358" t="s">
        <v>2414</v>
      </c>
      <c r="E1289" s="358" t="s">
        <v>2326</v>
      </c>
      <c r="F1289" s="358" t="s">
        <v>2327</v>
      </c>
      <c r="G1289" s="358" t="s">
        <v>2328</v>
      </c>
    </row>
    <row r="1290" spans="1:7" ht="13.8" x14ac:dyDescent="0.3">
      <c r="A1290" s="358" t="s">
        <v>1175</v>
      </c>
      <c r="B1290" s="358" t="s">
        <v>2300</v>
      </c>
      <c r="C1290" s="358" t="s">
        <v>974</v>
      </c>
      <c r="D1290" s="358" t="s">
        <v>2414</v>
      </c>
      <c r="E1290" s="358" t="s">
        <v>661</v>
      </c>
      <c r="F1290" s="358" t="s">
        <v>2312</v>
      </c>
      <c r="G1290" s="358" t="s">
        <v>2411</v>
      </c>
    </row>
    <row r="1291" spans="1:7" ht="13.8" x14ac:dyDescent="0.3">
      <c r="A1291" s="358" t="s">
        <v>1176</v>
      </c>
      <c r="B1291" s="358" t="s">
        <v>2300</v>
      </c>
      <c r="C1291" s="358" t="s">
        <v>974</v>
      </c>
      <c r="D1291" s="358" t="s">
        <v>2415</v>
      </c>
      <c r="E1291" s="358"/>
      <c r="F1291" s="358"/>
      <c r="G1291" s="358"/>
    </row>
    <row r="1292" spans="1:7" ht="13.8" x14ac:dyDescent="0.3">
      <c r="A1292" s="358" t="s">
        <v>1177</v>
      </c>
      <c r="B1292" s="358" t="s">
        <v>2300</v>
      </c>
      <c r="C1292" s="358" t="s">
        <v>974</v>
      </c>
      <c r="D1292" s="358" t="s">
        <v>2415</v>
      </c>
      <c r="E1292" s="358" t="s">
        <v>2404</v>
      </c>
      <c r="F1292" s="358" t="s">
        <v>2405</v>
      </c>
      <c r="G1292" s="358" t="s">
        <v>2406</v>
      </c>
    </row>
    <row r="1293" spans="1:7" ht="13.8" x14ac:dyDescent="0.3">
      <c r="A1293" s="358" t="s">
        <v>1178</v>
      </c>
      <c r="B1293" s="358" t="s">
        <v>2300</v>
      </c>
      <c r="C1293" s="358" t="s">
        <v>974</v>
      </c>
      <c r="D1293" s="358" t="s">
        <v>2415</v>
      </c>
      <c r="E1293" s="358" t="s">
        <v>2349</v>
      </c>
      <c r="F1293" s="358" t="s">
        <v>2407</v>
      </c>
      <c r="G1293" s="358" t="s">
        <v>2408</v>
      </c>
    </row>
    <row r="1294" spans="1:7" ht="13.8" x14ac:dyDescent="0.3">
      <c r="A1294" s="358" t="s">
        <v>1179</v>
      </c>
      <c r="B1294" s="358" t="s">
        <v>2300</v>
      </c>
      <c r="C1294" s="358" t="s">
        <v>974</v>
      </c>
      <c r="D1294" s="358" t="s">
        <v>2415</v>
      </c>
      <c r="E1294" s="358" t="s">
        <v>2334</v>
      </c>
      <c r="F1294" s="358" t="s">
        <v>2323</v>
      </c>
      <c r="G1294" s="358" t="s">
        <v>2409</v>
      </c>
    </row>
    <row r="1295" spans="1:7" ht="13.8" x14ac:dyDescent="0.3">
      <c r="A1295" s="358" t="s">
        <v>2216</v>
      </c>
      <c r="B1295" s="358" t="s">
        <v>2300</v>
      </c>
      <c r="C1295" s="358" t="s">
        <v>974</v>
      </c>
      <c r="D1295" s="358" t="s">
        <v>2415</v>
      </c>
      <c r="E1295" s="358" t="s">
        <v>2314</v>
      </c>
      <c r="F1295" s="358" t="s">
        <v>2315</v>
      </c>
      <c r="G1295" s="358" t="s">
        <v>2410</v>
      </c>
    </row>
    <row r="1296" spans="1:7" ht="13.8" x14ac:dyDescent="0.3">
      <c r="A1296" s="358" t="s">
        <v>1180</v>
      </c>
      <c r="B1296" s="358" t="s">
        <v>2300</v>
      </c>
      <c r="C1296" s="358" t="s">
        <v>974</v>
      </c>
      <c r="D1296" s="358" t="s">
        <v>2415</v>
      </c>
      <c r="E1296" s="358" t="s">
        <v>2326</v>
      </c>
      <c r="F1296" s="358" t="s">
        <v>2327</v>
      </c>
      <c r="G1296" s="358" t="s">
        <v>2328</v>
      </c>
    </row>
    <row r="1297" spans="1:7" ht="13.8" x14ac:dyDescent="0.3">
      <c r="A1297" s="358" t="s">
        <v>1181</v>
      </c>
      <c r="B1297" s="358" t="s">
        <v>2300</v>
      </c>
      <c r="C1297" s="358" t="s">
        <v>974</v>
      </c>
      <c r="D1297" s="358" t="s">
        <v>2415</v>
      </c>
      <c r="E1297" s="358" t="s">
        <v>661</v>
      </c>
      <c r="F1297" s="358" t="s">
        <v>2312</v>
      </c>
      <c r="G1297" s="358" t="s">
        <v>2411</v>
      </c>
    </row>
    <row r="1298" spans="1:7" ht="13.8" x14ac:dyDescent="0.3">
      <c r="A1298" s="358" t="s">
        <v>1182</v>
      </c>
      <c r="B1298" s="358" t="s">
        <v>2300</v>
      </c>
      <c r="C1298" s="358" t="s">
        <v>974</v>
      </c>
      <c r="D1298" s="358" t="s">
        <v>2416</v>
      </c>
      <c r="E1298" s="358"/>
      <c r="F1298" s="358"/>
      <c r="G1298" s="358"/>
    </row>
    <row r="1299" spans="1:7" ht="13.8" x14ac:dyDescent="0.3">
      <c r="A1299" s="358" t="s">
        <v>1183</v>
      </c>
      <c r="B1299" s="358" t="s">
        <v>2300</v>
      </c>
      <c r="C1299" s="358" t="s">
        <v>974</v>
      </c>
      <c r="D1299" s="358" t="s">
        <v>2416</v>
      </c>
      <c r="E1299" s="358" t="s">
        <v>2404</v>
      </c>
      <c r="F1299" s="358" t="s">
        <v>2405</v>
      </c>
      <c r="G1299" s="358" t="s">
        <v>2406</v>
      </c>
    </row>
    <row r="1300" spans="1:7" ht="13.8" x14ac:dyDescent="0.3">
      <c r="A1300" s="358" t="s">
        <v>1184</v>
      </c>
      <c r="B1300" s="358" t="s">
        <v>2300</v>
      </c>
      <c r="C1300" s="358" t="s">
        <v>974</v>
      </c>
      <c r="D1300" s="358" t="s">
        <v>2416</v>
      </c>
      <c r="E1300" s="358" t="s">
        <v>2349</v>
      </c>
      <c r="F1300" s="358" t="s">
        <v>2407</v>
      </c>
      <c r="G1300" s="358" t="s">
        <v>2408</v>
      </c>
    </row>
    <row r="1301" spans="1:7" ht="13.8" x14ac:dyDescent="0.3">
      <c r="A1301" s="358" t="s">
        <v>1185</v>
      </c>
      <c r="B1301" s="358" t="s">
        <v>2300</v>
      </c>
      <c r="C1301" s="358" t="s">
        <v>974</v>
      </c>
      <c r="D1301" s="358" t="s">
        <v>2416</v>
      </c>
      <c r="E1301" s="358" t="s">
        <v>2334</v>
      </c>
      <c r="F1301" s="358" t="s">
        <v>2323</v>
      </c>
      <c r="G1301" s="358" t="s">
        <v>2409</v>
      </c>
    </row>
    <row r="1302" spans="1:7" ht="13.8" x14ac:dyDescent="0.3">
      <c r="A1302" s="358" t="s">
        <v>1186</v>
      </c>
      <c r="B1302" s="358" t="s">
        <v>2300</v>
      </c>
      <c r="C1302" s="358" t="s">
        <v>974</v>
      </c>
      <c r="D1302" s="358" t="s">
        <v>2416</v>
      </c>
      <c r="E1302" s="358" t="s">
        <v>2314</v>
      </c>
      <c r="F1302" s="358" t="s">
        <v>2315</v>
      </c>
      <c r="G1302" s="358" t="s">
        <v>2410</v>
      </c>
    </row>
    <row r="1303" spans="1:7" ht="13.8" x14ac:dyDescent="0.3">
      <c r="A1303" s="358" t="s">
        <v>1187</v>
      </c>
      <c r="B1303" s="358" t="s">
        <v>2300</v>
      </c>
      <c r="C1303" s="358" t="s">
        <v>974</v>
      </c>
      <c r="D1303" s="358" t="s">
        <v>2416</v>
      </c>
      <c r="E1303" s="358" t="s">
        <v>2326</v>
      </c>
      <c r="F1303" s="358" t="s">
        <v>2327</v>
      </c>
      <c r="G1303" s="358" t="s">
        <v>2328</v>
      </c>
    </row>
    <row r="1304" spans="1:7" ht="13.8" x14ac:dyDescent="0.3">
      <c r="A1304" s="358" t="s">
        <v>1188</v>
      </c>
      <c r="B1304" s="358" t="s">
        <v>2300</v>
      </c>
      <c r="C1304" s="358" t="s">
        <v>974</v>
      </c>
      <c r="D1304" s="358" t="s">
        <v>2416</v>
      </c>
      <c r="E1304" s="358" t="s">
        <v>661</v>
      </c>
      <c r="F1304" s="358" t="s">
        <v>2312</v>
      </c>
      <c r="G1304" s="358" t="s">
        <v>2411</v>
      </c>
    </row>
    <row r="1305" spans="1:7" ht="13.8" x14ac:dyDescent="0.3">
      <c r="A1305" s="358" t="s">
        <v>1189</v>
      </c>
      <c r="B1305" s="358" t="s">
        <v>2300</v>
      </c>
      <c r="C1305" s="358" t="s">
        <v>974</v>
      </c>
      <c r="D1305" s="358" t="s">
        <v>2417</v>
      </c>
      <c r="E1305" s="358"/>
      <c r="F1305" s="358"/>
      <c r="G1305" s="358"/>
    </row>
    <row r="1306" spans="1:7" ht="13.8" x14ac:dyDescent="0.3">
      <c r="A1306" s="358" t="s">
        <v>1190</v>
      </c>
      <c r="B1306" s="358" t="s">
        <v>2300</v>
      </c>
      <c r="C1306" s="358" t="s">
        <v>974</v>
      </c>
      <c r="D1306" s="358" t="s">
        <v>2417</v>
      </c>
      <c r="E1306" s="358" t="s">
        <v>2404</v>
      </c>
      <c r="F1306" s="358" t="s">
        <v>2405</v>
      </c>
      <c r="G1306" s="358" t="s">
        <v>2406</v>
      </c>
    </row>
    <row r="1307" spans="1:7" ht="13.8" x14ac:dyDescent="0.3">
      <c r="A1307" s="358" t="s">
        <v>1191</v>
      </c>
      <c r="B1307" s="358" t="s">
        <v>2300</v>
      </c>
      <c r="C1307" s="358" t="s">
        <v>974</v>
      </c>
      <c r="D1307" s="358" t="s">
        <v>2417</v>
      </c>
      <c r="E1307" s="358" t="s">
        <v>2349</v>
      </c>
      <c r="F1307" s="358" t="s">
        <v>2407</v>
      </c>
      <c r="G1307" s="358" t="s">
        <v>2408</v>
      </c>
    </row>
    <row r="1308" spans="1:7" ht="13.8" x14ac:dyDescent="0.3">
      <c r="A1308" s="358" t="s">
        <v>1192</v>
      </c>
      <c r="B1308" s="358" t="s">
        <v>2300</v>
      </c>
      <c r="C1308" s="358" t="s">
        <v>974</v>
      </c>
      <c r="D1308" s="358" t="s">
        <v>2417</v>
      </c>
      <c r="E1308" s="358" t="s">
        <v>2334</v>
      </c>
      <c r="F1308" s="358" t="s">
        <v>2323</v>
      </c>
      <c r="G1308" s="358" t="s">
        <v>2409</v>
      </c>
    </row>
    <row r="1309" spans="1:7" ht="13.8" x14ac:dyDescent="0.3">
      <c r="A1309" s="358" t="s">
        <v>1193</v>
      </c>
      <c r="B1309" s="358" t="s">
        <v>2300</v>
      </c>
      <c r="C1309" s="358" t="s">
        <v>974</v>
      </c>
      <c r="D1309" s="358" t="s">
        <v>2417</v>
      </c>
      <c r="E1309" s="358" t="s">
        <v>2314</v>
      </c>
      <c r="F1309" s="358" t="s">
        <v>2315</v>
      </c>
      <c r="G1309" s="358" t="s">
        <v>2410</v>
      </c>
    </row>
    <row r="1310" spans="1:7" ht="13.8" x14ac:dyDescent="0.3">
      <c r="A1310" s="358" t="s">
        <v>1194</v>
      </c>
      <c r="B1310" s="358" t="s">
        <v>2300</v>
      </c>
      <c r="C1310" s="358" t="s">
        <v>974</v>
      </c>
      <c r="D1310" s="358" t="s">
        <v>2417</v>
      </c>
      <c r="E1310" s="358" t="s">
        <v>2326</v>
      </c>
      <c r="F1310" s="358" t="s">
        <v>2327</v>
      </c>
      <c r="G1310" s="358" t="s">
        <v>2328</v>
      </c>
    </row>
    <row r="1311" spans="1:7" ht="13.8" x14ac:dyDescent="0.3">
      <c r="A1311" s="358" t="s">
        <v>1195</v>
      </c>
      <c r="B1311" s="358" t="s">
        <v>2300</v>
      </c>
      <c r="C1311" s="358" t="s">
        <v>974</v>
      </c>
      <c r="D1311" s="358" t="s">
        <v>2417</v>
      </c>
      <c r="E1311" s="358" t="s">
        <v>661</v>
      </c>
      <c r="F1311" s="358" t="s">
        <v>2312</v>
      </c>
      <c r="G1311" s="358" t="s">
        <v>2411</v>
      </c>
    </row>
    <row r="1312" spans="1:7" ht="13.8" x14ac:dyDescent="0.3">
      <c r="A1312" s="358" t="s">
        <v>1196</v>
      </c>
      <c r="B1312" s="358" t="s">
        <v>2300</v>
      </c>
      <c r="C1312" s="358" t="s">
        <v>974</v>
      </c>
      <c r="D1312" s="358" t="s">
        <v>2418</v>
      </c>
      <c r="E1312" s="358"/>
      <c r="F1312" s="358"/>
      <c r="G1312" s="358"/>
    </row>
    <row r="1313" spans="1:7" ht="13.8" x14ac:dyDescent="0.3">
      <c r="A1313" s="358" t="s">
        <v>1197</v>
      </c>
      <c r="B1313" s="358" t="s">
        <v>2300</v>
      </c>
      <c r="C1313" s="358" t="s">
        <v>974</v>
      </c>
      <c r="D1313" s="358" t="s">
        <v>2418</v>
      </c>
      <c r="E1313" s="358" t="s">
        <v>2404</v>
      </c>
      <c r="F1313" s="358" t="s">
        <v>2405</v>
      </c>
      <c r="G1313" s="358" t="s">
        <v>2406</v>
      </c>
    </row>
    <row r="1314" spans="1:7" ht="13.8" x14ac:dyDescent="0.3">
      <c r="A1314" s="358" t="s">
        <v>1198</v>
      </c>
      <c r="B1314" s="358" t="s">
        <v>2300</v>
      </c>
      <c r="C1314" s="358" t="s">
        <v>974</v>
      </c>
      <c r="D1314" s="358" t="s">
        <v>2418</v>
      </c>
      <c r="E1314" s="358" t="s">
        <v>2349</v>
      </c>
      <c r="F1314" s="358" t="s">
        <v>2407</v>
      </c>
      <c r="G1314" s="358" t="s">
        <v>2408</v>
      </c>
    </row>
    <row r="1315" spans="1:7" ht="13.8" x14ac:dyDescent="0.3">
      <c r="A1315" s="358" t="s">
        <v>1199</v>
      </c>
      <c r="B1315" s="358" t="s">
        <v>2300</v>
      </c>
      <c r="C1315" s="358" t="s">
        <v>974</v>
      </c>
      <c r="D1315" s="358" t="s">
        <v>2418</v>
      </c>
      <c r="E1315" s="358" t="s">
        <v>2334</v>
      </c>
      <c r="F1315" s="358" t="s">
        <v>2323</v>
      </c>
      <c r="G1315" s="358" t="s">
        <v>2409</v>
      </c>
    </row>
    <row r="1316" spans="1:7" ht="13.8" x14ac:dyDescent="0.3">
      <c r="A1316" s="358" t="s">
        <v>1200</v>
      </c>
      <c r="B1316" s="358" t="s">
        <v>2300</v>
      </c>
      <c r="C1316" s="358" t="s">
        <v>974</v>
      </c>
      <c r="D1316" s="358" t="s">
        <v>2418</v>
      </c>
      <c r="E1316" s="358" t="s">
        <v>2314</v>
      </c>
      <c r="F1316" s="358" t="s">
        <v>2315</v>
      </c>
      <c r="G1316" s="358" t="s">
        <v>2410</v>
      </c>
    </row>
    <row r="1317" spans="1:7" ht="13.8" x14ac:dyDescent="0.3">
      <c r="A1317" s="358" t="s">
        <v>1201</v>
      </c>
      <c r="B1317" s="358" t="s">
        <v>2300</v>
      </c>
      <c r="C1317" s="358" t="s">
        <v>974</v>
      </c>
      <c r="D1317" s="358" t="s">
        <v>2418</v>
      </c>
      <c r="E1317" s="358" t="s">
        <v>2326</v>
      </c>
      <c r="F1317" s="358" t="s">
        <v>2327</v>
      </c>
      <c r="G1317" s="358" t="s">
        <v>2328</v>
      </c>
    </row>
    <row r="1318" spans="1:7" ht="13.8" x14ac:dyDescent="0.3">
      <c r="A1318" s="358" t="s">
        <v>1202</v>
      </c>
      <c r="B1318" s="358" t="s">
        <v>2300</v>
      </c>
      <c r="C1318" s="358" t="s">
        <v>974</v>
      </c>
      <c r="D1318" s="358" t="s">
        <v>2418</v>
      </c>
      <c r="E1318" s="358" t="s">
        <v>661</v>
      </c>
      <c r="F1318" s="358" t="s">
        <v>2312</v>
      </c>
      <c r="G1318" s="358" t="s">
        <v>2411</v>
      </c>
    </row>
    <row r="1319" spans="1:7" ht="13.8" x14ac:dyDescent="0.3">
      <c r="A1319" s="358" t="s">
        <v>1203</v>
      </c>
      <c r="B1319" s="358" t="s">
        <v>2300</v>
      </c>
      <c r="C1319" s="358" t="s">
        <v>974</v>
      </c>
      <c r="D1319" s="358" t="s">
        <v>2419</v>
      </c>
      <c r="E1319" s="358"/>
      <c r="F1319" s="358"/>
      <c r="G1319" s="358"/>
    </row>
    <row r="1320" spans="1:7" ht="13.8" x14ac:dyDescent="0.3">
      <c r="A1320" s="358" t="s">
        <v>1204</v>
      </c>
      <c r="B1320" s="358" t="s">
        <v>2300</v>
      </c>
      <c r="C1320" s="358" t="s">
        <v>974</v>
      </c>
      <c r="D1320" s="358" t="s">
        <v>2419</v>
      </c>
      <c r="E1320" s="358" t="s">
        <v>2404</v>
      </c>
      <c r="F1320" s="358" t="s">
        <v>2405</v>
      </c>
      <c r="G1320" s="358" t="s">
        <v>2406</v>
      </c>
    </row>
    <row r="1321" spans="1:7" ht="13.8" x14ac:dyDescent="0.3">
      <c r="A1321" s="358" t="s">
        <v>1205</v>
      </c>
      <c r="B1321" s="358" t="s">
        <v>2300</v>
      </c>
      <c r="C1321" s="358" t="s">
        <v>974</v>
      </c>
      <c r="D1321" s="358" t="s">
        <v>2419</v>
      </c>
      <c r="E1321" s="358" t="s">
        <v>2349</v>
      </c>
      <c r="F1321" s="358" t="s">
        <v>2407</v>
      </c>
      <c r="G1321" s="358" t="s">
        <v>2408</v>
      </c>
    </row>
    <row r="1322" spans="1:7" ht="13.8" x14ac:dyDescent="0.3">
      <c r="A1322" s="358" t="s">
        <v>1206</v>
      </c>
      <c r="B1322" s="358" t="s">
        <v>2300</v>
      </c>
      <c r="C1322" s="358" t="s">
        <v>974</v>
      </c>
      <c r="D1322" s="358" t="s">
        <v>2419</v>
      </c>
      <c r="E1322" s="358" t="s">
        <v>2334</v>
      </c>
      <c r="F1322" s="358" t="s">
        <v>2323</v>
      </c>
      <c r="G1322" s="358" t="s">
        <v>2409</v>
      </c>
    </row>
    <row r="1323" spans="1:7" ht="13.8" x14ac:dyDescent="0.3">
      <c r="A1323" s="358" t="s">
        <v>1207</v>
      </c>
      <c r="B1323" s="358" t="s">
        <v>2300</v>
      </c>
      <c r="C1323" s="358" t="s">
        <v>974</v>
      </c>
      <c r="D1323" s="358" t="s">
        <v>2419</v>
      </c>
      <c r="E1323" s="358" t="s">
        <v>2314</v>
      </c>
      <c r="F1323" s="358" t="s">
        <v>2315</v>
      </c>
      <c r="G1323" s="358" t="s">
        <v>2410</v>
      </c>
    </row>
    <row r="1324" spans="1:7" ht="13.8" x14ac:dyDescent="0.3">
      <c r="A1324" s="358" t="s">
        <v>1208</v>
      </c>
      <c r="B1324" s="358" t="s">
        <v>2300</v>
      </c>
      <c r="C1324" s="358" t="s">
        <v>974</v>
      </c>
      <c r="D1324" s="358" t="s">
        <v>2419</v>
      </c>
      <c r="E1324" s="358" t="s">
        <v>2326</v>
      </c>
      <c r="F1324" s="358" t="s">
        <v>2327</v>
      </c>
      <c r="G1324" s="358" t="s">
        <v>2328</v>
      </c>
    </row>
    <row r="1325" spans="1:7" ht="13.8" x14ac:dyDescent="0.3">
      <c r="A1325" s="358" t="s">
        <v>1209</v>
      </c>
      <c r="B1325" s="358" t="s">
        <v>2300</v>
      </c>
      <c r="C1325" s="358" t="s">
        <v>974</v>
      </c>
      <c r="D1325" s="358" t="s">
        <v>2419</v>
      </c>
      <c r="E1325" s="358" t="s">
        <v>661</v>
      </c>
      <c r="F1325" s="358" t="s">
        <v>2312</v>
      </c>
      <c r="G1325" s="358" t="s">
        <v>2411</v>
      </c>
    </row>
    <row r="1326" spans="1:7" ht="13.8" x14ac:dyDescent="0.3">
      <c r="A1326" s="358" t="s">
        <v>1210</v>
      </c>
      <c r="B1326" s="358" t="s">
        <v>2300</v>
      </c>
      <c r="C1326" s="358" t="s">
        <v>974</v>
      </c>
      <c r="D1326" s="358" t="s">
        <v>2420</v>
      </c>
      <c r="E1326" s="358"/>
      <c r="F1326" s="358"/>
      <c r="G1326" s="358"/>
    </row>
    <row r="1327" spans="1:7" ht="13.8" x14ac:dyDescent="0.3">
      <c r="A1327" s="358" t="s">
        <v>1211</v>
      </c>
      <c r="B1327" s="358" t="s">
        <v>2300</v>
      </c>
      <c r="C1327" s="358" t="s">
        <v>974</v>
      </c>
      <c r="D1327" s="358" t="s">
        <v>2420</v>
      </c>
      <c r="E1327" s="358" t="s">
        <v>2404</v>
      </c>
      <c r="F1327" s="358" t="s">
        <v>2405</v>
      </c>
      <c r="G1327" s="358" t="s">
        <v>2406</v>
      </c>
    </row>
    <row r="1328" spans="1:7" ht="13.8" x14ac:dyDescent="0.3">
      <c r="A1328" s="358" t="s">
        <v>1212</v>
      </c>
      <c r="B1328" s="358" t="s">
        <v>2300</v>
      </c>
      <c r="C1328" s="358" t="s">
        <v>974</v>
      </c>
      <c r="D1328" s="358" t="s">
        <v>2420</v>
      </c>
      <c r="E1328" s="358" t="s">
        <v>2349</v>
      </c>
      <c r="F1328" s="358" t="s">
        <v>2407</v>
      </c>
      <c r="G1328" s="358" t="s">
        <v>2408</v>
      </c>
    </row>
    <row r="1329" spans="1:7" ht="13.8" x14ac:dyDescent="0.3">
      <c r="A1329" s="358" t="s">
        <v>1213</v>
      </c>
      <c r="B1329" s="358" t="s">
        <v>2300</v>
      </c>
      <c r="C1329" s="358" t="s">
        <v>974</v>
      </c>
      <c r="D1329" s="358" t="s">
        <v>2420</v>
      </c>
      <c r="E1329" s="358" t="s">
        <v>2334</v>
      </c>
      <c r="F1329" s="358" t="s">
        <v>2323</v>
      </c>
      <c r="G1329" s="358" t="s">
        <v>2409</v>
      </c>
    </row>
    <row r="1330" spans="1:7" ht="13.8" x14ac:dyDescent="0.3">
      <c r="A1330" s="358" t="s">
        <v>1214</v>
      </c>
      <c r="B1330" s="358" t="s">
        <v>2300</v>
      </c>
      <c r="C1330" s="358" t="s">
        <v>974</v>
      </c>
      <c r="D1330" s="358" t="s">
        <v>2420</v>
      </c>
      <c r="E1330" s="358" t="s">
        <v>2314</v>
      </c>
      <c r="F1330" s="358" t="s">
        <v>2315</v>
      </c>
      <c r="G1330" s="358" t="s">
        <v>2410</v>
      </c>
    </row>
    <row r="1331" spans="1:7" ht="13.8" x14ac:dyDescent="0.3">
      <c r="A1331" s="358" t="s">
        <v>1215</v>
      </c>
      <c r="B1331" s="358" t="s">
        <v>2300</v>
      </c>
      <c r="C1331" s="358" t="s">
        <v>974</v>
      </c>
      <c r="D1331" s="358" t="s">
        <v>2420</v>
      </c>
      <c r="E1331" s="358" t="s">
        <v>2326</v>
      </c>
      <c r="F1331" s="358" t="s">
        <v>2327</v>
      </c>
      <c r="G1331" s="358" t="s">
        <v>2328</v>
      </c>
    </row>
    <row r="1332" spans="1:7" ht="13.8" x14ac:dyDescent="0.3">
      <c r="A1332" s="358" t="s">
        <v>1216</v>
      </c>
      <c r="B1332" s="358" t="s">
        <v>2300</v>
      </c>
      <c r="C1332" s="358" t="s">
        <v>974</v>
      </c>
      <c r="D1332" s="358" t="s">
        <v>2420</v>
      </c>
      <c r="E1332" s="358" t="s">
        <v>661</v>
      </c>
      <c r="F1332" s="358" t="s">
        <v>2312</v>
      </c>
      <c r="G1332" s="358" t="s">
        <v>2411</v>
      </c>
    </row>
    <row r="1333" spans="1:7" ht="13.8" x14ac:dyDescent="0.3">
      <c r="A1333" s="358" t="s">
        <v>1217</v>
      </c>
      <c r="B1333" s="358" t="s">
        <v>2300</v>
      </c>
      <c r="C1333" s="358" t="s">
        <v>974</v>
      </c>
      <c r="D1333" s="358" t="s">
        <v>2421</v>
      </c>
      <c r="E1333" s="358"/>
      <c r="F1333" s="358"/>
      <c r="G1333" s="358"/>
    </row>
    <row r="1334" spans="1:7" ht="13.8" x14ac:dyDescent="0.3">
      <c r="A1334" s="358" t="s">
        <v>1218</v>
      </c>
      <c r="B1334" s="358" t="s">
        <v>2300</v>
      </c>
      <c r="C1334" s="358" t="s">
        <v>974</v>
      </c>
      <c r="D1334" s="358" t="s">
        <v>2421</v>
      </c>
      <c r="E1334" s="358" t="s">
        <v>2404</v>
      </c>
      <c r="F1334" s="358" t="s">
        <v>2405</v>
      </c>
      <c r="G1334" s="358" t="s">
        <v>2406</v>
      </c>
    </row>
    <row r="1335" spans="1:7" ht="13.8" x14ac:dyDescent="0.3">
      <c r="A1335" s="358" t="s">
        <v>1219</v>
      </c>
      <c r="B1335" s="358" t="s">
        <v>2300</v>
      </c>
      <c r="C1335" s="358" t="s">
        <v>974</v>
      </c>
      <c r="D1335" s="358" t="s">
        <v>2421</v>
      </c>
      <c r="E1335" s="358" t="s">
        <v>2349</v>
      </c>
      <c r="F1335" s="358" t="s">
        <v>2407</v>
      </c>
      <c r="G1335" s="358" t="s">
        <v>2408</v>
      </c>
    </row>
    <row r="1336" spans="1:7" ht="13.8" x14ac:dyDescent="0.3">
      <c r="A1336" s="358" t="s">
        <v>1220</v>
      </c>
      <c r="B1336" s="358" t="s">
        <v>2300</v>
      </c>
      <c r="C1336" s="358" t="s">
        <v>974</v>
      </c>
      <c r="D1336" s="358" t="s">
        <v>2421</v>
      </c>
      <c r="E1336" s="358" t="s">
        <v>2334</v>
      </c>
      <c r="F1336" s="358" t="s">
        <v>2323</v>
      </c>
      <c r="G1336" s="358" t="s">
        <v>2409</v>
      </c>
    </row>
    <row r="1337" spans="1:7" ht="13.8" x14ac:dyDescent="0.3">
      <c r="A1337" s="358" t="s">
        <v>2217</v>
      </c>
      <c r="B1337" s="358" t="s">
        <v>2300</v>
      </c>
      <c r="C1337" s="358" t="s">
        <v>974</v>
      </c>
      <c r="D1337" s="358" t="s">
        <v>2421</v>
      </c>
      <c r="E1337" s="358" t="s">
        <v>2314</v>
      </c>
      <c r="F1337" s="358" t="s">
        <v>2315</v>
      </c>
      <c r="G1337" s="358" t="s">
        <v>2410</v>
      </c>
    </row>
    <row r="1338" spans="1:7" ht="13.8" x14ac:dyDescent="0.3">
      <c r="A1338" s="358" t="s">
        <v>1221</v>
      </c>
      <c r="B1338" s="358" t="s">
        <v>2300</v>
      </c>
      <c r="C1338" s="358" t="s">
        <v>974</v>
      </c>
      <c r="D1338" s="358" t="s">
        <v>2421</v>
      </c>
      <c r="E1338" s="358" t="s">
        <v>2326</v>
      </c>
      <c r="F1338" s="358" t="s">
        <v>2327</v>
      </c>
      <c r="G1338" s="358" t="s">
        <v>2328</v>
      </c>
    </row>
    <row r="1339" spans="1:7" ht="13.8" x14ac:dyDescent="0.3">
      <c r="A1339" s="358" t="s">
        <v>1222</v>
      </c>
      <c r="B1339" s="358" t="s">
        <v>2300</v>
      </c>
      <c r="C1339" s="358" t="s">
        <v>974</v>
      </c>
      <c r="D1339" s="358" t="s">
        <v>2421</v>
      </c>
      <c r="E1339" s="358" t="s">
        <v>661</v>
      </c>
      <c r="F1339" s="358" t="s">
        <v>2312</v>
      </c>
      <c r="G1339" s="358" t="s">
        <v>2411</v>
      </c>
    </row>
    <row r="1340" spans="1:7" ht="13.8" x14ac:dyDescent="0.3">
      <c r="A1340" s="358" t="s">
        <v>2209</v>
      </c>
      <c r="B1340" s="358" t="s">
        <v>2300</v>
      </c>
      <c r="C1340" s="358" t="s">
        <v>974</v>
      </c>
      <c r="D1340" s="358" t="s">
        <v>2600</v>
      </c>
      <c r="E1340" s="358"/>
      <c r="F1340" s="358"/>
      <c r="G1340" s="358"/>
    </row>
    <row r="1341" spans="1:7" ht="13.8" x14ac:dyDescent="0.3">
      <c r="A1341" s="358" t="s">
        <v>2210</v>
      </c>
      <c r="B1341" s="358" t="s">
        <v>2300</v>
      </c>
      <c r="C1341" s="358" t="s">
        <v>974</v>
      </c>
      <c r="D1341" s="358" t="s">
        <v>2600</v>
      </c>
      <c r="E1341" s="358" t="s">
        <v>2404</v>
      </c>
      <c r="F1341" s="358" t="s">
        <v>2405</v>
      </c>
      <c r="G1341" s="358" t="s">
        <v>2406</v>
      </c>
    </row>
    <row r="1342" spans="1:7" ht="13.8" x14ac:dyDescent="0.3">
      <c r="A1342" s="358" t="s">
        <v>2211</v>
      </c>
      <c r="B1342" s="358" t="s">
        <v>2300</v>
      </c>
      <c r="C1342" s="358" t="s">
        <v>974</v>
      </c>
      <c r="D1342" s="358" t="s">
        <v>2600</v>
      </c>
      <c r="E1342" s="358" t="s">
        <v>2349</v>
      </c>
      <c r="F1342" s="358" t="s">
        <v>2407</v>
      </c>
      <c r="G1342" s="358" t="s">
        <v>2408</v>
      </c>
    </row>
    <row r="1343" spans="1:7" ht="13.8" x14ac:dyDescent="0.3">
      <c r="A1343" s="358" t="s">
        <v>2212</v>
      </c>
      <c r="B1343" s="358" t="s">
        <v>2300</v>
      </c>
      <c r="C1343" s="358" t="s">
        <v>974</v>
      </c>
      <c r="D1343" s="358" t="s">
        <v>2600</v>
      </c>
      <c r="E1343" s="358" t="s">
        <v>2334</v>
      </c>
      <c r="F1343" s="358" t="s">
        <v>2323</v>
      </c>
      <c r="G1343" s="358" t="s">
        <v>2409</v>
      </c>
    </row>
    <row r="1344" spans="1:7" ht="13.8" x14ac:dyDescent="0.3">
      <c r="A1344" s="358" t="s">
        <v>2213</v>
      </c>
      <c r="B1344" s="358" t="s">
        <v>2300</v>
      </c>
      <c r="C1344" s="358" t="s">
        <v>974</v>
      </c>
      <c r="D1344" s="358" t="s">
        <v>2600</v>
      </c>
      <c r="E1344" s="358" t="s">
        <v>2314</v>
      </c>
      <c r="F1344" s="358" t="s">
        <v>2315</v>
      </c>
      <c r="G1344" s="358" t="s">
        <v>2410</v>
      </c>
    </row>
    <row r="1345" spans="1:7" ht="13.8" x14ac:dyDescent="0.3">
      <c r="A1345" s="358" t="s">
        <v>2214</v>
      </c>
      <c r="B1345" s="358" t="s">
        <v>2300</v>
      </c>
      <c r="C1345" s="358" t="s">
        <v>974</v>
      </c>
      <c r="D1345" s="358" t="s">
        <v>2600</v>
      </c>
      <c r="E1345" s="358" t="s">
        <v>2326</v>
      </c>
      <c r="F1345" s="358" t="s">
        <v>2327</v>
      </c>
      <c r="G1345" s="358" t="s">
        <v>2328</v>
      </c>
    </row>
    <row r="1346" spans="1:7" ht="13.8" x14ac:dyDescent="0.3">
      <c r="A1346" s="358" t="s">
        <v>2215</v>
      </c>
      <c r="B1346" s="358" t="s">
        <v>2300</v>
      </c>
      <c r="C1346" s="358" t="s">
        <v>974</v>
      </c>
      <c r="D1346" s="358" t="s">
        <v>2600</v>
      </c>
      <c r="E1346" s="358" t="s">
        <v>661</v>
      </c>
      <c r="F1346" s="358" t="s">
        <v>2312</v>
      </c>
      <c r="G1346" s="358" t="s">
        <v>2411</v>
      </c>
    </row>
    <row r="1347" spans="1:7" ht="13.8" x14ac:dyDescent="0.3">
      <c r="A1347" s="358" t="s">
        <v>949</v>
      </c>
      <c r="B1347" s="358" t="s">
        <v>2507</v>
      </c>
      <c r="C1347" s="358" t="s">
        <v>2521</v>
      </c>
      <c r="D1347" s="358" t="s">
        <v>2537</v>
      </c>
      <c r="E1347" s="358"/>
      <c r="F1347" s="358"/>
      <c r="G1347" s="358"/>
    </row>
    <row r="1348" spans="1:7" ht="13.8" x14ac:dyDescent="0.3">
      <c r="A1348" s="358" t="s">
        <v>3089</v>
      </c>
      <c r="B1348" s="358" t="s">
        <v>2507</v>
      </c>
      <c r="C1348" s="358" t="s">
        <v>2521</v>
      </c>
      <c r="D1348" s="358" t="s">
        <v>2512</v>
      </c>
      <c r="E1348" s="358"/>
      <c r="F1348" s="358"/>
      <c r="G1348" s="358"/>
    </row>
    <row r="1349" spans="1:7" ht="13.8" x14ac:dyDescent="0.3">
      <c r="A1349" s="358" t="s">
        <v>571</v>
      </c>
      <c r="B1349" s="358" t="s">
        <v>2507</v>
      </c>
      <c r="C1349" s="358" t="s">
        <v>2521</v>
      </c>
      <c r="D1349" s="358" t="s">
        <v>2526</v>
      </c>
      <c r="E1349" s="358"/>
      <c r="F1349" s="358"/>
      <c r="G1349" s="358"/>
    </row>
    <row r="1350" spans="1:7" ht="13.8" x14ac:dyDescent="0.3">
      <c r="A1350" s="358" t="s">
        <v>2137</v>
      </c>
      <c r="B1350" s="358" t="s">
        <v>2507</v>
      </c>
      <c r="C1350" s="358" t="s">
        <v>2521</v>
      </c>
      <c r="D1350" s="358" t="s">
        <v>2526</v>
      </c>
      <c r="E1350" s="358" t="s">
        <v>2530</v>
      </c>
      <c r="F1350" s="358" t="s">
        <v>2531</v>
      </c>
      <c r="G1350" s="358" t="s">
        <v>2532</v>
      </c>
    </row>
    <row r="1351" spans="1:7" ht="13.8" x14ac:dyDescent="0.3">
      <c r="A1351" s="358" t="s">
        <v>2136</v>
      </c>
      <c r="B1351" s="358" t="s">
        <v>2507</v>
      </c>
      <c r="C1351" s="358" t="s">
        <v>2521</v>
      </c>
      <c r="D1351" s="358" t="s">
        <v>2526</v>
      </c>
      <c r="E1351" s="358" t="s">
        <v>2527</v>
      </c>
      <c r="F1351" s="358" t="s">
        <v>2528</v>
      </c>
      <c r="G1351" s="358" t="s">
        <v>2529</v>
      </c>
    </row>
    <row r="1352" spans="1:7" ht="13.8" x14ac:dyDescent="0.3">
      <c r="A1352" s="358" t="s">
        <v>2138</v>
      </c>
      <c r="B1352" s="358" t="s">
        <v>2507</v>
      </c>
      <c r="C1352" s="358" t="s">
        <v>2521</v>
      </c>
      <c r="D1352" s="358" t="s">
        <v>2526</v>
      </c>
      <c r="E1352" s="358" t="s">
        <v>2533</v>
      </c>
      <c r="F1352" s="358" t="s">
        <v>2312</v>
      </c>
      <c r="G1352" s="358" t="s">
        <v>2534</v>
      </c>
    </row>
    <row r="1353" spans="1:7" ht="13.8" x14ac:dyDescent="0.3">
      <c r="A1353" s="358" t="s">
        <v>2139</v>
      </c>
      <c r="B1353" s="358" t="s">
        <v>2507</v>
      </c>
      <c r="C1353" s="358" t="s">
        <v>2521</v>
      </c>
      <c r="D1353" s="358" t="s">
        <v>2526</v>
      </c>
      <c r="E1353" s="358" t="s">
        <v>2308</v>
      </c>
      <c r="F1353" s="358" t="s">
        <v>2535</v>
      </c>
      <c r="G1353" s="358" t="s">
        <v>2536</v>
      </c>
    </row>
    <row r="1354" spans="1:7" ht="13.8" x14ac:dyDescent="0.3">
      <c r="A1354" s="358" t="s">
        <v>787</v>
      </c>
      <c r="B1354" s="358" t="s">
        <v>2507</v>
      </c>
      <c r="C1354" s="358" t="s">
        <v>2521</v>
      </c>
      <c r="D1354" s="358" t="s">
        <v>2522</v>
      </c>
      <c r="E1354" s="358"/>
      <c r="F1354" s="358"/>
      <c r="G1354" s="358"/>
    </row>
    <row r="1355" spans="1:7" ht="13.8" x14ac:dyDescent="0.3">
      <c r="A1355" s="358" t="s">
        <v>2130</v>
      </c>
      <c r="B1355" s="358" t="s">
        <v>2507</v>
      </c>
      <c r="C1355" s="358" t="s">
        <v>2521</v>
      </c>
      <c r="D1355" s="358" t="s">
        <v>2522</v>
      </c>
      <c r="E1355" s="358" t="s">
        <v>2523</v>
      </c>
      <c r="F1355" s="358" t="s">
        <v>2524</v>
      </c>
      <c r="G1355" s="358" t="s">
        <v>2525</v>
      </c>
    </row>
    <row r="1356" spans="1:7" ht="13.8" x14ac:dyDescent="0.3">
      <c r="A1356" s="358" t="s">
        <v>2131</v>
      </c>
      <c r="B1356" s="358" t="s">
        <v>2507</v>
      </c>
      <c r="C1356" s="358" t="s">
        <v>2521</v>
      </c>
      <c r="D1356" s="358" t="s">
        <v>2522</v>
      </c>
      <c r="E1356" s="358" t="s">
        <v>2355</v>
      </c>
      <c r="F1356" s="358" t="s">
        <v>2356</v>
      </c>
      <c r="G1356" s="358" t="s">
        <v>2357</v>
      </c>
    </row>
    <row r="1357" spans="1:7" ht="13.8" x14ac:dyDescent="0.3">
      <c r="A1357" s="358" t="s">
        <v>2132</v>
      </c>
      <c r="B1357" s="358" t="s">
        <v>2507</v>
      </c>
      <c r="C1357" s="358" t="s">
        <v>2521</v>
      </c>
      <c r="D1357" s="358" t="s">
        <v>2522</v>
      </c>
      <c r="E1357" s="358" t="s">
        <v>2437</v>
      </c>
      <c r="F1357" s="358" t="s">
        <v>2315</v>
      </c>
      <c r="G1357" s="358" t="s">
        <v>2514</v>
      </c>
    </row>
    <row r="1358" spans="1:7" ht="13.8" x14ac:dyDescent="0.3">
      <c r="A1358" s="358" t="s">
        <v>2133</v>
      </c>
      <c r="B1358" s="358" t="s">
        <v>2507</v>
      </c>
      <c r="C1358" s="358" t="s">
        <v>2521</v>
      </c>
      <c r="D1358" s="358" t="s">
        <v>2522</v>
      </c>
      <c r="E1358" s="358" t="s">
        <v>2322</v>
      </c>
      <c r="F1358" s="358" t="s">
        <v>2323</v>
      </c>
      <c r="G1358" s="358" t="s">
        <v>2380</v>
      </c>
    </row>
    <row r="1359" spans="1:7" ht="13.8" x14ac:dyDescent="0.3">
      <c r="A1359" s="358" t="s">
        <v>2134</v>
      </c>
      <c r="B1359" s="358" t="s">
        <v>2507</v>
      </c>
      <c r="C1359" s="358" t="s">
        <v>2521</v>
      </c>
      <c r="D1359" s="358" t="s">
        <v>2522</v>
      </c>
      <c r="E1359" s="358" t="s">
        <v>661</v>
      </c>
      <c r="F1359" s="358" t="s">
        <v>2312</v>
      </c>
      <c r="G1359" s="358" t="s">
        <v>2325</v>
      </c>
    </row>
    <row r="1360" spans="1:7" ht="13.8" x14ac:dyDescent="0.3">
      <c r="A1360" s="358" t="s">
        <v>2135</v>
      </c>
      <c r="B1360" s="358" t="s">
        <v>2507</v>
      </c>
      <c r="C1360" s="358" t="s">
        <v>2521</v>
      </c>
      <c r="D1360" s="358" t="s">
        <v>2522</v>
      </c>
      <c r="E1360" s="358" t="s">
        <v>2326</v>
      </c>
      <c r="F1360" s="358" t="s">
        <v>2327</v>
      </c>
      <c r="G1360" s="358" t="s">
        <v>2328</v>
      </c>
    </row>
    <row r="1361" spans="1:7" ht="13.8" x14ac:dyDescent="0.3">
      <c r="A1361" s="358" t="s">
        <v>563</v>
      </c>
      <c r="B1361" s="358" t="s">
        <v>2507</v>
      </c>
      <c r="C1361" s="358" t="s">
        <v>2511</v>
      </c>
      <c r="D1361" s="358" t="s">
        <v>2513</v>
      </c>
      <c r="E1361" s="358"/>
      <c r="F1361" s="358"/>
      <c r="G1361" s="358"/>
    </row>
    <row r="1362" spans="1:7" ht="13.8" x14ac:dyDescent="0.3">
      <c r="A1362" s="358" t="s">
        <v>2116</v>
      </c>
      <c r="B1362" s="358" t="s">
        <v>2507</v>
      </c>
      <c r="C1362" s="358" t="s">
        <v>2511</v>
      </c>
      <c r="D1362" s="358" t="s">
        <v>2513</v>
      </c>
      <c r="E1362" s="358" t="s">
        <v>661</v>
      </c>
      <c r="F1362" s="358" t="s">
        <v>2312</v>
      </c>
      <c r="G1362" s="358" t="s">
        <v>2325</v>
      </c>
    </row>
    <row r="1363" spans="1:7" ht="13.8" x14ac:dyDescent="0.3">
      <c r="A1363" s="358" t="s">
        <v>2117</v>
      </c>
      <c r="B1363" s="358" t="s">
        <v>2507</v>
      </c>
      <c r="C1363" s="358" t="s">
        <v>2511</v>
      </c>
      <c r="D1363" s="358" t="s">
        <v>2513</v>
      </c>
      <c r="E1363" s="358" t="s">
        <v>2326</v>
      </c>
      <c r="F1363" s="358" t="s">
        <v>2327</v>
      </c>
      <c r="G1363" s="358" t="s">
        <v>2328</v>
      </c>
    </row>
    <row r="1364" spans="1:7" ht="13.8" x14ac:dyDescent="0.3">
      <c r="A1364" s="358" t="s">
        <v>2118</v>
      </c>
      <c r="B1364" s="358" t="s">
        <v>2507</v>
      </c>
      <c r="C1364" s="358" t="s">
        <v>2511</v>
      </c>
      <c r="D1364" s="358" t="s">
        <v>2513</v>
      </c>
      <c r="E1364" s="358" t="s">
        <v>2320</v>
      </c>
      <c r="F1364" s="358" t="s">
        <v>2318</v>
      </c>
      <c r="G1364" s="358" t="s">
        <v>2321</v>
      </c>
    </row>
    <row r="1365" spans="1:7" ht="13.8" x14ac:dyDescent="0.3">
      <c r="A1365" s="358" t="s">
        <v>2119</v>
      </c>
      <c r="B1365" s="358" t="s">
        <v>2507</v>
      </c>
      <c r="C1365" s="358" t="s">
        <v>2511</v>
      </c>
      <c r="D1365" s="358" t="s">
        <v>2513</v>
      </c>
      <c r="E1365" s="358" t="s">
        <v>2390</v>
      </c>
      <c r="F1365" s="358" t="s">
        <v>2323</v>
      </c>
      <c r="G1365" s="358" t="s">
        <v>2335</v>
      </c>
    </row>
    <row r="1366" spans="1:7" ht="13.8" x14ac:dyDescent="0.3">
      <c r="A1366" s="358" t="s">
        <v>2112</v>
      </c>
      <c r="B1366" s="358" t="s">
        <v>2507</v>
      </c>
      <c r="C1366" s="358" t="s">
        <v>2511</v>
      </c>
      <c r="D1366" s="358" t="s">
        <v>2513</v>
      </c>
      <c r="E1366" s="358" t="s">
        <v>2437</v>
      </c>
      <c r="F1366" s="358" t="s">
        <v>2315</v>
      </c>
      <c r="G1366" s="358" t="s">
        <v>2514</v>
      </c>
    </row>
    <row r="1367" spans="1:7" ht="13.8" x14ac:dyDescent="0.3">
      <c r="A1367" s="358" t="s">
        <v>2113</v>
      </c>
      <c r="B1367" s="358" t="s">
        <v>2507</v>
      </c>
      <c r="C1367" s="358" t="s">
        <v>2511</v>
      </c>
      <c r="D1367" s="358" t="s">
        <v>2513</v>
      </c>
      <c r="E1367" s="358" t="s">
        <v>2515</v>
      </c>
      <c r="F1367" s="358" t="s">
        <v>2315</v>
      </c>
      <c r="G1367" s="358" t="s">
        <v>2516</v>
      </c>
    </row>
    <row r="1368" spans="1:7" ht="13.8" x14ac:dyDescent="0.3">
      <c r="A1368" s="358" t="s">
        <v>2114</v>
      </c>
      <c r="B1368" s="358" t="s">
        <v>2507</v>
      </c>
      <c r="C1368" s="358" t="s">
        <v>2511</v>
      </c>
      <c r="D1368" s="358" t="s">
        <v>2513</v>
      </c>
      <c r="E1368" s="358" t="s">
        <v>667</v>
      </c>
      <c r="F1368" s="358" t="s">
        <v>2329</v>
      </c>
      <c r="G1368" s="358" t="s">
        <v>2360</v>
      </c>
    </row>
    <row r="1369" spans="1:7" ht="13.8" x14ac:dyDescent="0.3">
      <c r="A1369" s="358" t="s">
        <v>2115</v>
      </c>
      <c r="B1369" s="358" t="s">
        <v>2507</v>
      </c>
      <c r="C1369" s="358" t="s">
        <v>2511</v>
      </c>
      <c r="D1369" s="358" t="s">
        <v>2513</v>
      </c>
      <c r="E1369" s="358" t="s">
        <v>2355</v>
      </c>
      <c r="F1369" s="358" t="s">
        <v>2356</v>
      </c>
      <c r="G1369" s="358" t="s">
        <v>2357</v>
      </c>
    </row>
    <row r="1370" spans="1:7" ht="13.8" x14ac:dyDescent="0.3">
      <c r="A1370" s="358" t="s">
        <v>565</v>
      </c>
      <c r="B1370" s="358" t="s">
        <v>2507</v>
      </c>
      <c r="C1370" s="358" t="s">
        <v>2511</v>
      </c>
      <c r="D1370" s="358" t="s">
        <v>2517</v>
      </c>
      <c r="E1370" s="358"/>
      <c r="F1370" s="358"/>
      <c r="G1370" s="358"/>
    </row>
    <row r="1371" spans="1:7" ht="13.8" x14ac:dyDescent="0.3">
      <c r="A1371" s="358" t="s">
        <v>567</v>
      </c>
      <c r="B1371" s="358" t="s">
        <v>2507</v>
      </c>
      <c r="C1371" s="358" t="s">
        <v>2511</v>
      </c>
      <c r="D1371" s="358" t="s">
        <v>2518</v>
      </c>
      <c r="E1371" s="358"/>
      <c r="F1371" s="358"/>
      <c r="G1371" s="358"/>
    </row>
    <row r="1372" spans="1:7" ht="13.8" x14ac:dyDescent="0.3">
      <c r="A1372" s="358" t="s">
        <v>2120</v>
      </c>
      <c r="B1372" s="358" t="s">
        <v>2507</v>
      </c>
      <c r="C1372" s="358" t="s">
        <v>2511</v>
      </c>
      <c r="D1372" s="358" t="s">
        <v>2518</v>
      </c>
      <c r="E1372" s="358" t="s">
        <v>661</v>
      </c>
      <c r="F1372" s="358" t="s">
        <v>2312</v>
      </c>
      <c r="G1372" s="358" t="s">
        <v>2325</v>
      </c>
    </row>
    <row r="1373" spans="1:7" ht="13.8" x14ac:dyDescent="0.3">
      <c r="A1373" s="358" t="s">
        <v>2121</v>
      </c>
      <c r="B1373" s="358" t="s">
        <v>2507</v>
      </c>
      <c r="C1373" s="358" t="s">
        <v>2511</v>
      </c>
      <c r="D1373" s="358" t="s">
        <v>2518</v>
      </c>
      <c r="E1373" s="358" t="s">
        <v>2326</v>
      </c>
      <c r="F1373" s="358" t="s">
        <v>2312</v>
      </c>
      <c r="G1373" s="358" t="s">
        <v>2397</v>
      </c>
    </row>
    <row r="1374" spans="1:7" ht="13.8" x14ac:dyDescent="0.3">
      <c r="A1374" s="358" t="s">
        <v>2122</v>
      </c>
      <c r="B1374" s="358" t="s">
        <v>2507</v>
      </c>
      <c r="C1374" s="358" t="s">
        <v>2511</v>
      </c>
      <c r="D1374" s="358" t="s">
        <v>2518</v>
      </c>
      <c r="E1374" s="358" t="s">
        <v>2320</v>
      </c>
      <c r="F1374" s="358" t="s">
        <v>2318</v>
      </c>
      <c r="G1374" s="358" t="s">
        <v>2321</v>
      </c>
    </row>
    <row r="1375" spans="1:7" ht="13.8" x14ac:dyDescent="0.3">
      <c r="A1375" s="358" t="s">
        <v>2123</v>
      </c>
      <c r="B1375" s="358" t="s">
        <v>2507</v>
      </c>
      <c r="C1375" s="358" t="s">
        <v>2511</v>
      </c>
      <c r="D1375" s="358" t="s">
        <v>2518</v>
      </c>
      <c r="E1375" s="358" t="s">
        <v>2334</v>
      </c>
      <c r="F1375" s="358" t="s">
        <v>2323</v>
      </c>
      <c r="G1375" s="358" t="s">
        <v>2335</v>
      </c>
    </row>
    <row r="1376" spans="1:7" ht="13.8" x14ac:dyDescent="0.3">
      <c r="A1376" s="358" t="s">
        <v>2124</v>
      </c>
      <c r="B1376" s="358" t="s">
        <v>2507</v>
      </c>
      <c r="C1376" s="358" t="s">
        <v>2511</v>
      </c>
      <c r="D1376" s="358" t="s">
        <v>2518</v>
      </c>
      <c r="E1376" s="358" t="s">
        <v>2322</v>
      </c>
      <c r="F1376" s="358" t="s">
        <v>2323</v>
      </c>
      <c r="G1376" s="358" t="s">
        <v>2324</v>
      </c>
    </row>
    <row r="1377" spans="1:7" ht="13.8" x14ac:dyDescent="0.3">
      <c r="A1377" s="358" t="s">
        <v>2125</v>
      </c>
      <c r="B1377" s="358" t="s">
        <v>2507</v>
      </c>
      <c r="C1377" s="358" t="s">
        <v>2511</v>
      </c>
      <c r="D1377" s="358" t="s">
        <v>2518</v>
      </c>
      <c r="E1377" s="358" t="s">
        <v>2349</v>
      </c>
      <c r="F1377" s="358" t="s">
        <v>2338</v>
      </c>
      <c r="G1377" s="358" t="s">
        <v>2398</v>
      </c>
    </row>
    <row r="1378" spans="1:7" ht="13.8" x14ac:dyDescent="0.3">
      <c r="A1378" s="358" t="s">
        <v>2126</v>
      </c>
      <c r="B1378" s="358" t="s">
        <v>2507</v>
      </c>
      <c r="C1378" s="358" t="s">
        <v>2511</v>
      </c>
      <c r="D1378" s="358" t="s">
        <v>2518</v>
      </c>
      <c r="E1378" s="358" t="s">
        <v>672</v>
      </c>
      <c r="F1378" s="358" t="s">
        <v>2338</v>
      </c>
      <c r="G1378" s="358" t="s">
        <v>2340</v>
      </c>
    </row>
    <row r="1379" spans="1:7" ht="13.8" x14ac:dyDescent="0.3">
      <c r="A1379" s="358" t="s">
        <v>2127</v>
      </c>
      <c r="B1379" s="358" t="s">
        <v>2507</v>
      </c>
      <c r="C1379" s="358" t="s">
        <v>2511</v>
      </c>
      <c r="D1379" s="358" t="s">
        <v>2518</v>
      </c>
      <c r="E1379" s="358" t="s">
        <v>673</v>
      </c>
      <c r="F1379" s="358" t="s">
        <v>2338</v>
      </c>
      <c r="G1379" s="358" t="s">
        <v>2399</v>
      </c>
    </row>
    <row r="1380" spans="1:7" ht="13.8" x14ac:dyDescent="0.3">
      <c r="A1380" s="358" t="s">
        <v>2128</v>
      </c>
      <c r="B1380" s="358" t="s">
        <v>2507</v>
      </c>
      <c r="C1380" s="358" t="s">
        <v>2511</v>
      </c>
      <c r="D1380" s="358" t="s">
        <v>2518</v>
      </c>
      <c r="E1380" s="358" t="s">
        <v>2336</v>
      </c>
      <c r="F1380" s="358" t="s">
        <v>2309</v>
      </c>
      <c r="G1380" s="358" t="s">
        <v>2400</v>
      </c>
    </row>
    <row r="1381" spans="1:7" ht="13.8" x14ac:dyDescent="0.3">
      <c r="A1381" s="358" t="s">
        <v>2129</v>
      </c>
      <c r="B1381" s="358" t="s">
        <v>2507</v>
      </c>
      <c r="C1381" s="358" t="s">
        <v>2511</v>
      </c>
      <c r="D1381" s="358" t="s">
        <v>2518</v>
      </c>
      <c r="E1381" s="358" t="s">
        <v>2317</v>
      </c>
      <c r="F1381" s="358" t="s">
        <v>2318</v>
      </c>
      <c r="G1381" s="358" t="s">
        <v>2319</v>
      </c>
    </row>
    <row r="1382" spans="1:7" ht="13.8" x14ac:dyDescent="0.3">
      <c r="A1382" s="358" t="s">
        <v>568</v>
      </c>
      <c r="B1382" s="358" t="s">
        <v>2507</v>
      </c>
      <c r="C1382" s="358" t="s">
        <v>2508</v>
      </c>
      <c r="D1382" s="358" t="s">
        <v>2510</v>
      </c>
      <c r="E1382" s="358"/>
      <c r="F1382" s="358"/>
      <c r="G1382" s="358"/>
    </row>
    <row r="1383" spans="1:7" ht="13.8" x14ac:dyDescent="0.3">
      <c r="A1383" s="358" t="s">
        <v>569</v>
      </c>
      <c r="B1383" s="358" t="s">
        <v>2507</v>
      </c>
      <c r="C1383" s="358" t="s">
        <v>2508</v>
      </c>
      <c r="D1383" s="358" t="s">
        <v>2509</v>
      </c>
      <c r="E1383" s="358"/>
      <c r="F1383" s="358"/>
      <c r="G1383" s="358"/>
    </row>
    <row r="1384" spans="1:7" ht="13.8" x14ac:dyDescent="0.3">
      <c r="A1384" s="358" t="s">
        <v>3090</v>
      </c>
      <c r="B1384" s="358" t="s">
        <v>2507</v>
      </c>
      <c r="C1384" s="358" t="s">
        <v>2508</v>
      </c>
      <c r="D1384" s="358" t="s">
        <v>2509</v>
      </c>
      <c r="E1384" s="358" t="s">
        <v>2404</v>
      </c>
      <c r="F1384" s="358" t="s">
        <v>2405</v>
      </c>
      <c r="G1384" s="358" t="s">
        <v>2406</v>
      </c>
    </row>
    <row r="1385" spans="1:7" ht="13.8" x14ac:dyDescent="0.3">
      <c r="A1385" s="358" t="s">
        <v>2106</v>
      </c>
      <c r="B1385" s="358" t="s">
        <v>2507</v>
      </c>
      <c r="C1385" s="358" t="s">
        <v>2508</v>
      </c>
      <c r="D1385" s="358" t="s">
        <v>2509</v>
      </c>
      <c r="E1385" s="358" t="s">
        <v>661</v>
      </c>
      <c r="F1385" s="358" t="s">
        <v>2312</v>
      </c>
      <c r="G1385" s="358" t="s">
        <v>2385</v>
      </c>
    </row>
    <row r="1386" spans="1:7" ht="13.8" x14ac:dyDescent="0.3">
      <c r="A1386" s="358" t="s">
        <v>2107</v>
      </c>
      <c r="B1386" s="358" t="s">
        <v>2507</v>
      </c>
      <c r="C1386" s="358" t="s">
        <v>2508</v>
      </c>
      <c r="D1386" s="358" t="s">
        <v>2509</v>
      </c>
      <c r="E1386" s="358" t="s">
        <v>2308</v>
      </c>
      <c r="F1386" s="358" t="s">
        <v>2386</v>
      </c>
      <c r="G1386" s="358" t="s">
        <v>2387</v>
      </c>
    </row>
    <row r="1387" spans="1:7" ht="13.8" x14ac:dyDescent="0.3">
      <c r="A1387" s="358" t="s">
        <v>2109</v>
      </c>
      <c r="B1387" s="358" t="s">
        <v>2507</v>
      </c>
      <c r="C1387" s="358" t="s">
        <v>2508</v>
      </c>
      <c r="D1387" s="358" t="s">
        <v>2509</v>
      </c>
      <c r="E1387" s="358" t="s">
        <v>2390</v>
      </c>
      <c r="F1387" s="358" t="s">
        <v>2323</v>
      </c>
      <c r="G1387" s="358" t="s">
        <v>2391</v>
      </c>
    </row>
    <row r="1388" spans="1:7" ht="13.8" x14ac:dyDescent="0.3">
      <c r="A1388" s="358" t="s">
        <v>2108</v>
      </c>
      <c r="B1388" s="358" t="s">
        <v>2507</v>
      </c>
      <c r="C1388" s="358" t="s">
        <v>2508</v>
      </c>
      <c r="D1388" s="358" t="s">
        <v>2509</v>
      </c>
      <c r="E1388" s="358" t="s">
        <v>2388</v>
      </c>
      <c r="F1388" s="358" t="s">
        <v>2323</v>
      </c>
      <c r="G1388" s="358" t="s">
        <v>2389</v>
      </c>
    </row>
    <row r="1389" spans="1:7" ht="13.8" x14ac:dyDescent="0.3">
      <c r="A1389" s="358" t="s">
        <v>2110</v>
      </c>
      <c r="B1389" s="358" t="s">
        <v>2507</v>
      </c>
      <c r="C1389" s="358" t="s">
        <v>2508</v>
      </c>
      <c r="D1389" s="358" t="s">
        <v>2509</v>
      </c>
      <c r="E1389" s="358" t="s">
        <v>2322</v>
      </c>
      <c r="F1389" s="358" t="s">
        <v>2323</v>
      </c>
      <c r="G1389" s="358" t="s">
        <v>2380</v>
      </c>
    </row>
    <row r="1390" spans="1:7" ht="13.8" x14ac:dyDescent="0.3">
      <c r="A1390" s="358" t="s">
        <v>2111</v>
      </c>
      <c r="B1390" s="358" t="s">
        <v>2507</v>
      </c>
      <c r="C1390" s="358" t="s">
        <v>2508</v>
      </c>
      <c r="D1390" s="358" t="s">
        <v>2509</v>
      </c>
      <c r="E1390" s="358" t="s">
        <v>2326</v>
      </c>
      <c r="F1390" s="358" t="s">
        <v>2327</v>
      </c>
      <c r="G1390" s="358" t="s">
        <v>2328</v>
      </c>
    </row>
    <row r="1391" spans="1:7" ht="13.8" x14ac:dyDescent="0.3">
      <c r="A1391" s="358" t="s">
        <v>961</v>
      </c>
      <c r="B1391" s="358" t="s">
        <v>2507</v>
      </c>
      <c r="C1391" s="358" t="s">
        <v>2519</v>
      </c>
      <c r="D1391" s="358" t="s">
        <v>2520</v>
      </c>
      <c r="E1391" s="358"/>
      <c r="F1391" s="358"/>
      <c r="G1391" s="358"/>
    </row>
    <row r="1392" spans="1:7" ht="13.8" x14ac:dyDescent="0.3">
      <c r="A1392" s="358" t="s">
        <v>574</v>
      </c>
      <c r="B1392" s="358" t="s">
        <v>2507</v>
      </c>
      <c r="C1392" s="358" t="s">
        <v>2538</v>
      </c>
      <c r="D1392" s="358" t="s">
        <v>2542</v>
      </c>
      <c r="E1392" s="358"/>
      <c r="F1392" s="358"/>
      <c r="G1392" s="358"/>
    </row>
    <row r="1393" spans="1:7" ht="13.8" x14ac:dyDescent="0.3">
      <c r="A1393" s="358" t="s">
        <v>576</v>
      </c>
      <c r="B1393" s="358" t="s">
        <v>2507</v>
      </c>
      <c r="C1393" s="358" t="s">
        <v>2538</v>
      </c>
      <c r="D1393" s="358" t="s">
        <v>2539</v>
      </c>
      <c r="E1393" s="358"/>
      <c r="F1393" s="358"/>
      <c r="G1393" s="358"/>
    </row>
    <row r="1394" spans="1:7" ht="13.8" x14ac:dyDescent="0.3">
      <c r="A1394" s="358" t="s">
        <v>2141</v>
      </c>
      <c r="B1394" s="358" t="s">
        <v>2507</v>
      </c>
      <c r="C1394" s="358" t="s">
        <v>2538</v>
      </c>
      <c r="D1394" s="358" t="s">
        <v>2539</v>
      </c>
      <c r="E1394" s="358" t="s">
        <v>2530</v>
      </c>
      <c r="F1394" s="358" t="s">
        <v>2531</v>
      </c>
      <c r="G1394" s="358" t="s">
        <v>2532</v>
      </c>
    </row>
    <row r="1395" spans="1:7" ht="13.8" x14ac:dyDescent="0.3">
      <c r="A1395" s="358" t="s">
        <v>2140</v>
      </c>
      <c r="B1395" s="358" t="s">
        <v>2507</v>
      </c>
      <c r="C1395" s="358" t="s">
        <v>2538</v>
      </c>
      <c r="D1395" s="358" t="s">
        <v>2539</v>
      </c>
      <c r="E1395" s="358" t="s">
        <v>2527</v>
      </c>
      <c r="F1395" s="358" t="s">
        <v>2528</v>
      </c>
      <c r="G1395" s="358" t="s">
        <v>2529</v>
      </c>
    </row>
    <row r="1396" spans="1:7" ht="13.8" x14ac:dyDescent="0.3">
      <c r="A1396" s="358" t="s">
        <v>2142</v>
      </c>
      <c r="B1396" s="358" t="s">
        <v>2507</v>
      </c>
      <c r="C1396" s="358" t="s">
        <v>2538</v>
      </c>
      <c r="D1396" s="358" t="s">
        <v>2539</v>
      </c>
      <c r="E1396" s="358" t="s">
        <v>2540</v>
      </c>
      <c r="F1396" s="358" t="s">
        <v>2531</v>
      </c>
      <c r="G1396" s="358" t="s">
        <v>2541</v>
      </c>
    </row>
    <row r="1397" spans="1:7" ht="13.8" x14ac:dyDescent="0.3">
      <c r="A1397" s="358" t="s">
        <v>2143</v>
      </c>
      <c r="B1397" s="358" t="s">
        <v>2507</v>
      </c>
      <c r="C1397" s="358" t="s">
        <v>2538</v>
      </c>
      <c r="D1397" s="358" t="s">
        <v>2539</v>
      </c>
      <c r="E1397" s="358" t="s">
        <v>2540</v>
      </c>
      <c r="F1397" s="358" t="s">
        <v>2531</v>
      </c>
      <c r="G1397" s="358" t="s">
        <v>2541</v>
      </c>
    </row>
    <row r="1398" spans="1:7" ht="13.8" x14ac:dyDescent="0.3">
      <c r="A1398" s="358" t="s">
        <v>2144</v>
      </c>
      <c r="B1398" s="358" t="s">
        <v>2507</v>
      </c>
      <c r="C1398" s="358" t="s">
        <v>2538</v>
      </c>
      <c r="D1398" s="358" t="s">
        <v>2539</v>
      </c>
      <c r="E1398" s="358" t="s">
        <v>2540</v>
      </c>
      <c r="F1398" s="358" t="s">
        <v>2531</v>
      </c>
      <c r="G1398" s="358" t="s">
        <v>2541</v>
      </c>
    </row>
    <row r="1399" spans="1:7" ht="13.8" x14ac:dyDescent="0.3">
      <c r="A1399" s="358" t="s">
        <v>2145</v>
      </c>
      <c r="B1399" s="358" t="s">
        <v>2507</v>
      </c>
      <c r="C1399" s="358" t="s">
        <v>2538</v>
      </c>
      <c r="D1399" s="358" t="s">
        <v>2539</v>
      </c>
      <c r="E1399" s="358" t="s">
        <v>2533</v>
      </c>
      <c r="F1399" s="358" t="s">
        <v>2312</v>
      </c>
      <c r="G1399" s="358" t="s">
        <v>2534</v>
      </c>
    </row>
    <row r="1400" spans="1:7" ht="13.8" x14ac:dyDescent="0.3">
      <c r="A1400" s="358" t="s">
        <v>2146</v>
      </c>
      <c r="B1400" s="358" t="s">
        <v>2507</v>
      </c>
      <c r="C1400" s="358" t="s">
        <v>2538</v>
      </c>
      <c r="D1400" s="358" t="s">
        <v>2539</v>
      </c>
      <c r="E1400" s="358" t="s">
        <v>2308</v>
      </c>
      <c r="F1400" s="358" t="s">
        <v>2535</v>
      </c>
      <c r="G1400" s="358" t="s">
        <v>2536</v>
      </c>
    </row>
    <row r="1401" spans="1:7" ht="13.8" x14ac:dyDescent="0.3">
      <c r="A1401" s="358" t="s">
        <v>578</v>
      </c>
      <c r="B1401" s="358" t="s">
        <v>2507</v>
      </c>
      <c r="C1401" s="358" t="s">
        <v>2543</v>
      </c>
      <c r="D1401" s="358" t="s">
        <v>2544</v>
      </c>
      <c r="E1401" s="358"/>
      <c r="F1401" s="358"/>
      <c r="G1401" s="358"/>
    </row>
    <row r="1402" spans="1:7" ht="13.8" x14ac:dyDescent="0.3">
      <c r="A1402" s="358" t="s">
        <v>2149</v>
      </c>
      <c r="B1402" s="358" t="s">
        <v>2507</v>
      </c>
      <c r="C1402" s="358" t="s">
        <v>2543</v>
      </c>
      <c r="D1402" s="358" t="s">
        <v>2544</v>
      </c>
      <c r="E1402" s="358" t="s">
        <v>2550</v>
      </c>
      <c r="F1402" s="358" t="s">
        <v>2551</v>
      </c>
      <c r="G1402" s="358" t="s">
        <v>2552</v>
      </c>
    </row>
    <row r="1403" spans="1:7" ht="13.8" x14ac:dyDescent="0.3">
      <c r="A1403" s="358" t="s">
        <v>2148</v>
      </c>
      <c r="B1403" s="358" t="s">
        <v>2507</v>
      </c>
      <c r="C1403" s="358" t="s">
        <v>2543</v>
      </c>
      <c r="D1403" s="358" t="s">
        <v>2544</v>
      </c>
      <c r="E1403" s="358" t="s">
        <v>2545</v>
      </c>
      <c r="F1403" s="358" t="s">
        <v>2548</v>
      </c>
      <c r="G1403" s="358" t="s">
        <v>2549</v>
      </c>
    </row>
    <row r="1404" spans="1:7" ht="13.8" x14ac:dyDescent="0.3">
      <c r="A1404" s="358" t="s">
        <v>2147</v>
      </c>
      <c r="B1404" s="358" t="s">
        <v>2507</v>
      </c>
      <c r="C1404" s="358" t="s">
        <v>2543</v>
      </c>
      <c r="D1404" s="358" t="s">
        <v>2544</v>
      </c>
      <c r="E1404" s="358" t="s">
        <v>2545</v>
      </c>
      <c r="F1404" s="358" t="s">
        <v>2546</v>
      </c>
      <c r="G1404" s="358" t="s">
        <v>2547</v>
      </c>
    </row>
    <row r="1405" spans="1:7" ht="13.8" x14ac:dyDescent="0.3">
      <c r="A1405" s="358" t="s">
        <v>2150</v>
      </c>
      <c r="B1405" s="358" t="s">
        <v>2507</v>
      </c>
      <c r="C1405" s="358" t="s">
        <v>2543</v>
      </c>
      <c r="D1405" s="358" t="s">
        <v>2544</v>
      </c>
      <c r="E1405" s="358" t="s">
        <v>667</v>
      </c>
      <c r="F1405" s="358" t="s">
        <v>2329</v>
      </c>
      <c r="G1405" s="358" t="s">
        <v>2360</v>
      </c>
    </row>
    <row r="1406" spans="1:7" ht="13.8" x14ac:dyDescent="0.3">
      <c r="A1406" s="358" t="s">
        <v>2151</v>
      </c>
      <c r="B1406" s="358" t="s">
        <v>2507</v>
      </c>
      <c r="C1406" s="358" t="s">
        <v>2543</v>
      </c>
      <c r="D1406" s="358" t="s">
        <v>2544</v>
      </c>
      <c r="E1406" s="358" t="s">
        <v>700</v>
      </c>
      <c r="F1406" s="358" t="s">
        <v>2553</v>
      </c>
      <c r="G1406" s="358" t="s">
        <v>2554</v>
      </c>
    </row>
    <row r="1407" spans="1:7" ht="13.8" x14ac:dyDescent="0.3">
      <c r="A1407" s="358" t="s">
        <v>2152</v>
      </c>
      <c r="B1407" s="358" t="s">
        <v>2507</v>
      </c>
      <c r="C1407" s="358" t="s">
        <v>2543</v>
      </c>
      <c r="D1407" s="358" t="s">
        <v>2544</v>
      </c>
      <c r="E1407" s="358" t="s">
        <v>2378</v>
      </c>
      <c r="F1407" s="358" t="s">
        <v>2315</v>
      </c>
      <c r="G1407" s="358" t="s">
        <v>2379</v>
      </c>
    </row>
    <row r="1408" spans="1:7" ht="13.8" x14ac:dyDescent="0.3">
      <c r="A1408" s="358" t="s">
        <v>950</v>
      </c>
      <c r="B1408" s="358" t="s">
        <v>2555</v>
      </c>
      <c r="C1408" s="358" t="s">
        <v>2565</v>
      </c>
      <c r="D1408" s="358" t="s">
        <v>2568</v>
      </c>
      <c r="E1408" s="358"/>
      <c r="F1408" s="358"/>
      <c r="G1408" s="358"/>
    </row>
    <row r="1409" spans="1:7" ht="13.8" x14ac:dyDescent="0.3">
      <c r="A1409" s="358" t="s">
        <v>582</v>
      </c>
      <c r="B1409" s="358" t="s">
        <v>2555</v>
      </c>
      <c r="C1409" s="358" t="s">
        <v>2572</v>
      </c>
      <c r="D1409" s="358" t="s">
        <v>2573</v>
      </c>
      <c r="E1409" s="358"/>
      <c r="F1409" s="358"/>
      <c r="G1409" s="358"/>
    </row>
    <row r="1410" spans="1:7" ht="13.8" x14ac:dyDescent="0.3">
      <c r="A1410" s="358" t="s">
        <v>581</v>
      </c>
      <c r="B1410" s="358" t="s">
        <v>2555</v>
      </c>
      <c r="C1410" s="358" t="s">
        <v>2565</v>
      </c>
      <c r="D1410" s="358" t="s">
        <v>2567</v>
      </c>
      <c r="E1410" s="358"/>
      <c r="F1410" s="358"/>
      <c r="G1410" s="358"/>
    </row>
    <row r="1411" spans="1:7" ht="13.8" x14ac:dyDescent="0.3">
      <c r="A1411" s="358" t="s">
        <v>2165</v>
      </c>
      <c r="B1411" s="358" t="s">
        <v>2555</v>
      </c>
      <c r="C1411" s="358" t="s">
        <v>2565</v>
      </c>
      <c r="D1411" s="358" t="s">
        <v>2567</v>
      </c>
      <c r="E1411" s="358" t="s">
        <v>2530</v>
      </c>
      <c r="F1411" s="358" t="s">
        <v>2531</v>
      </c>
      <c r="G1411" s="358" t="s">
        <v>2532</v>
      </c>
    </row>
    <row r="1412" spans="1:7" ht="13.8" x14ac:dyDescent="0.3">
      <c r="A1412" s="358" t="s">
        <v>2164</v>
      </c>
      <c r="B1412" s="358" t="s">
        <v>2555</v>
      </c>
      <c r="C1412" s="358" t="s">
        <v>2565</v>
      </c>
      <c r="D1412" s="358" t="s">
        <v>2567</v>
      </c>
      <c r="E1412" s="358" t="s">
        <v>2527</v>
      </c>
      <c r="F1412" s="358" t="s">
        <v>2528</v>
      </c>
      <c r="G1412" s="358" t="s">
        <v>2529</v>
      </c>
    </row>
    <row r="1413" spans="1:7" ht="13.8" x14ac:dyDescent="0.3">
      <c r="A1413" s="358" t="s">
        <v>2166</v>
      </c>
      <c r="B1413" s="358" t="s">
        <v>2555</v>
      </c>
      <c r="C1413" s="358" t="s">
        <v>2565</v>
      </c>
      <c r="D1413" s="358" t="s">
        <v>2567</v>
      </c>
      <c r="E1413" s="358" t="s">
        <v>2533</v>
      </c>
      <c r="F1413" s="358" t="s">
        <v>2312</v>
      </c>
      <c r="G1413" s="358" t="s">
        <v>2534</v>
      </c>
    </row>
    <row r="1414" spans="1:7" ht="13.8" x14ac:dyDescent="0.3">
      <c r="A1414" s="358" t="s">
        <v>2167</v>
      </c>
      <c r="B1414" s="358" t="s">
        <v>2555</v>
      </c>
      <c r="C1414" s="358" t="s">
        <v>2565</v>
      </c>
      <c r="D1414" s="358" t="s">
        <v>2567</v>
      </c>
      <c r="E1414" s="358" t="s">
        <v>2308</v>
      </c>
      <c r="F1414" s="358" t="s">
        <v>2535</v>
      </c>
      <c r="G1414" s="358" t="s">
        <v>2536</v>
      </c>
    </row>
    <row r="1415" spans="1:7" ht="13.8" x14ac:dyDescent="0.3">
      <c r="A1415" s="358" t="s">
        <v>788</v>
      </c>
      <c r="B1415" s="358" t="s">
        <v>2555</v>
      </c>
      <c r="C1415" s="358" t="s">
        <v>2565</v>
      </c>
      <c r="D1415" s="358" t="s">
        <v>2566</v>
      </c>
      <c r="E1415" s="358"/>
      <c r="F1415" s="358"/>
      <c r="G1415" s="358"/>
    </row>
    <row r="1416" spans="1:7" ht="13.8" x14ac:dyDescent="0.3">
      <c r="A1416" s="358" t="s">
        <v>2158</v>
      </c>
      <c r="B1416" s="358" t="s">
        <v>2555</v>
      </c>
      <c r="C1416" s="358" t="s">
        <v>2565</v>
      </c>
      <c r="D1416" s="358" t="s">
        <v>2566</v>
      </c>
      <c r="E1416" s="358" t="s">
        <v>2523</v>
      </c>
      <c r="F1416" s="358" t="s">
        <v>2524</v>
      </c>
      <c r="G1416" s="358" t="s">
        <v>2525</v>
      </c>
    </row>
    <row r="1417" spans="1:7" ht="13.8" x14ac:dyDescent="0.3">
      <c r="A1417" s="358" t="s">
        <v>2159</v>
      </c>
      <c r="B1417" s="358" t="s">
        <v>2555</v>
      </c>
      <c r="C1417" s="358" t="s">
        <v>2565</v>
      </c>
      <c r="D1417" s="358" t="s">
        <v>2566</v>
      </c>
      <c r="E1417" s="358" t="s">
        <v>2355</v>
      </c>
      <c r="F1417" s="358" t="s">
        <v>2356</v>
      </c>
      <c r="G1417" s="358" t="s">
        <v>2357</v>
      </c>
    </row>
    <row r="1418" spans="1:7" ht="13.8" x14ac:dyDescent="0.3">
      <c r="A1418" s="358" t="s">
        <v>2160</v>
      </c>
      <c r="B1418" s="358" t="s">
        <v>2555</v>
      </c>
      <c r="C1418" s="358" t="s">
        <v>2565</v>
      </c>
      <c r="D1418" s="358" t="s">
        <v>2566</v>
      </c>
      <c r="E1418" s="358" t="s">
        <v>2437</v>
      </c>
      <c r="F1418" s="358" t="s">
        <v>2315</v>
      </c>
      <c r="G1418" s="358" t="s">
        <v>2514</v>
      </c>
    </row>
    <row r="1419" spans="1:7" ht="13.8" x14ac:dyDescent="0.3">
      <c r="A1419" s="358" t="s">
        <v>2161</v>
      </c>
      <c r="B1419" s="358" t="s">
        <v>2555</v>
      </c>
      <c r="C1419" s="358" t="s">
        <v>2565</v>
      </c>
      <c r="D1419" s="358" t="s">
        <v>2566</v>
      </c>
      <c r="E1419" s="358" t="s">
        <v>2322</v>
      </c>
      <c r="F1419" s="358" t="s">
        <v>2323</v>
      </c>
      <c r="G1419" s="358" t="s">
        <v>2380</v>
      </c>
    </row>
    <row r="1420" spans="1:7" ht="13.8" x14ac:dyDescent="0.3">
      <c r="A1420" s="358" t="s">
        <v>2162</v>
      </c>
      <c r="B1420" s="358" t="s">
        <v>2555</v>
      </c>
      <c r="C1420" s="358" t="s">
        <v>2565</v>
      </c>
      <c r="D1420" s="358" t="s">
        <v>2566</v>
      </c>
      <c r="E1420" s="358" t="s">
        <v>661</v>
      </c>
      <c r="F1420" s="358" t="s">
        <v>2312</v>
      </c>
      <c r="G1420" s="358" t="s">
        <v>2325</v>
      </c>
    </row>
    <row r="1421" spans="1:7" ht="13.8" x14ac:dyDescent="0.3">
      <c r="A1421" s="358" t="s">
        <v>2163</v>
      </c>
      <c r="B1421" s="358" t="s">
        <v>2555</v>
      </c>
      <c r="C1421" s="358" t="s">
        <v>2565</v>
      </c>
      <c r="D1421" s="358" t="s">
        <v>2566</v>
      </c>
      <c r="E1421" s="358" t="s">
        <v>2326</v>
      </c>
      <c r="F1421" s="358" t="s">
        <v>2327</v>
      </c>
      <c r="G1421" s="358" t="s">
        <v>2328</v>
      </c>
    </row>
    <row r="1422" spans="1:7" ht="13.8" x14ac:dyDescent="0.3">
      <c r="A1422" s="358" t="s">
        <v>583</v>
      </c>
      <c r="B1422" s="358" t="s">
        <v>2555</v>
      </c>
      <c r="C1422" s="358" t="s">
        <v>2572</v>
      </c>
      <c r="D1422" s="358" t="s">
        <v>2574</v>
      </c>
      <c r="E1422" s="358"/>
      <c r="F1422" s="358"/>
      <c r="G1422" s="358"/>
    </row>
    <row r="1423" spans="1:7" ht="13.8" x14ac:dyDescent="0.3">
      <c r="A1423" s="358" t="s">
        <v>2178</v>
      </c>
      <c r="B1423" s="358" t="s">
        <v>2555</v>
      </c>
      <c r="C1423" s="358" t="s">
        <v>2572</v>
      </c>
      <c r="D1423" s="358" t="s">
        <v>2574</v>
      </c>
      <c r="E1423" s="358" t="s">
        <v>661</v>
      </c>
      <c r="F1423" s="358" t="s">
        <v>2312</v>
      </c>
      <c r="G1423" s="358" t="s">
        <v>2325</v>
      </c>
    </row>
    <row r="1424" spans="1:7" ht="13.8" x14ac:dyDescent="0.3">
      <c r="A1424" s="358" t="s">
        <v>2179</v>
      </c>
      <c r="B1424" s="358" t="s">
        <v>2555</v>
      </c>
      <c r="C1424" s="358" t="s">
        <v>2572</v>
      </c>
      <c r="D1424" s="358" t="s">
        <v>2574</v>
      </c>
      <c r="E1424" s="358" t="s">
        <v>2326</v>
      </c>
      <c r="F1424" s="358" t="s">
        <v>2327</v>
      </c>
      <c r="G1424" s="358" t="s">
        <v>2328</v>
      </c>
    </row>
    <row r="1425" spans="1:7" ht="13.8" x14ac:dyDescent="0.3">
      <c r="A1425" s="358" t="s">
        <v>2180</v>
      </c>
      <c r="B1425" s="358" t="s">
        <v>2555</v>
      </c>
      <c r="C1425" s="358" t="s">
        <v>2572</v>
      </c>
      <c r="D1425" s="358" t="s">
        <v>2574</v>
      </c>
      <c r="E1425" s="358" t="s">
        <v>2320</v>
      </c>
      <c r="F1425" s="358" t="s">
        <v>2318</v>
      </c>
      <c r="G1425" s="358" t="s">
        <v>2321</v>
      </c>
    </row>
    <row r="1426" spans="1:7" ht="13.8" x14ac:dyDescent="0.3">
      <c r="A1426" s="358" t="s">
        <v>2181</v>
      </c>
      <c r="B1426" s="358" t="s">
        <v>2555</v>
      </c>
      <c r="C1426" s="358" t="s">
        <v>2572</v>
      </c>
      <c r="D1426" s="358" t="s">
        <v>2574</v>
      </c>
      <c r="E1426" s="358" t="s">
        <v>2390</v>
      </c>
      <c r="F1426" s="358" t="s">
        <v>2323</v>
      </c>
      <c r="G1426" s="358" t="s">
        <v>2335</v>
      </c>
    </row>
    <row r="1427" spans="1:7" ht="13.8" x14ac:dyDescent="0.3">
      <c r="A1427" s="358" t="s">
        <v>2174</v>
      </c>
      <c r="B1427" s="358" t="s">
        <v>2555</v>
      </c>
      <c r="C1427" s="358" t="s">
        <v>2572</v>
      </c>
      <c r="D1427" s="358" t="s">
        <v>2574</v>
      </c>
      <c r="E1427" s="358" t="s">
        <v>2437</v>
      </c>
      <c r="F1427" s="358" t="s">
        <v>2315</v>
      </c>
      <c r="G1427" s="358" t="s">
        <v>2514</v>
      </c>
    </row>
    <row r="1428" spans="1:7" ht="13.8" x14ac:dyDescent="0.3">
      <c r="A1428" s="358" t="s">
        <v>2175</v>
      </c>
      <c r="B1428" s="358" t="s">
        <v>2555</v>
      </c>
      <c r="C1428" s="358" t="s">
        <v>2572</v>
      </c>
      <c r="D1428" s="358" t="s">
        <v>2574</v>
      </c>
      <c r="E1428" s="358" t="s">
        <v>2515</v>
      </c>
      <c r="F1428" s="358" t="s">
        <v>2315</v>
      </c>
      <c r="G1428" s="358" t="s">
        <v>2516</v>
      </c>
    </row>
    <row r="1429" spans="1:7" ht="13.8" x14ac:dyDescent="0.3">
      <c r="A1429" s="358" t="s">
        <v>2176</v>
      </c>
      <c r="B1429" s="358" t="s">
        <v>2555</v>
      </c>
      <c r="C1429" s="358" t="s">
        <v>2572</v>
      </c>
      <c r="D1429" s="358" t="s">
        <v>2574</v>
      </c>
      <c r="E1429" s="358" t="s">
        <v>667</v>
      </c>
      <c r="F1429" s="358" t="s">
        <v>2329</v>
      </c>
      <c r="G1429" s="358" t="s">
        <v>2360</v>
      </c>
    </row>
    <row r="1430" spans="1:7" ht="13.8" x14ac:dyDescent="0.3">
      <c r="A1430" s="358" t="s">
        <v>2177</v>
      </c>
      <c r="B1430" s="358" t="s">
        <v>2555</v>
      </c>
      <c r="C1430" s="358" t="s">
        <v>2572</v>
      </c>
      <c r="D1430" s="358" t="s">
        <v>2574</v>
      </c>
      <c r="E1430" s="358" t="s">
        <v>2355</v>
      </c>
      <c r="F1430" s="358" t="s">
        <v>2356</v>
      </c>
      <c r="G1430" s="358" t="s">
        <v>2357</v>
      </c>
    </row>
    <row r="1431" spans="1:7" ht="13.8" x14ac:dyDescent="0.3">
      <c r="A1431" s="358" t="s">
        <v>585</v>
      </c>
      <c r="B1431" s="358" t="s">
        <v>2555</v>
      </c>
      <c r="C1431" s="358" t="s">
        <v>2572</v>
      </c>
      <c r="D1431" s="358" t="s">
        <v>2575</v>
      </c>
      <c r="E1431" s="358"/>
      <c r="F1431" s="358"/>
      <c r="G1431" s="358"/>
    </row>
    <row r="1432" spans="1:7" ht="13.8" x14ac:dyDescent="0.3">
      <c r="A1432" s="358" t="s">
        <v>586</v>
      </c>
      <c r="B1432" s="358" t="s">
        <v>2555</v>
      </c>
      <c r="C1432" s="358" t="s">
        <v>2572</v>
      </c>
      <c r="D1432" s="358" t="s">
        <v>2576</v>
      </c>
      <c r="E1432" s="358"/>
      <c r="F1432" s="358"/>
      <c r="G1432" s="358"/>
    </row>
    <row r="1433" spans="1:7" ht="13.8" x14ac:dyDescent="0.3">
      <c r="A1433" s="358" t="s">
        <v>2182</v>
      </c>
      <c r="B1433" s="358" t="s">
        <v>2555</v>
      </c>
      <c r="C1433" s="358" t="s">
        <v>2572</v>
      </c>
      <c r="D1433" s="358" t="s">
        <v>2576</v>
      </c>
      <c r="E1433" s="358" t="s">
        <v>661</v>
      </c>
      <c r="F1433" s="358" t="s">
        <v>2312</v>
      </c>
      <c r="G1433" s="358" t="s">
        <v>2325</v>
      </c>
    </row>
    <row r="1434" spans="1:7" ht="13.8" x14ac:dyDescent="0.3">
      <c r="A1434" s="358" t="s">
        <v>2183</v>
      </c>
      <c r="B1434" s="358" t="s">
        <v>2555</v>
      </c>
      <c r="C1434" s="358" t="s">
        <v>2572</v>
      </c>
      <c r="D1434" s="358" t="s">
        <v>2576</v>
      </c>
      <c r="E1434" s="358" t="s">
        <v>2326</v>
      </c>
      <c r="F1434" s="358" t="s">
        <v>2312</v>
      </c>
      <c r="G1434" s="358" t="s">
        <v>2397</v>
      </c>
    </row>
    <row r="1435" spans="1:7" ht="13.8" x14ac:dyDescent="0.3">
      <c r="A1435" s="358" t="s">
        <v>2184</v>
      </c>
      <c r="B1435" s="358" t="s">
        <v>2555</v>
      </c>
      <c r="C1435" s="358" t="s">
        <v>2572</v>
      </c>
      <c r="D1435" s="358" t="s">
        <v>2576</v>
      </c>
      <c r="E1435" s="358" t="s">
        <v>2320</v>
      </c>
      <c r="F1435" s="358" t="s">
        <v>2318</v>
      </c>
      <c r="G1435" s="358" t="s">
        <v>2321</v>
      </c>
    </row>
    <row r="1436" spans="1:7" ht="13.8" x14ac:dyDescent="0.3">
      <c r="A1436" s="358" t="s">
        <v>2185</v>
      </c>
      <c r="B1436" s="358" t="s">
        <v>2555</v>
      </c>
      <c r="C1436" s="358" t="s">
        <v>2572</v>
      </c>
      <c r="D1436" s="358" t="s">
        <v>2576</v>
      </c>
      <c r="E1436" s="358" t="s">
        <v>2334</v>
      </c>
      <c r="F1436" s="358" t="s">
        <v>2323</v>
      </c>
      <c r="G1436" s="358" t="s">
        <v>2335</v>
      </c>
    </row>
    <row r="1437" spans="1:7" ht="13.8" x14ac:dyDescent="0.3">
      <c r="A1437" s="358" t="s">
        <v>2186</v>
      </c>
      <c r="B1437" s="358" t="s">
        <v>2555</v>
      </c>
      <c r="C1437" s="358" t="s">
        <v>2572</v>
      </c>
      <c r="D1437" s="358" t="s">
        <v>2576</v>
      </c>
      <c r="E1437" s="358" t="s">
        <v>2322</v>
      </c>
      <c r="F1437" s="358" t="s">
        <v>2323</v>
      </c>
      <c r="G1437" s="358" t="s">
        <v>2324</v>
      </c>
    </row>
    <row r="1438" spans="1:7" ht="13.8" x14ac:dyDescent="0.3">
      <c r="A1438" s="358" t="s">
        <v>2187</v>
      </c>
      <c r="B1438" s="358" t="s">
        <v>2555</v>
      </c>
      <c r="C1438" s="358" t="s">
        <v>2572</v>
      </c>
      <c r="D1438" s="358" t="s">
        <v>2576</v>
      </c>
      <c r="E1438" s="358" t="s">
        <v>2349</v>
      </c>
      <c r="F1438" s="358" t="s">
        <v>2338</v>
      </c>
      <c r="G1438" s="358" t="s">
        <v>2398</v>
      </c>
    </row>
    <row r="1439" spans="1:7" ht="13.8" x14ac:dyDescent="0.3">
      <c r="A1439" s="358" t="s">
        <v>2188</v>
      </c>
      <c r="B1439" s="358" t="s">
        <v>2555</v>
      </c>
      <c r="C1439" s="358" t="s">
        <v>2572</v>
      </c>
      <c r="D1439" s="358" t="s">
        <v>2576</v>
      </c>
      <c r="E1439" s="358" t="s">
        <v>672</v>
      </c>
      <c r="F1439" s="358" t="s">
        <v>2338</v>
      </c>
      <c r="G1439" s="358" t="s">
        <v>2340</v>
      </c>
    </row>
    <row r="1440" spans="1:7" ht="13.8" x14ac:dyDescent="0.3">
      <c r="A1440" s="358" t="s">
        <v>2189</v>
      </c>
      <c r="B1440" s="358" t="s">
        <v>2555</v>
      </c>
      <c r="C1440" s="358" t="s">
        <v>2572</v>
      </c>
      <c r="D1440" s="358" t="s">
        <v>2576</v>
      </c>
      <c r="E1440" s="358" t="s">
        <v>673</v>
      </c>
      <c r="F1440" s="358" t="s">
        <v>2338</v>
      </c>
      <c r="G1440" s="358" t="s">
        <v>2399</v>
      </c>
    </row>
    <row r="1441" spans="1:7" ht="13.8" x14ac:dyDescent="0.3">
      <c r="A1441" s="358" t="s">
        <v>2190</v>
      </c>
      <c r="B1441" s="358" t="s">
        <v>2555</v>
      </c>
      <c r="C1441" s="358" t="s">
        <v>2572</v>
      </c>
      <c r="D1441" s="358" t="s">
        <v>2576</v>
      </c>
      <c r="E1441" s="358" t="s">
        <v>2336</v>
      </c>
      <c r="F1441" s="358" t="s">
        <v>2309</v>
      </c>
      <c r="G1441" s="358" t="s">
        <v>2400</v>
      </c>
    </row>
    <row r="1442" spans="1:7" ht="13.8" x14ac:dyDescent="0.3">
      <c r="A1442" s="358" t="s">
        <v>2191</v>
      </c>
      <c r="B1442" s="358" t="s">
        <v>2555</v>
      </c>
      <c r="C1442" s="358" t="s">
        <v>2572</v>
      </c>
      <c r="D1442" s="358" t="s">
        <v>2576</v>
      </c>
      <c r="E1442" s="358" t="s">
        <v>2317</v>
      </c>
      <c r="F1442" s="358" t="s">
        <v>2318</v>
      </c>
      <c r="G1442" s="358" t="s">
        <v>2319</v>
      </c>
    </row>
    <row r="1443" spans="1:7" ht="13.8" x14ac:dyDescent="0.3">
      <c r="A1443" s="358" t="s">
        <v>587</v>
      </c>
      <c r="B1443" s="358" t="s">
        <v>2555</v>
      </c>
      <c r="C1443" s="358" t="s">
        <v>2569</v>
      </c>
      <c r="D1443" s="358" t="s">
        <v>2571</v>
      </c>
      <c r="E1443" s="358"/>
      <c r="F1443" s="358"/>
      <c r="G1443" s="358"/>
    </row>
    <row r="1444" spans="1:7" ht="13.8" x14ac:dyDescent="0.3">
      <c r="A1444" s="358" t="s">
        <v>588</v>
      </c>
      <c r="B1444" s="358" t="s">
        <v>2555</v>
      </c>
      <c r="C1444" s="358" t="s">
        <v>2569</v>
      </c>
      <c r="D1444" s="358" t="s">
        <v>2570</v>
      </c>
      <c r="E1444" s="358"/>
      <c r="F1444" s="358"/>
      <c r="G1444" s="358"/>
    </row>
    <row r="1445" spans="1:7" ht="13.8" x14ac:dyDescent="0.3">
      <c r="A1445" s="358" t="s">
        <v>3091</v>
      </c>
      <c r="B1445" s="358" t="s">
        <v>2555</v>
      </c>
      <c r="C1445" s="358" t="s">
        <v>2569</v>
      </c>
      <c r="D1445" s="358" t="s">
        <v>2570</v>
      </c>
      <c r="E1445" s="358" t="s">
        <v>2404</v>
      </c>
      <c r="F1445" s="358" t="s">
        <v>2405</v>
      </c>
      <c r="G1445" s="358" t="s">
        <v>2406</v>
      </c>
    </row>
    <row r="1446" spans="1:7" ht="13.8" x14ac:dyDescent="0.3">
      <c r="A1446" s="358" t="s">
        <v>2168</v>
      </c>
      <c r="B1446" s="358" t="s">
        <v>2555</v>
      </c>
      <c r="C1446" s="358" t="s">
        <v>2569</v>
      </c>
      <c r="D1446" s="358" t="s">
        <v>2570</v>
      </c>
      <c r="E1446" s="358" t="s">
        <v>661</v>
      </c>
      <c r="F1446" s="358" t="s">
        <v>2312</v>
      </c>
      <c r="G1446" s="358" t="s">
        <v>2385</v>
      </c>
    </row>
    <row r="1447" spans="1:7" ht="13.8" x14ac:dyDescent="0.3">
      <c r="A1447" s="358" t="s">
        <v>2169</v>
      </c>
      <c r="B1447" s="358" t="s">
        <v>2555</v>
      </c>
      <c r="C1447" s="358" t="s">
        <v>2569</v>
      </c>
      <c r="D1447" s="358" t="s">
        <v>2570</v>
      </c>
      <c r="E1447" s="358" t="s">
        <v>2308</v>
      </c>
      <c r="F1447" s="358" t="s">
        <v>2386</v>
      </c>
      <c r="G1447" s="358" t="s">
        <v>2387</v>
      </c>
    </row>
    <row r="1448" spans="1:7" ht="13.8" x14ac:dyDescent="0.3">
      <c r="A1448" s="358" t="s">
        <v>2171</v>
      </c>
      <c r="B1448" s="358" t="s">
        <v>2555</v>
      </c>
      <c r="C1448" s="358" t="s">
        <v>2569</v>
      </c>
      <c r="D1448" s="358" t="s">
        <v>2570</v>
      </c>
      <c r="E1448" s="358" t="s">
        <v>2390</v>
      </c>
      <c r="F1448" s="358" t="s">
        <v>2323</v>
      </c>
      <c r="G1448" s="358" t="s">
        <v>2391</v>
      </c>
    </row>
    <row r="1449" spans="1:7" ht="13.8" x14ac:dyDescent="0.3">
      <c r="A1449" s="358" t="s">
        <v>2170</v>
      </c>
      <c r="B1449" s="358" t="s">
        <v>2555</v>
      </c>
      <c r="C1449" s="358" t="s">
        <v>2569</v>
      </c>
      <c r="D1449" s="358" t="s">
        <v>2570</v>
      </c>
      <c r="E1449" s="358" t="s">
        <v>2388</v>
      </c>
      <c r="F1449" s="358" t="s">
        <v>2323</v>
      </c>
      <c r="G1449" s="358" t="s">
        <v>2389</v>
      </c>
    </row>
    <row r="1450" spans="1:7" ht="13.8" x14ac:dyDescent="0.3">
      <c r="A1450" s="358" t="s">
        <v>2172</v>
      </c>
      <c r="B1450" s="358" t="s">
        <v>2555</v>
      </c>
      <c r="C1450" s="358" t="s">
        <v>2569</v>
      </c>
      <c r="D1450" s="358" t="s">
        <v>2570</v>
      </c>
      <c r="E1450" s="358" t="s">
        <v>2322</v>
      </c>
      <c r="F1450" s="358" t="s">
        <v>2323</v>
      </c>
      <c r="G1450" s="358" t="s">
        <v>2380</v>
      </c>
    </row>
    <row r="1451" spans="1:7" ht="13.8" x14ac:dyDescent="0.3">
      <c r="A1451" s="358" t="s">
        <v>2173</v>
      </c>
      <c r="B1451" s="358" t="s">
        <v>2555</v>
      </c>
      <c r="C1451" s="358" t="s">
        <v>2569</v>
      </c>
      <c r="D1451" s="358" t="s">
        <v>2570</v>
      </c>
      <c r="E1451" s="358" t="s">
        <v>2326</v>
      </c>
      <c r="F1451" s="358" t="s">
        <v>2327</v>
      </c>
      <c r="G1451" s="358" t="s">
        <v>2328</v>
      </c>
    </row>
    <row r="1452" spans="1:7" ht="13.8" x14ac:dyDescent="0.3">
      <c r="A1452" s="358" t="s">
        <v>2157</v>
      </c>
      <c r="B1452" s="358" t="s">
        <v>2555</v>
      </c>
      <c r="C1452" s="358" t="s">
        <v>2556</v>
      </c>
      <c r="D1452" s="358" t="s">
        <v>2561</v>
      </c>
      <c r="E1452" s="358"/>
      <c r="F1452" s="358"/>
      <c r="G1452" s="358"/>
    </row>
    <row r="1453" spans="1:7" ht="13.8" x14ac:dyDescent="0.3">
      <c r="A1453" s="358" t="s">
        <v>3092</v>
      </c>
      <c r="B1453" s="358" t="s">
        <v>2555</v>
      </c>
      <c r="C1453" s="358" t="s">
        <v>2556</v>
      </c>
      <c r="D1453" s="358" t="s">
        <v>2561</v>
      </c>
      <c r="E1453" s="358" t="s">
        <v>2562</v>
      </c>
      <c r="F1453" s="358" t="s">
        <v>2563</v>
      </c>
      <c r="G1453" s="358" t="s">
        <v>2564</v>
      </c>
    </row>
    <row r="1454" spans="1:7" ht="13.8" x14ac:dyDescent="0.3">
      <c r="A1454" s="358" t="s">
        <v>590</v>
      </c>
      <c r="B1454" s="358" t="s">
        <v>2555</v>
      </c>
      <c r="C1454" s="358" t="s">
        <v>2556</v>
      </c>
      <c r="D1454" s="358" t="s">
        <v>2557</v>
      </c>
      <c r="E1454" s="358"/>
      <c r="F1454" s="358"/>
      <c r="G1454" s="358"/>
    </row>
    <row r="1455" spans="1:7" ht="13.8" x14ac:dyDescent="0.3">
      <c r="A1455" s="358" t="s">
        <v>2153</v>
      </c>
      <c r="B1455" s="358" t="s">
        <v>2555</v>
      </c>
      <c r="C1455" s="358" t="s">
        <v>2556</v>
      </c>
      <c r="D1455" s="358" t="s">
        <v>2557</v>
      </c>
      <c r="E1455" s="358" t="s">
        <v>2550</v>
      </c>
      <c r="F1455" s="358" t="s">
        <v>2551</v>
      </c>
      <c r="G1455" s="358" t="s">
        <v>2552</v>
      </c>
    </row>
    <row r="1456" spans="1:7" ht="13.8" x14ac:dyDescent="0.3">
      <c r="A1456" s="358" t="s">
        <v>2154</v>
      </c>
      <c r="B1456" s="358" t="s">
        <v>2555</v>
      </c>
      <c r="C1456" s="358" t="s">
        <v>2556</v>
      </c>
      <c r="D1456" s="358" t="s">
        <v>2557</v>
      </c>
      <c r="E1456" s="358" t="s">
        <v>2540</v>
      </c>
      <c r="F1456" s="358" t="s">
        <v>2531</v>
      </c>
      <c r="G1456" s="358" t="s">
        <v>2541</v>
      </c>
    </row>
    <row r="1457" spans="1:7" ht="13.8" x14ac:dyDescent="0.3">
      <c r="A1457" s="358" t="s">
        <v>2155</v>
      </c>
      <c r="B1457" s="358" t="s">
        <v>2555</v>
      </c>
      <c r="C1457" s="358" t="s">
        <v>2556</v>
      </c>
      <c r="D1457" s="358" t="s">
        <v>2557</v>
      </c>
      <c r="E1457" s="358" t="s">
        <v>2540</v>
      </c>
      <c r="F1457" s="358" t="s">
        <v>2531</v>
      </c>
      <c r="G1457" s="358" t="s">
        <v>2541</v>
      </c>
    </row>
    <row r="1458" spans="1:7" ht="13.8" x14ac:dyDescent="0.3">
      <c r="A1458" s="358" t="s">
        <v>2156</v>
      </c>
      <c r="B1458" s="358" t="s">
        <v>2555</v>
      </c>
      <c r="C1458" s="358" t="s">
        <v>2556</v>
      </c>
      <c r="D1458" s="358" t="s">
        <v>2557</v>
      </c>
      <c r="E1458" s="358" t="s">
        <v>2558</v>
      </c>
      <c r="F1458" s="358" t="s">
        <v>2559</v>
      </c>
      <c r="G1458" s="358" t="s">
        <v>2560</v>
      </c>
    </row>
    <row r="1459" spans="1:7" ht="13.8" x14ac:dyDescent="0.3">
      <c r="A1459" s="358" t="s">
        <v>596</v>
      </c>
      <c r="B1459" s="358" t="s">
        <v>2555</v>
      </c>
      <c r="C1459" s="358" t="s">
        <v>2583</v>
      </c>
      <c r="D1459" s="358" t="s">
        <v>2584</v>
      </c>
      <c r="E1459" s="358"/>
      <c r="F1459" s="358"/>
      <c r="G1459" s="358"/>
    </row>
    <row r="1460" spans="1:7" ht="13.8" x14ac:dyDescent="0.3">
      <c r="A1460" s="358" t="s">
        <v>2200</v>
      </c>
      <c r="B1460" s="358" t="s">
        <v>2555</v>
      </c>
      <c r="C1460" s="358" t="s">
        <v>2583</v>
      </c>
      <c r="D1460" s="358" t="s">
        <v>2584</v>
      </c>
      <c r="E1460" s="358" t="s">
        <v>667</v>
      </c>
      <c r="F1460" s="358" t="s">
        <v>2329</v>
      </c>
      <c r="G1460" s="358" t="s">
        <v>2360</v>
      </c>
    </row>
    <row r="1461" spans="1:7" ht="13.8" x14ac:dyDescent="0.3">
      <c r="A1461" s="358" t="s">
        <v>2201</v>
      </c>
      <c r="B1461" s="358" t="s">
        <v>2555</v>
      </c>
      <c r="C1461" s="358" t="s">
        <v>2583</v>
      </c>
      <c r="D1461" s="358" t="s">
        <v>2584</v>
      </c>
      <c r="E1461" s="358" t="s">
        <v>700</v>
      </c>
      <c r="F1461" s="358" t="s">
        <v>2553</v>
      </c>
      <c r="G1461" s="358" t="s">
        <v>2554</v>
      </c>
    </row>
    <row r="1462" spans="1:7" ht="13.8" x14ac:dyDescent="0.3">
      <c r="A1462" s="358" t="s">
        <v>2203</v>
      </c>
      <c r="B1462" s="358" t="s">
        <v>2555</v>
      </c>
      <c r="C1462" s="358" t="s">
        <v>2583</v>
      </c>
      <c r="D1462" s="358" t="s">
        <v>2584</v>
      </c>
      <c r="E1462" s="358" t="s">
        <v>2588</v>
      </c>
      <c r="F1462" s="358" t="s">
        <v>2586</v>
      </c>
      <c r="G1462" s="358" t="s">
        <v>2589</v>
      </c>
    </row>
    <row r="1463" spans="1:7" ht="13.8" x14ac:dyDescent="0.3">
      <c r="A1463" s="358" t="s">
        <v>2202</v>
      </c>
      <c r="B1463" s="358" t="s">
        <v>2555</v>
      </c>
      <c r="C1463" s="358" t="s">
        <v>2583</v>
      </c>
      <c r="D1463" s="358" t="s">
        <v>2584</v>
      </c>
      <c r="E1463" s="358" t="s">
        <v>2585</v>
      </c>
      <c r="F1463" s="358" t="s">
        <v>2586</v>
      </c>
      <c r="G1463" s="358" t="s">
        <v>2587</v>
      </c>
    </row>
    <row r="1464" spans="1:7" ht="13.8" x14ac:dyDescent="0.3">
      <c r="A1464" s="358" t="s">
        <v>2204</v>
      </c>
      <c r="B1464" s="358" t="s">
        <v>2555</v>
      </c>
      <c r="C1464" s="358" t="s">
        <v>2583</v>
      </c>
      <c r="D1464" s="358" t="s">
        <v>2584</v>
      </c>
      <c r="E1464" s="358" t="s">
        <v>2590</v>
      </c>
      <c r="F1464" s="358" t="s">
        <v>2591</v>
      </c>
      <c r="G1464" s="358" t="s">
        <v>2592</v>
      </c>
    </row>
    <row r="1465" spans="1:7" ht="13.8" x14ac:dyDescent="0.3">
      <c r="A1465" s="358" t="s">
        <v>2205</v>
      </c>
      <c r="B1465" s="358" t="s">
        <v>2555</v>
      </c>
      <c r="C1465" s="358" t="s">
        <v>2583</v>
      </c>
      <c r="D1465" s="358" t="s">
        <v>2584</v>
      </c>
      <c r="E1465" s="358" t="s">
        <v>2593</v>
      </c>
      <c r="F1465" s="358" t="s">
        <v>2594</v>
      </c>
      <c r="G1465" s="358" t="s">
        <v>2595</v>
      </c>
    </row>
    <row r="1466" spans="1:7" ht="13.8" x14ac:dyDescent="0.3">
      <c r="A1466" s="358" t="s">
        <v>598</v>
      </c>
      <c r="B1466" s="358" t="s">
        <v>2555</v>
      </c>
      <c r="C1466" s="358" t="s">
        <v>2596</v>
      </c>
      <c r="D1466" s="358" t="s">
        <v>2597</v>
      </c>
      <c r="E1466" s="358"/>
      <c r="F1466" s="358"/>
      <c r="G1466" s="358"/>
    </row>
    <row r="1467" spans="1:7" ht="13.8" x14ac:dyDescent="0.3">
      <c r="A1467" s="358" t="s">
        <v>2206</v>
      </c>
      <c r="B1467" s="358" t="s">
        <v>2555</v>
      </c>
      <c r="C1467" s="358" t="s">
        <v>2596</v>
      </c>
      <c r="D1467" s="358" t="s">
        <v>2597</v>
      </c>
      <c r="E1467" s="358" t="s">
        <v>2540</v>
      </c>
      <c r="F1467" s="358" t="s">
        <v>2531</v>
      </c>
      <c r="G1467" s="358" t="s">
        <v>2541</v>
      </c>
    </row>
    <row r="1468" spans="1:7" ht="13.8" x14ac:dyDescent="0.3">
      <c r="A1468" s="358" t="s">
        <v>2207</v>
      </c>
      <c r="B1468" s="358" t="s">
        <v>2555</v>
      </c>
      <c r="C1468" s="358" t="s">
        <v>2596</v>
      </c>
      <c r="D1468" s="358" t="s">
        <v>2597</v>
      </c>
      <c r="E1468" s="358" t="s">
        <v>2579</v>
      </c>
      <c r="F1468" s="358" t="s">
        <v>2580</v>
      </c>
      <c r="G1468" s="358" t="s">
        <v>2581</v>
      </c>
    </row>
    <row r="1469" spans="1:7" ht="13.8" x14ac:dyDescent="0.3">
      <c r="A1469" s="358" t="s">
        <v>2208</v>
      </c>
      <c r="B1469" s="358" t="s">
        <v>2555</v>
      </c>
      <c r="C1469" s="358" t="s">
        <v>2596</v>
      </c>
      <c r="D1469" s="358" t="s">
        <v>2597</v>
      </c>
      <c r="E1469" s="358" t="s">
        <v>2308</v>
      </c>
      <c r="F1469" s="358" t="s">
        <v>2535</v>
      </c>
      <c r="G1469" s="358" t="s">
        <v>2536</v>
      </c>
    </row>
    <row r="1470" spans="1:7" ht="13.8" x14ac:dyDescent="0.3">
      <c r="A1470" s="358" t="s">
        <v>594</v>
      </c>
      <c r="B1470" s="358" t="s">
        <v>2555</v>
      </c>
      <c r="C1470" s="358" t="s">
        <v>593</v>
      </c>
      <c r="D1470" s="358" t="s">
        <v>2582</v>
      </c>
      <c r="E1470" s="358"/>
      <c r="F1470" s="358"/>
      <c r="G1470" s="358"/>
    </row>
    <row r="1471" spans="1:7" ht="13.8" x14ac:dyDescent="0.3">
      <c r="A1471" s="358" t="s">
        <v>2195</v>
      </c>
      <c r="B1471" s="358" t="s">
        <v>2555</v>
      </c>
      <c r="C1471" s="358" t="s">
        <v>593</v>
      </c>
      <c r="D1471" s="358" t="s">
        <v>2582</v>
      </c>
      <c r="E1471" s="358" t="s">
        <v>2540</v>
      </c>
      <c r="F1471" s="358" t="s">
        <v>2531</v>
      </c>
      <c r="G1471" s="358" t="s">
        <v>2541</v>
      </c>
    </row>
    <row r="1472" spans="1:7" ht="13.8" x14ac:dyDescent="0.3">
      <c r="A1472" s="358" t="s">
        <v>2196</v>
      </c>
      <c r="B1472" s="358" t="s">
        <v>2555</v>
      </c>
      <c r="C1472" s="358" t="s">
        <v>593</v>
      </c>
      <c r="D1472" s="358" t="s">
        <v>2582</v>
      </c>
      <c r="E1472" s="358" t="s">
        <v>2579</v>
      </c>
      <c r="F1472" s="358" t="s">
        <v>2580</v>
      </c>
      <c r="G1472" s="358" t="s">
        <v>2581</v>
      </c>
    </row>
    <row r="1473" spans="1:7" ht="13.8" x14ac:dyDescent="0.3">
      <c r="A1473" s="358" t="s">
        <v>2197</v>
      </c>
      <c r="B1473" s="358" t="s">
        <v>2555</v>
      </c>
      <c r="C1473" s="358" t="s">
        <v>593</v>
      </c>
      <c r="D1473" s="358" t="s">
        <v>2582</v>
      </c>
      <c r="E1473" s="358" t="s">
        <v>2540</v>
      </c>
      <c r="F1473" s="358" t="s">
        <v>2531</v>
      </c>
      <c r="G1473" s="358" t="s">
        <v>2541</v>
      </c>
    </row>
    <row r="1474" spans="1:7" ht="13.8" x14ac:dyDescent="0.3">
      <c r="A1474" s="358" t="s">
        <v>2199</v>
      </c>
      <c r="B1474" s="358" t="s">
        <v>2555</v>
      </c>
      <c r="C1474" s="358" t="s">
        <v>593</v>
      </c>
      <c r="D1474" s="358" t="s">
        <v>2582</v>
      </c>
      <c r="E1474" s="358" t="s">
        <v>2530</v>
      </c>
      <c r="F1474" s="358" t="s">
        <v>2531</v>
      </c>
      <c r="G1474" s="358" t="s">
        <v>2532</v>
      </c>
    </row>
    <row r="1475" spans="1:7" ht="13.8" x14ac:dyDescent="0.3">
      <c r="A1475" s="358" t="s">
        <v>2198</v>
      </c>
      <c r="B1475" s="358" t="s">
        <v>2555</v>
      </c>
      <c r="C1475" s="358" t="s">
        <v>593</v>
      </c>
      <c r="D1475" s="358" t="s">
        <v>2582</v>
      </c>
      <c r="E1475" s="358" t="s">
        <v>2527</v>
      </c>
      <c r="F1475" s="358" t="s">
        <v>2528</v>
      </c>
      <c r="G1475" s="358" t="s">
        <v>2529</v>
      </c>
    </row>
    <row r="1476" spans="1:7" ht="13.8" x14ac:dyDescent="0.3">
      <c r="A1476" s="358" t="s">
        <v>592</v>
      </c>
      <c r="B1476" s="358" t="s">
        <v>2555</v>
      </c>
      <c r="C1476" s="358" t="s">
        <v>591</v>
      </c>
      <c r="D1476" s="358" t="s">
        <v>2578</v>
      </c>
      <c r="E1476" s="358"/>
      <c r="F1476" s="358"/>
      <c r="G1476" s="358"/>
    </row>
    <row r="1477" spans="1:7" ht="13.8" x14ac:dyDescent="0.3">
      <c r="A1477" s="358" t="s">
        <v>2192</v>
      </c>
      <c r="B1477" s="358" t="s">
        <v>2555</v>
      </c>
      <c r="C1477" s="358" t="s">
        <v>591</v>
      </c>
      <c r="D1477" s="358" t="s">
        <v>2578</v>
      </c>
      <c r="E1477" s="358" t="s">
        <v>2579</v>
      </c>
      <c r="F1477" s="358" t="s">
        <v>2580</v>
      </c>
      <c r="G1477" s="358" t="s">
        <v>2581</v>
      </c>
    </row>
    <row r="1478" spans="1:7" ht="13.8" x14ac:dyDescent="0.3">
      <c r="A1478" s="358" t="s">
        <v>2194</v>
      </c>
      <c r="B1478" s="358" t="s">
        <v>2555</v>
      </c>
      <c r="C1478" s="358" t="s">
        <v>591</v>
      </c>
      <c r="D1478" s="358" t="s">
        <v>2578</v>
      </c>
      <c r="E1478" s="358" t="s">
        <v>2530</v>
      </c>
      <c r="F1478" s="358" t="s">
        <v>2531</v>
      </c>
      <c r="G1478" s="358" t="s">
        <v>2532</v>
      </c>
    </row>
    <row r="1479" spans="1:7" ht="13.8" x14ac:dyDescent="0.3">
      <c r="A1479" s="358" t="s">
        <v>2193</v>
      </c>
      <c r="B1479" s="358" t="s">
        <v>2555</v>
      </c>
      <c r="C1479" s="358" t="s">
        <v>591</v>
      </c>
      <c r="D1479" s="358" t="s">
        <v>2578</v>
      </c>
      <c r="E1479" s="358" t="s">
        <v>2527</v>
      </c>
      <c r="F1479" s="358" t="s">
        <v>2528</v>
      </c>
      <c r="G1479" s="358" t="s">
        <v>2529</v>
      </c>
    </row>
    <row r="1480" spans="1:7" ht="13.8" x14ac:dyDescent="0.3">
      <c r="A1480" s="358" t="s">
        <v>3093</v>
      </c>
      <c r="B1480" s="358" t="s">
        <v>2598</v>
      </c>
      <c r="C1480" s="358" t="s">
        <v>600</v>
      </c>
      <c r="D1480" s="358"/>
      <c r="E1480" s="358"/>
      <c r="F1480" s="358"/>
      <c r="G1480" s="358"/>
    </row>
    <row r="1481" spans="1:7" ht="13.8" x14ac:dyDescent="0.3">
      <c r="A1481" s="358" t="s">
        <v>3094</v>
      </c>
      <c r="B1481" s="358" t="s">
        <v>2598</v>
      </c>
      <c r="C1481" s="358" t="s">
        <v>600</v>
      </c>
      <c r="D1481" s="358" t="s">
        <v>2599</v>
      </c>
      <c r="E1481" s="358"/>
      <c r="F1481" s="358"/>
      <c r="G1481" s="358"/>
    </row>
    <row r="1482" spans="1:7" ht="13.8" x14ac:dyDescent="0.3">
      <c r="A1482" s="358" t="s">
        <v>2264</v>
      </c>
      <c r="B1482" s="358" t="s">
        <v>2505</v>
      </c>
      <c r="C1482" s="358" t="s">
        <v>974</v>
      </c>
      <c r="D1482" s="358" t="s">
        <v>2489</v>
      </c>
      <c r="E1482" s="358"/>
      <c r="F1482" s="358"/>
      <c r="G1482" s="358"/>
    </row>
    <row r="1483" spans="1:7" ht="13.8" x14ac:dyDescent="0.3">
      <c r="A1483" s="358" t="s">
        <v>2265</v>
      </c>
      <c r="B1483" s="358" t="s">
        <v>2505</v>
      </c>
      <c r="C1483" s="358" t="s">
        <v>974</v>
      </c>
      <c r="D1483" s="358" t="s">
        <v>2489</v>
      </c>
      <c r="E1483" s="358" t="s">
        <v>2404</v>
      </c>
      <c r="F1483" s="358" t="s">
        <v>2405</v>
      </c>
      <c r="G1483" s="358" t="s">
        <v>2406</v>
      </c>
    </row>
    <row r="1484" spans="1:7" ht="13.8" x14ac:dyDescent="0.3">
      <c r="A1484" s="358" t="s">
        <v>2266</v>
      </c>
      <c r="B1484" s="358" t="s">
        <v>2505</v>
      </c>
      <c r="C1484" s="358" t="s">
        <v>974</v>
      </c>
      <c r="D1484" s="358" t="s">
        <v>2489</v>
      </c>
      <c r="E1484" s="358" t="s">
        <v>2390</v>
      </c>
      <c r="F1484" s="358" t="s">
        <v>2323</v>
      </c>
      <c r="G1484" s="358" t="s">
        <v>2482</v>
      </c>
    </row>
    <row r="1485" spans="1:7" ht="13.8" x14ac:dyDescent="0.3">
      <c r="A1485" s="358" t="s">
        <v>2267</v>
      </c>
      <c r="B1485" s="358" t="s">
        <v>2505</v>
      </c>
      <c r="C1485" s="358" t="s">
        <v>974</v>
      </c>
      <c r="D1485" s="358" t="s">
        <v>2489</v>
      </c>
      <c r="E1485" s="358" t="s">
        <v>2326</v>
      </c>
      <c r="F1485" s="358" t="s">
        <v>2327</v>
      </c>
      <c r="G1485" s="358" t="s">
        <v>2328</v>
      </c>
    </row>
    <row r="1486" spans="1:7" ht="13.8" x14ac:dyDescent="0.3">
      <c r="A1486" s="358" t="s">
        <v>2268</v>
      </c>
      <c r="B1486" s="358" t="s">
        <v>2505</v>
      </c>
      <c r="C1486" s="358" t="s">
        <v>974</v>
      </c>
      <c r="D1486" s="358" t="s">
        <v>2489</v>
      </c>
      <c r="E1486" s="358" t="s">
        <v>661</v>
      </c>
      <c r="F1486" s="358" t="s">
        <v>2312</v>
      </c>
      <c r="G1486" s="358" t="s">
        <v>2411</v>
      </c>
    </row>
    <row r="1487" spans="1:7" ht="13.8" x14ac:dyDescent="0.3">
      <c r="A1487" s="358" t="s">
        <v>2269</v>
      </c>
      <c r="B1487" s="358" t="s">
        <v>2505</v>
      </c>
      <c r="C1487" s="358" t="s">
        <v>974</v>
      </c>
      <c r="D1487" s="358" t="s">
        <v>2609</v>
      </c>
      <c r="E1487" s="358"/>
      <c r="F1487" s="358"/>
      <c r="G1487" s="358"/>
    </row>
    <row r="1488" spans="1:7" ht="13.8" x14ac:dyDescent="0.3">
      <c r="A1488" s="358" t="s">
        <v>2270</v>
      </c>
      <c r="B1488" s="358" t="s">
        <v>2505</v>
      </c>
      <c r="C1488" s="358" t="s">
        <v>974</v>
      </c>
      <c r="D1488" s="358" t="s">
        <v>2609</v>
      </c>
      <c r="E1488" s="358" t="s">
        <v>2404</v>
      </c>
      <c r="F1488" s="358" t="s">
        <v>2405</v>
      </c>
      <c r="G1488" s="358" t="s">
        <v>2406</v>
      </c>
    </row>
    <row r="1489" spans="1:7" ht="13.8" x14ac:dyDescent="0.3">
      <c r="A1489" s="358" t="s">
        <v>2271</v>
      </c>
      <c r="B1489" s="358" t="s">
        <v>2505</v>
      </c>
      <c r="C1489" s="358" t="s">
        <v>974</v>
      </c>
      <c r="D1489" s="358" t="s">
        <v>2609</v>
      </c>
      <c r="E1489" s="358" t="s">
        <v>2390</v>
      </c>
      <c r="F1489" s="358" t="s">
        <v>2323</v>
      </c>
      <c r="G1489" s="358" t="s">
        <v>2482</v>
      </c>
    </row>
    <row r="1490" spans="1:7" ht="13.8" x14ac:dyDescent="0.3">
      <c r="A1490" s="358" t="s">
        <v>2272</v>
      </c>
      <c r="B1490" s="358" t="s">
        <v>2505</v>
      </c>
      <c r="C1490" s="358" t="s">
        <v>974</v>
      </c>
      <c r="D1490" s="358" t="s">
        <v>2609</v>
      </c>
      <c r="E1490" s="358" t="s">
        <v>2326</v>
      </c>
      <c r="F1490" s="358" t="s">
        <v>2327</v>
      </c>
      <c r="G1490" s="358" t="s">
        <v>2328</v>
      </c>
    </row>
    <row r="1491" spans="1:7" ht="13.8" x14ac:dyDescent="0.3">
      <c r="A1491" s="358" t="s">
        <v>2273</v>
      </c>
      <c r="B1491" s="358" t="s">
        <v>2505</v>
      </c>
      <c r="C1491" s="358" t="s">
        <v>974</v>
      </c>
      <c r="D1491" s="358" t="s">
        <v>2609</v>
      </c>
      <c r="E1491" s="358" t="s">
        <v>661</v>
      </c>
      <c r="F1491" s="358" t="s">
        <v>2312</v>
      </c>
      <c r="G1491" s="358" t="s">
        <v>2411</v>
      </c>
    </row>
    <row r="1492" spans="1:7" ht="13.8" x14ac:dyDescent="0.3">
      <c r="A1492" s="358" t="s">
        <v>2274</v>
      </c>
      <c r="B1492" s="358" t="s">
        <v>2505</v>
      </c>
      <c r="C1492" s="358" t="s">
        <v>974</v>
      </c>
      <c r="D1492" s="358" t="s">
        <v>2610</v>
      </c>
      <c r="E1492" s="358"/>
      <c r="F1492" s="358"/>
      <c r="G1492" s="358"/>
    </row>
    <row r="1493" spans="1:7" ht="13.8" x14ac:dyDescent="0.3">
      <c r="A1493" s="358" t="s">
        <v>2275</v>
      </c>
      <c r="B1493" s="358" t="s">
        <v>2505</v>
      </c>
      <c r="C1493" s="358" t="s">
        <v>974</v>
      </c>
      <c r="D1493" s="358" t="s">
        <v>2610</v>
      </c>
      <c r="E1493" s="358" t="s">
        <v>2404</v>
      </c>
      <c r="F1493" s="358" t="s">
        <v>2405</v>
      </c>
      <c r="G1493" s="358" t="s">
        <v>2406</v>
      </c>
    </row>
    <row r="1494" spans="1:7" ht="13.8" x14ac:dyDescent="0.3">
      <c r="A1494" s="358" t="s">
        <v>2276</v>
      </c>
      <c r="B1494" s="358" t="s">
        <v>2505</v>
      </c>
      <c r="C1494" s="358" t="s">
        <v>974</v>
      </c>
      <c r="D1494" s="358" t="s">
        <v>2610</v>
      </c>
      <c r="E1494" s="358" t="s">
        <v>2390</v>
      </c>
      <c r="F1494" s="358" t="s">
        <v>2323</v>
      </c>
      <c r="G1494" s="358" t="s">
        <v>2482</v>
      </c>
    </row>
    <row r="1495" spans="1:7" ht="13.8" x14ac:dyDescent="0.3">
      <c r="A1495" s="358" t="s">
        <v>2277</v>
      </c>
      <c r="B1495" s="358" t="s">
        <v>2505</v>
      </c>
      <c r="C1495" s="358" t="s">
        <v>974</v>
      </c>
      <c r="D1495" s="358" t="s">
        <v>2610</v>
      </c>
      <c r="E1495" s="358" t="s">
        <v>2326</v>
      </c>
      <c r="F1495" s="358" t="s">
        <v>2327</v>
      </c>
      <c r="G1495" s="358" t="s">
        <v>2328</v>
      </c>
    </row>
    <row r="1496" spans="1:7" ht="13.8" x14ac:dyDescent="0.3">
      <c r="A1496" s="358" t="s">
        <v>2278</v>
      </c>
      <c r="B1496" s="358" t="s">
        <v>2505</v>
      </c>
      <c r="C1496" s="358" t="s">
        <v>974</v>
      </c>
      <c r="D1496" s="358" t="s">
        <v>2610</v>
      </c>
      <c r="E1496" s="358" t="s">
        <v>661</v>
      </c>
      <c r="F1496" s="358" t="s">
        <v>2312</v>
      </c>
      <c r="G1496" s="358" t="s">
        <v>2411</v>
      </c>
    </row>
    <row r="1497" spans="1:7" ht="13.8" x14ac:dyDescent="0.3">
      <c r="A1497" s="358" t="s">
        <v>2279</v>
      </c>
      <c r="B1497" s="358" t="s">
        <v>2505</v>
      </c>
      <c r="C1497" s="358" t="s">
        <v>974</v>
      </c>
      <c r="D1497" s="358" t="s">
        <v>2611</v>
      </c>
      <c r="E1497" s="358"/>
      <c r="F1497" s="358"/>
      <c r="G1497" s="358"/>
    </row>
    <row r="1498" spans="1:7" ht="13.8" x14ac:dyDescent="0.3">
      <c r="A1498" s="358" t="s">
        <v>2280</v>
      </c>
      <c r="B1498" s="358" t="s">
        <v>2505</v>
      </c>
      <c r="C1498" s="358" t="s">
        <v>974</v>
      </c>
      <c r="D1498" s="358" t="s">
        <v>2611</v>
      </c>
      <c r="E1498" s="358" t="s">
        <v>2404</v>
      </c>
      <c r="F1498" s="358" t="s">
        <v>2405</v>
      </c>
      <c r="G1498" s="358" t="s">
        <v>2406</v>
      </c>
    </row>
    <row r="1499" spans="1:7" ht="13.8" x14ac:dyDescent="0.3">
      <c r="A1499" s="358" t="s">
        <v>2281</v>
      </c>
      <c r="B1499" s="358" t="s">
        <v>2505</v>
      </c>
      <c r="C1499" s="358" t="s">
        <v>974</v>
      </c>
      <c r="D1499" s="358" t="s">
        <v>2611</v>
      </c>
      <c r="E1499" s="358" t="s">
        <v>2390</v>
      </c>
      <c r="F1499" s="358" t="s">
        <v>2323</v>
      </c>
      <c r="G1499" s="358" t="s">
        <v>2482</v>
      </c>
    </row>
    <row r="1500" spans="1:7" ht="13.8" x14ac:dyDescent="0.3">
      <c r="A1500" s="358" t="s">
        <v>2282</v>
      </c>
      <c r="B1500" s="358" t="s">
        <v>2505</v>
      </c>
      <c r="C1500" s="358" t="s">
        <v>974</v>
      </c>
      <c r="D1500" s="358" t="s">
        <v>2611</v>
      </c>
      <c r="E1500" s="358" t="s">
        <v>2326</v>
      </c>
      <c r="F1500" s="358" t="s">
        <v>2327</v>
      </c>
      <c r="G1500" s="358" t="s">
        <v>2328</v>
      </c>
    </row>
    <row r="1501" spans="1:7" ht="13.8" x14ac:dyDescent="0.3">
      <c r="A1501" s="358" t="s">
        <v>2283</v>
      </c>
      <c r="B1501" s="358" t="s">
        <v>2505</v>
      </c>
      <c r="C1501" s="358" t="s">
        <v>974</v>
      </c>
      <c r="D1501" s="358" t="s">
        <v>2611</v>
      </c>
      <c r="E1501" s="358" t="s">
        <v>661</v>
      </c>
      <c r="F1501" s="358" t="s">
        <v>2312</v>
      </c>
      <c r="G1501" s="358" t="s">
        <v>2411</v>
      </c>
    </row>
    <row r="1502" spans="1:7" ht="13.8" x14ac:dyDescent="0.3">
      <c r="A1502" s="358" t="s">
        <v>2284</v>
      </c>
      <c r="B1502" s="358" t="s">
        <v>2505</v>
      </c>
      <c r="C1502" s="358" t="s">
        <v>974</v>
      </c>
      <c r="D1502" s="358" t="s">
        <v>2612</v>
      </c>
      <c r="E1502" s="358"/>
      <c r="F1502" s="358"/>
      <c r="G1502" s="358"/>
    </row>
    <row r="1503" spans="1:7" ht="13.8" x14ac:dyDescent="0.3">
      <c r="A1503" s="358" t="s">
        <v>2285</v>
      </c>
      <c r="B1503" s="358" t="s">
        <v>2505</v>
      </c>
      <c r="C1503" s="358" t="s">
        <v>974</v>
      </c>
      <c r="D1503" s="358" t="s">
        <v>2612</v>
      </c>
      <c r="E1503" s="358" t="s">
        <v>2404</v>
      </c>
      <c r="F1503" s="358" t="s">
        <v>2405</v>
      </c>
      <c r="G1503" s="358" t="s">
        <v>2406</v>
      </c>
    </row>
    <row r="1504" spans="1:7" ht="13.8" x14ac:dyDescent="0.3">
      <c r="A1504" s="358" t="s">
        <v>2286</v>
      </c>
      <c r="B1504" s="358" t="s">
        <v>2505</v>
      </c>
      <c r="C1504" s="358" t="s">
        <v>974</v>
      </c>
      <c r="D1504" s="358" t="s">
        <v>2612</v>
      </c>
      <c r="E1504" s="358" t="s">
        <v>661</v>
      </c>
      <c r="F1504" s="358" t="s">
        <v>2312</v>
      </c>
      <c r="G1504" s="358" t="s">
        <v>2411</v>
      </c>
    </row>
    <row r="1505" spans="1:7" ht="13.8" x14ac:dyDescent="0.3">
      <c r="A1505" s="358" t="s">
        <v>2287</v>
      </c>
      <c r="B1505" s="358" t="s">
        <v>2505</v>
      </c>
      <c r="C1505" s="358" t="s">
        <v>974</v>
      </c>
      <c r="D1505" s="358" t="s">
        <v>2612</v>
      </c>
      <c r="E1505" s="358" t="s">
        <v>2326</v>
      </c>
      <c r="F1505" s="358" t="s">
        <v>2327</v>
      </c>
      <c r="G1505" s="358" t="s">
        <v>2328</v>
      </c>
    </row>
    <row r="1506" spans="1:7" ht="13.8" x14ac:dyDescent="0.3">
      <c r="A1506" s="358" t="s">
        <v>2288</v>
      </c>
      <c r="B1506" s="358" t="s">
        <v>2505</v>
      </c>
      <c r="C1506" s="358" t="s">
        <v>974</v>
      </c>
      <c r="D1506" s="358" t="s">
        <v>2612</v>
      </c>
      <c r="E1506" s="358" t="s">
        <v>2334</v>
      </c>
      <c r="F1506" s="358" t="s">
        <v>2323</v>
      </c>
      <c r="G1506" s="358" t="s">
        <v>2409</v>
      </c>
    </row>
    <row r="1507" spans="1:7" ht="13.8" x14ac:dyDescent="0.3">
      <c r="A1507" s="358" t="s">
        <v>2289</v>
      </c>
      <c r="B1507" s="358" t="s">
        <v>2505</v>
      </c>
      <c r="C1507" s="358" t="s">
        <v>974</v>
      </c>
      <c r="D1507" s="358" t="s">
        <v>2612</v>
      </c>
      <c r="E1507" s="358" t="s">
        <v>2334</v>
      </c>
      <c r="F1507" s="358" t="s">
        <v>2323</v>
      </c>
      <c r="G1507" s="358" t="s">
        <v>2491</v>
      </c>
    </row>
    <row r="1508" spans="1:7" ht="13.8" x14ac:dyDescent="0.3">
      <c r="A1508" s="358" t="s">
        <v>2290</v>
      </c>
      <c r="B1508" s="358" t="s">
        <v>2505</v>
      </c>
      <c r="C1508" s="358" t="s">
        <v>974</v>
      </c>
      <c r="D1508" s="358" t="s">
        <v>2612</v>
      </c>
      <c r="E1508" s="358" t="s">
        <v>673</v>
      </c>
      <c r="F1508" s="358" t="s">
        <v>2338</v>
      </c>
      <c r="G1508" s="358" t="s">
        <v>2347</v>
      </c>
    </row>
    <row r="1509" spans="1:7" ht="13.8" x14ac:dyDescent="0.3">
      <c r="A1509" s="358" t="s">
        <v>2291</v>
      </c>
      <c r="B1509" s="358" t="s">
        <v>2505</v>
      </c>
      <c r="C1509" s="358" t="s">
        <v>974</v>
      </c>
      <c r="D1509" s="358" t="s">
        <v>2612</v>
      </c>
      <c r="E1509" s="358" t="s">
        <v>2349</v>
      </c>
      <c r="F1509" s="358" t="s">
        <v>2407</v>
      </c>
      <c r="G1509" s="358" t="s">
        <v>2408</v>
      </c>
    </row>
    <row r="1510" spans="1:7" ht="13.8" x14ac:dyDescent="0.3">
      <c r="A1510" s="358" t="s">
        <v>2292</v>
      </c>
      <c r="B1510" s="358" t="s">
        <v>2505</v>
      </c>
      <c r="C1510" s="358" t="s">
        <v>974</v>
      </c>
      <c r="D1510" s="358" t="s">
        <v>3108</v>
      </c>
      <c r="E1510" s="358"/>
      <c r="F1510" s="358"/>
      <c r="G1510" s="358"/>
    </row>
    <row r="1511" spans="1:7" ht="13.8" x14ac:dyDescent="0.3">
      <c r="A1511" s="358" t="s">
        <v>2293</v>
      </c>
      <c r="B1511" s="358" t="s">
        <v>2505</v>
      </c>
      <c r="C1511" s="358" t="s">
        <v>974</v>
      </c>
      <c r="D1511" s="358" t="s">
        <v>3108</v>
      </c>
      <c r="E1511" s="358" t="s">
        <v>2404</v>
      </c>
      <c r="F1511" s="358" t="s">
        <v>2405</v>
      </c>
      <c r="G1511" s="358" t="s">
        <v>2406</v>
      </c>
    </row>
    <row r="1512" spans="1:7" ht="13.8" x14ac:dyDescent="0.3">
      <c r="A1512" s="358" t="s">
        <v>2294</v>
      </c>
      <c r="B1512" s="358" t="s">
        <v>2505</v>
      </c>
      <c r="C1512" s="358" t="s">
        <v>974</v>
      </c>
      <c r="D1512" s="358" t="s">
        <v>3108</v>
      </c>
      <c r="E1512" s="358" t="s">
        <v>661</v>
      </c>
      <c r="F1512" s="358" t="s">
        <v>2312</v>
      </c>
      <c r="G1512" s="358" t="s">
        <v>2411</v>
      </c>
    </row>
    <row r="1513" spans="1:7" ht="13.8" x14ac:dyDescent="0.3">
      <c r="A1513" s="358" t="s">
        <v>2295</v>
      </c>
      <c r="B1513" s="358" t="s">
        <v>2505</v>
      </c>
      <c r="C1513" s="358" t="s">
        <v>974</v>
      </c>
      <c r="D1513" s="358" t="s">
        <v>3108</v>
      </c>
      <c r="E1513" s="358" t="s">
        <v>2326</v>
      </c>
      <c r="F1513" s="358" t="s">
        <v>2327</v>
      </c>
      <c r="G1513" s="358" t="s">
        <v>2328</v>
      </c>
    </row>
    <row r="1514" spans="1:7" ht="13.8" x14ac:dyDescent="0.3">
      <c r="A1514" s="358" t="s">
        <v>2296</v>
      </c>
      <c r="B1514" s="358" t="s">
        <v>2505</v>
      </c>
      <c r="C1514" s="358" t="s">
        <v>974</v>
      </c>
      <c r="D1514" s="358" t="s">
        <v>3108</v>
      </c>
      <c r="E1514" s="358" t="s">
        <v>2334</v>
      </c>
      <c r="F1514" s="358" t="s">
        <v>2323</v>
      </c>
      <c r="G1514" s="358" t="s">
        <v>2409</v>
      </c>
    </row>
    <row r="1515" spans="1:7" ht="13.8" x14ac:dyDescent="0.3">
      <c r="A1515" s="358" t="s">
        <v>2297</v>
      </c>
      <c r="B1515" s="358" t="s">
        <v>2505</v>
      </c>
      <c r="C1515" s="358" t="s">
        <v>974</v>
      </c>
      <c r="D1515" s="358" t="s">
        <v>3108</v>
      </c>
      <c r="E1515" s="358" t="s">
        <v>2334</v>
      </c>
      <c r="F1515" s="358" t="s">
        <v>2323</v>
      </c>
      <c r="G1515" s="358" t="s">
        <v>2491</v>
      </c>
    </row>
    <row r="1516" spans="1:7" ht="13.8" x14ac:dyDescent="0.3">
      <c r="A1516" s="358" t="s">
        <v>2298</v>
      </c>
      <c r="B1516" s="358" t="s">
        <v>2505</v>
      </c>
      <c r="C1516" s="358" t="s">
        <v>974</v>
      </c>
      <c r="D1516" s="358" t="s">
        <v>3108</v>
      </c>
      <c r="E1516" s="358" t="s">
        <v>673</v>
      </c>
      <c r="F1516" s="358" t="s">
        <v>2338</v>
      </c>
      <c r="G1516" s="358" t="s">
        <v>2347</v>
      </c>
    </row>
    <row r="1517" spans="1:7" ht="13.8" x14ac:dyDescent="0.3">
      <c r="A1517" s="358" t="s">
        <v>2299</v>
      </c>
      <c r="B1517" s="358" t="s">
        <v>2505</v>
      </c>
      <c r="C1517" s="358" t="s">
        <v>974</v>
      </c>
      <c r="D1517" s="358" t="s">
        <v>3108</v>
      </c>
      <c r="E1517" s="358" t="s">
        <v>2349</v>
      </c>
      <c r="F1517" s="358" t="s">
        <v>2407</v>
      </c>
      <c r="G1517" s="358" t="s">
        <v>2408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zoomScale="70" zoomScaleNormal="70" workbookViewId="0"/>
  </sheetViews>
  <sheetFormatPr defaultColWidth="11.44140625" defaultRowHeight="13.8" x14ac:dyDescent="0.3"/>
  <cols>
    <col min="1" max="1" width="12.6640625" style="1" customWidth="1"/>
    <col min="2" max="2" width="14.6640625" style="1" customWidth="1"/>
    <col min="3" max="3" width="100.6640625" style="1" customWidth="1"/>
    <col min="4" max="4" width="8.44140625" style="4" bestFit="1" customWidth="1"/>
    <col min="5" max="5" width="5.6640625" style="5" customWidth="1"/>
    <col min="6" max="16384" width="11.44140625" style="1"/>
  </cols>
  <sheetData>
    <row r="1" spans="1:5" ht="17.399999999999999" x14ac:dyDescent="0.25">
      <c r="A1" s="25" t="s">
        <v>300</v>
      </c>
      <c r="B1" s="26"/>
      <c r="C1" s="26"/>
      <c r="D1" s="27"/>
      <c r="E1" s="28"/>
    </row>
    <row r="2" spans="1:5" ht="15.6" x14ac:dyDescent="0.25">
      <c r="A2" s="29" t="s">
        <v>80</v>
      </c>
      <c r="B2" s="26"/>
      <c r="C2" s="26"/>
      <c r="D2" s="27"/>
      <c r="E2" s="28"/>
    </row>
    <row r="3" spans="1:5" ht="15.6" x14ac:dyDescent="0.25">
      <c r="A3" s="29"/>
      <c r="B3" s="26"/>
      <c r="C3" s="26"/>
      <c r="D3" s="27"/>
      <c r="E3" s="28"/>
    </row>
    <row r="4" spans="1:5" ht="13.5" customHeight="1" thickBot="1" x14ac:dyDescent="0.3">
      <c r="A4" s="26"/>
      <c r="B4" s="26"/>
      <c r="C4" s="26"/>
      <c r="D4" s="27"/>
      <c r="E4" s="28"/>
    </row>
    <row r="5" spans="1:5" ht="14.4" thickBot="1" x14ac:dyDescent="0.3">
      <c r="A5" s="84" t="s">
        <v>81</v>
      </c>
      <c r="B5" s="85" t="s">
        <v>82</v>
      </c>
      <c r="C5" s="85" t="s">
        <v>83</v>
      </c>
      <c r="D5" s="86" t="s">
        <v>44</v>
      </c>
      <c r="E5" s="28"/>
    </row>
    <row r="6" spans="1:5" x14ac:dyDescent="0.25">
      <c r="A6" s="87"/>
      <c r="B6" s="88"/>
      <c r="C6" s="88"/>
      <c r="D6" s="89"/>
      <c r="E6" s="28"/>
    </row>
    <row r="7" spans="1:5" x14ac:dyDescent="0.25">
      <c r="A7" s="90" t="s">
        <v>47</v>
      </c>
      <c r="B7" s="91">
        <v>39626</v>
      </c>
      <c r="C7" s="92" t="s">
        <v>48</v>
      </c>
      <c r="D7" s="93" t="s">
        <v>49</v>
      </c>
      <c r="E7" s="28"/>
    </row>
    <row r="8" spans="1:5" s="2" customFormat="1" ht="13.2" x14ac:dyDescent="0.25">
      <c r="A8" s="90" t="s">
        <v>47</v>
      </c>
      <c r="B8" s="91">
        <v>39630</v>
      </c>
      <c r="C8" s="92" t="s">
        <v>59</v>
      </c>
      <c r="D8" s="94" t="s">
        <v>60</v>
      </c>
      <c r="E8" s="30"/>
    </row>
    <row r="9" spans="1:5" s="2" customFormat="1" ht="13.2" x14ac:dyDescent="0.25">
      <c r="A9" s="95" t="s">
        <v>47</v>
      </c>
      <c r="B9" s="96">
        <v>39631</v>
      </c>
      <c r="C9" s="97" t="s">
        <v>62</v>
      </c>
      <c r="D9" s="94" t="s">
        <v>63</v>
      </c>
      <c r="E9" s="30"/>
    </row>
    <row r="10" spans="1:5" s="2" customFormat="1" ht="13.2" x14ac:dyDescent="0.25">
      <c r="A10" s="95" t="s">
        <v>47</v>
      </c>
      <c r="B10" s="96">
        <v>39633</v>
      </c>
      <c r="C10" s="97" t="s">
        <v>252</v>
      </c>
      <c r="D10" s="94" t="s">
        <v>253</v>
      </c>
      <c r="E10" s="30"/>
    </row>
    <row r="11" spans="1:5" s="2" customFormat="1" ht="13.2" x14ac:dyDescent="0.25">
      <c r="A11" s="95" t="s">
        <v>216</v>
      </c>
      <c r="B11" s="96">
        <v>40108</v>
      </c>
      <c r="C11" s="98" t="s">
        <v>94</v>
      </c>
      <c r="D11" s="94" t="s">
        <v>95</v>
      </c>
      <c r="E11" s="30"/>
    </row>
    <row r="12" spans="1:5" s="2" customFormat="1" ht="13.2" x14ac:dyDescent="0.25">
      <c r="A12" s="95" t="s">
        <v>216</v>
      </c>
      <c r="B12" s="96">
        <v>40126</v>
      </c>
      <c r="C12" s="98" t="s">
        <v>118</v>
      </c>
      <c r="D12" s="94" t="s">
        <v>119</v>
      </c>
      <c r="E12" s="30"/>
    </row>
    <row r="13" spans="1:5" s="2" customFormat="1" ht="39.6" x14ac:dyDescent="0.25">
      <c r="A13" s="95" t="s">
        <v>216</v>
      </c>
      <c r="B13" s="96">
        <v>40175</v>
      </c>
      <c r="C13" s="98" t="s">
        <v>66</v>
      </c>
      <c r="D13" s="93"/>
      <c r="E13" s="30"/>
    </row>
    <row r="14" spans="1:5" s="2" customFormat="1" ht="39.6" x14ac:dyDescent="0.25">
      <c r="A14" s="99" t="s">
        <v>216</v>
      </c>
      <c r="B14" s="100">
        <v>40183</v>
      </c>
      <c r="C14" s="98" t="s">
        <v>249</v>
      </c>
      <c r="D14" s="101" t="s">
        <v>157</v>
      </c>
      <c r="E14" s="30"/>
    </row>
    <row r="15" spans="1:5" s="2" customFormat="1" ht="27" customHeight="1" x14ac:dyDescent="0.25">
      <c r="A15" s="99" t="s">
        <v>216</v>
      </c>
      <c r="B15" s="100">
        <v>40266</v>
      </c>
      <c r="C15" s="98" t="s">
        <v>229</v>
      </c>
      <c r="D15" s="101" t="s">
        <v>230</v>
      </c>
      <c r="E15" s="30"/>
    </row>
    <row r="16" spans="1:5" s="2" customFormat="1" ht="39.6" x14ac:dyDescent="0.25">
      <c r="A16" s="102" t="s">
        <v>216</v>
      </c>
      <c r="B16" s="100">
        <v>40288</v>
      </c>
      <c r="C16" s="98" t="s">
        <v>166</v>
      </c>
      <c r="D16" s="101" t="s">
        <v>231</v>
      </c>
      <c r="E16" s="30"/>
    </row>
    <row r="17" spans="1:5" s="2" customFormat="1" ht="13.2" x14ac:dyDescent="0.25">
      <c r="A17" s="102" t="s">
        <v>216</v>
      </c>
      <c r="B17" s="100">
        <v>40299</v>
      </c>
      <c r="C17" s="98" t="s">
        <v>167</v>
      </c>
      <c r="D17" s="101" t="s">
        <v>168</v>
      </c>
      <c r="E17" s="30"/>
    </row>
    <row r="18" spans="1:5" s="2" customFormat="1" ht="13.2" x14ac:dyDescent="0.25">
      <c r="A18" s="99" t="s">
        <v>216</v>
      </c>
      <c r="B18" s="100">
        <v>40301</v>
      </c>
      <c r="C18" s="98" t="s">
        <v>183</v>
      </c>
      <c r="D18" s="101" t="s">
        <v>184</v>
      </c>
      <c r="E18" s="30"/>
    </row>
    <row r="19" spans="1:5" s="2" customFormat="1" ht="13.2" x14ac:dyDescent="0.25">
      <c r="A19" s="99" t="s">
        <v>216</v>
      </c>
      <c r="B19" s="100">
        <v>40317</v>
      </c>
      <c r="C19" s="98" t="s">
        <v>204</v>
      </c>
      <c r="D19" s="101" t="s">
        <v>185</v>
      </c>
      <c r="E19" s="30"/>
    </row>
    <row r="20" spans="1:5" s="2" customFormat="1" ht="26.4" x14ac:dyDescent="0.25">
      <c r="A20" s="99" t="s">
        <v>216</v>
      </c>
      <c r="B20" s="100">
        <v>40321</v>
      </c>
      <c r="C20" s="98" t="s">
        <v>206</v>
      </c>
      <c r="D20" s="101" t="s">
        <v>205</v>
      </c>
      <c r="E20" s="30"/>
    </row>
    <row r="21" spans="1:5" s="2" customFormat="1" ht="13.2" x14ac:dyDescent="0.25">
      <c r="A21" s="99" t="s">
        <v>216</v>
      </c>
      <c r="B21" s="100">
        <v>40368</v>
      </c>
      <c r="C21" s="98" t="s">
        <v>0</v>
      </c>
      <c r="D21" s="101" t="s">
        <v>1</v>
      </c>
      <c r="E21" s="30"/>
    </row>
    <row r="22" spans="1:5" s="2" customFormat="1" ht="26.4" x14ac:dyDescent="0.25">
      <c r="A22" s="99" t="s">
        <v>216</v>
      </c>
      <c r="B22" s="100">
        <v>40372</v>
      </c>
      <c r="C22" s="98" t="s">
        <v>84</v>
      </c>
      <c r="D22" s="101" t="s">
        <v>2</v>
      </c>
      <c r="E22" s="30"/>
    </row>
    <row r="23" spans="1:5" s="2" customFormat="1" ht="39.6" x14ac:dyDescent="0.25">
      <c r="A23" s="102" t="s">
        <v>216</v>
      </c>
      <c r="B23" s="103">
        <v>40567</v>
      </c>
      <c r="C23" s="104" t="s">
        <v>17</v>
      </c>
      <c r="D23" s="105" t="s">
        <v>85</v>
      </c>
      <c r="E23" s="30"/>
    </row>
    <row r="24" spans="1:5" s="2" customFormat="1" ht="13.2" x14ac:dyDescent="0.25">
      <c r="A24" s="99" t="s">
        <v>216</v>
      </c>
      <c r="B24" s="100">
        <v>40590</v>
      </c>
      <c r="C24" s="98" t="s">
        <v>106</v>
      </c>
      <c r="D24" s="105" t="s">
        <v>107</v>
      </c>
      <c r="E24" s="30"/>
    </row>
    <row r="25" spans="1:5" s="2" customFormat="1" ht="36.75" customHeight="1" x14ac:dyDescent="0.25">
      <c r="A25" s="99" t="s">
        <v>216</v>
      </c>
      <c r="B25" s="100">
        <v>40630</v>
      </c>
      <c r="C25" s="98" t="s">
        <v>261</v>
      </c>
      <c r="D25" s="101" t="s">
        <v>172</v>
      </c>
      <c r="E25" s="30"/>
    </row>
    <row r="26" spans="1:5" s="2" customFormat="1" ht="39.6" x14ac:dyDescent="0.25">
      <c r="A26" s="99" t="s">
        <v>216</v>
      </c>
      <c r="B26" s="100">
        <v>40683</v>
      </c>
      <c r="C26" s="106" t="s">
        <v>4</v>
      </c>
      <c r="D26" s="107" t="s">
        <v>24</v>
      </c>
      <c r="E26" s="30"/>
    </row>
    <row r="27" spans="1:5" s="2" customFormat="1" ht="13.2" x14ac:dyDescent="0.25">
      <c r="A27" s="108" t="s">
        <v>216</v>
      </c>
      <c r="B27" s="100">
        <v>40715</v>
      </c>
      <c r="C27" s="109" t="s">
        <v>297</v>
      </c>
      <c r="D27" s="110" t="s">
        <v>298</v>
      </c>
      <c r="E27" s="30"/>
    </row>
    <row r="28" spans="1:5" s="2" customFormat="1" ht="13.2" x14ac:dyDescent="0.25">
      <c r="A28" s="108" t="s">
        <v>216</v>
      </c>
      <c r="B28" s="100">
        <v>40851</v>
      </c>
      <c r="C28" s="109" t="s">
        <v>301</v>
      </c>
      <c r="D28" s="110" t="s">
        <v>302</v>
      </c>
      <c r="E28" s="30"/>
    </row>
    <row r="29" spans="1:5" s="2" customFormat="1" ht="52.8" x14ac:dyDescent="0.25">
      <c r="A29" s="111" t="s">
        <v>310</v>
      </c>
      <c r="B29" s="100">
        <v>40949</v>
      </c>
      <c r="C29" s="109" t="s">
        <v>316</v>
      </c>
      <c r="D29" s="110" t="s">
        <v>311</v>
      </c>
      <c r="E29" s="30"/>
    </row>
    <row r="30" spans="1:5" s="2" customFormat="1" ht="13.2" x14ac:dyDescent="0.25">
      <c r="A30" s="108" t="s">
        <v>216</v>
      </c>
      <c r="B30" s="100">
        <v>41040</v>
      </c>
      <c r="C30" s="109" t="s">
        <v>318</v>
      </c>
      <c r="D30" s="110" t="s">
        <v>319</v>
      </c>
      <c r="E30" s="30"/>
    </row>
    <row r="31" spans="1:5" s="2" customFormat="1" ht="26.4" x14ac:dyDescent="0.25">
      <c r="A31" s="108" t="s">
        <v>321</v>
      </c>
      <c r="B31" s="100">
        <v>41046</v>
      </c>
      <c r="C31" s="109" t="s">
        <v>322</v>
      </c>
      <c r="D31" s="110" t="s">
        <v>323</v>
      </c>
      <c r="E31" s="30"/>
    </row>
    <row r="32" spans="1:5" s="2" customFormat="1" ht="13.2" x14ac:dyDescent="0.25">
      <c r="A32" s="108" t="s">
        <v>216</v>
      </c>
      <c r="B32" s="100">
        <v>41080</v>
      </c>
      <c r="C32" s="109" t="s">
        <v>324</v>
      </c>
      <c r="D32" s="110" t="s">
        <v>325</v>
      </c>
      <c r="E32" s="30"/>
    </row>
    <row r="33" spans="1:5" s="2" customFormat="1" ht="39.6" x14ac:dyDescent="0.25">
      <c r="A33" s="108" t="s">
        <v>216</v>
      </c>
      <c r="B33" s="100">
        <v>41089</v>
      </c>
      <c r="C33" s="109" t="s">
        <v>335</v>
      </c>
      <c r="D33" s="110" t="s">
        <v>326</v>
      </c>
      <c r="E33" s="30"/>
    </row>
    <row r="34" spans="1:5" s="2" customFormat="1" ht="26.4" x14ac:dyDescent="0.25">
      <c r="A34" s="108" t="s">
        <v>216</v>
      </c>
      <c r="B34" s="100">
        <v>41127</v>
      </c>
      <c r="C34" s="109" t="s">
        <v>336</v>
      </c>
      <c r="D34" s="110" t="s">
        <v>341</v>
      </c>
      <c r="E34" s="30"/>
    </row>
    <row r="35" spans="1:5" s="2" customFormat="1" ht="26.4" x14ac:dyDescent="0.25">
      <c r="A35" s="108" t="s">
        <v>216</v>
      </c>
      <c r="B35" s="112">
        <v>41149</v>
      </c>
      <c r="C35" s="109" t="s">
        <v>343</v>
      </c>
      <c r="D35" s="110" t="s">
        <v>342</v>
      </c>
      <c r="E35" s="30"/>
    </row>
    <row r="36" spans="1:5" s="2" customFormat="1" ht="26.4" x14ac:dyDescent="0.25">
      <c r="A36" s="108" t="s">
        <v>216</v>
      </c>
      <c r="B36" s="112">
        <v>41205</v>
      </c>
      <c r="C36" s="109" t="s">
        <v>346</v>
      </c>
      <c r="D36" s="110" t="s">
        <v>344</v>
      </c>
      <c r="E36" s="30"/>
    </row>
    <row r="37" spans="1:5" s="2" customFormat="1" ht="13.2" x14ac:dyDescent="0.25">
      <c r="A37" s="108" t="s">
        <v>216</v>
      </c>
      <c r="B37" s="112">
        <v>41206</v>
      </c>
      <c r="C37" s="109" t="s">
        <v>348</v>
      </c>
      <c r="D37" s="110" t="s">
        <v>347</v>
      </c>
      <c r="E37" s="30"/>
    </row>
    <row r="38" spans="1:5" s="2" customFormat="1" ht="26.4" x14ac:dyDescent="0.25">
      <c r="A38" s="108" t="s">
        <v>216</v>
      </c>
      <c r="B38" s="112">
        <v>41248</v>
      </c>
      <c r="C38" s="109" t="s">
        <v>350</v>
      </c>
      <c r="D38" s="110" t="s">
        <v>349</v>
      </c>
      <c r="E38" s="30"/>
    </row>
    <row r="39" spans="1:5" s="2" customFormat="1" ht="13.2" x14ac:dyDescent="0.25">
      <c r="A39" s="108" t="s">
        <v>216</v>
      </c>
      <c r="B39" s="112">
        <v>41262</v>
      </c>
      <c r="C39" s="109" t="s">
        <v>351</v>
      </c>
      <c r="D39" s="110" t="s">
        <v>352</v>
      </c>
      <c r="E39" s="30"/>
    </row>
    <row r="40" spans="1:5" s="2" customFormat="1" ht="26.4" x14ac:dyDescent="0.25">
      <c r="A40" s="108" t="s">
        <v>216</v>
      </c>
      <c r="B40" s="112">
        <v>41330</v>
      </c>
      <c r="C40" s="109" t="s">
        <v>387</v>
      </c>
      <c r="D40" s="110" t="s">
        <v>388</v>
      </c>
      <c r="E40" s="30"/>
    </row>
    <row r="41" spans="1:5" s="2" customFormat="1" ht="13.2" x14ac:dyDescent="0.25">
      <c r="A41" s="108" t="s">
        <v>216</v>
      </c>
      <c r="B41" s="112">
        <v>41561</v>
      </c>
      <c r="C41" s="109" t="s">
        <v>391</v>
      </c>
      <c r="D41" s="110" t="s">
        <v>392</v>
      </c>
      <c r="E41" s="30"/>
    </row>
    <row r="42" spans="1:5" s="2" customFormat="1" ht="13.2" x14ac:dyDescent="0.25">
      <c r="A42" s="113" t="s">
        <v>321</v>
      </c>
      <c r="B42" s="114"/>
      <c r="C42" s="115" t="s">
        <v>393</v>
      </c>
      <c r="D42" s="116" t="s">
        <v>394</v>
      </c>
      <c r="E42" s="30"/>
    </row>
    <row r="43" spans="1:5" s="2" customFormat="1" ht="13.2" x14ac:dyDescent="0.25">
      <c r="A43" s="108" t="s">
        <v>321</v>
      </c>
      <c r="B43" s="112">
        <v>41614</v>
      </c>
      <c r="C43" s="109" t="s">
        <v>396</v>
      </c>
      <c r="D43" s="110" t="s">
        <v>397</v>
      </c>
      <c r="E43" s="30"/>
    </row>
    <row r="44" spans="1:5" s="2" customFormat="1" ht="13.2" x14ac:dyDescent="0.25">
      <c r="A44" s="108" t="s">
        <v>398</v>
      </c>
      <c r="B44" s="112">
        <v>41667</v>
      </c>
      <c r="C44" s="109" t="s">
        <v>399</v>
      </c>
      <c r="D44" s="110" t="s">
        <v>397</v>
      </c>
      <c r="E44" s="30"/>
    </row>
    <row r="45" spans="1:5" s="81" customFormat="1" ht="13.2" x14ac:dyDescent="0.25">
      <c r="A45" s="108" t="s">
        <v>216</v>
      </c>
      <c r="B45" s="112">
        <v>41774</v>
      </c>
      <c r="C45" s="109" t="s">
        <v>401</v>
      </c>
      <c r="D45" s="110" t="s">
        <v>402</v>
      </c>
      <c r="E45" s="67"/>
    </row>
    <row r="46" spans="1:5" s="82" customFormat="1" ht="52.8" x14ac:dyDescent="0.25">
      <c r="A46" s="117" t="s">
        <v>216</v>
      </c>
      <c r="B46" s="118">
        <v>42069</v>
      </c>
      <c r="C46" s="97" t="s">
        <v>420</v>
      </c>
      <c r="D46" s="119" t="s">
        <v>411</v>
      </c>
      <c r="E46" s="80"/>
    </row>
    <row r="47" spans="1:5" s="2" customFormat="1" ht="13.2" x14ac:dyDescent="0.25">
      <c r="A47" s="108"/>
      <c r="B47" s="112"/>
      <c r="C47" s="109"/>
      <c r="D47" s="110"/>
      <c r="E47" s="30"/>
    </row>
    <row r="48" spans="1:5" s="2" customFormat="1" ht="13.2" x14ac:dyDescent="0.25">
      <c r="A48" s="108"/>
      <c r="B48" s="112"/>
      <c r="C48" s="109"/>
      <c r="D48" s="110"/>
      <c r="E48" s="30"/>
    </row>
    <row r="49" spans="1:5" s="7" customFormat="1" thickBot="1" x14ac:dyDescent="0.3">
      <c r="A49" s="120"/>
      <c r="B49" s="121"/>
      <c r="C49" s="122"/>
      <c r="D49" s="123"/>
      <c r="E49" s="3"/>
    </row>
    <row r="50" spans="1:5" s="3" customFormat="1" ht="13.2" x14ac:dyDescent="0.25">
      <c r="D50" s="8"/>
    </row>
    <row r="52" spans="1:5" x14ac:dyDescent="0.3">
      <c r="B52" s="9"/>
      <c r="C52" s="9"/>
      <c r="D52" s="10"/>
      <c r="E52" s="6"/>
    </row>
    <row r="53" spans="1:5" x14ac:dyDescent="0.3">
      <c r="A53" s="11"/>
      <c r="E53" s="6"/>
    </row>
    <row r="54" spans="1:5" x14ac:dyDescent="0.3">
      <c r="E54" s="6"/>
    </row>
  </sheetData>
  <phoneticPr fontId="2" type="noConversion"/>
  <printOptions horizontalCentered="1"/>
  <pageMargins left="0.5" right="0.5" top="1" bottom="1" header="0.5" footer="0.5"/>
  <pageSetup scale="75" orientation="landscape"/>
  <headerFooter alignWithMargins="0">
    <oddHeader>&amp;L&amp;K000000&amp;A&amp;C&amp;K000000&amp;F</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zoomScale="70" zoomScaleNormal="70" workbookViewId="0"/>
  </sheetViews>
  <sheetFormatPr defaultColWidth="11.44140625" defaultRowHeight="13.8" x14ac:dyDescent="0.3"/>
  <cols>
    <col min="1" max="1" width="12.6640625" style="1" customWidth="1"/>
    <col min="2" max="2" width="14.6640625" style="166" customWidth="1"/>
    <col min="3" max="3" width="100.6640625" style="1" customWidth="1"/>
    <col min="4" max="4" width="8.44140625" style="167" bestFit="1" customWidth="1"/>
    <col min="5" max="5" width="5.6640625" style="5" customWidth="1"/>
    <col min="6" max="16384" width="11.44140625" style="1"/>
  </cols>
  <sheetData>
    <row r="1" spans="1:5" ht="17.399999999999999" x14ac:dyDescent="0.25">
      <c r="A1" s="25" t="s">
        <v>739</v>
      </c>
      <c r="B1" s="124"/>
      <c r="C1" s="26"/>
      <c r="D1" s="125"/>
      <c r="E1" s="28"/>
    </row>
    <row r="2" spans="1:5" ht="15.6" x14ac:dyDescent="0.25">
      <c r="A2" s="29" t="s">
        <v>80</v>
      </c>
      <c r="B2" s="124"/>
      <c r="C2" s="26"/>
      <c r="D2" s="125"/>
      <c r="E2" s="28"/>
    </row>
    <row r="3" spans="1:5" ht="15.6" x14ac:dyDescent="0.25">
      <c r="A3" s="29"/>
      <c r="B3" s="124"/>
      <c r="C3" s="26"/>
      <c r="D3" s="125"/>
      <c r="E3" s="28"/>
    </row>
    <row r="4" spans="1:5" ht="13.5" customHeight="1" x14ac:dyDescent="0.25">
      <c r="A4" s="26"/>
      <c r="B4" s="124"/>
      <c r="C4" s="26"/>
      <c r="D4" s="125"/>
      <c r="E4" s="28"/>
    </row>
    <row r="5" spans="1:5" x14ac:dyDescent="0.25">
      <c r="A5" s="126" t="s">
        <v>81</v>
      </c>
      <c r="B5" s="127" t="s">
        <v>82</v>
      </c>
      <c r="C5" s="127" t="s">
        <v>83</v>
      </c>
      <c r="D5" s="128" t="s">
        <v>44</v>
      </c>
      <c r="E5" s="28"/>
    </row>
    <row r="6" spans="1:5" x14ac:dyDescent="0.25">
      <c r="A6" s="129"/>
      <c r="B6" s="130"/>
      <c r="C6" s="131"/>
      <c r="D6" s="132"/>
      <c r="E6" s="28"/>
    </row>
    <row r="7" spans="1:5" x14ac:dyDescent="0.25">
      <c r="A7" s="133" t="s">
        <v>740</v>
      </c>
      <c r="B7" s="134">
        <v>42082</v>
      </c>
      <c r="C7" s="135" t="s">
        <v>48</v>
      </c>
      <c r="D7" s="136" t="s">
        <v>741</v>
      </c>
      <c r="E7" s="28"/>
    </row>
    <row r="8" spans="1:5" s="2" customFormat="1" ht="13.2" x14ac:dyDescent="0.25">
      <c r="A8" s="133" t="s">
        <v>740</v>
      </c>
      <c r="B8" s="134">
        <v>42087</v>
      </c>
      <c r="C8" s="135" t="s">
        <v>742</v>
      </c>
      <c r="D8" s="136" t="s">
        <v>743</v>
      </c>
      <c r="E8" s="30"/>
    </row>
    <row r="9" spans="1:5" s="2" customFormat="1" ht="13.2" x14ac:dyDescent="0.25">
      <c r="A9" s="137" t="s">
        <v>740</v>
      </c>
      <c r="B9" s="138">
        <v>42090</v>
      </c>
      <c r="C9" s="139" t="s">
        <v>744</v>
      </c>
      <c r="D9" s="140" t="s">
        <v>446</v>
      </c>
      <c r="E9" s="30"/>
    </row>
    <row r="10" spans="1:5" s="2" customFormat="1" ht="13.2" x14ac:dyDescent="0.25">
      <c r="A10" s="133"/>
      <c r="B10" s="138"/>
      <c r="C10" s="139"/>
      <c r="D10" s="142"/>
      <c r="E10" s="30"/>
    </row>
    <row r="11" spans="1:5" s="2" customFormat="1" ht="13.2" x14ac:dyDescent="0.25">
      <c r="A11" s="141"/>
      <c r="B11" s="138"/>
      <c r="C11" s="143"/>
      <c r="D11" s="142"/>
      <c r="E11" s="30"/>
    </row>
    <row r="12" spans="1:5" s="2" customFormat="1" ht="13.2" x14ac:dyDescent="0.25">
      <c r="A12" s="141"/>
      <c r="B12" s="138"/>
      <c r="C12" s="144"/>
      <c r="D12" s="142"/>
      <c r="E12" s="30"/>
    </row>
    <row r="13" spans="1:5" s="2" customFormat="1" ht="13.2" x14ac:dyDescent="0.25">
      <c r="A13" s="141"/>
      <c r="B13" s="138"/>
      <c r="C13" s="143"/>
      <c r="D13" s="145"/>
      <c r="E13" s="30"/>
    </row>
    <row r="14" spans="1:5" s="2" customFormat="1" ht="13.2" x14ac:dyDescent="0.25">
      <c r="A14" s="146"/>
      <c r="B14" s="147"/>
      <c r="C14" s="143"/>
      <c r="D14" s="148"/>
      <c r="E14" s="30"/>
    </row>
    <row r="15" spans="1:5" s="2" customFormat="1" ht="12.75" customHeight="1" x14ac:dyDescent="0.25">
      <c r="A15" s="146"/>
      <c r="B15" s="147"/>
      <c r="C15" s="143"/>
      <c r="D15" s="148"/>
      <c r="E15" s="30"/>
    </row>
    <row r="16" spans="1:5" s="2" customFormat="1" ht="13.2" x14ac:dyDescent="0.25">
      <c r="A16" s="149"/>
      <c r="B16" s="147"/>
      <c r="C16" s="143"/>
      <c r="D16" s="148"/>
      <c r="E16" s="30"/>
    </row>
    <row r="17" spans="1:5" s="2" customFormat="1" ht="13.2" x14ac:dyDescent="0.25">
      <c r="A17" s="149"/>
      <c r="B17" s="147"/>
      <c r="C17" s="143"/>
      <c r="D17" s="148"/>
      <c r="E17" s="30"/>
    </row>
    <row r="18" spans="1:5" s="2" customFormat="1" ht="13.2" x14ac:dyDescent="0.25">
      <c r="A18" s="146"/>
      <c r="B18" s="147"/>
      <c r="C18" s="143"/>
      <c r="D18" s="148"/>
      <c r="E18" s="30"/>
    </row>
    <row r="19" spans="1:5" s="2" customFormat="1" ht="13.2" x14ac:dyDescent="0.25">
      <c r="A19" s="146"/>
      <c r="B19" s="147"/>
      <c r="C19" s="143"/>
      <c r="D19" s="148"/>
      <c r="E19" s="30"/>
    </row>
    <row r="20" spans="1:5" s="2" customFormat="1" ht="13.2" x14ac:dyDescent="0.25">
      <c r="A20" s="146"/>
      <c r="B20" s="147"/>
      <c r="C20" s="143"/>
      <c r="D20" s="148"/>
      <c r="E20" s="30"/>
    </row>
    <row r="21" spans="1:5" s="2" customFormat="1" ht="13.2" x14ac:dyDescent="0.25">
      <c r="A21" s="146"/>
      <c r="B21" s="147"/>
      <c r="C21" s="143"/>
      <c r="D21" s="148"/>
      <c r="E21" s="30"/>
    </row>
    <row r="22" spans="1:5" s="2" customFormat="1" ht="13.2" x14ac:dyDescent="0.25">
      <c r="A22" s="146"/>
      <c r="B22" s="147"/>
      <c r="C22" s="143"/>
      <c r="D22" s="148"/>
      <c r="E22" s="30"/>
    </row>
    <row r="23" spans="1:5" s="2" customFormat="1" ht="13.2" x14ac:dyDescent="0.25">
      <c r="A23" s="149"/>
      <c r="B23" s="150"/>
      <c r="C23" s="151"/>
      <c r="D23" s="148"/>
      <c r="E23" s="30"/>
    </row>
    <row r="24" spans="1:5" s="2" customFormat="1" ht="13.2" x14ac:dyDescent="0.25">
      <c r="A24" s="30"/>
      <c r="B24" s="147"/>
      <c r="C24" s="143"/>
      <c r="D24" s="148"/>
      <c r="E24" s="30"/>
    </row>
    <row r="25" spans="1:5" s="2" customFormat="1" ht="12.75" customHeight="1" x14ac:dyDescent="0.25">
      <c r="A25" s="30"/>
      <c r="B25" s="147"/>
      <c r="C25" s="143"/>
      <c r="D25" s="148"/>
      <c r="E25" s="30"/>
    </row>
    <row r="26" spans="1:5" s="2" customFormat="1" ht="13.2" x14ac:dyDescent="0.25">
      <c r="A26" s="30"/>
      <c r="B26" s="147"/>
      <c r="C26" s="143"/>
      <c r="D26" s="148"/>
      <c r="E26" s="30"/>
    </row>
    <row r="27" spans="1:5" s="2" customFormat="1" ht="13.2" x14ac:dyDescent="0.25">
      <c r="A27" s="67"/>
      <c r="B27" s="147"/>
      <c r="C27" s="144"/>
      <c r="D27" s="152"/>
      <c r="E27" s="30"/>
    </row>
    <row r="28" spans="1:5" s="2" customFormat="1" ht="13.2" x14ac:dyDescent="0.25">
      <c r="A28" s="67"/>
      <c r="B28" s="147"/>
      <c r="C28" s="144"/>
      <c r="D28" s="152"/>
      <c r="E28" s="30"/>
    </row>
    <row r="29" spans="1:5" s="2" customFormat="1" ht="13.2" x14ac:dyDescent="0.25">
      <c r="A29" s="144"/>
      <c r="B29" s="147"/>
      <c r="C29" s="144"/>
      <c r="D29" s="152"/>
      <c r="E29" s="30"/>
    </row>
    <row r="30" spans="1:5" s="2" customFormat="1" ht="13.2" x14ac:dyDescent="0.25">
      <c r="A30" s="67"/>
      <c r="B30" s="147"/>
      <c r="C30" s="144"/>
      <c r="D30" s="152"/>
      <c r="E30" s="30"/>
    </row>
    <row r="31" spans="1:5" s="2" customFormat="1" ht="13.2" x14ac:dyDescent="0.25">
      <c r="A31" s="67"/>
      <c r="B31" s="147"/>
      <c r="C31" s="144"/>
      <c r="D31" s="152"/>
      <c r="E31" s="30"/>
    </row>
    <row r="32" spans="1:5" s="2" customFormat="1" ht="13.2" x14ac:dyDescent="0.25">
      <c r="A32" s="67"/>
      <c r="B32" s="147"/>
      <c r="C32" s="144"/>
      <c r="D32" s="152"/>
      <c r="E32" s="30"/>
    </row>
    <row r="33" spans="1:5" s="2" customFormat="1" ht="13.2" x14ac:dyDescent="0.25">
      <c r="A33" s="67"/>
      <c r="B33" s="147"/>
      <c r="C33" s="144"/>
      <c r="D33" s="152"/>
      <c r="E33" s="30"/>
    </row>
    <row r="34" spans="1:5" s="2" customFormat="1" ht="13.2" x14ac:dyDescent="0.25">
      <c r="A34" s="67"/>
      <c r="B34" s="147"/>
      <c r="C34" s="144"/>
      <c r="D34" s="152"/>
      <c r="E34" s="30"/>
    </row>
    <row r="35" spans="1:5" s="2" customFormat="1" ht="13.2" x14ac:dyDescent="0.25">
      <c r="A35" s="67"/>
      <c r="B35" s="153"/>
      <c r="C35" s="144"/>
      <c r="D35" s="152"/>
      <c r="E35" s="30"/>
    </row>
    <row r="36" spans="1:5" s="2" customFormat="1" ht="13.2" x14ac:dyDescent="0.25">
      <c r="A36" s="67"/>
      <c r="B36" s="153"/>
      <c r="C36" s="144"/>
      <c r="D36" s="152"/>
      <c r="E36" s="30"/>
    </row>
    <row r="37" spans="1:5" s="2" customFormat="1" ht="13.2" x14ac:dyDescent="0.25">
      <c r="A37" s="67"/>
      <c r="B37" s="153"/>
      <c r="C37" s="144"/>
      <c r="D37" s="152"/>
      <c r="E37" s="30"/>
    </row>
    <row r="38" spans="1:5" s="2" customFormat="1" ht="13.2" x14ac:dyDescent="0.25">
      <c r="A38" s="67"/>
      <c r="B38" s="153"/>
      <c r="C38" s="144"/>
      <c r="D38" s="152"/>
      <c r="E38" s="30"/>
    </row>
    <row r="39" spans="1:5" s="2" customFormat="1" ht="13.2" x14ac:dyDescent="0.25">
      <c r="A39" s="67"/>
      <c r="B39" s="153"/>
      <c r="C39" s="144"/>
      <c r="D39" s="152"/>
      <c r="E39" s="30"/>
    </row>
    <row r="40" spans="1:5" s="2" customFormat="1" ht="13.2" x14ac:dyDescent="0.25">
      <c r="A40" s="67"/>
      <c r="B40" s="153"/>
      <c r="C40" s="144"/>
      <c r="D40" s="152"/>
      <c r="E40" s="30"/>
    </row>
    <row r="41" spans="1:5" s="2" customFormat="1" ht="13.2" x14ac:dyDescent="0.25">
      <c r="A41" s="67"/>
      <c r="B41" s="153"/>
      <c r="C41" s="144"/>
      <c r="D41" s="152"/>
      <c r="E41" s="30"/>
    </row>
    <row r="42" spans="1:5" s="2" customFormat="1" ht="13.2" x14ac:dyDescent="0.25">
      <c r="A42" s="154"/>
      <c r="B42" s="155"/>
      <c r="C42" s="156"/>
      <c r="D42" s="157"/>
      <c r="E42" s="30"/>
    </row>
    <row r="43" spans="1:5" s="2" customFormat="1" ht="13.2" x14ac:dyDescent="0.25">
      <c r="A43" s="158"/>
      <c r="B43" s="159"/>
      <c r="C43" s="139"/>
      <c r="D43" s="160"/>
      <c r="E43" s="30"/>
    </row>
    <row r="44" spans="1:5" s="2" customFormat="1" ht="13.2" x14ac:dyDescent="0.25">
      <c r="A44" s="158"/>
      <c r="B44" s="159"/>
      <c r="C44" s="139"/>
      <c r="D44" s="160"/>
      <c r="E44" s="30"/>
    </row>
    <row r="45" spans="1:5" s="81" customFormat="1" ht="13.2" x14ac:dyDescent="0.25">
      <c r="A45" s="158"/>
      <c r="B45" s="159"/>
      <c r="C45" s="139"/>
      <c r="D45" s="160"/>
      <c r="E45" s="67"/>
    </row>
    <row r="46" spans="1:5" s="82" customFormat="1" ht="13.2" x14ac:dyDescent="0.25">
      <c r="A46" s="154"/>
      <c r="B46" s="155"/>
      <c r="C46" s="156"/>
      <c r="D46" s="157"/>
      <c r="E46" s="80"/>
    </row>
    <row r="47" spans="1:5" s="2" customFormat="1" ht="13.2" x14ac:dyDescent="0.25">
      <c r="A47" s="67"/>
      <c r="B47" s="153"/>
      <c r="C47" s="144"/>
      <c r="D47" s="152"/>
      <c r="E47" s="30"/>
    </row>
    <row r="48" spans="1:5" s="2" customFormat="1" ht="13.2" x14ac:dyDescent="0.25">
      <c r="A48" s="67"/>
      <c r="B48" s="153"/>
      <c r="C48" s="144"/>
      <c r="D48" s="152"/>
      <c r="E48" s="30"/>
    </row>
    <row r="49" spans="1:5" s="2" customFormat="1" ht="13.2" x14ac:dyDescent="0.25">
      <c r="A49" s="161"/>
      <c r="B49" s="162"/>
      <c r="C49" s="163"/>
      <c r="D49" s="164"/>
      <c r="E49" s="3"/>
    </row>
    <row r="50" spans="1:5" s="3" customFormat="1" ht="13.2" x14ac:dyDescent="0.25">
      <c r="D50" s="165"/>
    </row>
    <row r="52" spans="1:5" x14ac:dyDescent="0.3">
      <c r="B52" s="168"/>
      <c r="C52" s="9"/>
      <c r="D52" s="169"/>
      <c r="E52" s="6"/>
    </row>
    <row r="53" spans="1:5" x14ac:dyDescent="0.3">
      <c r="A53" s="11"/>
      <c r="E53" s="6"/>
    </row>
    <row r="54" spans="1:5" x14ac:dyDescent="0.3">
      <c r="E54" s="6"/>
    </row>
  </sheetData>
  <pageMargins left="0.75" right="0.75" top="1" bottom="1"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3.2" x14ac:dyDescent="0.25"/>
  <cols>
    <col min="1" max="1" width="14.88671875" customWidth="1"/>
    <col min="2" max="2" width="16.44140625" customWidth="1"/>
    <col min="3" max="3" width="31" style="340" customWidth="1"/>
    <col min="4" max="4" width="24.44140625" customWidth="1"/>
    <col min="5" max="5" width="17.88671875" customWidth="1"/>
  </cols>
  <sheetData>
    <row r="1" spans="1:5" x14ac:dyDescent="0.25">
      <c r="A1" s="327" t="s">
        <v>443</v>
      </c>
      <c r="B1" s="328" t="s">
        <v>82</v>
      </c>
      <c r="C1" s="329" t="s">
        <v>83</v>
      </c>
      <c r="D1" s="329" t="s">
        <v>444</v>
      </c>
      <c r="E1" s="329" t="s">
        <v>445</v>
      </c>
    </row>
    <row r="2" spans="1:5" ht="26.4" x14ac:dyDescent="0.25">
      <c r="A2" s="330" t="s">
        <v>446</v>
      </c>
      <c r="B2" s="331" t="s">
        <v>3036</v>
      </c>
      <c r="C2" s="332" t="s">
        <v>3037</v>
      </c>
      <c r="D2" s="332" t="s">
        <v>447</v>
      </c>
      <c r="E2" s="332" t="s">
        <v>3038</v>
      </c>
    </row>
    <row r="3" spans="1:5" x14ac:dyDescent="0.25">
      <c r="A3" s="330"/>
      <c r="B3" s="331"/>
      <c r="C3" s="332"/>
      <c r="D3" s="332"/>
      <c r="E3" s="332"/>
    </row>
    <row r="4" spans="1:5" x14ac:dyDescent="0.25">
      <c r="A4" s="333"/>
      <c r="B4" s="333"/>
      <c r="C4" s="334"/>
      <c r="D4" s="335"/>
      <c r="E4" s="335"/>
    </row>
    <row r="5" spans="1:5" x14ac:dyDescent="0.25">
      <c r="A5" s="336"/>
      <c r="B5" s="336"/>
      <c r="C5" s="337"/>
      <c r="D5" s="338"/>
      <c r="E5" s="338"/>
    </row>
    <row r="6" spans="1:5" x14ac:dyDescent="0.25">
      <c r="A6" s="336"/>
      <c r="B6" s="336"/>
      <c r="C6" s="337"/>
      <c r="D6" s="338"/>
      <c r="E6" s="338"/>
    </row>
    <row r="7" spans="1:5" x14ac:dyDescent="0.25">
      <c r="A7" s="336"/>
      <c r="B7" s="330"/>
      <c r="C7" s="332"/>
      <c r="D7" s="338"/>
      <c r="E7" s="338"/>
    </row>
    <row r="8" spans="1:5" x14ac:dyDescent="0.25">
      <c r="A8" s="330"/>
      <c r="B8" s="330"/>
      <c r="C8" s="332"/>
      <c r="D8" s="339"/>
      <c r="E8" s="339"/>
    </row>
    <row r="9" spans="1:5" x14ac:dyDescent="0.25">
      <c r="A9" s="330"/>
      <c r="B9" s="330"/>
      <c r="C9" s="332"/>
      <c r="D9" s="339"/>
      <c r="E9" s="339"/>
    </row>
    <row r="10" spans="1:5" x14ac:dyDescent="0.25">
      <c r="A10" s="336"/>
      <c r="B10" s="336"/>
      <c r="C10" s="337"/>
      <c r="D10" s="338"/>
      <c r="E10" s="338"/>
    </row>
    <row r="11" spans="1:5" x14ac:dyDescent="0.25">
      <c r="A11" s="336"/>
      <c r="B11" s="336"/>
      <c r="C11" s="337"/>
      <c r="D11" s="338"/>
      <c r="E11" s="338"/>
    </row>
    <row r="12" spans="1:5" x14ac:dyDescent="0.25">
      <c r="A12" s="336"/>
      <c r="B12" s="336"/>
      <c r="C12" s="337"/>
      <c r="D12" s="338"/>
      <c r="E12" s="338"/>
    </row>
    <row r="13" spans="1:5" x14ac:dyDescent="0.25">
      <c r="A13" s="336"/>
      <c r="B13" s="336"/>
      <c r="C13" s="337"/>
      <c r="D13" s="338"/>
      <c r="E13" s="338"/>
    </row>
    <row r="14" spans="1:5" x14ac:dyDescent="0.25">
      <c r="A14" s="336"/>
      <c r="B14" s="336"/>
      <c r="C14" s="337"/>
      <c r="D14" s="338"/>
      <c r="E14" s="338"/>
    </row>
    <row r="15" spans="1:5" x14ac:dyDescent="0.25">
      <c r="A15" s="336"/>
      <c r="B15" s="336"/>
      <c r="C15" s="337"/>
      <c r="D15" s="338"/>
      <c r="E15" s="338"/>
    </row>
    <row r="16" spans="1:5" x14ac:dyDescent="0.25">
      <c r="A16" s="336"/>
      <c r="B16" s="336"/>
      <c r="C16" s="337"/>
      <c r="D16" s="338"/>
      <c r="E16" s="337"/>
    </row>
    <row r="17" spans="1:5" x14ac:dyDescent="0.25">
      <c r="A17" s="336"/>
      <c r="B17" s="336"/>
      <c r="C17" s="337"/>
      <c r="D17" s="338"/>
      <c r="E17" s="338"/>
    </row>
    <row r="18" spans="1:5" x14ac:dyDescent="0.25">
      <c r="A18" s="336"/>
      <c r="B18" s="336"/>
      <c r="C18" s="337"/>
      <c r="D18" s="338"/>
      <c r="E18" s="339"/>
    </row>
    <row r="19" spans="1:5" x14ac:dyDescent="0.25">
      <c r="A19" s="336"/>
      <c r="B19" s="336"/>
      <c r="C19" s="337"/>
      <c r="D19" s="338"/>
      <c r="E19" s="338"/>
    </row>
    <row r="20" spans="1:5" x14ac:dyDescent="0.25">
      <c r="A20" s="336"/>
      <c r="B20" s="336"/>
      <c r="C20" s="337"/>
      <c r="D20" s="338"/>
      <c r="E20" s="338"/>
    </row>
    <row r="21" spans="1:5" x14ac:dyDescent="0.25">
      <c r="A21" s="336"/>
      <c r="B21" s="336"/>
      <c r="C21" s="337"/>
      <c r="D21" s="338"/>
      <c r="E21" s="338"/>
    </row>
    <row r="22" spans="1:5" x14ac:dyDescent="0.25">
      <c r="A22" s="336"/>
      <c r="B22" s="336"/>
      <c r="C22" s="337"/>
      <c r="D22" s="338"/>
      <c r="E22" s="338"/>
    </row>
    <row r="23" spans="1:5" x14ac:dyDescent="0.25">
      <c r="A23" s="336"/>
      <c r="B23" s="336"/>
      <c r="C23" s="337"/>
      <c r="D23" s="338"/>
      <c r="E23" s="338"/>
    </row>
    <row r="24" spans="1:5" x14ac:dyDescent="0.25">
      <c r="A24" s="336"/>
      <c r="B24" s="336"/>
      <c r="C24" s="337"/>
      <c r="D24" s="338"/>
      <c r="E24" s="338"/>
    </row>
    <row r="25" spans="1:5" x14ac:dyDescent="0.25">
      <c r="A25" s="336"/>
      <c r="B25" s="336"/>
      <c r="C25" s="337"/>
      <c r="D25" s="338"/>
      <c r="E25" s="338"/>
    </row>
    <row r="26" spans="1:5" x14ac:dyDescent="0.25">
      <c r="A26" s="336"/>
      <c r="B26" s="336"/>
      <c r="C26" s="337"/>
      <c r="D26" s="338"/>
      <c r="E26" s="338"/>
    </row>
    <row r="27" spans="1:5" x14ac:dyDescent="0.25">
      <c r="A27" s="336"/>
      <c r="B27" s="336"/>
      <c r="C27" s="337"/>
      <c r="D27" s="338"/>
      <c r="E27" s="338"/>
    </row>
    <row r="28" spans="1:5" x14ac:dyDescent="0.25">
      <c r="A28" s="336"/>
      <c r="B28" s="336"/>
      <c r="C28" s="337"/>
      <c r="D28" s="338"/>
      <c r="E28" s="338"/>
    </row>
    <row r="29" spans="1:5" x14ac:dyDescent="0.25">
      <c r="A29" s="336"/>
      <c r="B29" s="336"/>
      <c r="C29" s="337"/>
      <c r="D29" s="338"/>
      <c r="E29" s="338"/>
    </row>
    <row r="30" spans="1:5" x14ac:dyDescent="0.25">
      <c r="A30" s="336"/>
      <c r="B30" s="336"/>
      <c r="C30" s="337"/>
      <c r="D30" s="338"/>
      <c r="E30" s="338"/>
    </row>
    <row r="31" spans="1:5" x14ac:dyDescent="0.25">
      <c r="A31" s="336"/>
      <c r="B31" s="336"/>
      <c r="C31" s="337"/>
      <c r="D31" s="338"/>
      <c r="E31" s="338"/>
    </row>
    <row r="32" spans="1:5" x14ac:dyDescent="0.25">
      <c r="A32" s="336"/>
      <c r="B32" s="336"/>
      <c r="C32" s="337"/>
      <c r="D32" s="338"/>
      <c r="E32" s="338"/>
    </row>
    <row r="33" spans="1:5" x14ac:dyDescent="0.25">
      <c r="A33" s="336"/>
      <c r="B33" s="336"/>
      <c r="C33" s="337"/>
      <c r="D33" s="338"/>
      <c r="E33" s="338"/>
    </row>
    <row r="34" spans="1:5" x14ac:dyDescent="0.25">
      <c r="A34" s="336"/>
      <c r="B34" s="336"/>
      <c r="C34" s="337"/>
      <c r="D34" s="338"/>
      <c r="E34" s="338"/>
    </row>
    <row r="35" spans="1:5" x14ac:dyDescent="0.25">
      <c r="A35" s="336"/>
      <c r="B35" s="336"/>
      <c r="C35" s="337"/>
      <c r="D35" s="338"/>
      <c r="E35" s="338"/>
    </row>
    <row r="36" spans="1:5" x14ac:dyDescent="0.25">
      <c r="A36" s="336"/>
      <c r="B36" s="336"/>
      <c r="C36" s="337"/>
      <c r="D36" s="338"/>
      <c r="E36" s="338"/>
    </row>
    <row r="37" spans="1:5" x14ac:dyDescent="0.25">
      <c r="A37" s="336"/>
      <c r="B37" s="336"/>
      <c r="C37" s="337"/>
      <c r="D37" s="338"/>
      <c r="E37" s="338"/>
    </row>
    <row r="38" spans="1:5" x14ac:dyDescent="0.25">
      <c r="A38" s="336"/>
      <c r="B38" s="336"/>
      <c r="C38" s="337"/>
      <c r="D38" s="338"/>
      <c r="E38" s="3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3"/>
  <sheetViews>
    <sheetView workbookViewId="0"/>
  </sheetViews>
  <sheetFormatPr defaultColWidth="8.88671875" defaultRowHeight="13.2" x14ac:dyDescent="0.25"/>
  <cols>
    <col min="1" max="1" width="24.109375" style="73" bestFit="1" customWidth="1"/>
    <col min="2" max="2" width="49" style="73" bestFit="1" customWidth="1"/>
    <col min="3" max="3" width="43.33203125" style="73" bestFit="1" customWidth="1"/>
    <col min="4" max="4" width="40.33203125" style="73" bestFit="1" customWidth="1"/>
    <col min="5" max="16384" width="8.88671875" style="73"/>
  </cols>
  <sheetData>
    <row r="1" spans="1:2" ht="13.8" x14ac:dyDescent="0.3">
      <c r="A1" s="357" t="s">
        <v>3095</v>
      </c>
    </row>
    <row r="2" spans="1:2" ht="13.8" x14ac:dyDescent="0.3">
      <c r="A2" s="358" t="s">
        <v>2614</v>
      </c>
      <c r="B2" s="358" t="s">
        <v>2300</v>
      </c>
    </row>
    <row r="3" spans="1:2" ht="13.8" x14ac:dyDescent="0.3">
      <c r="A3" s="358" t="s">
        <v>2615</v>
      </c>
      <c r="B3" s="358" t="s">
        <v>2300</v>
      </c>
    </row>
    <row r="4" spans="1:2" ht="13.8" x14ac:dyDescent="0.3">
      <c r="A4" s="358" t="s">
        <v>2616</v>
      </c>
      <c r="B4" s="358" t="s">
        <v>2300</v>
      </c>
    </row>
    <row r="5" spans="1:2" ht="13.8" x14ac:dyDescent="0.3">
      <c r="A5" s="358" t="s">
        <v>2617</v>
      </c>
      <c r="B5" s="358" t="s">
        <v>2300</v>
      </c>
    </row>
    <row r="6" spans="1:2" ht="13.8" x14ac:dyDescent="0.3">
      <c r="A6" s="358" t="s">
        <v>2618</v>
      </c>
      <c r="B6" s="358" t="s">
        <v>2300</v>
      </c>
    </row>
    <row r="7" spans="1:2" ht="13.8" x14ac:dyDescent="0.3">
      <c r="A7" s="358" t="s">
        <v>2619</v>
      </c>
      <c r="B7" s="358" t="s">
        <v>2300</v>
      </c>
    </row>
    <row r="8" spans="1:2" ht="13.8" x14ac:dyDescent="0.3">
      <c r="A8" s="358" t="s">
        <v>2620</v>
      </c>
      <c r="B8" s="358" t="s">
        <v>2300</v>
      </c>
    </row>
    <row r="9" spans="1:2" ht="13.8" x14ac:dyDescent="0.3">
      <c r="A9" s="358" t="s">
        <v>2621</v>
      </c>
      <c r="B9" s="358" t="s">
        <v>2435</v>
      </c>
    </row>
    <row r="10" spans="1:2" ht="13.8" x14ac:dyDescent="0.3">
      <c r="A10" s="358" t="s">
        <v>2622</v>
      </c>
      <c r="B10" s="358" t="s">
        <v>2435</v>
      </c>
    </row>
    <row r="11" spans="1:2" ht="13.8" x14ac:dyDescent="0.3">
      <c r="A11" s="358" t="s">
        <v>2623</v>
      </c>
      <c r="B11" s="358" t="s">
        <v>2435</v>
      </c>
    </row>
    <row r="12" spans="1:2" ht="13.8" x14ac:dyDescent="0.3">
      <c r="A12" s="358" t="s">
        <v>2624</v>
      </c>
      <c r="B12" s="358" t="s">
        <v>2435</v>
      </c>
    </row>
    <row r="13" spans="1:2" ht="13.8" x14ac:dyDescent="0.3">
      <c r="A13" s="358" t="s">
        <v>2625</v>
      </c>
      <c r="B13" s="358" t="s">
        <v>2435</v>
      </c>
    </row>
    <row r="14" spans="1:2" ht="13.8" x14ac:dyDescent="0.3">
      <c r="A14" s="358" t="s">
        <v>2626</v>
      </c>
      <c r="B14" s="358" t="s">
        <v>2462</v>
      </c>
    </row>
    <row r="15" spans="1:2" ht="13.8" x14ac:dyDescent="0.3">
      <c r="A15" s="358" t="s">
        <v>2627</v>
      </c>
      <c r="B15" s="358" t="s">
        <v>2462</v>
      </c>
    </row>
    <row r="16" spans="1:2" ht="13.8" x14ac:dyDescent="0.3">
      <c r="A16" s="358" t="s">
        <v>2628</v>
      </c>
      <c r="B16" s="358" t="s">
        <v>2462</v>
      </c>
    </row>
    <row r="17" spans="1:2" ht="13.8" x14ac:dyDescent="0.3">
      <c r="A17" s="358" t="s">
        <v>2629</v>
      </c>
      <c r="B17" s="358" t="s">
        <v>2462</v>
      </c>
    </row>
    <row r="18" spans="1:2" ht="13.8" x14ac:dyDescent="0.3">
      <c r="A18" s="358" t="s">
        <v>2630</v>
      </c>
      <c r="B18" s="358" t="s">
        <v>2466</v>
      </c>
    </row>
    <row r="19" spans="1:2" ht="13.8" x14ac:dyDescent="0.3">
      <c r="A19" s="358" t="s">
        <v>2631</v>
      </c>
      <c r="B19" s="358" t="s">
        <v>2466</v>
      </c>
    </row>
    <row r="20" spans="1:2" ht="13.8" x14ac:dyDescent="0.3">
      <c r="A20" s="358" t="s">
        <v>2632</v>
      </c>
      <c r="B20" s="358" t="s">
        <v>2466</v>
      </c>
    </row>
    <row r="21" spans="1:2" ht="13.8" x14ac:dyDescent="0.3">
      <c r="A21" s="358" t="s">
        <v>2633</v>
      </c>
      <c r="B21" s="358" t="s">
        <v>2466</v>
      </c>
    </row>
    <row r="22" spans="1:2" ht="13.8" x14ac:dyDescent="0.3">
      <c r="A22" s="358" t="s">
        <v>2634</v>
      </c>
      <c r="B22" s="358" t="s">
        <v>2492</v>
      </c>
    </row>
    <row r="23" spans="1:2" ht="13.8" x14ac:dyDescent="0.3">
      <c r="A23" s="358" t="s">
        <v>2635</v>
      </c>
      <c r="B23" s="358" t="s">
        <v>2492</v>
      </c>
    </row>
    <row r="24" spans="1:2" ht="13.8" x14ac:dyDescent="0.3">
      <c r="A24" s="358" t="s">
        <v>2636</v>
      </c>
      <c r="B24" s="358" t="s">
        <v>2492</v>
      </c>
    </row>
    <row r="25" spans="1:2" ht="13.8" x14ac:dyDescent="0.3">
      <c r="A25" s="358" t="s">
        <v>2637</v>
      </c>
      <c r="B25" s="358" t="s">
        <v>2505</v>
      </c>
    </row>
    <row r="26" spans="1:2" ht="13.8" x14ac:dyDescent="0.3">
      <c r="A26" s="358" t="s">
        <v>2638</v>
      </c>
      <c r="B26" s="358" t="s">
        <v>2505</v>
      </c>
    </row>
    <row r="27" spans="1:2" ht="13.8" x14ac:dyDescent="0.3">
      <c r="A27" s="358" t="s">
        <v>2639</v>
      </c>
      <c r="B27" s="358" t="s">
        <v>2505</v>
      </c>
    </row>
    <row r="28" spans="1:2" ht="13.8" x14ac:dyDescent="0.3">
      <c r="A28" s="358" t="s">
        <v>2640</v>
      </c>
      <c r="B28" s="358" t="s">
        <v>2505</v>
      </c>
    </row>
    <row r="29" spans="1:2" ht="13.8" x14ac:dyDescent="0.3">
      <c r="A29" s="358" t="s">
        <v>2641</v>
      </c>
      <c r="B29" s="358" t="s">
        <v>2507</v>
      </c>
    </row>
    <row r="30" spans="1:2" ht="13.8" x14ac:dyDescent="0.3">
      <c r="A30" s="358" t="s">
        <v>2642</v>
      </c>
      <c r="B30" s="358" t="s">
        <v>2555</v>
      </c>
    </row>
    <row r="31" spans="1:2" ht="13.8" x14ac:dyDescent="0.3">
      <c r="A31" s="358" t="s">
        <v>2643</v>
      </c>
      <c r="B31" s="358" t="s">
        <v>2598</v>
      </c>
    </row>
    <row r="34" spans="1:2" ht="13.8" x14ac:dyDescent="0.3">
      <c r="A34" s="357" t="s">
        <v>3096</v>
      </c>
    </row>
    <row r="35" spans="1:2" ht="13.8" x14ac:dyDescent="0.3">
      <c r="A35" s="358" t="s">
        <v>712</v>
      </c>
      <c r="B35" s="358" t="s">
        <v>2556</v>
      </c>
    </row>
    <row r="36" spans="1:2" ht="13.8" x14ac:dyDescent="0.3">
      <c r="A36" s="358" t="s">
        <v>703</v>
      </c>
      <c r="B36" s="358" t="s">
        <v>2565</v>
      </c>
    </row>
    <row r="37" spans="1:2" ht="13.8" x14ac:dyDescent="0.3">
      <c r="A37" s="358" t="s">
        <v>710</v>
      </c>
      <c r="B37" s="358" t="s">
        <v>2569</v>
      </c>
    </row>
    <row r="38" spans="1:2" ht="13.8" x14ac:dyDescent="0.3">
      <c r="A38" s="358" t="s">
        <v>705</v>
      </c>
      <c r="B38" s="358" t="s">
        <v>2572</v>
      </c>
    </row>
    <row r="39" spans="1:2" ht="13.8" x14ac:dyDescent="0.3">
      <c r="A39" s="358" t="s">
        <v>2644</v>
      </c>
      <c r="B39" s="358" t="s">
        <v>2577</v>
      </c>
    </row>
    <row r="40" spans="1:2" ht="13.8" x14ac:dyDescent="0.3">
      <c r="A40" s="358" t="s">
        <v>2645</v>
      </c>
      <c r="B40" s="358" t="s">
        <v>2646</v>
      </c>
    </row>
    <row r="41" spans="1:2" ht="13.8" x14ac:dyDescent="0.3">
      <c r="A41" s="358" t="s">
        <v>717</v>
      </c>
      <c r="B41" s="358" t="s">
        <v>591</v>
      </c>
    </row>
    <row r="42" spans="1:2" ht="13.8" x14ac:dyDescent="0.3">
      <c r="A42" s="358" t="s">
        <v>28</v>
      </c>
      <c r="B42" s="358" t="s">
        <v>2436</v>
      </c>
    </row>
    <row r="43" spans="1:2" ht="13.8" x14ac:dyDescent="0.3">
      <c r="A43" s="358" t="s">
        <v>895</v>
      </c>
      <c r="B43" s="358" t="s">
        <v>2439</v>
      </c>
    </row>
    <row r="44" spans="1:2" ht="13.8" x14ac:dyDescent="0.3">
      <c r="A44" s="358" t="s">
        <v>723</v>
      </c>
      <c r="B44" s="358" t="s">
        <v>593</v>
      </c>
    </row>
    <row r="45" spans="1:2" ht="13.8" x14ac:dyDescent="0.3">
      <c r="A45" s="358" t="s">
        <v>25</v>
      </c>
      <c r="B45" s="358" t="s">
        <v>2479</v>
      </c>
    </row>
    <row r="46" spans="1:2" ht="13.8" x14ac:dyDescent="0.3">
      <c r="A46" s="358" t="s">
        <v>26</v>
      </c>
      <c r="B46" s="358" t="s">
        <v>2480</v>
      </c>
    </row>
    <row r="47" spans="1:2" ht="13.8" x14ac:dyDescent="0.3">
      <c r="A47" s="358" t="s">
        <v>132</v>
      </c>
      <c r="B47" s="358" t="s">
        <v>2470</v>
      </c>
    </row>
    <row r="48" spans="1:2" ht="13.8" x14ac:dyDescent="0.3">
      <c r="A48" s="358" t="s">
        <v>726</v>
      </c>
      <c r="B48" s="358" t="s">
        <v>2583</v>
      </c>
    </row>
    <row r="49" spans="1:2" ht="13.8" x14ac:dyDescent="0.3">
      <c r="A49" s="358" t="s">
        <v>733</v>
      </c>
      <c r="B49" s="358" t="s">
        <v>2596</v>
      </c>
    </row>
    <row r="50" spans="1:2" ht="13.8" x14ac:dyDescent="0.3">
      <c r="A50" s="358" t="s">
        <v>29</v>
      </c>
      <c r="B50" s="358" t="s">
        <v>2446</v>
      </c>
    </row>
    <row r="51" spans="1:2" ht="13.8" x14ac:dyDescent="0.3">
      <c r="A51" s="358" t="s">
        <v>897</v>
      </c>
      <c r="B51" s="358" t="s">
        <v>2447</v>
      </c>
    </row>
    <row r="52" spans="1:2" ht="13.8" x14ac:dyDescent="0.3">
      <c r="A52" s="358" t="s">
        <v>27</v>
      </c>
      <c r="B52" s="358" t="s">
        <v>974</v>
      </c>
    </row>
    <row r="53" spans="1:2" ht="13.8" x14ac:dyDescent="0.3">
      <c r="A53" s="358" t="s">
        <v>3009</v>
      </c>
      <c r="B53" s="358" t="s">
        <v>600</v>
      </c>
    </row>
    <row r="54" spans="1:2" ht="13.8" x14ac:dyDescent="0.3">
      <c r="A54" s="358" t="s">
        <v>31</v>
      </c>
      <c r="B54" s="358" t="s">
        <v>2647</v>
      </c>
    </row>
    <row r="55" spans="1:2" ht="13.8" x14ac:dyDescent="0.3">
      <c r="A55" s="358" t="s">
        <v>417</v>
      </c>
      <c r="B55" s="358" t="s">
        <v>2648</v>
      </c>
    </row>
    <row r="56" spans="1:2" ht="13.8" x14ac:dyDescent="0.3">
      <c r="A56" s="358" t="s">
        <v>951</v>
      </c>
      <c r="B56" s="358" t="s">
        <v>2649</v>
      </c>
    </row>
    <row r="57" spans="1:2" ht="13.8" x14ac:dyDescent="0.3">
      <c r="A57" s="358" t="s">
        <v>36</v>
      </c>
      <c r="B57" s="358" t="s">
        <v>2448</v>
      </c>
    </row>
    <row r="58" spans="1:2" ht="13.8" x14ac:dyDescent="0.3">
      <c r="A58" s="358" t="s">
        <v>418</v>
      </c>
      <c r="B58" s="358" t="s">
        <v>2650</v>
      </c>
    </row>
    <row r="59" spans="1:2" ht="13.8" x14ac:dyDescent="0.3">
      <c r="A59" s="358" t="s">
        <v>30</v>
      </c>
      <c r="B59" s="358" t="s">
        <v>2449</v>
      </c>
    </row>
    <row r="60" spans="1:2" ht="13.8" x14ac:dyDescent="0.3">
      <c r="A60" s="358" t="s">
        <v>192</v>
      </c>
      <c r="B60" s="358" t="s">
        <v>2440</v>
      </c>
    </row>
    <row r="61" spans="1:2" ht="13.8" x14ac:dyDescent="0.3">
      <c r="A61" s="358" t="s">
        <v>193</v>
      </c>
      <c r="B61" s="358" t="s">
        <v>2442</v>
      </c>
    </row>
    <row r="62" spans="1:2" ht="13.8" x14ac:dyDescent="0.3">
      <c r="A62" s="358" t="s">
        <v>190</v>
      </c>
      <c r="B62" s="358" t="s">
        <v>2443</v>
      </c>
    </row>
    <row r="63" spans="1:2" ht="13.8" x14ac:dyDescent="0.3">
      <c r="A63" s="358" t="s">
        <v>191</v>
      </c>
      <c r="B63" s="358" t="s">
        <v>2444</v>
      </c>
    </row>
    <row r="64" spans="1:2" ht="13.8" x14ac:dyDescent="0.3">
      <c r="A64" s="358" t="s">
        <v>681</v>
      </c>
      <c r="B64" s="358" t="s">
        <v>2508</v>
      </c>
    </row>
    <row r="65" spans="1:2" ht="13.8" x14ac:dyDescent="0.3">
      <c r="A65" s="358" t="s">
        <v>659</v>
      </c>
      <c r="B65" s="358" t="s">
        <v>2511</v>
      </c>
    </row>
    <row r="66" spans="1:2" ht="13.8" x14ac:dyDescent="0.3">
      <c r="A66" s="358" t="s">
        <v>33</v>
      </c>
      <c r="B66" s="358" t="s">
        <v>2351</v>
      </c>
    </row>
    <row r="67" spans="1:2" ht="13.8" x14ac:dyDescent="0.3">
      <c r="A67" s="358" t="s">
        <v>952</v>
      </c>
      <c r="B67" s="358" t="s">
        <v>2519</v>
      </c>
    </row>
    <row r="68" spans="1:2" ht="13.8" x14ac:dyDescent="0.3">
      <c r="A68" s="358" t="s">
        <v>32</v>
      </c>
      <c r="B68" s="358" t="s">
        <v>2651</v>
      </c>
    </row>
    <row r="69" spans="1:2" ht="13.8" x14ac:dyDescent="0.3">
      <c r="A69" s="358" t="s">
        <v>125</v>
      </c>
      <c r="B69" s="358" t="s">
        <v>2652</v>
      </c>
    </row>
    <row r="70" spans="1:2" ht="13.8" x14ac:dyDescent="0.3">
      <c r="A70" s="358" t="s">
        <v>683</v>
      </c>
      <c r="B70" s="358" t="s">
        <v>2521</v>
      </c>
    </row>
    <row r="71" spans="1:2" ht="13.8" x14ac:dyDescent="0.3">
      <c r="A71" s="358" t="s">
        <v>688</v>
      </c>
      <c r="B71" s="358" t="s">
        <v>2538</v>
      </c>
    </row>
    <row r="72" spans="1:2" ht="13.8" x14ac:dyDescent="0.3">
      <c r="A72" s="358" t="s">
        <v>20</v>
      </c>
      <c r="B72" s="358" t="s">
        <v>2543</v>
      </c>
    </row>
    <row r="73" spans="1:2" ht="13.8" x14ac:dyDescent="0.3">
      <c r="A73" s="358" t="s">
        <v>131</v>
      </c>
      <c r="B73" s="358" t="s">
        <v>2463</v>
      </c>
    </row>
    <row r="74" spans="1:2" ht="13.8" x14ac:dyDescent="0.3">
      <c r="A74" s="358"/>
      <c r="B74" s="358"/>
    </row>
    <row r="76" spans="1:2" ht="13.8" x14ac:dyDescent="0.3">
      <c r="A76" s="357" t="s">
        <v>3097</v>
      </c>
    </row>
    <row r="77" spans="1:2" ht="13.8" x14ac:dyDescent="0.3">
      <c r="A77" s="358" t="s">
        <v>2653</v>
      </c>
      <c r="B77" s="358" t="s">
        <v>2509</v>
      </c>
    </row>
    <row r="78" spans="1:2" ht="13.8" x14ac:dyDescent="0.3">
      <c r="A78" s="358" t="s">
        <v>2654</v>
      </c>
      <c r="B78" s="358" t="s">
        <v>2384</v>
      </c>
    </row>
    <row r="79" spans="1:2" ht="13.8" x14ac:dyDescent="0.3">
      <c r="A79" s="358" t="s">
        <v>2655</v>
      </c>
      <c r="B79" s="358" t="s">
        <v>2570</v>
      </c>
    </row>
    <row r="80" spans="1:2" ht="13.8" x14ac:dyDescent="0.3">
      <c r="A80" s="358" t="s">
        <v>2698</v>
      </c>
      <c r="B80" s="358" t="s">
        <v>2522</v>
      </c>
    </row>
    <row r="81" spans="1:2" ht="13.8" x14ac:dyDescent="0.3">
      <c r="A81" s="358" t="s">
        <v>2699</v>
      </c>
      <c r="B81" s="358" t="s">
        <v>2539</v>
      </c>
    </row>
    <row r="82" spans="1:2" ht="13.8" x14ac:dyDescent="0.3">
      <c r="A82" s="358" t="s">
        <v>2700</v>
      </c>
      <c r="B82" s="358" t="s">
        <v>2377</v>
      </c>
    </row>
    <row r="83" spans="1:2" ht="13.8" x14ac:dyDescent="0.3">
      <c r="A83" s="358" t="s">
        <v>2701</v>
      </c>
      <c r="B83" s="358" t="s">
        <v>2352</v>
      </c>
    </row>
    <row r="84" spans="1:2" ht="13.8" x14ac:dyDescent="0.3">
      <c r="A84" s="358" t="s">
        <v>2702</v>
      </c>
      <c r="B84" s="358" t="s">
        <v>2566</v>
      </c>
    </row>
    <row r="85" spans="1:2" ht="13.8" x14ac:dyDescent="0.3">
      <c r="A85" s="358" t="s">
        <v>2703</v>
      </c>
      <c r="B85" s="358" t="s">
        <v>2704</v>
      </c>
    </row>
    <row r="86" spans="1:2" ht="13.8" x14ac:dyDescent="0.3">
      <c r="A86" s="358" t="s">
        <v>2705</v>
      </c>
      <c r="B86" s="358" t="s">
        <v>2512</v>
      </c>
    </row>
    <row r="87" spans="1:2" ht="13.8" x14ac:dyDescent="0.3">
      <c r="A87" s="358" t="s">
        <v>2706</v>
      </c>
      <c r="B87" s="358" t="s">
        <v>2542</v>
      </c>
    </row>
    <row r="88" spans="1:2" ht="13.8" x14ac:dyDescent="0.3">
      <c r="A88" s="358" t="s">
        <v>2707</v>
      </c>
      <c r="B88" s="358" t="s">
        <v>2381</v>
      </c>
    </row>
    <row r="89" spans="1:2" ht="13.8" x14ac:dyDescent="0.3">
      <c r="A89" s="358" t="s">
        <v>2708</v>
      </c>
      <c r="B89" s="358" t="s">
        <v>2573</v>
      </c>
    </row>
    <row r="90" spans="1:2" ht="13.8" x14ac:dyDescent="0.3">
      <c r="A90" s="358" t="s">
        <v>2709</v>
      </c>
      <c r="B90" s="358" t="s">
        <v>2302</v>
      </c>
    </row>
    <row r="91" spans="1:2" ht="13.8" x14ac:dyDescent="0.3">
      <c r="A91" s="358" t="s">
        <v>2710</v>
      </c>
      <c r="B91" s="358" t="s">
        <v>2302</v>
      </c>
    </row>
    <row r="92" spans="1:2" ht="13.8" x14ac:dyDescent="0.3">
      <c r="A92" s="358" t="s">
        <v>2711</v>
      </c>
      <c r="B92" s="358" t="s">
        <v>2302</v>
      </c>
    </row>
    <row r="93" spans="1:2" ht="13.8" x14ac:dyDescent="0.3">
      <c r="A93" s="358" t="s">
        <v>2712</v>
      </c>
      <c r="B93" s="358" t="s">
        <v>2526</v>
      </c>
    </row>
    <row r="94" spans="1:2" ht="13.8" x14ac:dyDescent="0.3">
      <c r="A94" s="358" t="s">
        <v>2713</v>
      </c>
      <c r="B94" s="358" t="s">
        <v>2544</v>
      </c>
    </row>
    <row r="95" spans="1:2" ht="13.8" x14ac:dyDescent="0.3">
      <c r="A95" s="358" t="s">
        <v>2714</v>
      </c>
      <c r="B95" s="358" t="s">
        <v>2358</v>
      </c>
    </row>
    <row r="96" spans="1:2" ht="13.8" x14ac:dyDescent="0.3">
      <c r="A96" s="358" t="s">
        <v>2715</v>
      </c>
      <c r="B96" s="358" t="s">
        <v>2567</v>
      </c>
    </row>
    <row r="97" spans="1:2" ht="13.8" x14ac:dyDescent="0.3">
      <c r="A97" s="358" t="s">
        <v>2716</v>
      </c>
      <c r="B97" s="358" t="s">
        <v>2557</v>
      </c>
    </row>
    <row r="98" spans="1:2" ht="13.8" x14ac:dyDescent="0.3">
      <c r="A98" s="358" t="s">
        <v>2717</v>
      </c>
      <c r="B98" s="358" t="s">
        <v>2584</v>
      </c>
    </row>
    <row r="99" spans="1:2" ht="13.8" x14ac:dyDescent="0.3">
      <c r="A99" s="358" t="s">
        <v>2718</v>
      </c>
      <c r="B99" s="358" t="s">
        <v>2597</v>
      </c>
    </row>
    <row r="100" spans="1:2" ht="13.8" x14ac:dyDescent="0.3">
      <c r="A100" s="358" t="s">
        <v>2719</v>
      </c>
      <c r="B100" s="358" t="s">
        <v>2582</v>
      </c>
    </row>
    <row r="101" spans="1:2" ht="13.8" x14ac:dyDescent="0.3">
      <c r="A101" s="358" t="s">
        <v>2720</v>
      </c>
      <c r="B101" s="358" t="s">
        <v>2578</v>
      </c>
    </row>
    <row r="102" spans="1:2" ht="13.8" x14ac:dyDescent="0.3">
      <c r="A102" s="358" t="s">
        <v>2721</v>
      </c>
      <c r="B102" s="358" t="s">
        <v>317</v>
      </c>
    </row>
    <row r="103" spans="1:2" ht="13.8" x14ac:dyDescent="0.3">
      <c r="A103" s="358" t="s">
        <v>2722</v>
      </c>
      <c r="B103" s="358" t="s">
        <v>2513</v>
      </c>
    </row>
    <row r="104" spans="1:2" ht="13.8" x14ac:dyDescent="0.3">
      <c r="A104" s="358" t="s">
        <v>2723</v>
      </c>
      <c r="B104" s="358" t="s">
        <v>2394</v>
      </c>
    </row>
    <row r="105" spans="1:2" ht="13.8" x14ac:dyDescent="0.3">
      <c r="A105" s="358" t="s">
        <v>2724</v>
      </c>
      <c r="B105" s="358" t="s">
        <v>2574</v>
      </c>
    </row>
    <row r="106" spans="1:2" ht="13.8" x14ac:dyDescent="0.3">
      <c r="A106" s="358" t="s">
        <v>2725</v>
      </c>
      <c r="B106" s="358" t="s">
        <v>2510</v>
      </c>
    </row>
    <row r="107" spans="1:2" ht="13.8" x14ac:dyDescent="0.3">
      <c r="A107" s="358" t="s">
        <v>2726</v>
      </c>
      <c r="B107" s="358" t="s">
        <v>2383</v>
      </c>
    </row>
    <row r="108" spans="1:2" ht="13.8" x14ac:dyDescent="0.3">
      <c r="A108" s="358" t="s">
        <v>2727</v>
      </c>
      <c r="B108" s="358" t="s">
        <v>2571</v>
      </c>
    </row>
    <row r="109" spans="1:2" ht="13.8" x14ac:dyDescent="0.3">
      <c r="A109" s="358" t="s">
        <v>2731</v>
      </c>
      <c r="B109" s="358" t="s">
        <v>2537</v>
      </c>
    </row>
    <row r="110" spans="1:2" ht="13.8" x14ac:dyDescent="0.3">
      <c r="A110" s="358" t="s">
        <v>2732</v>
      </c>
      <c r="B110" s="358" t="s">
        <v>2520</v>
      </c>
    </row>
    <row r="111" spans="1:2" ht="13.8" x14ac:dyDescent="0.3">
      <c r="A111" s="358" t="s">
        <v>2733</v>
      </c>
      <c r="B111" s="358" t="s">
        <v>2734</v>
      </c>
    </row>
    <row r="112" spans="1:2" ht="13.8" x14ac:dyDescent="0.3">
      <c r="A112" s="358" t="s">
        <v>2735</v>
      </c>
      <c r="B112" s="358" t="s">
        <v>2736</v>
      </c>
    </row>
    <row r="113" spans="1:2" ht="13.8" x14ac:dyDescent="0.3">
      <c r="A113" s="358" t="s">
        <v>2737</v>
      </c>
      <c r="B113" s="358" t="s">
        <v>2568</v>
      </c>
    </row>
    <row r="114" spans="1:2" ht="13.8" x14ac:dyDescent="0.3">
      <c r="A114" s="358" t="s">
        <v>2738</v>
      </c>
      <c r="B114" s="358" t="s">
        <v>2561</v>
      </c>
    </row>
    <row r="115" spans="1:2" ht="13.8" x14ac:dyDescent="0.3">
      <c r="A115" s="358" t="s">
        <v>2739</v>
      </c>
      <c r="B115" s="358" t="s">
        <v>2599</v>
      </c>
    </row>
    <row r="116" spans="1:2" ht="13.8" x14ac:dyDescent="0.3">
      <c r="A116" s="358" t="s">
        <v>2740</v>
      </c>
      <c r="B116" s="358" t="s">
        <v>317</v>
      </c>
    </row>
    <row r="117" spans="1:2" ht="13.8" x14ac:dyDescent="0.3">
      <c r="A117" s="358" t="s">
        <v>2741</v>
      </c>
      <c r="B117" s="358" t="s">
        <v>23</v>
      </c>
    </row>
    <row r="118" spans="1:2" ht="13.8" x14ac:dyDescent="0.3">
      <c r="A118" s="358" t="s">
        <v>2742</v>
      </c>
      <c r="B118" s="358" t="s">
        <v>23</v>
      </c>
    </row>
    <row r="119" spans="1:2" ht="13.8" x14ac:dyDescent="0.3">
      <c r="A119" s="358" t="s">
        <v>2743</v>
      </c>
      <c r="B119" s="358" t="s">
        <v>23</v>
      </c>
    </row>
    <row r="120" spans="1:2" ht="13.8" x14ac:dyDescent="0.3">
      <c r="A120" s="358" t="s">
        <v>2744</v>
      </c>
      <c r="B120" s="358" t="s">
        <v>23</v>
      </c>
    </row>
    <row r="121" spans="1:2" ht="13.8" x14ac:dyDescent="0.3">
      <c r="A121" s="358" t="s">
        <v>2745</v>
      </c>
      <c r="B121" s="358" t="s">
        <v>23</v>
      </c>
    </row>
    <row r="122" spans="1:2" ht="13.8" x14ac:dyDescent="0.3">
      <c r="A122" s="358" t="s">
        <v>2746</v>
      </c>
      <c r="B122" s="358" t="s">
        <v>317</v>
      </c>
    </row>
    <row r="123" spans="1:2" ht="13.8" x14ac:dyDescent="0.3">
      <c r="A123" s="358" t="s">
        <v>2747</v>
      </c>
      <c r="B123" s="358" t="s">
        <v>317</v>
      </c>
    </row>
    <row r="124" spans="1:2" ht="13.8" x14ac:dyDescent="0.3">
      <c r="A124" s="358" t="s">
        <v>2748</v>
      </c>
      <c r="B124" s="358" t="s">
        <v>317</v>
      </c>
    </row>
    <row r="125" spans="1:2" ht="13.8" x14ac:dyDescent="0.3">
      <c r="A125" s="358" t="s">
        <v>2749</v>
      </c>
      <c r="B125" s="358" t="s">
        <v>317</v>
      </c>
    </row>
    <row r="126" spans="1:2" ht="13.8" x14ac:dyDescent="0.3">
      <c r="A126" s="358" t="s">
        <v>2750</v>
      </c>
      <c r="B126" s="358" t="s">
        <v>46</v>
      </c>
    </row>
    <row r="127" spans="1:2" ht="13.8" x14ac:dyDescent="0.3">
      <c r="A127" s="358" t="s">
        <v>2751</v>
      </c>
      <c r="B127" s="358" t="s">
        <v>46</v>
      </c>
    </row>
    <row r="128" spans="1:2" ht="13.8" x14ac:dyDescent="0.3">
      <c r="A128" s="358" t="s">
        <v>2752</v>
      </c>
      <c r="B128" s="358" t="s">
        <v>46</v>
      </c>
    </row>
    <row r="129" spans="1:2" ht="13.8" x14ac:dyDescent="0.3">
      <c r="A129" s="358" t="s">
        <v>2753</v>
      </c>
      <c r="B129" s="358" t="s">
        <v>46</v>
      </c>
    </row>
    <row r="130" spans="1:2" ht="13.8" x14ac:dyDescent="0.3">
      <c r="A130" s="358" t="s">
        <v>2754</v>
      </c>
      <c r="B130" s="358" t="s">
        <v>46</v>
      </c>
    </row>
    <row r="131" spans="1:2" ht="13.8" x14ac:dyDescent="0.3">
      <c r="A131" s="358" t="s">
        <v>2755</v>
      </c>
      <c r="B131" s="358" t="s">
        <v>46</v>
      </c>
    </row>
    <row r="132" spans="1:2" ht="13.8" x14ac:dyDescent="0.3">
      <c r="A132" s="358" t="s">
        <v>2756</v>
      </c>
      <c r="B132" s="358" t="s">
        <v>2517</v>
      </c>
    </row>
    <row r="133" spans="1:2" ht="13.8" x14ac:dyDescent="0.3">
      <c r="A133" s="358" t="s">
        <v>2757</v>
      </c>
      <c r="B133" s="358" t="s">
        <v>2395</v>
      </c>
    </row>
    <row r="134" spans="1:2" ht="13.8" x14ac:dyDescent="0.3">
      <c r="A134" s="358" t="s">
        <v>2758</v>
      </c>
      <c r="B134" s="358" t="s">
        <v>2575</v>
      </c>
    </row>
    <row r="135" spans="1:2" ht="13.8" x14ac:dyDescent="0.3">
      <c r="A135" s="358" t="s">
        <v>2759</v>
      </c>
      <c r="B135" s="358" t="s">
        <v>2518</v>
      </c>
    </row>
    <row r="136" spans="1:2" ht="13.8" x14ac:dyDescent="0.3">
      <c r="A136" s="358" t="s">
        <v>2760</v>
      </c>
      <c r="B136" s="358" t="s">
        <v>2396</v>
      </c>
    </row>
    <row r="137" spans="1:2" ht="13.8" x14ac:dyDescent="0.3">
      <c r="A137" s="358" t="s">
        <v>2761</v>
      </c>
      <c r="B137" s="358" t="s">
        <v>2576</v>
      </c>
    </row>
    <row r="138" spans="1:2" ht="13.8" x14ac:dyDescent="0.3">
      <c r="A138" s="358" t="s">
        <v>2762</v>
      </c>
      <c r="B138" s="358" t="s">
        <v>909</v>
      </c>
    </row>
    <row r="139" spans="1:2" ht="13.8" x14ac:dyDescent="0.3">
      <c r="A139" s="358" t="s">
        <v>2763</v>
      </c>
      <c r="B139" s="358" t="s">
        <v>115</v>
      </c>
    </row>
    <row r="140" spans="1:2" ht="13.8" x14ac:dyDescent="0.3">
      <c r="A140" s="358" t="s">
        <v>2764</v>
      </c>
      <c r="B140" s="358" t="s">
        <v>2474</v>
      </c>
    </row>
    <row r="141" spans="1:2" ht="13.8" x14ac:dyDescent="0.3">
      <c r="A141" s="358" t="s">
        <v>2765</v>
      </c>
      <c r="B141" s="358" t="s">
        <v>2478</v>
      </c>
    </row>
    <row r="144" spans="1:2" ht="13.8" x14ac:dyDescent="0.3">
      <c r="A144" s="357" t="s">
        <v>3098</v>
      </c>
    </row>
    <row r="145" spans="1:4" ht="13.8" x14ac:dyDescent="0.3">
      <c r="A145" s="358" t="s">
        <v>2766</v>
      </c>
      <c r="B145" s="358" t="s">
        <v>2314</v>
      </c>
      <c r="C145" s="358" t="s">
        <v>2315</v>
      </c>
      <c r="D145" s="358" t="s">
        <v>2410</v>
      </c>
    </row>
    <row r="146" spans="1:4" ht="13.8" x14ac:dyDescent="0.3">
      <c r="A146" s="358" t="s">
        <v>2767</v>
      </c>
      <c r="B146" s="358" t="s">
        <v>2314</v>
      </c>
      <c r="C146" s="358" t="s">
        <v>2315</v>
      </c>
      <c r="D146" s="358" t="s">
        <v>2602</v>
      </c>
    </row>
    <row r="147" spans="1:4" ht="13.8" x14ac:dyDescent="0.3">
      <c r="A147" s="358" t="s">
        <v>2768</v>
      </c>
      <c r="B147" s="358" t="s">
        <v>2378</v>
      </c>
      <c r="C147" s="358" t="s">
        <v>2315</v>
      </c>
      <c r="D147" s="358" t="s">
        <v>2379</v>
      </c>
    </row>
    <row r="148" spans="1:4" ht="13.8" x14ac:dyDescent="0.3">
      <c r="A148" s="358" t="s">
        <v>2769</v>
      </c>
      <c r="B148" s="358" t="s">
        <v>2378</v>
      </c>
      <c r="C148" s="358" t="s">
        <v>2315</v>
      </c>
      <c r="D148" s="358" t="s">
        <v>2434</v>
      </c>
    </row>
    <row r="149" spans="1:4" ht="13.8" x14ac:dyDescent="0.3">
      <c r="A149" s="358" t="s">
        <v>2770</v>
      </c>
      <c r="B149" s="358" t="s">
        <v>2378</v>
      </c>
      <c r="C149" s="358" t="s">
        <v>2315</v>
      </c>
      <c r="D149" s="358" t="s">
        <v>2379</v>
      </c>
    </row>
    <row r="150" spans="1:4" ht="13.8" x14ac:dyDescent="0.3">
      <c r="A150" s="358" t="s">
        <v>2771</v>
      </c>
      <c r="B150" s="358" t="s">
        <v>2378</v>
      </c>
      <c r="C150" s="358" t="s">
        <v>2315</v>
      </c>
      <c r="D150" s="358" t="s">
        <v>2445</v>
      </c>
    </row>
    <row r="151" spans="1:4" ht="13.8" x14ac:dyDescent="0.3">
      <c r="A151" s="358" t="s">
        <v>2772</v>
      </c>
      <c r="B151" s="358" t="s">
        <v>2378</v>
      </c>
      <c r="C151" s="358" t="s">
        <v>2315</v>
      </c>
      <c r="D151" s="358" t="s">
        <v>2445</v>
      </c>
    </row>
    <row r="152" spans="1:4" ht="13.8" x14ac:dyDescent="0.3">
      <c r="A152" s="358" t="s">
        <v>2773</v>
      </c>
      <c r="B152" s="358" t="s">
        <v>2314</v>
      </c>
      <c r="C152" s="358" t="s">
        <v>2315</v>
      </c>
      <c r="D152" s="358" t="s">
        <v>2316</v>
      </c>
    </row>
    <row r="153" spans="1:4" ht="13.8" x14ac:dyDescent="0.3">
      <c r="A153" s="358" t="s">
        <v>2774</v>
      </c>
      <c r="B153" s="358" t="s">
        <v>2353</v>
      </c>
      <c r="C153" s="358" t="s">
        <v>2315</v>
      </c>
      <c r="D153" s="358" t="s">
        <v>2354</v>
      </c>
    </row>
    <row r="154" spans="1:4" ht="13.8" x14ac:dyDescent="0.3">
      <c r="A154" s="358" t="s">
        <v>2775</v>
      </c>
      <c r="B154" s="358" t="s">
        <v>2353</v>
      </c>
      <c r="C154" s="358" t="s">
        <v>2315</v>
      </c>
      <c r="D154" s="358" t="s">
        <v>2402</v>
      </c>
    </row>
    <row r="155" spans="1:4" ht="13.8" x14ac:dyDescent="0.3">
      <c r="A155" s="358" t="s">
        <v>2776</v>
      </c>
      <c r="B155" s="358" t="s">
        <v>2437</v>
      </c>
      <c r="C155" s="358" t="s">
        <v>2315</v>
      </c>
      <c r="D155" s="358" t="s">
        <v>2514</v>
      </c>
    </row>
    <row r="156" spans="1:4" ht="13.8" x14ac:dyDescent="0.3">
      <c r="A156" s="358" t="s">
        <v>2777</v>
      </c>
      <c r="B156" s="358" t="s">
        <v>2437</v>
      </c>
      <c r="C156" s="358" t="s">
        <v>2315</v>
      </c>
      <c r="D156" s="358" t="s">
        <v>2514</v>
      </c>
    </row>
    <row r="157" spans="1:4" ht="13.8" x14ac:dyDescent="0.3">
      <c r="A157" s="358" t="s">
        <v>2778</v>
      </c>
      <c r="B157" s="358" t="s">
        <v>2437</v>
      </c>
      <c r="C157" s="358" t="s">
        <v>2315</v>
      </c>
      <c r="D157" s="358" t="s">
        <v>2438</v>
      </c>
    </row>
    <row r="158" spans="1:4" ht="13.8" x14ac:dyDescent="0.3">
      <c r="A158" s="358" t="s">
        <v>2779</v>
      </c>
      <c r="B158" s="358" t="s">
        <v>2437</v>
      </c>
      <c r="C158" s="358" t="s">
        <v>2315</v>
      </c>
      <c r="D158" s="358" t="s">
        <v>2441</v>
      </c>
    </row>
    <row r="159" spans="1:4" ht="13.8" x14ac:dyDescent="0.3">
      <c r="A159" s="358" t="s">
        <v>2780</v>
      </c>
      <c r="B159" s="358" t="s">
        <v>2314</v>
      </c>
      <c r="C159" s="358" t="s">
        <v>2315</v>
      </c>
      <c r="D159" s="358" t="s">
        <v>2316</v>
      </c>
    </row>
    <row r="160" spans="1:4" ht="13.8" x14ac:dyDescent="0.3">
      <c r="A160" s="358" t="s">
        <v>2781</v>
      </c>
      <c r="B160" s="358" t="s">
        <v>2579</v>
      </c>
      <c r="C160" s="358" t="s">
        <v>2580</v>
      </c>
      <c r="D160" s="358" t="s">
        <v>2581</v>
      </c>
    </row>
    <row r="161" spans="1:4" ht="13.8" x14ac:dyDescent="0.3">
      <c r="A161" s="358" t="s">
        <v>2782</v>
      </c>
      <c r="B161" s="358" t="s">
        <v>667</v>
      </c>
      <c r="C161" s="358" t="s">
        <v>2329</v>
      </c>
      <c r="D161" s="358" t="s">
        <v>2330</v>
      </c>
    </row>
    <row r="162" spans="1:4" ht="13.8" x14ac:dyDescent="0.3">
      <c r="A162" s="358" t="s">
        <v>2783</v>
      </c>
      <c r="B162" s="358" t="s">
        <v>667</v>
      </c>
      <c r="C162" s="358" t="s">
        <v>2329</v>
      </c>
      <c r="D162" s="358" t="s">
        <v>2360</v>
      </c>
    </row>
    <row r="163" spans="1:4" ht="13.8" x14ac:dyDescent="0.3">
      <c r="A163" s="358" t="s">
        <v>2784</v>
      </c>
      <c r="B163" s="358" t="s">
        <v>667</v>
      </c>
      <c r="C163" s="358" t="s">
        <v>2329</v>
      </c>
      <c r="D163" s="358" t="s">
        <v>2360</v>
      </c>
    </row>
    <row r="164" spans="1:4" ht="13.8" x14ac:dyDescent="0.3">
      <c r="A164" s="358" t="s">
        <v>2785</v>
      </c>
      <c r="B164" s="358" t="s">
        <v>2562</v>
      </c>
      <c r="C164" s="358" t="s">
        <v>2563</v>
      </c>
      <c r="D164" s="358" t="s">
        <v>2564</v>
      </c>
    </row>
    <row r="165" spans="1:4" ht="13.8" x14ac:dyDescent="0.3">
      <c r="A165" s="358" t="s">
        <v>2786</v>
      </c>
      <c r="B165" s="358" t="s">
        <v>2303</v>
      </c>
      <c r="C165" s="358" t="s">
        <v>2304</v>
      </c>
      <c r="D165" s="358" t="s">
        <v>2305</v>
      </c>
    </row>
    <row r="166" spans="1:4" ht="13.8" x14ac:dyDescent="0.3">
      <c r="A166" s="358" t="s">
        <v>2787</v>
      </c>
      <c r="B166" s="358" t="s">
        <v>661</v>
      </c>
      <c r="C166" s="358" t="s">
        <v>2312</v>
      </c>
      <c r="D166" s="358" t="s">
        <v>2411</v>
      </c>
    </row>
    <row r="167" spans="1:4" ht="13.8" x14ac:dyDescent="0.3">
      <c r="A167" s="358" t="s">
        <v>2788</v>
      </c>
      <c r="B167" s="358" t="s">
        <v>661</v>
      </c>
      <c r="C167" s="358" t="s">
        <v>2312</v>
      </c>
      <c r="D167" s="358" t="s">
        <v>2325</v>
      </c>
    </row>
    <row r="168" spans="1:4" ht="13.8" x14ac:dyDescent="0.3">
      <c r="A168" s="358" t="s">
        <v>2789</v>
      </c>
      <c r="B168" s="358" t="s">
        <v>661</v>
      </c>
      <c r="C168" s="358" t="s">
        <v>2312</v>
      </c>
      <c r="D168" s="358" t="s">
        <v>2325</v>
      </c>
    </row>
    <row r="169" spans="1:4" ht="13.8" x14ac:dyDescent="0.3">
      <c r="A169" s="358" t="s">
        <v>2790</v>
      </c>
      <c r="B169" s="358" t="s">
        <v>661</v>
      </c>
      <c r="C169" s="358" t="s">
        <v>2312</v>
      </c>
      <c r="D169" s="358" t="s">
        <v>2325</v>
      </c>
    </row>
    <row r="170" spans="1:4" ht="13.8" x14ac:dyDescent="0.3">
      <c r="A170" s="358" t="s">
        <v>2791</v>
      </c>
      <c r="B170" s="358" t="s">
        <v>661</v>
      </c>
      <c r="C170" s="358" t="s">
        <v>2312</v>
      </c>
      <c r="D170" s="358" t="s">
        <v>2325</v>
      </c>
    </row>
    <row r="171" spans="1:4" ht="13.8" x14ac:dyDescent="0.3">
      <c r="A171" s="358" t="s">
        <v>2792</v>
      </c>
      <c r="B171" s="358" t="s">
        <v>661</v>
      </c>
      <c r="C171" s="358" t="s">
        <v>2312</v>
      </c>
      <c r="D171" s="358" t="s">
        <v>2325</v>
      </c>
    </row>
    <row r="172" spans="1:4" ht="13.8" x14ac:dyDescent="0.3">
      <c r="A172" s="358" t="s">
        <v>2793</v>
      </c>
      <c r="B172" s="358" t="s">
        <v>661</v>
      </c>
      <c r="C172" s="358" t="s">
        <v>2312</v>
      </c>
      <c r="D172" s="358" t="s">
        <v>2325</v>
      </c>
    </row>
    <row r="173" spans="1:4" ht="13.8" x14ac:dyDescent="0.3">
      <c r="A173" s="358" t="s">
        <v>2794</v>
      </c>
      <c r="B173" s="358" t="s">
        <v>661</v>
      </c>
      <c r="C173" s="358" t="s">
        <v>2312</v>
      </c>
      <c r="D173" s="358" t="s">
        <v>2464</v>
      </c>
    </row>
    <row r="174" spans="1:4" ht="13.8" x14ac:dyDescent="0.3">
      <c r="A174" s="358" t="s">
        <v>2795</v>
      </c>
      <c r="B174" s="358" t="s">
        <v>661</v>
      </c>
      <c r="C174" s="358" t="s">
        <v>2312</v>
      </c>
      <c r="D174" s="358" t="s">
        <v>2411</v>
      </c>
    </row>
    <row r="175" spans="1:4" ht="13.8" x14ac:dyDescent="0.3">
      <c r="A175" s="358" t="s">
        <v>2796</v>
      </c>
      <c r="B175" s="358" t="s">
        <v>661</v>
      </c>
      <c r="C175" s="358" t="s">
        <v>2312</v>
      </c>
      <c r="D175" s="358" t="s">
        <v>2465</v>
      </c>
    </row>
    <row r="176" spans="1:4" ht="13.8" x14ac:dyDescent="0.3">
      <c r="A176" s="358" t="s">
        <v>2797</v>
      </c>
      <c r="B176" s="358" t="s">
        <v>661</v>
      </c>
      <c r="C176" s="358" t="s">
        <v>2312</v>
      </c>
      <c r="D176" s="358" t="s">
        <v>2465</v>
      </c>
    </row>
    <row r="177" spans="1:4" ht="13.8" x14ac:dyDescent="0.3">
      <c r="A177" s="358" t="s">
        <v>2798</v>
      </c>
      <c r="B177" s="358" t="s">
        <v>661</v>
      </c>
      <c r="C177" s="358" t="s">
        <v>2312</v>
      </c>
      <c r="D177" s="358" t="s">
        <v>2465</v>
      </c>
    </row>
    <row r="178" spans="1:4" ht="13.8" x14ac:dyDescent="0.3">
      <c r="A178" s="358" t="s">
        <v>2799</v>
      </c>
      <c r="B178" s="358" t="s">
        <v>661</v>
      </c>
      <c r="C178" s="358" t="s">
        <v>2312</v>
      </c>
      <c r="D178" s="358" t="s">
        <v>2465</v>
      </c>
    </row>
    <row r="179" spans="1:4" ht="13.8" x14ac:dyDescent="0.3">
      <c r="A179" s="358" t="s">
        <v>2800</v>
      </c>
      <c r="B179" s="358" t="s">
        <v>661</v>
      </c>
      <c r="C179" s="358" t="s">
        <v>2312</v>
      </c>
      <c r="D179" s="358" t="s">
        <v>2325</v>
      </c>
    </row>
    <row r="180" spans="1:4" ht="13.8" x14ac:dyDescent="0.3">
      <c r="A180" s="358" t="s">
        <v>2801</v>
      </c>
      <c r="B180" s="358" t="s">
        <v>661</v>
      </c>
      <c r="C180" s="358" t="s">
        <v>2312</v>
      </c>
      <c r="D180" s="358" t="s">
        <v>2325</v>
      </c>
    </row>
    <row r="181" spans="1:4" ht="13.8" x14ac:dyDescent="0.3">
      <c r="A181" s="358" t="s">
        <v>2802</v>
      </c>
      <c r="B181" s="358" t="s">
        <v>661</v>
      </c>
      <c r="C181" s="358" t="s">
        <v>2312</v>
      </c>
      <c r="D181" s="358" t="s">
        <v>2348</v>
      </c>
    </row>
    <row r="182" spans="1:4" ht="13.8" x14ac:dyDescent="0.3">
      <c r="A182" s="358" t="s">
        <v>2803</v>
      </c>
      <c r="B182" s="358" t="s">
        <v>661</v>
      </c>
      <c r="C182" s="358" t="s">
        <v>2312</v>
      </c>
      <c r="D182" s="358" t="s">
        <v>2385</v>
      </c>
    </row>
    <row r="183" spans="1:4" ht="13.8" x14ac:dyDescent="0.3">
      <c r="A183" s="358" t="s">
        <v>2804</v>
      </c>
      <c r="B183" s="358" t="s">
        <v>661</v>
      </c>
      <c r="C183" s="358" t="s">
        <v>2312</v>
      </c>
      <c r="D183" s="358" t="s">
        <v>2385</v>
      </c>
    </row>
    <row r="184" spans="1:4" ht="13.8" x14ac:dyDescent="0.3">
      <c r="A184" s="358" t="s">
        <v>2805</v>
      </c>
      <c r="B184" s="358" t="s">
        <v>2306</v>
      </c>
      <c r="C184" s="358" t="s">
        <v>2304</v>
      </c>
      <c r="D184" s="358" t="s">
        <v>2307</v>
      </c>
    </row>
    <row r="185" spans="1:4" ht="13.8" x14ac:dyDescent="0.3">
      <c r="A185" s="358" t="s">
        <v>2806</v>
      </c>
      <c r="B185" s="358" t="s">
        <v>2326</v>
      </c>
      <c r="C185" s="358" t="s">
        <v>2312</v>
      </c>
      <c r="D185" s="358" t="s">
        <v>2397</v>
      </c>
    </row>
    <row r="186" spans="1:4" ht="13.8" x14ac:dyDescent="0.3">
      <c r="A186" s="358" t="s">
        <v>2807</v>
      </c>
      <c r="B186" s="358" t="s">
        <v>2326</v>
      </c>
      <c r="C186" s="358" t="s">
        <v>2312</v>
      </c>
      <c r="D186" s="358" t="s">
        <v>2431</v>
      </c>
    </row>
    <row r="187" spans="1:4" ht="13.8" x14ac:dyDescent="0.3">
      <c r="A187" s="358" t="s">
        <v>2808</v>
      </c>
      <c r="B187" s="358" t="s">
        <v>2326</v>
      </c>
      <c r="C187" s="358" t="s">
        <v>2327</v>
      </c>
      <c r="D187" s="358" t="s">
        <v>2328</v>
      </c>
    </row>
    <row r="188" spans="1:4" ht="13.8" x14ac:dyDescent="0.3">
      <c r="A188" s="358" t="s">
        <v>2809</v>
      </c>
      <c r="B188" s="358" t="s">
        <v>2326</v>
      </c>
      <c r="C188" s="358" t="s">
        <v>2327</v>
      </c>
      <c r="D188" s="358" t="s">
        <v>2328</v>
      </c>
    </row>
    <row r="189" spans="1:4" ht="13.8" x14ac:dyDescent="0.3">
      <c r="A189" s="358" t="s">
        <v>2810</v>
      </c>
      <c r="B189" s="358" t="s">
        <v>2326</v>
      </c>
      <c r="C189" s="358" t="s">
        <v>2327</v>
      </c>
      <c r="D189" s="358" t="s">
        <v>2476</v>
      </c>
    </row>
    <row r="190" spans="1:4" ht="13.8" x14ac:dyDescent="0.3">
      <c r="A190" s="358" t="s">
        <v>2811</v>
      </c>
      <c r="B190" s="358" t="s">
        <v>2326</v>
      </c>
      <c r="C190" s="358" t="s">
        <v>2327</v>
      </c>
      <c r="D190" s="358" t="s">
        <v>2328</v>
      </c>
    </row>
    <row r="191" spans="1:4" ht="13.8" x14ac:dyDescent="0.3">
      <c r="A191" s="358" t="s">
        <v>2812</v>
      </c>
      <c r="B191" s="358" t="s">
        <v>2326</v>
      </c>
      <c r="C191" s="358" t="s">
        <v>2327</v>
      </c>
      <c r="D191" s="358" t="s">
        <v>2476</v>
      </c>
    </row>
    <row r="192" spans="1:4" ht="13.8" x14ac:dyDescent="0.3">
      <c r="A192" s="358" t="s">
        <v>2813</v>
      </c>
      <c r="B192" s="358" t="s">
        <v>2404</v>
      </c>
      <c r="C192" s="358" t="s">
        <v>2405</v>
      </c>
      <c r="D192" s="358" t="s">
        <v>2406</v>
      </c>
    </row>
    <row r="193" spans="1:4" ht="13.8" x14ac:dyDescent="0.3">
      <c r="A193" s="358" t="s">
        <v>2814</v>
      </c>
      <c r="B193" s="358" t="s">
        <v>2373</v>
      </c>
      <c r="C193" s="358" t="s">
        <v>2304</v>
      </c>
      <c r="D193" s="358" t="s">
        <v>2374</v>
      </c>
    </row>
    <row r="194" spans="1:4" ht="13.8" x14ac:dyDescent="0.3">
      <c r="A194" s="358" t="s">
        <v>2815</v>
      </c>
      <c r="B194" s="358" t="s">
        <v>2388</v>
      </c>
      <c r="C194" s="358" t="s">
        <v>2323</v>
      </c>
      <c r="D194" s="358" t="s">
        <v>2389</v>
      </c>
    </row>
    <row r="195" spans="1:4" ht="13.8" x14ac:dyDescent="0.3">
      <c r="A195" s="358" t="s">
        <v>2816</v>
      </c>
      <c r="B195" s="358" t="s">
        <v>2390</v>
      </c>
      <c r="C195" s="358" t="s">
        <v>2323</v>
      </c>
      <c r="D195" s="358" t="s">
        <v>2391</v>
      </c>
    </row>
    <row r="196" spans="1:4" ht="13.8" x14ac:dyDescent="0.3">
      <c r="A196" s="358" t="s">
        <v>2817</v>
      </c>
      <c r="B196" s="358" t="s">
        <v>2545</v>
      </c>
      <c r="C196" s="358" t="s">
        <v>2546</v>
      </c>
      <c r="D196" s="358" t="s">
        <v>2547</v>
      </c>
    </row>
    <row r="197" spans="1:4" ht="13.8" x14ac:dyDescent="0.3">
      <c r="A197" s="358" t="s">
        <v>2818</v>
      </c>
      <c r="B197" s="358" t="s">
        <v>2545</v>
      </c>
      <c r="C197" s="358" t="s">
        <v>2548</v>
      </c>
      <c r="D197" s="358" t="s">
        <v>2549</v>
      </c>
    </row>
    <row r="198" spans="1:4" ht="13.8" x14ac:dyDescent="0.3">
      <c r="A198" s="358" t="s">
        <v>2819</v>
      </c>
      <c r="B198" s="358" t="s">
        <v>2390</v>
      </c>
      <c r="C198" s="358" t="s">
        <v>2323</v>
      </c>
      <c r="D198" s="358" t="s">
        <v>2335</v>
      </c>
    </row>
    <row r="199" spans="1:4" ht="13.8" x14ac:dyDescent="0.3">
      <c r="A199" s="358" t="s">
        <v>2820</v>
      </c>
      <c r="B199" s="358" t="s">
        <v>2390</v>
      </c>
      <c r="C199" s="358" t="s">
        <v>2323</v>
      </c>
      <c r="D199" s="358" t="s">
        <v>2467</v>
      </c>
    </row>
    <row r="200" spans="1:4" ht="13.8" x14ac:dyDescent="0.3">
      <c r="A200" s="358" t="s">
        <v>2821</v>
      </c>
      <c r="B200" s="358" t="s">
        <v>2390</v>
      </c>
      <c r="C200" s="358" t="s">
        <v>2323</v>
      </c>
      <c r="D200" s="358" t="s">
        <v>2475</v>
      </c>
    </row>
    <row r="201" spans="1:4" ht="13.8" x14ac:dyDescent="0.3">
      <c r="A201" s="358" t="s">
        <v>2822</v>
      </c>
      <c r="B201" s="358" t="s">
        <v>2390</v>
      </c>
      <c r="C201" s="358" t="s">
        <v>2323</v>
      </c>
      <c r="D201" s="358" t="s">
        <v>2482</v>
      </c>
    </row>
    <row r="202" spans="1:4" ht="13.8" x14ac:dyDescent="0.3">
      <c r="A202" s="358" t="s">
        <v>2823</v>
      </c>
      <c r="B202" s="358" t="s">
        <v>2334</v>
      </c>
      <c r="C202" s="358" t="s">
        <v>2323</v>
      </c>
      <c r="D202" s="358" t="s">
        <v>2335</v>
      </c>
    </row>
    <row r="203" spans="1:4" ht="13.8" x14ac:dyDescent="0.3">
      <c r="A203" s="358" t="s">
        <v>2824</v>
      </c>
      <c r="B203" s="358" t="s">
        <v>2334</v>
      </c>
      <c r="C203" s="358" t="s">
        <v>2323</v>
      </c>
      <c r="D203" s="358" t="s">
        <v>2335</v>
      </c>
    </row>
    <row r="204" spans="1:4" ht="13.8" x14ac:dyDescent="0.3">
      <c r="A204" s="358" t="s">
        <v>2825</v>
      </c>
      <c r="B204" s="358" t="s">
        <v>2334</v>
      </c>
      <c r="C204" s="358" t="s">
        <v>2323</v>
      </c>
      <c r="D204" s="358" t="s">
        <v>2432</v>
      </c>
    </row>
    <row r="205" spans="1:4" ht="13.8" x14ac:dyDescent="0.3">
      <c r="A205" s="358" t="s">
        <v>2826</v>
      </c>
      <c r="B205" s="358" t="s">
        <v>2334</v>
      </c>
      <c r="C205" s="358" t="s">
        <v>2323</v>
      </c>
      <c r="D205" s="358" t="s">
        <v>2409</v>
      </c>
    </row>
    <row r="206" spans="1:4" ht="13.8" x14ac:dyDescent="0.3">
      <c r="A206" s="358" t="s">
        <v>2827</v>
      </c>
      <c r="B206" s="358" t="s">
        <v>2334</v>
      </c>
      <c r="C206" s="358" t="s">
        <v>2323</v>
      </c>
      <c r="D206" s="358" t="s">
        <v>2432</v>
      </c>
    </row>
    <row r="207" spans="1:4" ht="13.8" x14ac:dyDescent="0.3">
      <c r="A207" s="358" t="s">
        <v>2828</v>
      </c>
      <c r="B207" s="358" t="s">
        <v>2334</v>
      </c>
      <c r="C207" s="358" t="s">
        <v>2323</v>
      </c>
      <c r="D207" s="358" t="s">
        <v>2491</v>
      </c>
    </row>
    <row r="208" spans="1:4" ht="13.8" x14ac:dyDescent="0.3">
      <c r="A208" s="358" t="s">
        <v>2829</v>
      </c>
      <c r="B208" s="358" t="s">
        <v>2523</v>
      </c>
      <c r="C208" s="358" t="s">
        <v>2524</v>
      </c>
      <c r="D208" s="358" t="s">
        <v>2525</v>
      </c>
    </row>
    <row r="209" spans="1:4" ht="13.8" x14ac:dyDescent="0.3">
      <c r="A209" s="358" t="s">
        <v>2830</v>
      </c>
      <c r="B209" s="358" t="s">
        <v>2355</v>
      </c>
      <c r="C209" s="358" t="s">
        <v>2356</v>
      </c>
      <c r="D209" s="358" t="s">
        <v>2357</v>
      </c>
    </row>
    <row r="210" spans="1:4" ht="13.8" x14ac:dyDescent="0.3">
      <c r="A210" s="358" t="s">
        <v>2831</v>
      </c>
      <c r="B210" s="358" t="s">
        <v>812</v>
      </c>
      <c r="C210" s="358" t="s">
        <v>2362</v>
      </c>
      <c r="D210" s="358" t="s">
        <v>2363</v>
      </c>
    </row>
    <row r="211" spans="1:4" ht="13.8" x14ac:dyDescent="0.3">
      <c r="A211" s="358" t="s">
        <v>2832</v>
      </c>
      <c r="B211" s="358" t="s">
        <v>2527</v>
      </c>
      <c r="C211" s="358" t="s">
        <v>2528</v>
      </c>
      <c r="D211" s="358" t="s">
        <v>2529</v>
      </c>
    </row>
    <row r="212" spans="1:4" ht="13.8" x14ac:dyDescent="0.3">
      <c r="A212" s="358" t="s">
        <v>2833</v>
      </c>
      <c r="B212" s="358" t="s">
        <v>700</v>
      </c>
      <c r="C212" s="358" t="s">
        <v>2553</v>
      </c>
      <c r="D212" s="358" t="s">
        <v>2554</v>
      </c>
    </row>
    <row r="213" spans="1:4" ht="13.8" x14ac:dyDescent="0.3">
      <c r="A213" s="358" t="s">
        <v>2834</v>
      </c>
      <c r="B213" s="358" t="s">
        <v>2364</v>
      </c>
      <c r="C213" s="358" t="s">
        <v>2365</v>
      </c>
      <c r="D213" s="358" t="s">
        <v>2366</v>
      </c>
    </row>
    <row r="214" spans="1:4" ht="13.8" x14ac:dyDescent="0.3">
      <c r="A214" s="358" t="s">
        <v>2835</v>
      </c>
      <c r="B214" s="358" t="s">
        <v>2341</v>
      </c>
      <c r="C214" s="358" t="s">
        <v>2342</v>
      </c>
      <c r="D214" s="358" t="s">
        <v>2343</v>
      </c>
    </row>
    <row r="215" spans="1:4" ht="13.8" x14ac:dyDescent="0.3">
      <c r="A215" s="358" t="s">
        <v>2836</v>
      </c>
      <c r="B215" s="358" t="s">
        <v>673</v>
      </c>
      <c r="C215" s="358" t="s">
        <v>2338</v>
      </c>
      <c r="D215" s="358" t="s">
        <v>2399</v>
      </c>
    </row>
    <row r="216" spans="1:4" ht="13.8" x14ac:dyDescent="0.3">
      <c r="A216" s="358" t="s">
        <v>2837</v>
      </c>
      <c r="B216" s="358" t="s">
        <v>673</v>
      </c>
      <c r="C216" s="358" t="s">
        <v>2338</v>
      </c>
      <c r="D216" s="358" t="s">
        <v>2339</v>
      </c>
    </row>
    <row r="217" spans="1:4" ht="13.8" x14ac:dyDescent="0.3">
      <c r="A217" s="358" t="s">
        <v>2838</v>
      </c>
      <c r="B217" s="358" t="s">
        <v>673</v>
      </c>
      <c r="C217" s="358" t="s">
        <v>2338</v>
      </c>
      <c r="D217" s="358" t="s">
        <v>2347</v>
      </c>
    </row>
    <row r="218" spans="1:4" ht="13.8" x14ac:dyDescent="0.3">
      <c r="A218" s="358" t="s">
        <v>2839</v>
      </c>
      <c r="B218" s="358" t="s">
        <v>673</v>
      </c>
      <c r="C218" s="358" t="s">
        <v>2338</v>
      </c>
      <c r="D218" s="358" t="s">
        <v>2347</v>
      </c>
    </row>
    <row r="219" spans="1:4" ht="13.8" x14ac:dyDescent="0.3">
      <c r="A219" s="358" t="s">
        <v>2840</v>
      </c>
      <c r="B219" s="358" t="s">
        <v>673</v>
      </c>
      <c r="C219" s="358" t="s">
        <v>2338</v>
      </c>
      <c r="D219" s="358" t="s">
        <v>2399</v>
      </c>
    </row>
    <row r="220" spans="1:4" ht="13.8" x14ac:dyDescent="0.3">
      <c r="A220" s="358" t="s">
        <v>2841</v>
      </c>
      <c r="B220" s="358" t="s">
        <v>2530</v>
      </c>
      <c r="C220" s="358" t="s">
        <v>2531</v>
      </c>
      <c r="D220" s="358" t="s">
        <v>2532</v>
      </c>
    </row>
    <row r="221" spans="1:4" ht="13.8" x14ac:dyDescent="0.3">
      <c r="A221" s="358" t="s">
        <v>2842</v>
      </c>
      <c r="B221" s="358" t="s">
        <v>2540</v>
      </c>
      <c r="C221" s="358" t="s">
        <v>2531</v>
      </c>
      <c r="D221" s="358" t="s">
        <v>2541</v>
      </c>
    </row>
    <row r="222" spans="1:4" ht="13.8" x14ac:dyDescent="0.3">
      <c r="A222" s="358" t="s">
        <v>2843</v>
      </c>
      <c r="B222" s="358" t="s">
        <v>2322</v>
      </c>
      <c r="C222" s="358" t="s">
        <v>2323</v>
      </c>
      <c r="D222" s="358" t="s">
        <v>2380</v>
      </c>
    </row>
    <row r="223" spans="1:4" ht="13.8" x14ac:dyDescent="0.3">
      <c r="A223" s="358" t="s">
        <v>2844</v>
      </c>
      <c r="B223" s="358" t="s">
        <v>2322</v>
      </c>
      <c r="C223" s="358" t="s">
        <v>2323</v>
      </c>
      <c r="D223" s="358" t="s">
        <v>2324</v>
      </c>
    </row>
    <row r="224" spans="1:4" ht="13.8" x14ac:dyDescent="0.3">
      <c r="A224" s="358" t="s">
        <v>2845</v>
      </c>
      <c r="B224" s="358" t="s">
        <v>2322</v>
      </c>
      <c r="C224" s="358" t="s">
        <v>2323</v>
      </c>
      <c r="D224" s="358" t="s">
        <v>2324</v>
      </c>
    </row>
    <row r="225" spans="1:4" ht="13.8" x14ac:dyDescent="0.3">
      <c r="A225" s="358" t="s">
        <v>2846</v>
      </c>
      <c r="B225" s="358" t="s">
        <v>2550</v>
      </c>
      <c r="C225" s="358" t="s">
        <v>2551</v>
      </c>
      <c r="D225" s="358" t="s">
        <v>2552</v>
      </c>
    </row>
    <row r="226" spans="1:4" ht="13.8" x14ac:dyDescent="0.3">
      <c r="A226" s="358" t="s">
        <v>2847</v>
      </c>
      <c r="B226" s="358" t="s">
        <v>2349</v>
      </c>
      <c r="C226" s="358" t="s">
        <v>2338</v>
      </c>
      <c r="D226" s="358" t="s">
        <v>2398</v>
      </c>
    </row>
    <row r="227" spans="1:4" ht="13.8" x14ac:dyDescent="0.3">
      <c r="A227" s="358" t="s">
        <v>2848</v>
      </c>
      <c r="B227" s="358" t="s">
        <v>2349</v>
      </c>
      <c r="C227" s="358" t="s">
        <v>2323</v>
      </c>
      <c r="D227" s="358" t="s">
        <v>2350</v>
      </c>
    </row>
    <row r="228" spans="1:4" ht="13.8" x14ac:dyDescent="0.3">
      <c r="A228" s="358" t="s">
        <v>2849</v>
      </c>
      <c r="B228" s="358" t="s">
        <v>2349</v>
      </c>
      <c r="C228" s="358" t="s">
        <v>2407</v>
      </c>
      <c r="D228" s="358" t="s">
        <v>2433</v>
      </c>
    </row>
    <row r="229" spans="1:4" ht="13.8" x14ac:dyDescent="0.3">
      <c r="A229" s="358" t="s">
        <v>2850</v>
      </c>
      <c r="B229" s="358" t="s">
        <v>2349</v>
      </c>
      <c r="C229" s="358" t="s">
        <v>2407</v>
      </c>
      <c r="D229" s="358" t="s">
        <v>2408</v>
      </c>
    </row>
    <row r="230" spans="1:4" ht="13.8" x14ac:dyDescent="0.3">
      <c r="A230" s="358" t="s">
        <v>2851</v>
      </c>
      <c r="B230" s="358" t="s">
        <v>2349</v>
      </c>
      <c r="C230" s="358" t="s">
        <v>2407</v>
      </c>
      <c r="D230" s="358" t="s">
        <v>2603</v>
      </c>
    </row>
    <row r="231" spans="1:4" ht="13.8" x14ac:dyDescent="0.3">
      <c r="A231" s="358" t="s">
        <v>2852</v>
      </c>
      <c r="B231" s="358" t="s">
        <v>2367</v>
      </c>
      <c r="C231" s="358" t="s">
        <v>2368</v>
      </c>
      <c r="D231" s="358" t="s">
        <v>2369</v>
      </c>
    </row>
    <row r="232" spans="1:4" ht="13.8" x14ac:dyDescent="0.3">
      <c r="A232" s="358" t="s">
        <v>2853</v>
      </c>
      <c r="B232" s="358" t="s">
        <v>2317</v>
      </c>
      <c r="C232" s="358" t="s">
        <v>2318</v>
      </c>
      <c r="D232" s="358" t="s">
        <v>2319</v>
      </c>
    </row>
    <row r="233" spans="1:4" ht="13.8" x14ac:dyDescent="0.3">
      <c r="A233" s="358" t="s">
        <v>2854</v>
      </c>
      <c r="B233" s="358" t="s">
        <v>2317</v>
      </c>
      <c r="C233" s="358" t="s">
        <v>2318</v>
      </c>
      <c r="D233" s="358" t="s">
        <v>2319</v>
      </c>
    </row>
    <row r="234" spans="1:4" ht="13.8" x14ac:dyDescent="0.3">
      <c r="A234" s="358" t="s">
        <v>2855</v>
      </c>
      <c r="B234" s="358" t="s">
        <v>2317</v>
      </c>
      <c r="C234" s="358" t="s">
        <v>2318</v>
      </c>
      <c r="D234" s="358" t="s">
        <v>2468</v>
      </c>
    </row>
    <row r="235" spans="1:4" ht="13.8" x14ac:dyDescent="0.3">
      <c r="A235" s="358" t="s">
        <v>2856</v>
      </c>
      <c r="B235" s="358" t="s">
        <v>2320</v>
      </c>
      <c r="C235" s="358" t="s">
        <v>2318</v>
      </c>
      <c r="D235" s="358" t="s">
        <v>2321</v>
      </c>
    </row>
    <row r="236" spans="1:4" ht="13.8" x14ac:dyDescent="0.3">
      <c r="A236" s="358" t="s">
        <v>2857</v>
      </c>
      <c r="B236" s="358" t="s">
        <v>2320</v>
      </c>
      <c r="C236" s="358" t="s">
        <v>2318</v>
      </c>
      <c r="D236" s="358" t="s">
        <v>2321</v>
      </c>
    </row>
    <row r="237" spans="1:4" ht="13.8" x14ac:dyDescent="0.3">
      <c r="A237" s="358" t="s">
        <v>2858</v>
      </c>
      <c r="B237" s="358" t="s">
        <v>2320</v>
      </c>
      <c r="C237" s="358" t="s">
        <v>2318</v>
      </c>
      <c r="D237" s="358" t="s">
        <v>2469</v>
      </c>
    </row>
    <row r="238" spans="1:4" ht="13.8" x14ac:dyDescent="0.3">
      <c r="A238" s="358" t="s">
        <v>2859</v>
      </c>
      <c r="B238" s="358" t="s">
        <v>2320</v>
      </c>
      <c r="C238" s="358" t="s">
        <v>2318</v>
      </c>
      <c r="D238" s="358" t="s">
        <v>2321</v>
      </c>
    </row>
    <row r="239" spans="1:4" ht="13.8" x14ac:dyDescent="0.3">
      <c r="A239" s="358" t="s">
        <v>2860</v>
      </c>
      <c r="B239" s="358" t="s">
        <v>2585</v>
      </c>
      <c r="C239" s="358" t="s">
        <v>2586</v>
      </c>
      <c r="D239" s="358" t="s">
        <v>2587</v>
      </c>
    </row>
    <row r="240" spans="1:4" ht="13.8" x14ac:dyDescent="0.3">
      <c r="A240" s="358" t="s">
        <v>2861</v>
      </c>
      <c r="B240" s="358" t="s">
        <v>2311</v>
      </c>
      <c r="C240" s="358" t="s">
        <v>2312</v>
      </c>
      <c r="D240" s="358" t="s">
        <v>2313</v>
      </c>
    </row>
    <row r="241" spans="1:4" ht="13.8" x14ac:dyDescent="0.3">
      <c r="A241" s="358" t="s">
        <v>2862</v>
      </c>
      <c r="B241" s="358" t="s">
        <v>2311</v>
      </c>
      <c r="C241" s="358" t="s">
        <v>2312</v>
      </c>
      <c r="D241" s="358" t="s">
        <v>2313</v>
      </c>
    </row>
    <row r="242" spans="1:4" ht="13.8" x14ac:dyDescent="0.3">
      <c r="A242" s="358" t="s">
        <v>2863</v>
      </c>
      <c r="B242" s="358" t="s">
        <v>2311</v>
      </c>
      <c r="C242" s="358" t="s">
        <v>2312</v>
      </c>
      <c r="D242" s="358" t="s">
        <v>2313</v>
      </c>
    </row>
    <row r="243" spans="1:4" ht="13.8" x14ac:dyDescent="0.3">
      <c r="A243" s="358" t="s">
        <v>2864</v>
      </c>
      <c r="B243" s="358" t="s">
        <v>2533</v>
      </c>
      <c r="C243" s="358" t="s">
        <v>2312</v>
      </c>
      <c r="D243" s="358" t="s">
        <v>2534</v>
      </c>
    </row>
    <row r="244" spans="1:4" ht="13.8" x14ac:dyDescent="0.3">
      <c r="A244" s="358" t="s">
        <v>2865</v>
      </c>
      <c r="B244" s="358" t="s">
        <v>2533</v>
      </c>
      <c r="C244" s="358" t="s">
        <v>2312</v>
      </c>
      <c r="D244" s="358" t="s">
        <v>2534</v>
      </c>
    </row>
    <row r="245" spans="1:4" ht="13.8" x14ac:dyDescent="0.3">
      <c r="A245" s="358" t="s">
        <v>2866</v>
      </c>
      <c r="B245" s="358" t="s">
        <v>2588</v>
      </c>
      <c r="C245" s="358" t="s">
        <v>2586</v>
      </c>
      <c r="D245" s="358" t="s">
        <v>2589</v>
      </c>
    </row>
    <row r="246" spans="1:4" ht="13.8" x14ac:dyDescent="0.3">
      <c r="A246" s="358" t="s">
        <v>2867</v>
      </c>
      <c r="B246" s="358" t="s">
        <v>2303</v>
      </c>
      <c r="C246" s="358" t="s">
        <v>2472</v>
      </c>
      <c r="D246" s="358" t="s">
        <v>2473</v>
      </c>
    </row>
    <row r="247" spans="1:4" ht="13.8" x14ac:dyDescent="0.3">
      <c r="A247" s="358" t="s">
        <v>2868</v>
      </c>
      <c r="B247" s="358" t="s">
        <v>672</v>
      </c>
      <c r="C247" s="358" t="s">
        <v>2338</v>
      </c>
      <c r="D247" s="358" t="s">
        <v>2340</v>
      </c>
    </row>
    <row r="248" spans="1:4" ht="13.8" x14ac:dyDescent="0.3">
      <c r="A248" s="358" t="s">
        <v>2869</v>
      </c>
      <c r="B248" s="358" t="s">
        <v>672</v>
      </c>
      <c r="C248" s="358" t="s">
        <v>2338</v>
      </c>
      <c r="D248" s="358" t="s">
        <v>2340</v>
      </c>
    </row>
    <row r="249" spans="1:4" ht="13.8" x14ac:dyDescent="0.3">
      <c r="A249" s="358" t="s">
        <v>2870</v>
      </c>
      <c r="B249" s="358" t="s">
        <v>672</v>
      </c>
      <c r="C249" s="358" t="s">
        <v>2338</v>
      </c>
      <c r="D249" s="358" t="s">
        <v>2340</v>
      </c>
    </row>
    <row r="250" spans="1:4" ht="13.8" x14ac:dyDescent="0.3">
      <c r="A250" s="358" t="s">
        <v>2871</v>
      </c>
      <c r="B250" s="358" t="s">
        <v>474</v>
      </c>
      <c r="C250" s="358" t="s">
        <v>2323</v>
      </c>
      <c r="D250" s="358" t="s">
        <v>2345</v>
      </c>
    </row>
    <row r="251" spans="1:4" ht="13.8" x14ac:dyDescent="0.3">
      <c r="A251" s="358" t="s">
        <v>2872</v>
      </c>
      <c r="B251" s="358" t="s">
        <v>2303</v>
      </c>
      <c r="C251" s="358" t="s">
        <v>2304</v>
      </c>
      <c r="D251" s="358" t="s">
        <v>2427</v>
      </c>
    </row>
    <row r="252" spans="1:4" ht="13.8" x14ac:dyDescent="0.3">
      <c r="A252" s="358" t="s">
        <v>2873</v>
      </c>
      <c r="B252" s="358" t="s">
        <v>2590</v>
      </c>
      <c r="C252" s="358" t="s">
        <v>2591</v>
      </c>
      <c r="D252" s="358" t="s">
        <v>2592</v>
      </c>
    </row>
    <row r="253" spans="1:4" ht="13.8" x14ac:dyDescent="0.3">
      <c r="A253" s="358" t="s">
        <v>2874</v>
      </c>
      <c r="B253" s="358" t="s">
        <v>2558</v>
      </c>
      <c r="C253" s="358" t="s">
        <v>2559</v>
      </c>
      <c r="D253" s="358" t="s">
        <v>2560</v>
      </c>
    </row>
    <row r="254" spans="1:4" ht="13.8" x14ac:dyDescent="0.3">
      <c r="A254" s="358" t="s">
        <v>2875</v>
      </c>
      <c r="B254" s="358" t="s">
        <v>2593</v>
      </c>
      <c r="C254" s="358" t="s">
        <v>2594</v>
      </c>
      <c r="D254" s="358" t="s">
        <v>2595</v>
      </c>
    </row>
    <row r="255" spans="1:4" ht="13.8" x14ac:dyDescent="0.3">
      <c r="A255" s="358" t="s">
        <v>2876</v>
      </c>
      <c r="B255" s="358" t="s">
        <v>2515</v>
      </c>
      <c r="C255" s="358" t="s">
        <v>2315</v>
      </c>
      <c r="D255" s="358" t="s">
        <v>2516</v>
      </c>
    </row>
    <row r="256" spans="1:4" ht="13.8" x14ac:dyDescent="0.3">
      <c r="A256" s="358" t="s">
        <v>2877</v>
      </c>
      <c r="B256" s="358" t="s">
        <v>2308</v>
      </c>
      <c r="C256" s="358" t="s">
        <v>2386</v>
      </c>
      <c r="D256" s="358" t="s">
        <v>2387</v>
      </c>
    </row>
    <row r="257" spans="1:4" ht="13.8" x14ac:dyDescent="0.3">
      <c r="A257" s="358" t="s">
        <v>2878</v>
      </c>
      <c r="B257" s="358" t="s">
        <v>2308</v>
      </c>
      <c r="C257" s="358" t="s">
        <v>2535</v>
      </c>
      <c r="D257" s="358" t="s">
        <v>2536</v>
      </c>
    </row>
    <row r="258" spans="1:4" ht="13.8" x14ac:dyDescent="0.3">
      <c r="A258" s="358" t="s">
        <v>2879</v>
      </c>
      <c r="B258" s="358" t="s">
        <v>2308</v>
      </c>
      <c r="C258" s="358" t="s">
        <v>2309</v>
      </c>
      <c r="D258" s="358" t="s">
        <v>2310</v>
      </c>
    </row>
    <row r="259" spans="1:4" ht="13.8" x14ac:dyDescent="0.3">
      <c r="A259" s="358" t="s">
        <v>2880</v>
      </c>
      <c r="B259" s="358" t="s">
        <v>2308</v>
      </c>
      <c r="C259" s="358" t="s">
        <v>2309</v>
      </c>
      <c r="D259" s="358" t="s">
        <v>2310</v>
      </c>
    </row>
    <row r="260" spans="1:4" ht="13.8" x14ac:dyDescent="0.3">
      <c r="A260" s="358" t="s">
        <v>2881</v>
      </c>
      <c r="B260" s="358" t="s">
        <v>2308</v>
      </c>
      <c r="C260" s="358" t="s">
        <v>2309</v>
      </c>
      <c r="D260" s="358" t="s">
        <v>2430</v>
      </c>
    </row>
    <row r="261" spans="1:4" ht="13.8" x14ac:dyDescent="0.3">
      <c r="A261" s="358" t="s">
        <v>2882</v>
      </c>
      <c r="B261" s="358" t="s">
        <v>2308</v>
      </c>
      <c r="C261" s="358" t="s">
        <v>2386</v>
      </c>
      <c r="D261" s="358" t="s">
        <v>2477</v>
      </c>
    </row>
    <row r="262" spans="1:4" ht="13.8" x14ac:dyDescent="0.3">
      <c r="A262" s="358" t="s">
        <v>2883</v>
      </c>
      <c r="B262" s="358" t="s">
        <v>2336</v>
      </c>
      <c r="C262" s="358" t="s">
        <v>2309</v>
      </c>
      <c r="D262" s="358" t="s">
        <v>2337</v>
      </c>
    </row>
    <row r="263" spans="1:4" ht="13.8" x14ac:dyDescent="0.3">
      <c r="A263" s="358" t="s">
        <v>2884</v>
      </c>
      <c r="B263" s="358" t="s">
        <v>2336</v>
      </c>
      <c r="C263" s="358" t="s">
        <v>2309</v>
      </c>
      <c r="D263" s="358" t="s">
        <v>2450</v>
      </c>
    </row>
    <row r="264" spans="1:4" ht="13.8" x14ac:dyDescent="0.3">
      <c r="A264" s="358" t="s">
        <v>2885</v>
      </c>
      <c r="B264" s="358" t="s">
        <v>2336</v>
      </c>
      <c r="C264" s="358" t="s">
        <v>2309</v>
      </c>
      <c r="D264" s="358" t="s">
        <v>2400</v>
      </c>
    </row>
    <row r="265" spans="1:4" ht="13.8" x14ac:dyDescent="0.3">
      <c r="A265" s="358" t="s">
        <v>2886</v>
      </c>
      <c r="B265" s="358" t="s">
        <v>2336</v>
      </c>
      <c r="C265" s="358" t="s">
        <v>2309</v>
      </c>
      <c r="D265" s="358" t="s">
        <v>2346</v>
      </c>
    </row>
    <row r="266" spans="1:4" ht="13.8" x14ac:dyDescent="0.3">
      <c r="A266" s="358" t="s">
        <v>2887</v>
      </c>
      <c r="B266" s="358" t="s">
        <v>2370</v>
      </c>
      <c r="C266" s="358" t="s">
        <v>2371</v>
      </c>
      <c r="D266" s="358" t="s">
        <v>2372</v>
      </c>
    </row>
    <row r="267" spans="1:4" ht="13.8" x14ac:dyDescent="0.3">
      <c r="A267" s="358" t="s">
        <v>2888</v>
      </c>
      <c r="B267" s="358" t="s">
        <v>474</v>
      </c>
      <c r="C267" s="358" t="s">
        <v>2428</v>
      </c>
      <c r="D267" s="358" t="s">
        <v>2429</v>
      </c>
    </row>
    <row r="268" spans="1:4" ht="13.8" x14ac:dyDescent="0.3">
      <c r="A268" s="358" t="s">
        <v>2889</v>
      </c>
      <c r="B268" s="358" t="s">
        <v>2331</v>
      </c>
      <c r="C268" s="358" t="s">
        <v>2329</v>
      </c>
      <c r="D268" s="358" t="s">
        <v>2359</v>
      </c>
    </row>
    <row r="269" spans="1:4" ht="13.8" x14ac:dyDescent="0.3">
      <c r="A269" s="358" t="s">
        <v>2890</v>
      </c>
      <c r="B269" s="358" t="s">
        <v>2331</v>
      </c>
      <c r="C269" s="358" t="s">
        <v>2332</v>
      </c>
      <c r="D269" s="358" t="s">
        <v>2333</v>
      </c>
    </row>
    <row r="270" spans="1:4" ht="13.8" x14ac:dyDescent="0.3">
      <c r="A270" s="358" t="s">
        <v>2891</v>
      </c>
      <c r="B270" s="358" t="s">
        <v>2471</v>
      </c>
      <c r="C270" s="358" t="s">
        <v>2332</v>
      </c>
      <c r="D270" s="358" t="s">
        <v>2333</v>
      </c>
    </row>
    <row r="273" spans="1:3" ht="13.8" x14ac:dyDescent="0.3">
      <c r="A273" s="357" t="s">
        <v>2892</v>
      </c>
    </row>
    <row r="274" spans="1:3" ht="13.8" x14ac:dyDescent="0.3">
      <c r="A274" s="358" t="s">
        <v>448</v>
      </c>
      <c r="B274" s="358" t="s">
        <v>2300</v>
      </c>
      <c r="C274" s="358" t="s">
        <v>2301</v>
      </c>
    </row>
    <row r="275" spans="1:3" ht="13.8" x14ac:dyDescent="0.3">
      <c r="A275" s="358" t="s">
        <v>455</v>
      </c>
      <c r="B275" s="358" t="s">
        <v>2300</v>
      </c>
      <c r="C275" s="358" t="s">
        <v>2344</v>
      </c>
    </row>
    <row r="276" spans="1:3" ht="13.8" x14ac:dyDescent="0.3">
      <c r="A276" s="358" t="s">
        <v>457</v>
      </c>
      <c r="B276" s="358" t="s">
        <v>2300</v>
      </c>
      <c r="C276" s="358" t="s">
        <v>2351</v>
      </c>
    </row>
    <row r="277" spans="1:3" ht="13.8" x14ac:dyDescent="0.3">
      <c r="A277" s="358" t="s">
        <v>461</v>
      </c>
      <c r="B277" s="358" t="s">
        <v>2300</v>
      </c>
      <c r="C277" s="358" t="s">
        <v>2361</v>
      </c>
    </row>
    <row r="278" spans="1:3" ht="13.8" x14ac:dyDescent="0.3">
      <c r="A278" s="358" t="s">
        <v>465</v>
      </c>
      <c r="B278" s="358" t="s">
        <v>2300</v>
      </c>
      <c r="C278" s="358" t="s">
        <v>2375</v>
      </c>
    </row>
    <row r="279" spans="1:3" ht="13.8" x14ac:dyDescent="0.3">
      <c r="A279" s="358" t="s">
        <v>467</v>
      </c>
      <c r="B279" s="358" t="s">
        <v>2300</v>
      </c>
      <c r="C279" s="358" t="s">
        <v>2376</v>
      </c>
    </row>
    <row r="280" spans="1:3" ht="13.8" x14ac:dyDescent="0.3">
      <c r="A280" s="358" t="s">
        <v>476</v>
      </c>
      <c r="B280" s="358" t="s">
        <v>2300</v>
      </c>
      <c r="C280" s="358" t="s">
        <v>2382</v>
      </c>
    </row>
    <row r="281" spans="1:3" ht="13.8" x14ac:dyDescent="0.3">
      <c r="A281" s="358" t="s">
        <v>471</v>
      </c>
      <c r="B281" s="358" t="s">
        <v>2300</v>
      </c>
      <c r="C281" s="358" t="s">
        <v>2393</v>
      </c>
    </row>
    <row r="282" spans="1:3" ht="13.8" x14ac:dyDescent="0.3">
      <c r="A282" s="358" t="s">
        <v>480</v>
      </c>
      <c r="B282" s="358" t="s">
        <v>2300</v>
      </c>
      <c r="C282" s="358" t="s">
        <v>2401</v>
      </c>
    </row>
    <row r="283" spans="1:3" ht="13.8" x14ac:dyDescent="0.3">
      <c r="A283" s="358" t="s">
        <v>1147</v>
      </c>
      <c r="B283" s="358" t="s">
        <v>2300</v>
      </c>
      <c r="C283" s="358" t="s">
        <v>974</v>
      </c>
    </row>
    <row r="284" spans="1:3" ht="13.8" x14ac:dyDescent="0.3">
      <c r="A284" s="358" t="s">
        <v>485</v>
      </c>
      <c r="B284" s="358" t="s">
        <v>2300</v>
      </c>
      <c r="C284" s="358" t="s">
        <v>2422</v>
      </c>
    </row>
    <row r="285" spans="1:3" ht="13.8" x14ac:dyDescent="0.3">
      <c r="A285" s="358" t="s">
        <v>491</v>
      </c>
      <c r="B285" s="358" t="s">
        <v>2300</v>
      </c>
      <c r="C285" s="358" t="s">
        <v>2423</v>
      </c>
    </row>
    <row r="286" spans="1:3" ht="13.8" x14ac:dyDescent="0.3">
      <c r="A286" s="358" t="s">
        <v>493</v>
      </c>
      <c r="B286" s="358" t="s">
        <v>2300</v>
      </c>
      <c r="C286" s="358" t="s">
        <v>2424</v>
      </c>
    </row>
    <row r="287" spans="1:3" ht="13.8" x14ac:dyDescent="0.3">
      <c r="A287" s="358" t="s">
        <v>501</v>
      </c>
      <c r="B287" s="358" t="s">
        <v>2300</v>
      </c>
      <c r="C287" s="358" t="s">
        <v>2425</v>
      </c>
    </row>
    <row r="288" spans="1:3" ht="13.8" x14ac:dyDescent="0.3">
      <c r="A288" s="358" t="s">
        <v>503</v>
      </c>
      <c r="B288" s="358" t="s">
        <v>2300</v>
      </c>
      <c r="C288" s="358" t="s">
        <v>2426</v>
      </c>
    </row>
    <row r="289" spans="1:3" ht="13.8" x14ac:dyDescent="0.3">
      <c r="A289" s="358" t="s">
        <v>506</v>
      </c>
      <c r="B289" s="358" t="s">
        <v>2300</v>
      </c>
      <c r="C289" s="358" t="s">
        <v>2426</v>
      </c>
    </row>
    <row r="290" spans="1:3" ht="13.8" x14ac:dyDescent="0.3">
      <c r="A290" s="358" t="s">
        <v>479</v>
      </c>
      <c r="B290" s="358" t="s">
        <v>2300</v>
      </c>
      <c r="C290" s="358" t="s">
        <v>2392</v>
      </c>
    </row>
    <row r="291" spans="1:3" ht="13.8" x14ac:dyDescent="0.3">
      <c r="A291" s="358"/>
      <c r="B291" s="358"/>
      <c r="C291" s="358"/>
    </row>
    <row r="293" spans="1:3" ht="13.8" x14ac:dyDescent="0.3">
      <c r="A293" s="357" t="s">
        <v>2906</v>
      </c>
    </row>
    <row r="294" spans="1:3" ht="13.8" x14ac:dyDescent="0.3">
      <c r="A294" s="358" t="s">
        <v>2893</v>
      </c>
      <c r="B294" s="358" t="s">
        <v>2601</v>
      </c>
    </row>
    <row r="295" spans="1:3" ht="13.8" x14ac:dyDescent="0.3">
      <c r="A295" s="358" t="s">
        <v>2894</v>
      </c>
      <c r="B295" s="358" t="s">
        <v>2604</v>
      </c>
    </row>
    <row r="296" spans="1:3" ht="13.8" x14ac:dyDescent="0.3">
      <c r="A296" s="358" t="s">
        <v>2895</v>
      </c>
      <c r="B296" s="358" t="s">
        <v>2605</v>
      </c>
    </row>
    <row r="297" spans="1:3" ht="13.8" x14ac:dyDescent="0.3">
      <c r="A297" s="358" t="s">
        <v>2896</v>
      </c>
      <c r="B297" s="358" t="s">
        <v>2897</v>
      </c>
    </row>
    <row r="298" spans="1:3" ht="13.8" x14ac:dyDescent="0.3">
      <c r="A298" s="358" t="s">
        <v>2898</v>
      </c>
      <c r="B298" s="358" t="s">
        <v>2607</v>
      </c>
    </row>
    <row r="299" spans="1:3" ht="13.8" x14ac:dyDescent="0.3">
      <c r="A299" s="358" t="s">
        <v>2899</v>
      </c>
      <c r="B299" s="358" t="s">
        <v>2606</v>
      </c>
    </row>
    <row r="300" spans="1:3" ht="13.8" x14ac:dyDescent="0.3">
      <c r="A300" s="358" t="s">
        <v>2900</v>
      </c>
      <c r="B300" s="358" t="s">
        <v>2608</v>
      </c>
    </row>
    <row r="301" spans="1:3" ht="13.8" x14ac:dyDescent="0.3">
      <c r="A301" s="358" t="s">
        <v>2901</v>
      </c>
      <c r="B301" s="358" t="s">
        <v>2609</v>
      </c>
    </row>
    <row r="302" spans="1:3" ht="13.8" x14ac:dyDescent="0.3">
      <c r="A302" s="358" t="s">
        <v>2902</v>
      </c>
      <c r="B302" s="358" t="s">
        <v>2610</v>
      </c>
    </row>
    <row r="303" spans="1:3" ht="13.8" x14ac:dyDescent="0.3">
      <c r="A303" s="358" t="s">
        <v>2903</v>
      </c>
      <c r="B303" s="358" t="s">
        <v>2611</v>
      </c>
    </row>
    <row r="304" spans="1:3" ht="13.8" x14ac:dyDescent="0.3">
      <c r="A304" s="358" t="s">
        <v>2904</v>
      </c>
      <c r="B304" s="358" t="s">
        <v>2612</v>
      </c>
    </row>
    <row r="305" spans="1:2" ht="13.8" x14ac:dyDescent="0.3">
      <c r="A305" s="358" t="s">
        <v>2905</v>
      </c>
      <c r="B305" s="358" t="s">
        <v>3108</v>
      </c>
    </row>
    <row r="306" spans="1:2" ht="13.8" x14ac:dyDescent="0.3">
      <c r="A306" s="358" t="s">
        <v>2656</v>
      </c>
      <c r="B306" s="358" t="s">
        <v>2493</v>
      </c>
    </row>
    <row r="307" spans="1:2" ht="13.8" x14ac:dyDescent="0.3">
      <c r="A307" s="358" t="s">
        <v>2657</v>
      </c>
      <c r="B307" s="358" t="s">
        <v>2600</v>
      </c>
    </row>
    <row r="308" spans="1:2" ht="13.8" x14ac:dyDescent="0.3">
      <c r="A308" s="358" t="s">
        <v>2658</v>
      </c>
      <c r="B308" s="358" t="s">
        <v>2403</v>
      </c>
    </row>
    <row r="309" spans="1:2" ht="13.8" x14ac:dyDescent="0.3">
      <c r="A309" s="358" t="s">
        <v>2659</v>
      </c>
      <c r="B309" s="358" t="s">
        <v>2412</v>
      </c>
    </row>
    <row r="310" spans="1:2" ht="13.8" x14ac:dyDescent="0.3">
      <c r="A310" s="358" t="s">
        <v>2660</v>
      </c>
      <c r="B310" s="358" t="s">
        <v>2413</v>
      </c>
    </row>
    <row r="311" spans="1:2" ht="13.8" x14ac:dyDescent="0.3">
      <c r="A311" s="358" t="s">
        <v>2661</v>
      </c>
      <c r="B311" s="358" t="s">
        <v>2414</v>
      </c>
    </row>
    <row r="312" spans="1:2" ht="13.8" x14ac:dyDescent="0.3">
      <c r="A312" s="358" t="s">
        <v>2662</v>
      </c>
      <c r="B312" s="358" t="s">
        <v>2415</v>
      </c>
    </row>
    <row r="313" spans="1:2" ht="13.8" x14ac:dyDescent="0.3">
      <c r="A313" s="358" t="s">
        <v>2663</v>
      </c>
      <c r="B313" s="358" t="s">
        <v>2416</v>
      </c>
    </row>
    <row r="314" spans="1:2" ht="13.8" x14ac:dyDescent="0.3">
      <c r="A314" s="358" t="s">
        <v>2664</v>
      </c>
      <c r="B314" s="358" t="s">
        <v>2451</v>
      </c>
    </row>
    <row r="315" spans="1:2" ht="13.8" x14ac:dyDescent="0.3">
      <c r="A315" s="358" t="s">
        <v>2665</v>
      </c>
      <c r="B315" s="358" t="s">
        <v>2452</v>
      </c>
    </row>
    <row r="316" spans="1:2" ht="13.8" x14ac:dyDescent="0.3">
      <c r="A316" s="358" t="s">
        <v>2666</v>
      </c>
      <c r="B316" s="358" t="s">
        <v>2453</v>
      </c>
    </row>
    <row r="317" spans="1:2" ht="13.8" x14ac:dyDescent="0.3">
      <c r="A317" s="358" t="s">
        <v>2667</v>
      </c>
      <c r="B317" s="358" t="s">
        <v>2454</v>
      </c>
    </row>
    <row r="318" spans="1:2" ht="13.8" x14ac:dyDescent="0.3">
      <c r="A318" s="358" t="s">
        <v>2668</v>
      </c>
      <c r="B318" s="358" t="s">
        <v>2494</v>
      </c>
    </row>
    <row r="319" spans="1:2" ht="13.8" x14ac:dyDescent="0.3">
      <c r="A319" s="358" t="s">
        <v>2669</v>
      </c>
      <c r="B319" s="358" t="s">
        <v>2495</v>
      </c>
    </row>
    <row r="320" spans="1:2" ht="13.8" x14ac:dyDescent="0.3">
      <c r="A320" s="358" t="s">
        <v>2670</v>
      </c>
      <c r="B320" s="358" t="s">
        <v>2496</v>
      </c>
    </row>
    <row r="321" spans="1:2" ht="13.8" x14ac:dyDescent="0.3">
      <c r="A321" s="358" t="s">
        <v>2671</v>
      </c>
      <c r="B321" s="358" t="s">
        <v>2497</v>
      </c>
    </row>
    <row r="322" spans="1:2" ht="13.8" x14ac:dyDescent="0.3">
      <c r="A322" s="358" t="s">
        <v>2672</v>
      </c>
      <c r="B322" s="358" t="s">
        <v>2498</v>
      </c>
    </row>
    <row r="323" spans="1:2" ht="13.8" x14ac:dyDescent="0.3">
      <c r="A323" s="358" t="s">
        <v>2673</v>
      </c>
      <c r="B323" s="358" t="s">
        <v>2455</v>
      </c>
    </row>
    <row r="324" spans="1:2" ht="13.8" x14ac:dyDescent="0.3">
      <c r="A324" s="358" t="s">
        <v>2674</v>
      </c>
      <c r="B324" s="358" t="s">
        <v>2456</v>
      </c>
    </row>
    <row r="325" spans="1:2" ht="13.8" x14ac:dyDescent="0.3">
      <c r="A325" s="358" t="s">
        <v>2675</v>
      </c>
      <c r="B325" s="358" t="s">
        <v>2457</v>
      </c>
    </row>
    <row r="326" spans="1:2" ht="13.8" x14ac:dyDescent="0.3">
      <c r="A326" s="358" t="s">
        <v>2676</v>
      </c>
      <c r="B326" s="358" t="s">
        <v>2458</v>
      </c>
    </row>
    <row r="327" spans="1:2" ht="13.8" x14ac:dyDescent="0.3">
      <c r="A327" s="358" t="s">
        <v>2677</v>
      </c>
      <c r="B327" s="358" t="s">
        <v>2417</v>
      </c>
    </row>
    <row r="328" spans="1:2" ht="13.8" x14ac:dyDescent="0.3">
      <c r="A328" s="358" t="s">
        <v>2678</v>
      </c>
      <c r="B328" s="358" t="s">
        <v>2418</v>
      </c>
    </row>
    <row r="329" spans="1:2" ht="13.8" x14ac:dyDescent="0.3">
      <c r="A329" s="358" t="s">
        <v>2679</v>
      </c>
      <c r="B329" s="358" t="s">
        <v>2419</v>
      </c>
    </row>
    <row r="330" spans="1:2" ht="13.8" x14ac:dyDescent="0.3">
      <c r="A330" s="358" t="s">
        <v>2680</v>
      </c>
      <c r="B330" s="358" t="s">
        <v>2420</v>
      </c>
    </row>
    <row r="331" spans="1:2" ht="13.8" x14ac:dyDescent="0.3">
      <c r="A331" s="358" t="s">
        <v>2681</v>
      </c>
      <c r="B331" s="358" t="s">
        <v>2421</v>
      </c>
    </row>
    <row r="332" spans="1:2" ht="13.8" x14ac:dyDescent="0.3">
      <c r="A332" s="358" t="s">
        <v>2682</v>
      </c>
      <c r="B332" s="358" t="s">
        <v>2459</v>
      </c>
    </row>
    <row r="333" spans="1:2" ht="13.8" x14ac:dyDescent="0.3">
      <c r="A333" s="358" t="s">
        <v>2683</v>
      </c>
      <c r="B333" s="358" t="s">
        <v>2460</v>
      </c>
    </row>
    <row r="334" spans="1:2" ht="13.8" x14ac:dyDescent="0.3">
      <c r="A334" s="358" t="s">
        <v>2684</v>
      </c>
      <c r="B334" s="358" t="s">
        <v>2461</v>
      </c>
    </row>
    <row r="335" spans="1:2" ht="13.8" x14ac:dyDescent="0.3">
      <c r="A335" s="358" t="s">
        <v>2685</v>
      </c>
      <c r="B335" s="358" t="s">
        <v>2499</v>
      </c>
    </row>
    <row r="336" spans="1:2" ht="13.8" x14ac:dyDescent="0.3">
      <c r="A336" s="358" t="s">
        <v>2686</v>
      </c>
      <c r="B336" s="358" t="s">
        <v>2486</v>
      </c>
    </row>
    <row r="337" spans="1:2" ht="13.8" x14ac:dyDescent="0.3">
      <c r="A337" s="358" t="s">
        <v>2687</v>
      </c>
      <c r="B337" s="358" t="s">
        <v>2487</v>
      </c>
    </row>
    <row r="338" spans="1:2" ht="13.8" x14ac:dyDescent="0.3">
      <c r="A338" s="358" t="s">
        <v>2688</v>
      </c>
      <c r="B338" s="358" t="s">
        <v>2488</v>
      </c>
    </row>
    <row r="339" spans="1:2" ht="13.8" x14ac:dyDescent="0.3">
      <c r="A339" s="358" t="s">
        <v>2689</v>
      </c>
      <c r="B339" s="358" t="s">
        <v>2489</v>
      </c>
    </row>
    <row r="340" spans="1:2" ht="13.8" x14ac:dyDescent="0.3">
      <c r="A340" s="358" t="s">
        <v>2690</v>
      </c>
      <c r="B340" s="358" t="s">
        <v>2506</v>
      </c>
    </row>
    <row r="341" spans="1:2" ht="13.8" x14ac:dyDescent="0.3">
      <c r="A341" s="358" t="s">
        <v>2691</v>
      </c>
      <c r="B341" s="358" t="s">
        <v>2481</v>
      </c>
    </row>
    <row r="342" spans="1:2" ht="13.8" x14ac:dyDescent="0.3">
      <c r="A342" s="358" t="s">
        <v>2692</v>
      </c>
      <c r="B342" s="358" t="s">
        <v>2483</v>
      </c>
    </row>
    <row r="343" spans="1:2" ht="13.8" x14ac:dyDescent="0.3">
      <c r="A343" s="358" t="s">
        <v>2693</v>
      </c>
      <c r="B343" s="358" t="s">
        <v>2484</v>
      </c>
    </row>
    <row r="344" spans="1:2" ht="13.8" x14ac:dyDescent="0.3">
      <c r="A344" s="358" t="s">
        <v>2694</v>
      </c>
      <c r="B344" s="358" t="s">
        <v>2485</v>
      </c>
    </row>
    <row r="345" spans="1:2" ht="13.8" x14ac:dyDescent="0.3">
      <c r="A345" s="358" t="s">
        <v>2695</v>
      </c>
      <c r="B345" s="358" t="s">
        <v>2500</v>
      </c>
    </row>
    <row r="346" spans="1:2" ht="13.8" x14ac:dyDescent="0.3">
      <c r="A346" s="358" t="s">
        <v>2696</v>
      </c>
      <c r="B346" s="358" t="s">
        <v>2501</v>
      </c>
    </row>
    <row r="347" spans="1:2" ht="13.8" x14ac:dyDescent="0.3">
      <c r="A347" s="358" t="s">
        <v>2697</v>
      </c>
      <c r="B347" s="358" t="s">
        <v>2502</v>
      </c>
    </row>
    <row r="348" spans="1:2" ht="13.8" x14ac:dyDescent="0.3">
      <c r="A348" s="358" t="s">
        <v>2728</v>
      </c>
      <c r="B348" s="358" t="s">
        <v>2503</v>
      </c>
    </row>
    <row r="349" spans="1:2" ht="13.8" x14ac:dyDescent="0.3">
      <c r="A349" s="358" t="s">
        <v>2729</v>
      </c>
      <c r="B349" s="358" t="s">
        <v>2504</v>
      </c>
    </row>
    <row r="350" spans="1:2" ht="13.8" x14ac:dyDescent="0.3">
      <c r="A350" s="358" t="s">
        <v>2730</v>
      </c>
      <c r="B350" s="358" t="s">
        <v>2490</v>
      </c>
    </row>
    <row r="351" spans="1:2" ht="13.8" x14ac:dyDescent="0.3">
      <c r="A351" s="358" t="s">
        <v>2688</v>
      </c>
      <c r="B351" s="358" t="s">
        <v>2488</v>
      </c>
    </row>
    <row r="352" spans="1:2" ht="13.8" x14ac:dyDescent="0.3">
      <c r="A352" s="358" t="s">
        <v>2689</v>
      </c>
      <c r="B352" s="358" t="s">
        <v>2489</v>
      </c>
    </row>
    <row r="353" spans="1:2" ht="13.8" x14ac:dyDescent="0.3">
      <c r="A353" s="358" t="s">
        <v>2690</v>
      </c>
      <c r="B353" s="358" t="s">
        <v>2506</v>
      </c>
    </row>
    <row r="354" spans="1:2" ht="13.8" x14ac:dyDescent="0.3">
      <c r="A354" s="358" t="s">
        <v>2691</v>
      </c>
      <c r="B354" s="358" t="s">
        <v>2481</v>
      </c>
    </row>
    <row r="355" spans="1:2" ht="13.8" x14ac:dyDescent="0.3">
      <c r="A355" s="358" t="s">
        <v>2692</v>
      </c>
      <c r="B355" s="358" t="s">
        <v>2483</v>
      </c>
    </row>
    <row r="356" spans="1:2" ht="13.8" x14ac:dyDescent="0.3">
      <c r="A356" s="358" t="s">
        <v>2693</v>
      </c>
      <c r="B356" s="358" t="s">
        <v>2484</v>
      </c>
    </row>
    <row r="357" spans="1:2" ht="13.8" x14ac:dyDescent="0.3">
      <c r="A357" s="358" t="s">
        <v>2694</v>
      </c>
      <c r="B357" s="358" t="s">
        <v>2485</v>
      </c>
    </row>
    <row r="358" spans="1:2" ht="13.8" x14ac:dyDescent="0.3">
      <c r="A358" s="358" t="s">
        <v>2695</v>
      </c>
      <c r="B358" s="358" t="s">
        <v>2500</v>
      </c>
    </row>
    <row r="359" spans="1:2" ht="13.8" x14ac:dyDescent="0.3">
      <c r="A359" s="358" t="s">
        <v>2696</v>
      </c>
      <c r="B359" s="358" t="s">
        <v>2501</v>
      </c>
    </row>
    <row r="360" spans="1:2" ht="13.8" x14ac:dyDescent="0.3">
      <c r="A360" s="358" t="s">
        <v>2697</v>
      </c>
      <c r="B360" s="358" t="s">
        <v>2502</v>
      </c>
    </row>
    <row r="361" spans="1:2" ht="13.8" x14ac:dyDescent="0.3">
      <c r="A361" s="358" t="s">
        <v>2728</v>
      </c>
      <c r="B361" s="358" t="s">
        <v>2503</v>
      </c>
    </row>
    <row r="362" spans="1:2" ht="13.8" x14ac:dyDescent="0.3">
      <c r="A362" s="358" t="s">
        <v>2729</v>
      </c>
      <c r="B362" s="358" t="s">
        <v>2504</v>
      </c>
    </row>
    <row r="363" spans="1:2" ht="13.8" x14ac:dyDescent="0.3">
      <c r="A363" s="358" t="s">
        <v>2730</v>
      </c>
      <c r="B363" s="358" t="s">
        <v>2490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zoomScaleNormal="100" workbookViewId="0"/>
  </sheetViews>
  <sheetFormatPr defaultColWidth="11.44140625" defaultRowHeight="13.2" x14ac:dyDescent="0.25"/>
  <cols>
    <col min="1" max="1" width="9.109375" style="63" customWidth="1"/>
    <col min="2" max="9" width="8.6640625" style="63" customWidth="1"/>
    <col min="10" max="10" width="8.6640625" style="64" customWidth="1"/>
    <col min="11" max="12" width="8.6640625" style="63" customWidth="1"/>
    <col min="13" max="16384" width="11.44140625" style="63"/>
  </cols>
  <sheetData>
    <row r="1" spans="1:17" s="43" customFormat="1" ht="69" customHeight="1" x14ac:dyDescent="0.25">
      <c r="A1" s="37"/>
      <c r="B1" s="38" t="s">
        <v>9</v>
      </c>
      <c r="C1" s="38" t="s">
        <v>186</v>
      </c>
      <c r="D1" s="38" t="s">
        <v>18</v>
      </c>
      <c r="E1" s="39" t="s">
        <v>224</v>
      </c>
      <c r="F1" s="38" t="s">
        <v>67</v>
      </c>
      <c r="G1" s="38" t="s">
        <v>52</v>
      </c>
      <c r="H1" s="39" t="s">
        <v>224</v>
      </c>
      <c r="I1" s="38" t="s">
        <v>225</v>
      </c>
      <c r="J1" s="40" t="s">
        <v>226</v>
      </c>
      <c r="K1" s="38" t="s">
        <v>188</v>
      </c>
      <c r="L1" s="41" t="s">
        <v>227</v>
      </c>
      <c r="M1" s="41" t="s">
        <v>228</v>
      </c>
      <c r="N1" s="42"/>
    </row>
    <row r="2" spans="1:17" s="2" customFormat="1" ht="21" x14ac:dyDescent="0.25">
      <c r="A2" s="44" t="s">
        <v>240</v>
      </c>
      <c r="B2" s="45" t="s">
        <v>241</v>
      </c>
      <c r="C2" s="45" t="s">
        <v>242</v>
      </c>
      <c r="D2" s="45" t="s">
        <v>244</v>
      </c>
      <c r="E2" s="45" t="s">
        <v>243</v>
      </c>
      <c r="F2" s="45" t="s">
        <v>241</v>
      </c>
      <c r="G2" s="45" t="s">
        <v>244</v>
      </c>
      <c r="H2" s="45" t="s">
        <v>243</v>
      </c>
      <c r="I2" s="45" t="s">
        <v>242</v>
      </c>
      <c r="J2" s="46" t="s">
        <v>243</v>
      </c>
      <c r="K2" s="45" t="s">
        <v>244</v>
      </c>
      <c r="L2" s="47" t="s">
        <v>241</v>
      </c>
      <c r="M2" s="47" t="s">
        <v>242</v>
      </c>
    </row>
    <row r="3" spans="1:17" s="2" customFormat="1" x14ac:dyDescent="0.25">
      <c r="A3" s="44"/>
      <c r="B3" s="45" t="s">
        <v>198</v>
      </c>
      <c r="C3" s="45" t="s">
        <v>196</v>
      </c>
      <c r="D3" s="45" t="s">
        <v>199</v>
      </c>
      <c r="E3" s="45" t="s">
        <v>245</v>
      </c>
      <c r="F3" s="45" t="s">
        <v>198</v>
      </c>
      <c r="G3" s="45" t="s">
        <v>197</v>
      </c>
      <c r="H3" s="45" t="s">
        <v>245</v>
      </c>
      <c r="I3" s="45" t="s">
        <v>196</v>
      </c>
      <c r="J3" s="46" t="s">
        <v>245</v>
      </c>
      <c r="K3" s="45" t="s">
        <v>194</v>
      </c>
      <c r="L3" s="47" t="s">
        <v>195</v>
      </c>
      <c r="M3" s="47" t="s">
        <v>246</v>
      </c>
    </row>
    <row r="4" spans="1:17" s="2" customFormat="1" ht="30" customHeight="1" x14ac:dyDescent="0.25">
      <c r="A4" s="44" t="s">
        <v>247</v>
      </c>
      <c r="B4" s="45">
        <v>2</v>
      </c>
      <c r="C4" s="45">
        <v>2</v>
      </c>
      <c r="D4" s="45">
        <v>4</v>
      </c>
      <c r="E4" s="45">
        <v>1</v>
      </c>
      <c r="F4" s="45">
        <v>2</v>
      </c>
      <c r="G4" s="46">
        <v>3</v>
      </c>
      <c r="H4" s="45">
        <v>1</v>
      </c>
      <c r="I4" s="14">
        <v>2</v>
      </c>
      <c r="J4" s="46">
        <v>1</v>
      </c>
      <c r="K4" s="14">
        <v>5</v>
      </c>
      <c r="L4" s="48">
        <v>1</v>
      </c>
      <c r="M4" s="48">
        <v>3</v>
      </c>
    </row>
    <row r="5" spans="1:17" s="21" customFormat="1" ht="40.799999999999997" x14ac:dyDescent="0.2">
      <c r="A5" s="49" t="s">
        <v>248</v>
      </c>
      <c r="B5" s="15"/>
      <c r="C5" s="16" t="s">
        <v>169</v>
      </c>
      <c r="D5" s="17"/>
      <c r="E5" s="16" t="s">
        <v>170</v>
      </c>
      <c r="F5" s="17"/>
      <c r="G5" s="15"/>
      <c r="H5" s="16" t="s">
        <v>170</v>
      </c>
      <c r="I5" s="16"/>
      <c r="J5" s="18" t="s">
        <v>170</v>
      </c>
      <c r="K5" s="15"/>
      <c r="L5" s="19"/>
      <c r="M5" s="20" t="s">
        <v>171</v>
      </c>
    </row>
    <row r="6" spans="1:17" s="21" customFormat="1" ht="10.199999999999999" x14ac:dyDescent="0.2">
      <c r="A6" s="50"/>
      <c r="C6" s="22"/>
      <c r="D6" s="23"/>
      <c r="E6" s="22"/>
      <c r="F6" s="23"/>
      <c r="H6" s="22"/>
      <c r="I6" s="22"/>
      <c r="J6" s="24"/>
      <c r="M6" s="22"/>
    </row>
    <row r="7" spans="1:17" s="31" customFormat="1" ht="37.5" customHeight="1" x14ac:dyDescent="0.25">
      <c r="A7" s="51"/>
      <c r="B7" s="33"/>
      <c r="C7" s="34"/>
      <c r="D7" s="34"/>
      <c r="E7" s="34"/>
      <c r="F7" s="34"/>
      <c r="G7" s="33"/>
      <c r="H7" s="34"/>
      <c r="I7" s="34"/>
      <c r="J7" s="35"/>
      <c r="K7" s="33"/>
      <c r="L7" s="33"/>
      <c r="M7" s="354" t="s">
        <v>110</v>
      </c>
      <c r="N7" s="354"/>
      <c r="O7" s="52"/>
      <c r="P7" s="52"/>
      <c r="Q7" s="52"/>
    </row>
    <row r="8" spans="1:17" s="56" customFormat="1" ht="35.25" customHeight="1" x14ac:dyDescent="0.25">
      <c r="A8" s="53"/>
      <c r="B8" s="54"/>
      <c r="C8" s="55"/>
      <c r="D8" s="55"/>
      <c r="E8" s="55"/>
      <c r="F8" s="55"/>
      <c r="G8" s="54"/>
      <c r="H8" s="55"/>
      <c r="I8" s="55"/>
      <c r="J8" s="55"/>
      <c r="K8" s="54"/>
      <c r="L8" s="354" t="s">
        <v>6</v>
      </c>
      <c r="M8" s="354"/>
      <c r="N8" s="354"/>
    </row>
    <row r="9" spans="1:17" s="56" customFormat="1" ht="19.5" customHeight="1" x14ac:dyDescent="0.25">
      <c r="A9" s="53"/>
      <c r="B9" s="54"/>
      <c r="C9" s="54"/>
      <c r="D9" s="55"/>
      <c r="E9" s="55"/>
      <c r="F9" s="55"/>
      <c r="G9" s="54"/>
      <c r="H9" s="55"/>
      <c r="I9" s="55"/>
      <c r="J9" s="55"/>
      <c r="K9" s="354" t="s">
        <v>221</v>
      </c>
      <c r="L9" s="354"/>
      <c r="M9" s="354"/>
      <c r="N9" s="354"/>
    </row>
    <row r="10" spans="1:17" s="56" customFormat="1" ht="10.5" customHeight="1" x14ac:dyDescent="0.25">
      <c r="A10" s="53"/>
      <c r="B10" s="54"/>
      <c r="C10" s="55"/>
      <c r="D10" s="54"/>
      <c r="E10" s="55"/>
      <c r="F10" s="55"/>
      <c r="G10" s="54"/>
      <c r="H10" s="55"/>
      <c r="I10" s="354" t="s">
        <v>126</v>
      </c>
      <c r="J10" s="354"/>
      <c r="K10" s="354"/>
      <c r="L10" s="354"/>
      <c r="M10" s="354"/>
      <c r="N10" s="354"/>
    </row>
    <row r="11" spans="1:17" s="32" customFormat="1" ht="10.5" customHeight="1" x14ac:dyDescent="0.25">
      <c r="A11" s="57"/>
      <c r="B11" s="36"/>
      <c r="C11" s="35"/>
      <c r="D11" s="35"/>
      <c r="E11" s="35"/>
      <c r="F11" s="36"/>
      <c r="G11" s="354" t="s">
        <v>41</v>
      </c>
      <c r="H11" s="354"/>
      <c r="I11" s="354"/>
      <c r="J11" s="354"/>
      <c r="K11" s="354"/>
      <c r="L11" s="354"/>
      <c r="M11" s="354"/>
      <c r="N11" s="354"/>
    </row>
    <row r="12" spans="1:17" s="52" customFormat="1" ht="10.5" customHeight="1" x14ac:dyDescent="0.25">
      <c r="B12" s="58"/>
      <c r="C12" s="58"/>
      <c r="D12" s="58"/>
      <c r="E12" s="58"/>
      <c r="F12" s="354" t="s">
        <v>42</v>
      </c>
      <c r="G12" s="354"/>
      <c r="H12" s="354"/>
      <c r="I12" s="354"/>
      <c r="J12" s="354"/>
      <c r="K12" s="354"/>
      <c r="L12" s="354"/>
      <c r="M12" s="354"/>
      <c r="N12" s="354"/>
    </row>
    <row r="13" spans="1:17" s="52" customFormat="1" ht="10.5" customHeight="1" x14ac:dyDescent="0.25">
      <c r="B13" s="58"/>
      <c r="C13" s="58"/>
      <c r="D13" s="58"/>
      <c r="E13" s="58"/>
      <c r="F13" s="355" t="s">
        <v>56</v>
      </c>
      <c r="G13" s="355"/>
      <c r="H13" s="355"/>
      <c r="I13" s="355"/>
      <c r="J13" s="355"/>
      <c r="K13" s="355"/>
      <c r="L13" s="355"/>
      <c r="M13" s="355"/>
      <c r="N13" s="355"/>
    </row>
    <row r="14" spans="1:17" s="52" customFormat="1" ht="10.5" customHeight="1" x14ac:dyDescent="0.25">
      <c r="B14" s="58"/>
      <c r="C14" s="58"/>
      <c r="D14" s="354" t="s">
        <v>158</v>
      </c>
      <c r="E14" s="354"/>
      <c r="F14" s="354"/>
      <c r="G14" s="354"/>
      <c r="H14" s="354"/>
      <c r="I14" s="354"/>
      <c r="J14" s="354"/>
      <c r="K14" s="354"/>
      <c r="L14" s="354"/>
      <c r="M14" s="354"/>
      <c r="N14" s="354"/>
    </row>
    <row r="15" spans="1:17" s="52" customFormat="1" ht="10.5" customHeight="1" x14ac:dyDescent="0.25">
      <c r="B15" s="58"/>
      <c r="C15" s="354" t="s">
        <v>159</v>
      </c>
      <c r="D15" s="354"/>
      <c r="E15" s="354"/>
      <c r="F15" s="354"/>
      <c r="G15" s="354"/>
      <c r="H15" s="354"/>
      <c r="I15" s="354"/>
      <c r="J15" s="354"/>
      <c r="K15" s="354"/>
      <c r="L15" s="354"/>
      <c r="M15" s="354"/>
      <c r="N15" s="354"/>
    </row>
    <row r="16" spans="1:17" s="52" customFormat="1" ht="10.5" customHeight="1" x14ac:dyDescent="0.25">
      <c r="B16" s="354" t="s">
        <v>160</v>
      </c>
      <c r="C16" s="354"/>
      <c r="D16" s="354"/>
      <c r="E16" s="354"/>
      <c r="F16" s="354"/>
      <c r="G16" s="354"/>
      <c r="H16" s="354"/>
      <c r="I16" s="354"/>
      <c r="J16" s="354"/>
      <c r="K16" s="354"/>
      <c r="L16" s="354"/>
      <c r="M16" s="354"/>
      <c r="N16" s="354"/>
    </row>
    <row r="17" spans="1:13" s="60" customFormat="1" ht="6" customHeight="1" x14ac:dyDescent="0.15">
      <c r="A17" s="59"/>
      <c r="B17" s="59"/>
      <c r="C17" s="59"/>
      <c r="D17" s="59"/>
      <c r="E17" s="59"/>
      <c r="F17" s="59"/>
      <c r="G17" s="59"/>
      <c r="H17" s="59"/>
      <c r="I17" s="59"/>
      <c r="K17" s="59"/>
      <c r="L17" s="59"/>
    </row>
    <row r="18" spans="1:13" x14ac:dyDescent="0.25">
      <c r="A18" s="61"/>
      <c r="B18" s="62" t="s">
        <v>58</v>
      </c>
    </row>
    <row r="19" spans="1:13" x14ac:dyDescent="0.25">
      <c r="B19" s="63" t="s">
        <v>19</v>
      </c>
    </row>
    <row r="21" spans="1:13" s="65" customFormat="1" x14ac:dyDescent="0.25">
      <c r="B21" s="66" t="s">
        <v>57</v>
      </c>
      <c r="C21" s="66" t="s">
        <v>75</v>
      </c>
      <c r="D21" s="66" t="s">
        <v>20</v>
      </c>
      <c r="E21" s="66" t="s">
        <v>245</v>
      </c>
      <c r="F21" s="66" t="s">
        <v>207</v>
      </c>
      <c r="G21" s="66" t="s">
        <v>21</v>
      </c>
      <c r="H21" s="66" t="s">
        <v>245</v>
      </c>
      <c r="I21" s="66" t="s">
        <v>79</v>
      </c>
      <c r="J21" s="66" t="s">
        <v>245</v>
      </c>
      <c r="K21" s="66" t="s">
        <v>288</v>
      </c>
      <c r="L21" s="66" t="s">
        <v>195</v>
      </c>
      <c r="M21" s="66" t="s">
        <v>22</v>
      </c>
    </row>
    <row r="22" spans="1:13" x14ac:dyDescent="0.25">
      <c r="B22" s="64"/>
      <c r="C22" s="64"/>
      <c r="D22" s="64"/>
      <c r="E22" s="64"/>
      <c r="F22" s="64"/>
      <c r="G22" s="64"/>
      <c r="H22" s="64"/>
      <c r="I22" s="64"/>
      <c r="K22" s="64"/>
      <c r="L22" s="64"/>
      <c r="M22" s="64"/>
    </row>
    <row r="23" spans="1:13" x14ac:dyDescent="0.25">
      <c r="A23" s="63" t="s">
        <v>58</v>
      </c>
      <c r="B23" s="353" t="str">
        <f>CONCATENATE(B21,C21,D21,E21,F21,G21,H21,I21,J21,K21,L21,M21)</f>
        <v>RS01SUM2-MJ01B-03-PRESTA102</v>
      </c>
      <c r="C23" s="353"/>
      <c r="D23" s="353"/>
      <c r="E23" s="353"/>
      <c r="F23" s="353"/>
      <c r="G23" s="353"/>
      <c r="H23" s="353"/>
      <c r="I23" s="353"/>
      <c r="J23" s="353"/>
      <c r="K23" s="353"/>
      <c r="L23" s="353"/>
      <c r="M23" s="64"/>
    </row>
    <row r="25" spans="1:13" x14ac:dyDescent="0.25">
      <c r="A25" s="63" t="s">
        <v>55</v>
      </c>
      <c r="B25" s="63" t="s">
        <v>202</v>
      </c>
    </row>
    <row r="27" spans="1:13" x14ac:dyDescent="0.25">
      <c r="B27" s="63" t="s">
        <v>277</v>
      </c>
    </row>
  </sheetData>
  <mergeCells count="11">
    <mergeCell ref="G11:N11"/>
    <mergeCell ref="M7:N7"/>
    <mergeCell ref="L8:N8"/>
    <mergeCell ref="K9:N9"/>
    <mergeCell ref="I10:N10"/>
    <mergeCell ref="B23:L23"/>
    <mergeCell ref="F12:N12"/>
    <mergeCell ref="D14:N14"/>
    <mergeCell ref="C15:N15"/>
    <mergeCell ref="B16:N16"/>
    <mergeCell ref="F13:N13"/>
  </mergeCells>
  <phoneticPr fontId="2" type="noConversion"/>
  <printOptions horizontalCentered="1" verticalCentered="1"/>
  <pageMargins left="0.5" right="0.5" top="1" bottom="1" header="0.5" footer="0.5"/>
  <pageSetup scale="85" orientation="landscape"/>
  <headerFooter alignWithMargins="0">
    <oddHeader>&amp;F</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zoomScale="80" zoomScaleNormal="80" workbookViewId="0">
      <pane ySplit="2" topLeftCell="A3" activePane="bottomLeft" state="frozen"/>
      <selection pane="bottomLeft"/>
    </sheetView>
  </sheetViews>
  <sheetFormatPr defaultColWidth="11.44140625" defaultRowHeight="13.8" x14ac:dyDescent="0.3"/>
  <cols>
    <col min="1" max="1" width="17.109375" style="229" bestFit="1" customWidth="1"/>
    <col min="2" max="2" width="4" style="229" bestFit="1" customWidth="1"/>
    <col min="3" max="3" width="11.77734375" style="229" bestFit="1" customWidth="1"/>
    <col min="4" max="4" width="3.44140625" style="229" bestFit="1" customWidth="1"/>
    <col min="5" max="5" width="6" style="229" bestFit="1" customWidth="1"/>
    <col min="6" max="6" width="10.109375" style="238" bestFit="1" customWidth="1"/>
    <col min="7" max="7" width="23.77734375" style="229" customWidth="1"/>
    <col min="8" max="8" width="3.6640625" style="231" customWidth="1"/>
    <col min="9" max="9" width="4.6640625" style="231" bestFit="1" customWidth="1"/>
    <col min="10" max="10" width="16.77734375" style="232" bestFit="1" customWidth="1"/>
    <col min="11" max="11" width="4.33203125" style="231" bestFit="1" customWidth="1"/>
    <col min="12" max="12" width="26" style="229" bestFit="1" customWidth="1"/>
    <col min="13" max="13" width="7" style="283" bestFit="1" customWidth="1"/>
    <col min="14" max="14" width="3.44140625" style="229" bestFit="1" customWidth="1"/>
    <col min="15" max="15" width="4" style="231" bestFit="1" customWidth="1"/>
    <col min="16" max="16" width="39.109375" style="231" bestFit="1" customWidth="1"/>
    <col min="17" max="17" width="5" style="231" bestFit="1" customWidth="1"/>
    <col min="18" max="18" width="31.33203125" style="234" bestFit="1" customWidth="1"/>
    <col min="19" max="16384" width="11.44140625" style="73"/>
  </cols>
  <sheetData>
    <row r="1" spans="1:18" s="71" customFormat="1" ht="115.8" x14ac:dyDescent="0.25">
      <c r="A1" s="193" t="s">
        <v>250</v>
      </c>
      <c r="B1" s="194" t="s">
        <v>50</v>
      </c>
      <c r="C1" s="195" t="s">
        <v>133</v>
      </c>
      <c r="D1" s="196" t="s">
        <v>203</v>
      </c>
      <c r="E1" s="197" t="s">
        <v>18</v>
      </c>
      <c r="F1" s="195" t="s">
        <v>111</v>
      </c>
      <c r="G1" s="195" t="s">
        <v>51</v>
      </c>
      <c r="H1" s="195" t="s">
        <v>68</v>
      </c>
      <c r="I1" s="197" t="s">
        <v>52</v>
      </c>
      <c r="J1" s="195" t="s">
        <v>53</v>
      </c>
      <c r="K1" s="197" t="s">
        <v>35</v>
      </c>
      <c r="L1" s="197" t="s">
        <v>187</v>
      </c>
      <c r="M1" s="278" t="s">
        <v>188</v>
      </c>
      <c r="N1" s="197" t="s">
        <v>189</v>
      </c>
      <c r="O1" s="197" t="s">
        <v>256</v>
      </c>
      <c r="P1" s="197" t="s">
        <v>8</v>
      </c>
      <c r="Q1" s="197" t="s">
        <v>64</v>
      </c>
      <c r="R1" s="199" t="s">
        <v>200</v>
      </c>
    </row>
    <row r="2" spans="1:18" ht="13.5" customHeight="1" x14ac:dyDescent="0.3">
      <c r="A2" s="222"/>
      <c r="B2" s="223" t="s">
        <v>198</v>
      </c>
      <c r="C2" s="224"/>
      <c r="D2" s="223" t="s">
        <v>196</v>
      </c>
      <c r="E2" s="223" t="s">
        <v>199</v>
      </c>
      <c r="F2" s="212"/>
      <c r="G2" s="224"/>
      <c r="H2" s="225" t="s">
        <v>198</v>
      </c>
      <c r="I2" s="226" t="s">
        <v>197</v>
      </c>
      <c r="J2" s="220"/>
      <c r="K2" s="226" t="s">
        <v>196</v>
      </c>
      <c r="L2" s="223"/>
      <c r="M2" s="220" t="s">
        <v>194</v>
      </c>
      <c r="N2" s="218" t="s">
        <v>195</v>
      </c>
      <c r="O2" s="218"/>
      <c r="P2" s="226"/>
      <c r="Q2" s="226"/>
      <c r="R2" s="227" t="str">
        <f>CONCATENATE(B2,D2,E2,"-",H2,I2,"-",K2,"-",M2,N2)</f>
        <v>AA##AAAA-AACCC-##-CCCCCA</v>
      </c>
    </row>
    <row r="3" spans="1:18" s="75" customFormat="1" ht="13.5" customHeight="1" x14ac:dyDescent="0.3">
      <c r="A3" s="222"/>
      <c r="B3" s="223"/>
      <c r="C3" s="224"/>
      <c r="D3" s="223"/>
      <c r="E3" s="223"/>
      <c r="F3" s="212"/>
      <c r="G3" s="224"/>
      <c r="H3" s="225"/>
      <c r="I3" s="226"/>
      <c r="J3" s="220"/>
      <c r="K3" s="226"/>
      <c r="L3" s="248" t="s">
        <v>278</v>
      </c>
      <c r="M3" s="359">
        <f>M4+M61+M77+M97+M117+M122</f>
        <v>126</v>
      </c>
      <c r="N3" s="218"/>
      <c r="O3" s="218"/>
      <c r="P3" s="218"/>
      <c r="Q3" s="226"/>
      <c r="R3" s="227"/>
    </row>
    <row r="4" spans="1:18" ht="13.5" customHeight="1" x14ac:dyDescent="0.3">
      <c r="A4" s="201"/>
      <c r="B4" s="202"/>
      <c r="C4" s="203"/>
      <c r="D4" s="202"/>
      <c r="E4" s="202"/>
      <c r="F4" s="203"/>
      <c r="G4" s="203"/>
      <c r="H4" s="204"/>
      <c r="I4" s="240" t="s">
        <v>235</v>
      </c>
      <c r="J4" s="241"/>
      <c r="K4" s="240" t="s">
        <v>35</v>
      </c>
      <c r="L4" s="207" t="s">
        <v>7</v>
      </c>
      <c r="M4" s="284">
        <f>COUNTA(M6:M55)</f>
        <v>50</v>
      </c>
      <c r="N4" s="205"/>
      <c r="O4" s="205"/>
      <c r="P4" s="205"/>
      <c r="Q4" s="205"/>
      <c r="R4" s="209"/>
    </row>
    <row r="5" spans="1:18" ht="13.5" customHeight="1" x14ac:dyDescent="0.3">
      <c r="A5" s="219" t="s">
        <v>980</v>
      </c>
      <c r="B5" s="211" t="s">
        <v>71</v>
      </c>
      <c r="C5" s="212" t="s">
        <v>602</v>
      </c>
      <c r="D5" s="211" t="s">
        <v>75</v>
      </c>
      <c r="E5" s="211" t="s">
        <v>131</v>
      </c>
      <c r="F5" s="212" t="str">
        <f>CONCATENATE(B5,D5,E5)</f>
        <v>GS01SUMO</v>
      </c>
      <c r="G5" s="212" t="s">
        <v>603</v>
      </c>
      <c r="H5" s="213"/>
      <c r="I5" s="218"/>
      <c r="J5" s="220" t="str">
        <f>F5</f>
        <v>GS01SUMO</v>
      </c>
      <c r="K5" s="218"/>
      <c r="L5" s="211"/>
      <c r="M5" s="220"/>
      <c r="N5" s="220"/>
      <c r="O5" s="220"/>
      <c r="P5" s="218"/>
      <c r="Q5" s="218"/>
      <c r="R5" s="215" t="str">
        <f>F5</f>
        <v>GS01SUMO</v>
      </c>
    </row>
    <row r="6" spans="1:18" ht="13.5" customHeight="1" x14ac:dyDescent="0.3">
      <c r="A6" s="219"/>
      <c r="B6" s="211" t="s">
        <v>71</v>
      </c>
      <c r="C6" s="212"/>
      <c r="D6" s="211" t="s">
        <v>75</v>
      </c>
      <c r="E6" s="211" t="s">
        <v>131</v>
      </c>
      <c r="F6" s="212"/>
      <c r="G6" s="212" t="s">
        <v>46</v>
      </c>
      <c r="H6" s="213" t="s">
        <v>45</v>
      </c>
      <c r="I6" s="218" t="s">
        <v>860</v>
      </c>
      <c r="J6" s="220" t="str">
        <f>CONCATENATE(B6,D6,E6,"-",H6,I6)</f>
        <v>GS01SUMO-SBC11</v>
      </c>
      <c r="K6" s="218" t="s">
        <v>373</v>
      </c>
      <c r="L6" s="211" t="s">
        <v>863</v>
      </c>
      <c r="M6" s="220" t="s">
        <v>861</v>
      </c>
      <c r="N6" s="220" t="s">
        <v>306</v>
      </c>
      <c r="O6" s="221" t="s">
        <v>357</v>
      </c>
      <c r="P6" s="220" t="s">
        <v>375</v>
      </c>
      <c r="Q6" s="218" t="s">
        <v>154</v>
      </c>
      <c r="R6" s="215" t="str">
        <f>CONCATENATE(B6,D6,E6,"-",H6,I6,"-",K6,"-",M6,N6,O6)</f>
        <v>GS01SUMO-SBC11-00-CPMENG000</v>
      </c>
    </row>
    <row r="7" spans="1:18" ht="13.5" customHeight="1" x14ac:dyDescent="0.3">
      <c r="A7" s="219"/>
      <c r="B7" s="211" t="s">
        <v>71</v>
      </c>
      <c r="C7" s="212"/>
      <c r="D7" s="211" t="s">
        <v>75</v>
      </c>
      <c r="E7" s="211" t="s">
        <v>131</v>
      </c>
      <c r="F7" s="212"/>
      <c r="G7" s="212"/>
      <c r="H7" s="213" t="s">
        <v>45</v>
      </c>
      <c r="I7" s="218" t="s">
        <v>353</v>
      </c>
      <c r="J7" s="220" t="str">
        <f>CONCATENATE(B7,D7,E7,"-",H7,I7)</f>
        <v>GS01SUMO-SBD11</v>
      </c>
      <c r="K7" s="218" t="s">
        <v>373</v>
      </c>
      <c r="L7" s="211" t="s">
        <v>873</v>
      </c>
      <c r="M7" s="220" t="s">
        <v>862</v>
      </c>
      <c r="N7" s="220" t="s">
        <v>306</v>
      </c>
      <c r="O7" s="221" t="s">
        <v>357</v>
      </c>
      <c r="P7" s="220" t="s">
        <v>375</v>
      </c>
      <c r="Q7" s="218" t="s">
        <v>154</v>
      </c>
      <c r="R7" s="215" t="str">
        <f t="shared" ref="R7:R55" si="0">CONCATENATE(B7,D7,E7,"-",H7,I7,"-",K7,"-",M7,N7,O7)</f>
        <v>GS01SUMO-SBD11-00-DCLENG000</v>
      </c>
    </row>
    <row r="8" spans="1:18" ht="13.5" customHeight="1" x14ac:dyDescent="0.3">
      <c r="A8" s="219"/>
      <c r="B8" s="211" t="s">
        <v>71</v>
      </c>
      <c r="C8" s="212"/>
      <c r="D8" s="211" t="s">
        <v>75</v>
      </c>
      <c r="E8" s="211" t="s">
        <v>131</v>
      </c>
      <c r="F8" s="212"/>
      <c r="G8" s="212"/>
      <c r="H8" s="213" t="s">
        <v>45</v>
      </c>
      <c r="I8" s="218" t="s">
        <v>354</v>
      </c>
      <c r="J8" s="220" t="str">
        <f>CONCATENATE(B8,D8,E8,"-",H8,I8)</f>
        <v>GS01SUMO-SBD12</v>
      </c>
      <c r="K8" s="218" t="s">
        <v>373</v>
      </c>
      <c r="L8" s="211" t="s">
        <v>874</v>
      </c>
      <c r="M8" s="220" t="s">
        <v>862</v>
      </c>
      <c r="N8" s="220" t="s">
        <v>306</v>
      </c>
      <c r="O8" s="221" t="s">
        <v>357</v>
      </c>
      <c r="P8" s="220" t="s">
        <v>375</v>
      </c>
      <c r="Q8" s="218" t="s">
        <v>154</v>
      </c>
      <c r="R8" s="215" t="str">
        <f t="shared" si="0"/>
        <v>GS01SUMO-SBD12-00-DCLENG000</v>
      </c>
    </row>
    <row r="9" spans="1:18" ht="13.5" customHeight="1" x14ac:dyDescent="0.3">
      <c r="A9" s="219"/>
      <c r="B9" s="211" t="s">
        <v>71</v>
      </c>
      <c r="C9" s="212"/>
      <c r="D9" s="211" t="s">
        <v>75</v>
      </c>
      <c r="E9" s="211" t="s">
        <v>131</v>
      </c>
      <c r="F9" s="212"/>
      <c r="G9" s="212"/>
      <c r="H9" s="213" t="s">
        <v>45</v>
      </c>
      <c r="I9" s="218" t="s">
        <v>353</v>
      </c>
      <c r="J9" s="220" t="str">
        <f t="shared" ref="J9:J55" si="1">CONCATENATE(B9,D9,E9,"-",H9,I9)</f>
        <v>GS01SUMO-SBD11</v>
      </c>
      <c r="K9" s="218" t="s">
        <v>75</v>
      </c>
      <c r="L9" s="211" t="s">
        <v>367</v>
      </c>
      <c r="M9" s="220" t="str">
        <f>VLOOKUP(L9,Sensors!A$4:B$54,2,FALSE)</f>
        <v>MOPAK</v>
      </c>
      <c r="N9" s="220">
        <v>0</v>
      </c>
      <c r="O9" s="221" t="s">
        <v>357</v>
      </c>
      <c r="P9" s="220" t="s">
        <v>215</v>
      </c>
      <c r="Q9" s="218" t="s">
        <v>154</v>
      </c>
      <c r="R9" s="215" t="str">
        <f t="shared" si="0"/>
        <v>GS01SUMO-SBD11-01-MOPAK0000</v>
      </c>
    </row>
    <row r="10" spans="1:18" ht="13.5" customHeight="1" x14ac:dyDescent="0.3">
      <c r="A10" s="219"/>
      <c r="B10" s="211" t="s">
        <v>71</v>
      </c>
      <c r="C10" s="212"/>
      <c r="D10" s="211" t="s">
        <v>75</v>
      </c>
      <c r="E10" s="211" t="s">
        <v>131</v>
      </c>
      <c r="F10" s="212"/>
      <c r="G10" s="212"/>
      <c r="H10" s="213" t="s">
        <v>45</v>
      </c>
      <c r="I10" s="218" t="s">
        <v>353</v>
      </c>
      <c r="J10" s="220" t="str">
        <f>CONCATENATE(B10,D10,E10,"-",H10,I10)</f>
        <v>GS01SUMO-SBD11</v>
      </c>
      <c r="K10" s="218" t="s">
        <v>79</v>
      </c>
      <c r="L10" s="211" t="s">
        <v>812</v>
      </c>
      <c r="M10" s="220" t="s">
        <v>813</v>
      </c>
      <c r="N10" s="220">
        <v>0</v>
      </c>
      <c r="O10" s="221" t="s">
        <v>357</v>
      </c>
      <c r="P10" s="220" t="s">
        <v>375</v>
      </c>
      <c r="Q10" s="218" t="s">
        <v>154</v>
      </c>
      <c r="R10" s="215" t="str">
        <f t="shared" si="0"/>
        <v>GS01SUMO-SBD11-03-HYDGN0000</v>
      </c>
    </row>
    <row r="11" spans="1:18" ht="13.5" customHeight="1" x14ac:dyDescent="0.3">
      <c r="A11" s="219"/>
      <c r="B11" s="211" t="s">
        <v>71</v>
      </c>
      <c r="C11" s="212"/>
      <c r="D11" s="211" t="s">
        <v>75</v>
      </c>
      <c r="E11" s="211" t="s">
        <v>131</v>
      </c>
      <c r="F11" s="212"/>
      <c r="G11" s="212"/>
      <c r="H11" s="213" t="s">
        <v>45</v>
      </c>
      <c r="I11" s="218" t="s">
        <v>353</v>
      </c>
      <c r="J11" s="220" t="str">
        <f t="shared" si="1"/>
        <v>GS01SUMO-SBD11</v>
      </c>
      <c r="K11" s="218" t="s">
        <v>77</v>
      </c>
      <c r="L11" s="212" t="s">
        <v>101</v>
      </c>
      <c r="M11" s="220" t="str">
        <f>VLOOKUP(L11,Sensors!A$4:B$54,2,FALSE)</f>
        <v>DOSTA</v>
      </c>
      <c r="N11" s="220" t="s">
        <v>308</v>
      </c>
      <c r="O11" s="221" t="s">
        <v>357</v>
      </c>
      <c r="P11" s="218" t="s">
        <v>260</v>
      </c>
      <c r="Q11" s="218" t="s">
        <v>65</v>
      </c>
      <c r="R11" s="215" t="str">
        <f t="shared" si="0"/>
        <v>GS01SUMO-SBD11-04-DOSTAD000</v>
      </c>
    </row>
    <row r="12" spans="1:18" ht="13.5" customHeight="1" x14ac:dyDescent="0.3">
      <c r="A12" s="219"/>
      <c r="B12" s="211" t="s">
        <v>71</v>
      </c>
      <c r="C12" s="212"/>
      <c r="D12" s="211" t="s">
        <v>75</v>
      </c>
      <c r="E12" s="211" t="s">
        <v>131</v>
      </c>
      <c r="F12" s="212"/>
      <c r="G12" s="212"/>
      <c r="H12" s="213" t="s">
        <v>45</v>
      </c>
      <c r="I12" s="218" t="s">
        <v>353</v>
      </c>
      <c r="J12" s="220" t="str">
        <f>CONCATENATE(B12,D12,E12,"-",H12,I12)</f>
        <v>GS01SUMO-SBD11</v>
      </c>
      <c r="K12" s="218" t="s">
        <v>78</v>
      </c>
      <c r="L12" s="212" t="s">
        <v>135</v>
      </c>
      <c r="M12" s="220" t="str">
        <f>VLOOKUP(L12,Sensors!A$4:B$54,2,FALSE)</f>
        <v>SPKIR</v>
      </c>
      <c r="N12" s="220" t="s">
        <v>309</v>
      </c>
      <c r="O12" s="221" t="s">
        <v>357</v>
      </c>
      <c r="P12" s="220" t="s">
        <v>915</v>
      </c>
      <c r="Q12" s="220" t="s">
        <v>916</v>
      </c>
      <c r="R12" s="215" t="str">
        <f t="shared" si="0"/>
        <v>GS01SUMO-SBD11-05-SPKIRB000</v>
      </c>
    </row>
    <row r="13" spans="1:18" ht="13.5" customHeight="1" x14ac:dyDescent="0.3">
      <c r="A13" s="219"/>
      <c r="B13" s="211" t="s">
        <v>71</v>
      </c>
      <c r="C13" s="212"/>
      <c r="D13" s="211" t="s">
        <v>75</v>
      </c>
      <c r="E13" s="211" t="s">
        <v>131</v>
      </c>
      <c r="F13" s="212"/>
      <c r="G13" s="212"/>
      <c r="H13" s="213" t="s">
        <v>45</v>
      </c>
      <c r="I13" s="218" t="s">
        <v>353</v>
      </c>
      <c r="J13" s="220" t="str">
        <f>CONCATENATE(B13,D13,E13,"-",H13,I13)</f>
        <v>GS01SUMO-SBD11</v>
      </c>
      <c r="K13" s="218" t="s">
        <v>91</v>
      </c>
      <c r="L13" s="212" t="s">
        <v>90</v>
      </c>
      <c r="M13" s="220" t="str">
        <f>VLOOKUP(L13,Sensors!A$4:B$54,2,FALSE)</f>
        <v>METBK</v>
      </c>
      <c r="N13" s="220" t="s">
        <v>195</v>
      </c>
      <c r="O13" s="221" t="s">
        <v>357</v>
      </c>
      <c r="P13" s="220" t="s">
        <v>915</v>
      </c>
      <c r="Q13" s="220" t="s">
        <v>916</v>
      </c>
      <c r="R13" s="215" t="str">
        <f t="shared" si="0"/>
        <v>GS01SUMO-SBD11-06-METBKA000</v>
      </c>
    </row>
    <row r="14" spans="1:18" ht="13.5" customHeight="1" x14ac:dyDescent="0.3">
      <c r="A14" s="219"/>
      <c r="B14" s="211" t="s">
        <v>71</v>
      </c>
      <c r="C14" s="212"/>
      <c r="D14" s="211" t="s">
        <v>75</v>
      </c>
      <c r="E14" s="211" t="s">
        <v>131</v>
      </c>
      <c r="F14" s="212"/>
      <c r="G14" s="212"/>
      <c r="H14" s="213" t="s">
        <v>45</v>
      </c>
      <c r="I14" s="218" t="s">
        <v>353</v>
      </c>
      <c r="J14" s="220" t="str">
        <f t="shared" si="1"/>
        <v>GS01SUMO-SBD11</v>
      </c>
      <c r="K14" s="218" t="s">
        <v>93</v>
      </c>
      <c r="L14" s="212" t="s">
        <v>134</v>
      </c>
      <c r="M14" s="220" t="str">
        <f>VLOOKUP(L14,Sensors!A$4:B$54,2,FALSE)</f>
        <v>NUTNR</v>
      </c>
      <c r="N14" s="220" t="s">
        <v>309</v>
      </c>
      <c r="O14" s="221" t="s">
        <v>357</v>
      </c>
      <c r="P14" s="218" t="s">
        <v>260</v>
      </c>
      <c r="Q14" s="218" t="s">
        <v>65</v>
      </c>
      <c r="R14" s="215" t="str">
        <f t="shared" si="0"/>
        <v>GS01SUMO-SBD11-08-NUTNRB000</v>
      </c>
    </row>
    <row r="15" spans="1:18" ht="13.5" customHeight="1" x14ac:dyDescent="0.3">
      <c r="A15" s="219"/>
      <c r="B15" s="211" t="s">
        <v>71</v>
      </c>
      <c r="C15" s="212"/>
      <c r="D15" s="211" t="s">
        <v>75</v>
      </c>
      <c r="E15" s="211" t="s">
        <v>131</v>
      </c>
      <c r="F15" s="212"/>
      <c r="G15" s="212"/>
      <c r="H15" s="213" t="s">
        <v>45</v>
      </c>
      <c r="I15" s="218" t="s">
        <v>354</v>
      </c>
      <c r="J15" s="220" t="str">
        <f>CONCATENATE(B15,D15,E15,"-",H15,I15)</f>
        <v>GS01SUMO-SBD12</v>
      </c>
      <c r="K15" s="218" t="s">
        <v>75</v>
      </c>
      <c r="L15" s="212" t="s">
        <v>163</v>
      </c>
      <c r="M15" s="220" t="str">
        <f>VLOOKUP(L15,Sensors!A$4:B$54,2,FALSE)</f>
        <v>OPTAA</v>
      </c>
      <c r="N15" s="220" t="s">
        <v>308</v>
      </c>
      <c r="O15" s="221" t="s">
        <v>357</v>
      </c>
      <c r="P15" s="218" t="s">
        <v>260</v>
      </c>
      <c r="Q15" s="218" t="s">
        <v>65</v>
      </c>
      <c r="R15" s="215" t="str">
        <f t="shared" si="0"/>
        <v>GS01SUMO-SBD12-01-OPTAAD000</v>
      </c>
    </row>
    <row r="16" spans="1:18" ht="13.5" customHeight="1" x14ac:dyDescent="0.3">
      <c r="A16" s="219"/>
      <c r="B16" s="211" t="s">
        <v>71</v>
      </c>
      <c r="C16" s="212"/>
      <c r="D16" s="211" t="s">
        <v>75</v>
      </c>
      <c r="E16" s="211" t="s">
        <v>131</v>
      </c>
      <c r="F16" s="212"/>
      <c r="G16" s="212"/>
      <c r="H16" s="213" t="s">
        <v>45</v>
      </c>
      <c r="I16" s="218" t="s">
        <v>354</v>
      </c>
      <c r="J16" s="220" t="str">
        <f>CONCATENATE(B16,D16,E16,"-",H16,I16)</f>
        <v>GS01SUMO-SBD12</v>
      </c>
      <c r="K16" s="218" t="s">
        <v>76</v>
      </c>
      <c r="L16" s="212" t="s">
        <v>164</v>
      </c>
      <c r="M16" s="220" t="str">
        <f>VLOOKUP(L16,Sensors!A$4:B$54,2,FALSE)</f>
        <v>FLORT</v>
      </c>
      <c r="N16" s="220" t="s">
        <v>308</v>
      </c>
      <c r="O16" s="221" t="s">
        <v>357</v>
      </c>
      <c r="P16" s="218" t="s">
        <v>260</v>
      </c>
      <c r="Q16" s="218" t="s">
        <v>65</v>
      </c>
      <c r="R16" s="215" t="str">
        <f t="shared" si="0"/>
        <v>GS01SUMO-SBD12-02-FLORTD000</v>
      </c>
    </row>
    <row r="17" spans="1:18" ht="13.5" customHeight="1" x14ac:dyDescent="0.3">
      <c r="A17" s="219"/>
      <c r="B17" s="211" t="s">
        <v>71</v>
      </c>
      <c r="C17" s="212"/>
      <c r="D17" s="211" t="s">
        <v>75</v>
      </c>
      <c r="E17" s="211" t="s">
        <v>131</v>
      </c>
      <c r="F17" s="212"/>
      <c r="G17" s="212"/>
      <c r="H17" s="213" t="s">
        <v>45</v>
      </c>
      <c r="I17" s="218" t="s">
        <v>354</v>
      </c>
      <c r="J17" s="220" t="str">
        <f>CONCATENATE(B17,D17,E17,"-",H17,I17)</f>
        <v>GS01SUMO-SBD12</v>
      </c>
      <c r="K17" s="218" t="s">
        <v>79</v>
      </c>
      <c r="L17" s="211" t="s">
        <v>812</v>
      </c>
      <c r="M17" s="220" t="s">
        <v>813</v>
      </c>
      <c r="N17" s="220">
        <v>0</v>
      </c>
      <c r="O17" s="221" t="s">
        <v>357</v>
      </c>
      <c r="P17" s="220" t="s">
        <v>375</v>
      </c>
      <c r="Q17" s="218" t="s">
        <v>154</v>
      </c>
      <c r="R17" s="215" t="str">
        <f>CONCATENATE(B17,D17,E17,"-",H17,I17,"-",K17,"-",M17,N17,O17)</f>
        <v>GS01SUMO-SBD12-03-HYDGN0000</v>
      </c>
    </row>
    <row r="18" spans="1:18" ht="13.5" customHeight="1" x14ac:dyDescent="0.3">
      <c r="A18" s="219"/>
      <c r="B18" s="211" t="s">
        <v>71</v>
      </c>
      <c r="C18" s="212"/>
      <c r="D18" s="211" t="s">
        <v>75</v>
      </c>
      <c r="E18" s="211" t="s">
        <v>131</v>
      </c>
      <c r="F18" s="212"/>
      <c r="G18" s="212"/>
      <c r="H18" s="213" t="s">
        <v>45</v>
      </c>
      <c r="I18" s="218" t="s">
        <v>354</v>
      </c>
      <c r="J18" s="220" t="str">
        <f t="shared" si="1"/>
        <v>GS01SUMO-SBD12</v>
      </c>
      <c r="K18" s="218" t="s">
        <v>77</v>
      </c>
      <c r="L18" s="212" t="s">
        <v>88</v>
      </c>
      <c r="M18" s="220" t="str">
        <f>VLOOKUP(L18,Sensors!A$4:B$54,2,FALSE)</f>
        <v>PCO2A</v>
      </c>
      <c r="N18" s="220" t="s">
        <v>195</v>
      </c>
      <c r="O18" s="221" t="s">
        <v>357</v>
      </c>
      <c r="P18" s="220" t="s">
        <v>276</v>
      </c>
      <c r="Q18" s="218" t="s">
        <v>154</v>
      </c>
      <c r="R18" s="215" t="str">
        <f t="shared" si="0"/>
        <v>GS01SUMO-SBD12-04-PCO2AA000</v>
      </c>
    </row>
    <row r="19" spans="1:18" ht="13.5" customHeight="1" x14ac:dyDescent="0.3">
      <c r="A19" s="219"/>
      <c r="B19" s="211" t="s">
        <v>71</v>
      </c>
      <c r="C19" s="212"/>
      <c r="D19" s="211" t="s">
        <v>75</v>
      </c>
      <c r="E19" s="211" t="s">
        <v>131</v>
      </c>
      <c r="F19" s="212"/>
      <c r="G19" s="212"/>
      <c r="H19" s="213" t="s">
        <v>45</v>
      </c>
      <c r="I19" s="218" t="s">
        <v>354</v>
      </c>
      <c r="J19" s="220" t="str">
        <f>CONCATENATE(B19,D19,E19,"-",H19,I19)</f>
        <v>GS01SUMO-SBD12</v>
      </c>
      <c r="K19" s="218" t="s">
        <v>78</v>
      </c>
      <c r="L19" s="212" t="s">
        <v>89</v>
      </c>
      <c r="M19" s="220" t="str">
        <f>VLOOKUP(L19,Sensors!A$4:B$54,2,FALSE)</f>
        <v>WAVSS</v>
      </c>
      <c r="N19" s="220" t="s">
        <v>195</v>
      </c>
      <c r="O19" s="221" t="s">
        <v>357</v>
      </c>
      <c r="P19" s="220" t="s">
        <v>215</v>
      </c>
      <c r="Q19" s="218" t="s">
        <v>154</v>
      </c>
      <c r="R19" s="215" t="str">
        <f t="shared" si="0"/>
        <v>GS01SUMO-SBD12-05-WAVSSA000</v>
      </c>
    </row>
    <row r="20" spans="1:18" ht="13.5" customHeight="1" x14ac:dyDescent="0.3">
      <c r="A20" s="219"/>
      <c r="B20" s="211" t="s">
        <v>71</v>
      </c>
      <c r="C20" s="212"/>
      <c r="D20" s="211" t="s">
        <v>75</v>
      </c>
      <c r="E20" s="211" t="s">
        <v>131</v>
      </c>
      <c r="F20" s="212"/>
      <c r="G20" s="212"/>
      <c r="H20" s="213" t="s">
        <v>45</v>
      </c>
      <c r="I20" s="218" t="s">
        <v>354</v>
      </c>
      <c r="J20" s="220" t="str">
        <f>CONCATENATE(B20,D20,E20,"-",H20,I20)</f>
        <v>GS01SUMO-SBD12</v>
      </c>
      <c r="K20" s="218" t="s">
        <v>91</v>
      </c>
      <c r="L20" s="212" t="s">
        <v>90</v>
      </c>
      <c r="M20" s="220" t="str">
        <f>VLOOKUP(L20,Sensors!A$4:B$54,2,FALSE)</f>
        <v>METBK</v>
      </c>
      <c r="N20" s="220" t="s">
        <v>195</v>
      </c>
      <c r="O20" s="221" t="s">
        <v>357</v>
      </c>
      <c r="P20" s="220" t="s">
        <v>915</v>
      </c>
      <c r="Q20" s="220" t="s">
        <v>916</v>
      </c>
      <c r="R20" s="215" t="str">
        <f t="shared" si="0"/>
        <v>GS01SUMO-SBD12-06-METBKA000</v>
      </c>
    </row>
    <row r="21" spans="1:18" ht="13.5" customHeight="1" x14ac:dyDescent="0.3">
      <c r="A21" s="219"/>
      <c r="B21" s="211" t="s">
        <v>71</v>
      </c>
      <c r="C21" s="212"/>
      <c r="D21" s="211" t="s">
        <v>75</v>
      </c>
      <c r="E21" s="211" t="s">
        <v>131</v>
      </c>
      <c r="F21" s="212"/>
      <c r="G21" s="212"/>
      <c r="H21" s="213" t="s">
        <v>45</v>
      </c>
      <c r="I21" s="218" t="s">
        <v>354</v>
      </c>
      <c r="J21" s="220" t="str">
        <f t="shared" si="1"/>
        <v>GS01SUMO-SBD12</v>
      </c>
      <c r="K21" s="218" t="s">
        <v>93</v>
      </c>
      <c r="L21" s="212" t="s">
        <v>87</v>
      </c>
      <c r="M21" s="220" t="str">
        <f>VLOOKUP(L21,Sensors!A$4:B$54,2,FALSE)</f>
        <v>FDCHP</v>
      </c>
      <c r="N21" s="220" t="s">
        <v>195</v>
      </c>
      <c r="O21" s="221" t="s">
        <v>357</v>
      </c>
      <c r="P21" s="220" t="s">
        <v>915</v>
      </c>
      <c r="Q21" s="220" t="s">
        <v>916</v>
      </c>
      <c r="R21" s="215" t="str">
        <f t="shared" si="0"/>
        <v>GS01SUMO-SBD12-08-FDCHPA000</v>
      </c>
    </row>
    <row r="22" spans="1:18" ht="13.5" customHeight="1" x14ac:dyDescent="0.3">
      <c r="A22" s="219"/>
      <c r="B22" s="211" t="s">
        <v>71</v>
      </c>
      <c r="C22" s="212"/>
      <c r="D22" s="211" t="s">
        <v>75</v>
      </c>
      <c r="E22" s="211" t="s">
        <v>131</v>
      </c>
      <c r="F22" s="212"/>
      <c r="G22" s="212" t="s">
        <v>317</v>
      </c>
      <c r="H22" s="213" t="s">
        <v>314</v>
      </c>
      <c r="I22" s="218" t="s">
        <v>406</v>
      </c>
      <c r="J22" s="220" t="str">
        <f>CONCATENATE(B22,D22,E22,"-",H22,I22)</f>
        <v>GS01SUMO-RID16</v>
      </c>
      <c r="K22" s="270" t="s">
        <v>373</v>
      </c>
      <c r="L22" s="212" t="s">
        <v>875</v>
      </c>
      <c r="M22" s="220" t="s">
        <v>862</v>
      </c>
      <c r="N22" s="220" t="s">
        <v>306</v>
      </c>
      <c r="O22" s="221" t="s">
        <v>357</v>
      </c>
      <c r="P22" s="218" t="s">
        <v>23</v>
      </c>
      <c r="Q22" s="218" t="s">
        <v>129</v>
      </c>
      <c r="R22" s="215" t="str">
        <f t="shared" si="0"/>
        <v>GS01SUMO-RID16-00-DCLENG000</v>
      </c>
    </row>
    <row r="23" spans="1:18" ht="13.5" customHeight="1" x14ac:dyDescent="0.3">
      <c r="A23" s="219"/>
      <c r="B23" s="211" t="s">
        <v>71</v>
      </c>
      <c r="C23" s="212"/>
      <c r="D23" s="211" t="s">
        <v>75</v>
      </c>
      <c r="E23" s="211" t="s">
        <v>131</v>
      </c>
      <c r="F23" s="212"/>
      <c r="G23" s="212"/>
      <c r="H23" s="213" t="s">
        <v>314</v>
      </c>
      <c r="I23" s="218" t="s">
        <v>406</v>
      </c>
      <c r="J23" s="220" t="str">
        <f>CONCATENATE(B23,D23,E23,"-",H23,I23)</f>
        <v>GS01SUMO-RID16</v>
      </c>
      <c r="K23" s="218" t="s">
        <v>75</v>
      </c>
      <c r="L23" s="212" t="s">
        <v>163</v>
      </c>
      <c r="M23" s="220" t="str">
        <f>VLOOKUP(L23,Sensors!A$4:B$54,2,FALSE)</f>
        <v>OPTAA</v>
      </c>
      <c r="N23" s="220" t="s">
        <v>308</v>
      </c>
      <c r="O23" s="221" t="s">
        <v>357</v>
      </c>
      <c r="P23" s="218" t="s">
        <v>23</v>
      </c>
      <c r="Q23" s="218" t="s">
        <v>129</v>
      </c>
      <c r="R23" s="215" t="str">
        <f t="shared" si="0"/>
        <v>GS01SUMO-RID16-01-OPTAAD000</v>
      </c>
    </row>
    <row r="24" spans="1:18" ht="13.5" customHeight="1" x14ac:dyDescent="0.3">
      <c r="A24" s="219"/>
      <c r="B24" s="211" t="s">
        <v>71</v>
      </c>
      <c r="C24" s="212"/>
      <c r="D24" s="211" t="s">
        <v>75</v>
      </c>
      <c r="E24" s="211" t="s">
        <v>131</v>
      </c>
      <c r="F24" s="212"/>
      <c r="G24" s="211"/>
      <c r="H24" s="213" t="s">
        <v>314</v>
      </c>
      <c r="I24" s="218" t="s">
        <v>406</v>
      </c>
      <c r="J24" s="220" t="str">
        <f t="shared" si="1"/>
        <v>GS01SUMO-RID16</v>
      </c>
      <c r="K24" s="218" t="s">
        <v>76</v>
      </c>
      <c r="L24" s="212" t="s">
        <v>164</v>
      </c>
      <c r="M24" s="220" t="str">
        <f>VLOOKUP(L24,Sensors!A$4:B$54,2,FALSE)</f>
        <v>FLORT</v>
      </c>
      <c r="N24" s="220" t="s">
        <v>308</v>
      </c>
      <c r="O24" s="221" t="s">
        <v>357</v>
      </c>
      <c r="P24" s="218" t="s">
        <v>23</v>
      </c>
      <c r="Q24" s="218" t="s">
        <v>129</v>
      </c>
      <c r="R24" s="215" t="str">
        <f t="shared" si="0"/>
        <v>GS01SUMO-RID16-02-FLORTD000</v>
      </c>
    </row>
    <row r="25" spans="1:18" ht="13.5" customHeight="1" x14ac:dyDescent="0.3">
      <c r="A25" s="219"/>
      <c r="B25" s="211" t="s">
        <v>71</v>
      </c>
      <c r="C25" s="212"/>
      <c r="D25" s="211" t="s">
        <v>75</v>
      </c>
      <c r="E25" s="211" t="s">
        <v>131</v>
      </c>
      <c r="F25" s="212"/>
      <c r="G25" s="212"/>
      <c r="H25" s="213" t="s">
        <v>314</v>
      </c>
      <c r="I25" s="218" t="s">
        <v>406</v>
      </c>
      <c r="J25" s="220" t="str">
        <f>CONCATENATE(B25,D25,E25,"-",H25,I25)</f>
        <v>GS01SUMO-RID16</v>
      </c>
      <c r="K25" s="270" t="s">
        <v>79</v>
      </c>
      <c r="L25" s="212" t="s">
        <v>40</v>
      </c>
      <c r="M25" s="220" t="str">
        <f>VLOOKUP(L25,Sensors!A$4:B$54,2,FALSE)</f>
        <v>CTDBP</v>
      </c>
      <c r="N25" s="220" t="s">
        <v>303</v>
      </c>
      <c r="O25" s="221" t="s">
        <v>357</v>
      </c>
      <c r="P25" s="218" t="s">
        <v>23</v>
      </c>
      <c r="Q25" s="218" t="s">
        <v>129</v>
      </c>
      <c r="R25" s="215" t="str">
        <f t="shared" si="0"/>
        <v>GS01SUMO-RID16-03-CTDBPF000</v>
      </c>
    </row>
    <row r="26" spans="1:18" ht="13.5" customHeight="1" x14ac:dyDescent="0.3">
      <c r="A26" s="219"/>
      <c r="B26" s="211" t="s">
        <v>71</v>
      </c>
      <c r="C26" s="212"/>
      <c r="D26" s="211" t="s">
        <v>75</v>
      </c>
      <c r="E26" s="211" t="s">
        <v>131</v>
      </c>
      <c r="F26" s="212"/>
      <c r="G26" s="212"/>
      <c r="H26" s="213" t="s">
        <v>314</v>
      </c>
      <c r="I26" s="218" t="s">
        <v>406</v>
      </c>
      <c r="J26" s="220" t="str">
        <f>CONCATENATE(B26,D26,E26,"-",H26,I26)</f>
        <v>GS01SUMO-RID16</v>
      </c>
      <c r="K26" s="270" t="s">
        <v>91</v>
      </c>
      <c r="L26" s="212" t="s">
        <v>101</v>
      </c>
      <c r="M26" s="220" t="str">
        <f>VLOOKUP(L26,Sensors!A$4:B$54,2,FALSE)</f>
        <v>DOSTA</v>
      </c>
      <c r="N26" s="220" t="s">
        <v>308</v>
      </c>
      <c r="O26" s="221" t="s">
        <v>357</v>
      </c>
      <c r="P26" s="218" t="s">
        <v>23</v>
      </c>
      <c r="Q26" s="218" t="s">
        <v>129</v>
      </c>
      <c r="R26" s="215" t="str">
        <f t="shared" si="0"/>
        <v>GS01SUMO-RID16-06-DOSTAD000</v>
      </c>
    </row>
    <row r="27" spans="1:18" ht="13.5" customHeight="1" x14ac:dyDescent="0.3">
      <c r="A27" s="219"/>
      <c r="B27" s="211" t="s">
        <v>71</v>
      </c>
      <c r="C27" s="212"/>
      <c r="D27" s="211" t="s">
        <v>75</v>
      </c>
      <c r="E27" s="211" t="s">
        <v>131</v>
      </c>
      <c r="F27" s="212"/>
      <c r="G27" s="211"/>
      <c r="H27" s="213" t="s">
        <v>314</v>
      </c>
      <c r="I27" s="218" t="s">
        <v>406</v>
      </c>
      <c r="J27" s="220" t="str">
        <f t="shared" si="1"/>
        <v>GS01SUMO-RID16</v>
      </c>
      <c r="K27" s="218" t="s">
        <v>77</v>
      </c>
      <c r="L27" s="212" t="s">
        <v>39</v>
      </c>
      <c r="M27" s="220" t="str">
        <f>VLOOKUP(L27,Sensors!A$4:B$54,2,FALSE)</f>
        <v>VELPT</v>
      </c>
      <c r="N27" s="220" t="s">
        <v>195</v>
      </c>
      <c r="O27" s="221" t="s">
        <v>357</v>
      </c>
      <c r="P27" s="218" t="s">
        <v>23</v>
      </c>
      <c r="Q27" s="218" t="s">
        <v>129</v>
      </c>
      <c r="R27" s="215" t="str">
        <f t="shared" si="0"/>
        <v>GS01SUMO-RID16-04-VELPTA000</v>
      </c>
    </row>
    <row r="28" spans="1:18" ht="13.5" customHeight="1" x14ac:dyDescent="0.3">
      <c r="A28" s="219"/>
      <c r="B28" s="211" t="s">
        <v>71</v>
      </c>
      <c r="C28" s="212"/>
      <c r="D28" s="211" t="s">
        <v>75</v>
      </c>
      <c r="E28" s="211" t="s">
        <v>131</v>
      </c>
      <c r="F28" s="212"/>
      <c r="G28" s="212"/>
      <c r="H28" s="213" t="s">
        <v>314</v>
      </c>
      <c r="I28" s="218" t="s">
        <v>406</v>
      </c>
      <c r="J28" s="220" t="str">
        <f t="shared" si="1"/>
        <v>GS01SUMO-RID16</v>
      </c>
      <c r="K28" s="218" t="s">
        <v>78</v>
      </c>
      <c r="L28" s="212" t="s">
        <v>208</v>
      </c>
      <c r="M28" s="220" t="str">
        <f>VLOOKUP(L28,Sensors!A$4:B$54,2,FALSE)</f>
        <v>PCO2W</v>
      </c>
      <c r="N28" s="220" t="s">
        <v>309</v>
      </c>
      <c r="O28" s="221" t="s">
        <v>357</v>
      </c>
      <c r="P28" s="218" t="s">
        <v>23</v>
      </c>
      <c r="Q28" s="218" t="s">
        <v>129</v>
      </c>
      <c r="R28" s="215" t="str">
        <f t="shared" si="0"/>
        <v>GS01SUMO-RID16-05-PCO2WB000</v>
      </c>
    </row>
    <row r="29" spans="1:18" ht="13.5" customHeight="1" x14ac:dyDescent="0.3">
      <c r="A29" s="219"/>
      <c r="B29" s="211" t="s">
        <v>71</v>
      </c>
      <c r="C29" s="212"/>
      <c r="D29" s="211" t="s">
        <v>75</v>
      </c>
      <c r="E29" s="211" t="s">
        <v>131</v>
      </c>
      <c r="F29" s="212"/>
      <c r="G29" s="212"/>
      <c r="H29" s="213" t="s">
        <v>314</v>
      </c>
      <c r="I29" s="218" t="s">
        <v>406</v>
      </c>
      <c r="J29" s="220" t="str">
        <f t="shared" si="1"/>
        <v>GS01SUMO-RID16</v>
      </c>
      <c r="K29" s="218" t="s">
        <v>92</v>
      </c>
      <c r="L29" s="212" t="s">
        <v>134</v>
      </c>
      <c r="M29" s="220" t="str">
        <f>VLOOKUP(L29,Sensors!A$4:B$54,2,FALSE)</f>
        <v>NUTNR</v>
      </c>
      <c r="N29" s="220" t="s">
        <v>309</v>
      </c>
      <c r="O29" s="221" t="s">
        <v>357</v>
      </c>
      <c r="P29" s="218" t="s">
        <v>23</v>
      </c>
      <c r="Q29" s="218" t="s">
        <v>129</v>
      </c>
      <c r="R29" s="215" t="str">
        <f t="shared" si="0"/>
        <v>GS01SUMO-RID16-07-NUTNRB000</v>
      </c>
    </row>
    <row r="30" spans="1:18" ht="13.5" customHeight="1" x14ac:dyDescent="0.3">
      <c r="A30" s="219"/>
      <c r="B30" s="211" t="s">
        <v>71</v>
      </c>
      <c r="C30" s="212"/>
      <c r="D30" s="211" t="s">
        <v>75</v>
      </c>
      <c r="E30" s="211" t="s">
        <v>131</v>
      </c>
      <c r="F30" s="212"/>
      <c r="G30" s="212"/>
      <c r="H30" s="213" t="s">
        <v>314</v>
      </c>
      <c r="I30" s="218" t="s">
        <v>406</v>
      </c>
      <c r="J30" s="220" t="str">
        <f t="shared" si="1"/>
        <v>GS01SUMO-RID16</v>
      </c>
      <c r="K30" s="218" t="s">
        <v>93</v>
      </c>
      <c r="L30" s="212" t="s">
        <v>135</v>
      </c>
      <c r="M30" s="220" t="str">
        <f>VLOOKUP(L30,Sensors!A$4:B$54,2,FALSE)</f>
        <v>SPKIR</v>
      </c>
      <c r="N30" s="220" t="s">
        <v>309</v>
      </c>
      <c r="O30" s="221" t="s">
        <v>357</v>
      </c>
      <c r="P30" s="218" t="s">
        <v>23</v>
      </c>
      <c r="Q30" s="218" t="s">
        <v>129</v>
      </c>
      <c r="R30" s="215" t="str">
        <f t="shared" si="0"/>
        <v>GS01SUMO-RID16-08-SPKIRB000</v>
      </c>
    </row>
    <row r="31" spans="1:18" ht="13.5" customHeight="1" x14ac:dyDescent="0.3">
      <c r="A31" s="219"/>
      <c r="B31" s="211" t="s">
        <v>71</v>
      </c>
      <c r="C31" s="212"/>
      <c r="D31" s="211" t="s">
        <v>75</v>
      </c>
      <c r="E31" s="211" t="s">
        <v>131</v>
      </c>
      <c r="F31" s="212"/>
      <c r="G31" s="212"/>
      <c r="H31" s="213" t="s">
        <v>314</v>
      </c>
      <c r="I31" s="218" t="s">
        <v>356</v>
      </c>
      <c r="J31" s="220" t="str">
        <f t="shared" si="1"/>
        <v>GS01SUMO-RII11</v>
      </c>
      <c r="K31" s="218" t="s">
        <v>76</v>
      </c>
      <c r="L31" s="212" t="s">
        <v>86</v>
      </c>
      <c r="M31" s="220" t="str">
        <f>VLOOKUP(L31,Sensors!A$4:B$54,2,FALSE)</f>
        <v>CTDMO</v>
      </c>
      <c r="N31" s="220" t="s">
        <v>329</v>
      </c>
      <c r="O31" s="221" t="s">
        <v>358</v>
      </c>
      <c r="P31" s="218" t="s">
        <v>315</v>
      </c>
      <c r="Q31" s="218" t="s">
        <v>142</v>
      </c>
      <c r="R31" s="215" t="str">
        <f t="shared" si="0"/>
        <v>GS01SUMO-RII11-02-CTDMOQ011</v>
      </c>
    </row>
    <row r="32" spans="1:18" ht="13.5" customHeight="1" x14ac:dyDescent="0.3">
      <c r="A32" s="219"/>
      <c r="B32" s="211" t="s">
        <v>71</v>
      </c>
      <c r="C32" s="212"/>
      <c r="D32" s="211" t="s">
        <v>75</v>
      </c>
      <c r="E32" s="211" t="s">
        <v>131</v>
      </c>
      <c r="F32" s="212"/>
      <c r="G32" s="247"/>
      <c r="H32" s="213" t="s">
        <v>314</v>
      </c>
      <c r="I32" s="218" t="s">
        <v>356</v>
      </c>
      <c r="J32" s="220" t="str">
        <f t="shared" si="1"/>
        <v>GS01SUMO-RII11</v>
      </c>
      <c r="K32" s="218" t="s">
        <v>76</v>
      </c>
      <c r="L32" s="212" t="s">
        <v>16</v>
      </c>
      <c r="M32" s="220" t="str">
        <f>VLOOKUP(L32,Sensors!A$4:B$54,2,FALSE)</f>
        <v>PHSEN</v>
      </c>
      <c r="N32" s="220" t="s">
        <v>304</v>
      </c>
      <c r="O32" s="221" t="s">
        <v>428</v>
      </c>
      <c r="P32" s="218" t="s">
        <v>315</v>
      </c>
      <c r="Q32" s="218" t="s">
        <v>142</v>
      </c>
      <c r="R32" s="215" t="str">
        <f t="shared" si="0"/>
        <v>GS01SUMO-RII11-02-PHSENE041</v>
      </c>
    </row>
    <row r="33" spans="1:18" ht="13.5" customHeight="1" x14ac:dyDescent="0.3">
      <c r="A33" s="219"/>
      <c r="B33" s="211" t="s">
        <v>71</v>
      </c>
      <c r="C33" s="212"/>
      <c r="D33" s="211" t="s">
        <v>75</v>
      </c>
      <c r="E33" s="211" t="s">
        <v>131</v>
      </c>
      <c r="F33" s="212"/>
      <c r="G33" s="212"/>
      <c r="H33" s="213" t="s">
        <v>314</v>
      </c>
      <c r="I33" s="218" t="s">
        <v>356</v>
      </c>
      <c r="J33" s="220" t="str">
        <f t="shared" si="1"/>
        <v>GS01SUMO-RII11</v>
      </c>
      <c r="K33" s="218" t="s">
        <v>76</v>
      </c>
      <c r="L33" s="212" t="s">
        <v>40</v>
      </c>
      <c r="M33" s="220" t="str">
        <f>VLOOKUP(L33,Sensors!A$4:B$54,2,FALSE)</f>
        <v>CTDBP</v>
      </c>
      <c r="N33" s="220" t="s">
        <v>407</v>
      </c>
      <c r="O33" s="221" t="s">
        <v>426</v>
      </c>
      <c r="P33" s="218" t="s">
        <v>315</v>
      </c>
      <c r="Q33" s="218" t="s">
        <v>143</v>
      </c>
      <c r="R33" s="215" t="str">
        <f t="shared" si="0"/>
        <v>GS01SUMO-RII11-02-CTDBPP031</v>
      </c>
    </row>
    <row r="34" spans="1:18" ht="13.5" customHeight="1" x14ac:dyDescent="0.3">
      <c r="A34" s="219"/>
      <c r="B34" s="211" t="s">
        <v>71</v>
      </c>
      <c r="C34" s="212"/>
      <c r="D34" s="211" t="s">
        <v>75</v>
      </c>
      <c r="E34" s="211" t="s">
        <v>131</v>
      </c>
      <c r="F34" s="212"/>
      <c r="G34" s="212"/>
      <c r="H34" s="213" t="s">
        <v>314</v>
      </c>
      <c r="I34" s="218" t="s">
        <v>356</v>
      </c>
      <c r="J34" s="220" t="str">
        <f t="shared" si="1"/>
        <v>GS01SUMO-RII11</v>
      </c>
      <c r="K34" s="218" t="s">
        <v>76</v>
      </c>
      <c r="L34" s="212" t="s">
        <v>101</v>
      </c>
      <c r="M34" s="220" t="str">
        <f>VLOOKUP(L34,Sensors!A$4:B$54,2,FALSE)</f>
        <v>DOSTA</v>
      </c>
      <c r="N34" s="220" t="s">
        <v>308</v>
      </c>
      <c r="O34" s="221" t="s">
        <v>426</v>
      </c>
      <c r="P34" s="218" t="s">
        <v>315</v>
      </c>
      <c r="Q34" s="218" t="s">
        <v>143</v>
      </c>
      <c r="R34" s="215" t="str">
        <f t="shared" si="0"/>
        <v>GS01SUMO-RII11-02-DOSTAD031</v>
      </c>
    </row>
    <row r="35" spans="1:18" ht="13.5" customHeight="1" x14ac:dyDescent="0.3">
      <c r="A35" s="219"/>
      <c r="B35" s="211" t="s">
        <v>71</v>
      </c>
      <c r="C35" s="212"/>
      <c r="D35" s="211" t="s">
        <v>75</v>
      </c>
      <c r="E35" s="211" t="s">
        <v>131</v>
      </c>
      <c r="F35" s="212"/>
      <c r="G35" s="212"/>
      <c r="H35" s="213" t="s">
        <v>314</v>
      </c>
      <c r="I35" s="218" t="s">
        <v>356</v>
      </c>
      <c r="J35" s="220" t="str">
        <f t="shared" si="1"/>
        <v>GS01SUMO-RII11</v>
      </c>
      <c r="K35" s="218" t="s">
        <v>76</v>
      </c>
      <c r="L35" s="212" t="s">
        <v>100</v>
      </c>
      <c r="M35" s="220" t="str">
        <f>VLOOKUP(L35,Sensors!A$4:B$54,2,FALSE)</f>
        <v>FLORD</v>
      </c>
      <c r="N35" s="220" t="s">
        <v>306</v>
      </c>
      <c r="O35" s="221" t="s">
        <v>426</v>
      </c>
      <c r="P35" s="218" t="s">
        <v>315</v>
      </c>
      <c r="Q35" s="218" t="s">
        <v>143</v>
      </c>
      <c r="R35" s="215" t="str">
        <f t="shared" si="0"/>
        <v>GS01SUMO-RII11-02-FLORDG031</v>
      </c>
    </row>
    <row r="36" spans="1:18" ht="13.5" customHeight="1" x14ac:dyDescent="0.3">
      <c r="A36" s="219"/>
      <c r="B36" s="211" t="s">
        <v>71</v>
      </c>
      <c r="C36" s="212"/>
      <c r="D36" s="211" t="s">
        <v>75</v>
      </c>
      <c r="E36" s="211" t="s">
        <v>131</v>
      </c>
      <c r="F36" s="212"/>
      <c r="G36" s="212"/>
      <c r="H36" s="213" t="s">
        <v>314</v>
      </c>
      <c r="I36" s="218" t="s">
        <v>356</v>
      </c>
      <c r="J36" s="220" t="str">
        <f t="shared" si="1"/>
        <v>GS01SUMO-RII11</v>
      </c>
      <c r="K36" s="218" t="s">
        <v>76</v>
      </c>
      <c r="L36" s="212" t="s">
        <v>208</v>
      </c>
      <c r="M36" s="220" t="str">
        <f>VLOOKUP(L36,Sensors!A$4:B$54,2,FALSE)</f>
        <v>PCO2W</v>
      </c>
      <c r="N36" s="220" t="s">
        <v>305</v>
      </c>
      <c r="O36" s="279" t="s">
        <v>430</v>
      </c>
      <c r="P36" s="218" t="s">
        <v>315</v>
      </c>
      <c r="Q36" s="218" t="s">
        <v>143</v>
      </c>
      <c r="R36" s="215" t="str">
        <f t="shared" si="0"/>
        <v>GS01SUMO-RII11-02-PCO2WC051</v>
      </c>
    </row>
    <row r="37" spans="1:18" ht="13.5" customHeight="1" x14ac:dyDescent="0.3">
      <c r="A37" s="219"/>
      <c r="B37" s="211" t="s">
        <v>71</v>
      </c>
      <c r="C37" s="212"/>
      <c r="D37" s="211" t="s">
        <v>75</v>
      </c>
      <c r="E37" s="211" t="s">
        <v>131</v>
      </c>
      <c r="F37" s="212"/>
      <c r="G37" s="212"/>
      <c r="H37" s="213" t="s">
        <v>314</v>
      </c>
      <c r="I37" s="218" t="s">
        <v>356</v>
      </c>
      <c r="J37" s="220" t="str">
        <f t="shared" si="1"/>
        <v>GS01SUMO-RII11</v>
      </c>
      <c r="K37" s="218" t="s">
        <v>76</v>
      </c>
      <c r="L37" s="212" t="s">
        <v>86</v>
      </c>
      <c r="M37" s="220" t="str">
        <f>VLOOKUP(L37,Sensors!A$4:B$54,2,FALSE)</f>
        <v>CTDMO</v>
      </c>
      <c r="N37" s="220" t="s">
        <v>329</v>
      </c>
      <c r="O37" s="221" t="s">
        <v>359</v>
      </c>
      <c r="P37" s="218" t="s">
        <v>315</v>
      </c>
      <c r="Q37" s="218" t="s">
        <v>144</v>
      </c>
      <c r="R37" s="215" t="str">
        <f t="shared" si="0"/>
        <v>GS01SUMO-RII11-02-CTDMOQ012</v>
      </c>
    </row>
    <row r="38" spans="1:18" ht="13.5" customHeight="1" x14ac:dyDescent="0.3">
      <c r="A38" s="219"/>
      <c r="B38" s="211" t="s">
        <v>71</v>
      </c>
      <c r="C38" s="212"/>
      <c r="D38" s="211" t="s">
        <v>75</v>
      </c>
      <c r="E38" s="211" t="s">
        <v>131</v>
      </c>
      <c r="F38" s="212"/>
      <c r="G38" s="212"/>
      <c r="H38" s="213" t="s">
        <v>314</v>
      </c>
      <c r="I38" s="218" t="s">
        <v>356</v>
      </c>
      <c r="J38" s="220" t="str">
        <f t="shared" si="1"/>
        <v>GS01SUMO-RII11</v>
      </c>
      <c r="K38" s="218" t="s">
        <v>76</v>
      </c>
      <c r="L38" s="212" t="s">
        <v>40</v>
      </c>
      <c r="M38" s="220" t="str">
        <f>VLOOKUP(L38,Sensors!A$4:B$54,2,FALSE)</f>
        <v>CTDBP</v>
      </c>
      <c r="N38" s="220" t="s">
        <v>407</v>
      </c>
      <c r="O38" s="221" t="s">
        <v>427</v>
      </c>
      <c r="P38" s="218" t="s">
        <v>315</v>
      </c>
      <c r="Q38" s="218" t="s">
        <v>173</v>
      </c>
      <c r="R38" s="215" t="str">
        <f t="shared" si="0"/>
        <v>GS01SUMO-RII11-02-CTDBPP032</v>
      </c>
    </row>
    <row r="39" spans="1:18" ht="13.5" customHeight="1" x14ac:dyDescent="0.3">
      <c r="A39" s="219"/>
      <c r="B39" s="211" t="s">
        <v>71</v>
      </c>
      <c r="C39" s="212"/>
      <c r="D39" s="211" t="s">
        <v>75</v>
      </c>
      <c r="E39" s="211" t="s">
        <v>131</v>
      </c>
      <c r="F39" s="212"/>
      <c r="G39" s="212"/>
      <c r="H39" s="213" t="s">
        <v>314</v>
      </c>
      <c r="I39" s="218" t="s">
        <v>356</v>
      </c>
      <c r="J39" s="220" t="str">
        <f t="shared" si="1"/>
        <v>GS01SUMO-RII11</v>
      </c>
      <c r="K39" s="218" t="s">
        <v>76</v>
      </c>
      <c r="L39" s="212" t="s">
        <v>101</v>
      </c>
      <c r="M39" s="220" t="str">
        <f>VLOOKUP(L39,Sensors!A$4:B$54,2,FALSE)</f>
        <v>DOSTA</v>
      </c>
      <c r="N39" s="220" t="s">
        <v>308</v>
      </c>
      <c r="O39" s="221" t="s">
        <v>427</v>
      </c>
      <c r="P39" s="218" t="s">
        <v>315</v>
      </c>
      <c r="Q39" s="218" t="s">
        <v>173</v>
      </c>
      <c r="R39" s="215" t="str">
        <f t="shared" si="0"/>
        <v>GS01SUMO-RII11-02-DOSTAD032</v>
      </c>
    </row>
    <row r="40" spans="1:18" ht="13.5" customHeight="1" x14ac:dyDescent="0.3">
      <c r="A40" s="219"/>
      <c r="B40" s="211" t="s">
        <v>71</v>
      </c>
      <c r="C40" s="212"/>
      <c r="D40" s="211" t="s">
        <v>75</v>
      </c>
      <c r="E40" s="211" t="s">
        <v>131</v>
      </c>
      <c r="F40" s="212"/>
      <c r="G40" s="212"/>
      <c r="H40" s="213" t="s">
        <v>314</v>
      </c>
      <c r="I40" s="218" t="s">
        <v>356</v>
      </c>
      <c r="J40" s="220" t="str">
        <f t="shared" si="1"/>
        <v>GS01SUMO-RII11</v>
      </c>
      <c r="K40" s="218" t="s">
        <v>76</v>
      </c>
      <c r="L40" s="212" t="s">
        <v>100</v>
      </c>
      <c r="M40" s="220" t="str">
        <f>VLOOKUP(L40,Sensors!A$4:B$54,2,FALSE)</f>
        <v>FLORD</v>
      </c>
      <c r="N40" s="220" t="s">
        <v>306</v>
      </c>
      <c r="O40" s="221" t="s">
        <v>427</v>
      </c>
      <c r="P40" s="218" t="s">
        <v>315</v>
      </c>
      <c r="Q40" s="218" t="s">
        <v>173</v>
      </c>
      <c r="R40" s="215" t="str">
        <f t="shared" si="0"/>
        <v>GS01SUMO-RII11-02-FLORDG032</v>
      </c>
    </row>
    <row r="41" spans="1:18" ht="13.5" customHeight="1" x14ac:dyDescent="0.3">
      <c r="A41" s="219"/>
      <c r="B41" s="211" t="s">
        <v>71</v>
      </c>
      <c r="C41" s="212"/>
      <c r="D41" s="211" t="s">
        <v>75</v>
      </c>
      <c r="E41" s="211" t="s">
        <v>131</v>
      </c>
      <c r="F41" s="212"/>
      <c r="G41" s="212"/>
      <c r="H41" s="213" t="s">
        <v>314</v>
      </c>
      <c r="I41" s="218" t="s">
        <v>356</v>
      </c>
      <c r="J41" s="220" t="str">
        <f t="shared" si="1"/>
        <v>GS01SUMO-RII11</v>
      </c>
      <c r="K41" s="218" t="s">
        <v>76</v>
      </c>
      <c r="L41" s="212" t="s">
        <v>208</v>
      </c>
      <c r="M41" s="220" t="str">
        <f>VLOOKUP(L41,Sensors!A$4:B$54,2,FALSE)</f>
        <v>PCO2W</v>
      </c>
      <c r="N41" s="220" t="s">
        <v>305</v>
      </c>
      <c r="O41" s="279" t="s">
        <v>432</v>
      </c>
      <c r="P41" s="218" t="s">
        <v>315</v>
      </c>
      <c r="Q41" s="218" t="s">
        <v>173</v>
      </c>
      <c r="R41" s="215" t="str">
        <f t="shared" si="0"/>
        <v>GS01SUMO-RII11-02-PCO2WC052</v>
      </c>
    </row>
    <row r="42" spans="1:18" ht="13.5" customHeight="1" x14ac:dyDescent="0.3">
      <c r="A42" s="219"/>
      <c r="B42" s="211" t="s">
        <v>71</v>
      </c>
      <c r="C42" s="212"/>
      <c r="D42" s="211" t="s">
        <v>75</v>
      </c>
      <c r="E42" s="211" t="s">
        <v>131</v>
      </c>
      <c r="F42" s="212"/>
      <c r="G42" s="212"/>
      <c r="H42" s="213" t="s">
        <v>314</v>
      </c>
      <c r="I42" s="218" t="s">
        <v>356</v>
      </c>
      <c r="J42" s="220" t="str">
        <f t="shared" si="1"/>
        <v>GS01SUMO-RII11</v>
      </c>
      <c r="K42" s="218" t="s">
        <v>76</v>
      </c>
      <c r="L42" s="212" t="s">
        <v>86</v>
      </c>
      <c r="M42" s="220" t="str">
        <f>VLOOKUP(L42,Sensors!A$4:B$54,2,FALSE)</f>
        <v>CTDMO</v>
      </c>
      <c r="N42" s="220" t="s">
        <v>329</v>
      </c>
      <c r="O42" s="221" t="s">
        <v>360</v>
      </c>
      <c r="P42" s="218" t="s">
        <v>315</v>
      </c>
      <c r="Q42" s="218" t="s">
        <v>156</v>
      </c>
      <c r="R42" s="215" t="str">
        <f t="shared" si="0"/>
        <v>GS01SUMO-RII11-02-CTDMOQ013</v>
      </c>
    </row>
    <row r="43" spans="1:18" ht="13.5" customHeight="1" x14ac:dyDescent="0.3">
      <c r="A43" s="219"/>
      <c r="B43" s="211" t="s">
        <v>71</v>
      </c>
      <c r="C43" s="212"/>
      <c r="D43" s="211" t="s">
        <v>75</v>
      </c>
      <c r="E43" s="211" t="s">
        <v>131</v>
      </c>
      <c r="F43" s="212"/>
      <c r="G43" s="212"/>
      <c r="H43" s="213" t="s">
        <v>314</v>
      </c>
      <c r="I43" s="218" t="s">
        <v>356</v>
      </c>
      <c r="J43" s="220" t="str">
        <f t="shared" si="1"/>
        <v>GS01SUMO-RII11</v>
      </c>
      <c r="K43" s="218" t="s">
        <v>76</v>
      </c>
      <c r="L43" s="212" t="s">
        <v>16</v>
      </c>
      <c r="M43" s="220" t="str">
        <f>VLOOKUP(L43,Sensors!A$4:B$54,2,FALSE)</f>
        <v>PHSEN</v>
      </c>
      <c r="N43" s="220" t="s">
        <v>304</v>
      </c>
      <c r="O43" s="221" t="s">
        <v>429</v>
      </c>
      <c r="P43" s="218" t="s">
        <v>315</v>
      </c>
      <c r="Q43" s="218" t="s">
        <v>156</v>
      </c>
      <c r="R43" s="215" t="str">
        <f t="shared" si="0"/>
        <v>GS01SUMO-RII11-02-PHSENE042</v>
      </c>
    </row>
    <row r="44" spans="1:18" ht="13.5" customHeight="1" x14ac:dyDescent="0.3">
      <c r="A44" s="219"/>
      <c r="B44" s="211" t="s">
        <v>71</v>
      </c>
      <c r="C44" s="212"/>
      <c r="D44" s="211" t="s">
        <v>75</v>
      </c>
      <c r="E44" s="211" t="s">
        <v>131</v>
      </c>
      <c r="F44" s="212"/>
      <c r="G44" s="212"/>
      <c r="H44" s="213" t="s">
        <v>314</v>
      </c>
      <c r="I44" s="218" t="s">
        <v>356</v>
      </c>
      <c r="J44" s="220" t="str">
        <f t="shared" si="1"/>
        <v>GS01SUMO-RII11</v>
      </c>
      <c r="K44" s="218" t="s">
        <v>76</v>
      </c>
      <c r="L44" s="212" t="s">
        <v>40</v>
      </c>
      <c r="M44" s="220" t="str">
        <f>VLOOKUP(L44,Sensors!A$4:B$54,2,FALSE)</f>
        <v>CTDBP</v>
      </c>
      <c r="N44" s="220" t="s">
        <v>407</v>
      </c>
      <c r="O44" s="279" t="s">
        <v>431</v>
      </c>
      <c r="P44" s="218" t="s">
        <v>315</v>
      </c>
      <c r="Q44" s="218" t="s">
        <v>146</v>
      </c>
      <c r="R44" s="215" t="str">
        <f t="shared" si="0"/>
        <v>GS01SUMO-RII11-02-CTDBPP033</v>
      </c>
    </row>
    <row r="45" spans="1:18" ht="13.5" customHeight="1" x14ac:dyDescent="0.3">
      <c r="A45" s="219"/>
      <c r="B45" s="211" t="s">
        <v>71</v>
      </c>
      <c r="C45" s="212"/>
      <c r="D45" s="211" t="s">
        <v>75</v>
      </c>
      <c r="E45" s="211" t="s">
        <v>131</v>
      </c>
      <c r="F45" s="212"/>
      <c r="G45" s="212"/>
      <c r="H45" s="213" t="s">
        <v>314</v>
      </c>
      <c r="I45" s="218" t="s">
        <v>356</v>
      </c>
      <c r="J45" s="220" t="str">
        <f t="shared" si="1"/>
        <v>GS01SUMO-RII11</v>
      </c>
      <c r="K45" s="218" t="s">
        <v>76</v>
      </c>
      <c r="L45" s="212" t="s">
        <v>101</v>
      </c>
      <c r="M45" s="220" t="str">
        <f>VLOOKUP(L45,Sensors!A$4:B$54,2,FALSE)</f>
        <v>DOSTA</v>
      </c>
      <c r="N45" s="220" t="s">
        <v>308</v>
      </c>
      <c r="O45" s="279" t="s">
        <v>431</v>
      </c>
      <c r="P45" s="218" t="s">
        <v>315</v>
      </c>
      <c r="Q45" s="218" t="s">
        <v>146</v>
      </c>
      <c r="R45" s="215" t="str">
        <f t="shared" si="0"/>
        <v>GS01SUMO-RII11-02-DOSTAD033</v>
      </c>
    </row>
    <row r="46" spans="1:18" ht="13.5" customHeight="1" x14ac:dyDescent="0.3">
      <c r="A46" s="219"/>
      <c r="B46" s="211" t="s">
        <v>71</v>
      </c>
      <c r="C46" s="212"/>
      <c r="D46" s="211" t="s">
        <v>75</v>
      </c>
      <c r="E46" s="211" t="s">
        <v>131</v>
      </c>
      <c r="F46" s="212"/>
      <c r="G46" s="212"/>
      <c r="H46" s="213" t="s">
        <v>314</v>
      </c>
      <c r="I46" s="218" t="s">
        <v>356</v>
      </c>
      <c r="J46" s="220" t="str">
        <f t="shared" si="1"/>
        <v>GS01SUMO-RII11</v>
      </c>
      <c r="K46" s="218" t="s">
        <v>76</v>
      </c>
      <c r="L46" s="212" t="s">
        <v>100</v>
      </c>
      <c r="M46" s="220" t="str">
        <f>VLOOKUP(L46,Sensors!A$4:B$54,2,FALSE)</f>
        <v>FLORD</v>
      </c>
      <c r="N46" s="220" t="s">
        <v>306</v>
      </c>
      <c r="O46" s="279" t="s">
        <v>431</v>
      </c>
      <c r="P46" s="218" t="s">
        <v>315</v>
      </c>
      <c r="Q46" s="218" t="s">
        <v>146</v>
      </c>
      <c r="R46" s="215" t="str">
        <f t="shared" si="0"/>
        <v>GS01SUMO-RII11-02-FLORDG033</v>
      </c>
    </row>
    <row r="47" spans="1:18" ht="13.5" customHeight="1" x14ac:dyDescent="0.3">
      <c r="A47" s="219"/>
      <c r="B47" s="211" t="s">
        <v>71</v>
      </c>
      <c r="C47" s="212"/>
      <c r="D47" s="211" t="s">
        <v>75</v>
      </c>
      <c r="E47" s="211" t="s">
        <v>131</v>
      </c>
      <c r="F47" s="212"/>
      <c r="G47" s="212"/>
      <c r="H47" s="213" t="s">
        <v>314</v>
      </c>
      <c r="I47" s="218" t="s">
        <v>356</v>
      </c>
      <c r="J47" s="220" t="str">
        <f t="shared" si="1"/>
        <v>GS01SUMO-RII11</v>
      </c>
      <c r="K47" s="218" t="s">
        <v>76</v>
      </c>
      <c r="L47" s="212" t="s">
        <v>208</v>
      </c>
      <c r="M47" s="220" t="str">
        <f>VLOOKUP(L47,Sensors!A$4:B$54,2,FALSE)</f>
        <v>PCO2W</v>
      </c>
      <c r="N47" s="220" t="s">
        <v>305</v>
      </c>
      <c r="O47" s="279" t="s">
        <v>433</v>
      </c>
      <c r="P47" s="218" t="s">
        <v>315</v>
      </c>
      <c r="Q47" s="218" t="s">
        <v>146</v>
      </c>
      <c r="R47" s="215" t="str">
        <f t="shared" si="0"/>
        <v>GS01SUMO-RII11-02-PCO2WC053</v>
      </c>
    </row>
    <row r="48" spans="1:18" ht="13.5" customHeight="1" x14ac:dyDescent="0.3">
      <c r="A48" s="219"/>
      <c r="B48" s="211" t="s">
        <v>71</v>
      </c>
      <c r="C48" s="212"/>
      <c r="D48" s="211" t="s">
        <v>75</v>
      </c>
      <c r="E48" s="211" t="s">
        <v>131</v>
      </c>
      <c r="F48" s="212"/>
      <c r="G48" s="212"/>
      <c r="H48" s="213" t="s">
        <v>314</v>
      </c>
      <c r="I48" s="218" t="s">
        <v>356</v>
      </c>
      <c r="J48" s="220" t="str">
        <f t="shared" si="1"/>
        <v>GS01SUMO-RII11</v>
      </c>
      <c r="K48" s="218" t="s">
        <v>76</v>
      </c>
      <c r="L48" s="212" t="s">
        <v>86</v>
      </c>
      <c r="M48" s="220" t="str">
        <f>VLOOKUP(L48,Sensors!A$4:B$54,2,FALSE)</f>
        <v>CTDMO</v>
      </c>
      <c r="N48" s="220" t="s">
        <v>329</v>
      </c>
      <c r="O48" s="221" t="s">
        <v>361</v>
      </c>
      <c r="P48" s="218" t="s">
        <v>315</v>
      </c>
      <c r="Q48" s="218" t="s">
        <v>147</v>
      </c>
      <c r="R48" s="215" t="str">
        <f t="shared" si="0"/>
        <v>GS01SUMO-RII11-02-CTDMOQ014</v>
      </c>
    </row>
    <row r="49" spans="1:18" ht="13.5" customHeight="1" x14ac:dyDescent="0.3">
      <c r="A49" s="219"/>
      <c r="B49" s="211" t="s">
        <v>71</v>
      </c>
      <c r="C49" s="212"/>
      <c r="D49" s="211" t="s">
        <v>75</v>
      </c>
      <c r="E49" s="211" t="s">
        <v>131</v>
      </c>
      <c r="F49" s="212"/>
      <c r="G49" s="212"/>
      <c r="H49" s="213" t="s">
        <v>314</v>
      </c>
      <c r="I49" s="218" t="s">
        <v>356</v>
      </c>
      <c r="J49" s="220" t="str">
        <f t="shared" si="1"/>
        <v>GS01SUMO-RII11</v>
      </c>
      <c r="K49" s="218" t="s">
        <v>76</v>
      </c>
      <c r="L49" s="212" t="s">
        <v>86</v>
      </c>
      <c r="M49" s="220" t="str">
        <f>VLOOKUP(L49,Sensors!A$4:B$54,2,FALSE)</f>
        <v>CTDMO</v>
      </c>
      <c r="N49" s="220" t="s">
        <v>329</v>
      </c>
      <c r="O49" s="221" t="s">
        <v>363</v>
      </c>
      <c r="P49" s="218" t="s">
        <v>315</v>
      </c>
      <c r="Q49" s="218" t="s">
        <v>148</v>
      </c>
      <c r="R49" s="215" t="str">
        <f t="shared" si="0"/>
        <v>GS01SUMO-RII11-02-CTDMOQ015</v>
      </c>
    </row>
    <row r="50" spans="1:18" ht="13.5" customHeight="1" x14ac:dyDescent="0.3">
      <c r="A50" s="219"/>
      <c r="B50" s="211" t="s">
        <v>71</v>
      </c>
      <c r="C50" s="212"/>
      <c r="D50" s="211" t="s">
        <v>75</v>
      </c>
      <c r="E50" s="211" t="s">
        <v>131</v>
      </c>
      <c r="F50" s="212"/>
      <c r="G50" s="212"/>
      <c r="H50" s="213" t="s">
        <v>314</v>
      </c>
      <c r="I50" s="218" t="s">
        <v>356</v>
      </c>
      <c r="J50" s="220" t="str">
        <f t="shared" si="1"/>
        <v>GS01SUMO-RII11</v>
      </c>
      <c r="K50" s="218" t="s">
        <v>76</v>
      </c>
      <c r="L50" s="212" t="s">
        <v>86</v>
      </c>
      <c r="M50" s="220" t="str">
        <f>VLOOKUP(L50,Sensors!A$4:B$54,2,FALSE)</f>
        <v>CTDMO</v>
      </c>
      <c r="N50" s="220" t="s">
        <v>329</v>
      </c>
      <c r="O50" s="221" t="s">
        <v>421</v>
      </c>
      <c r="P50" s="218" t="s">
        <v>315</v>
      </c>
      <c r="Q50" s="218" t="s">
        <v>149</v>
      </c>
      <c r="R50" s="215" t="str">
        <f t="shared" si="0"/>
        <v>GS01SUMO-RII11-02-CTDMOQ016</v>
      </c>
    </row>
    <row r="51" spans="1:18" ht="13.5" customHeight="1" x14ac:dyDescent="0.3">
      <c r="A51" s="219"/>
      <c r="B51" s="211" t="s">
        <v>71</v>
      </c>
      <c r="C51" s="212"/>
      <c r="D51" s="211" t="s">
        <v>75</v>
      </c>
      <c r="E51" s="211" t="s">
        <v>131</v>
      </c>
      <c r="F51" s="212"/>
      <c r="G51" s="211"/>
      <c r="H51" s="213" t="s">
        <v>314</v>
      </c>
      <c r="I51" s="218" t="s">
        <v>356</v>
      </c>
      <c r="J51" s="220" t="str">
        <f t="shared" si="1"/>
        <v>GS01SUMO-RII11</v>
      </c>
      <c r="K51" s="218" t="s">
        <v>76</v>
      </c>
      <c r="L51" s="212" t="s">
        <v>313</v>
      </c>
      <c r="M51" s="220" t="str">
        <f>VLOOKUP(L51,Sensors!A$4:B$54,2,FALSE)</f>
        <v>ADCPS</v>
      </c>
      <c r="N51" s="220" t="s">
        <v>328</v>
      </c>
      <c r="O51" s="279" t="s">
        <v>362</v>
      </c>
      <c r="P51" s="218" t="s">
        <v>182</v>
      </c>
      <c r="Q51" s="218" t="s">
        <v>150</v>
      </c>
      <c r="R51" s="215" t="str">
        <f t="shared" si="0"/>
        <v>GS01SUMO-RII11-02-ADCPSN010</v>
      </c>
    </row>
    <row r="52" spans="1:18" ht="13.5" customHeight="1" x14ac:dyDescent="0.3">
      <c r="A52" s="219"/>
      <c r="B52" s="211" t="s">
        <v>71</v>
      </c>
      <c r="C52" s="212"/>
      <c r="D52" s="211" t="s">
        <v>75</v>
      </c>
      <c r="E52" s="211" t="s">
        <v>131</v>
      </c>
      <c r="F52" s="212"/>
      <c r="G52" s="212"/>
      <c r="H52" s="213" t="s">
        <v>314</v>
      </c>
      <c r="I52" s="218" t="s">
        <v>356</v>
      </c>
      <c r="J52" s="220" t="str">
        <f t="shared" si="1"/>
        <v>GS01SUMO-RII11</v>
      </c>
      <c r="K52" s="218" t="s">
        <v>76</v>
      </c>
      <c r="L52" s="212" t="s">
        <v>86</v>
      </c>
      <c r="M52" s="220" t="str">
        <f>VLOOKUP(L52,Sensors!A$4:B$54,2,FALSE)</f>
        <v>CTDMO</v>
      </c>
      <c r="N52" s="220" t="s">
        <v>329</v>
      </c>
      <c r="O52" s="221" t="s">
        <v>422</v>
      </c>
      <c r="P52" s="218" t="s">
        <v>315</v>
      </c>
      <c r="Q52" s="218" t="s">
        <v>150</v>
      </c>
      <c r="R52" s="215" t="str">
        <f t="shared" si="0"/>
        <v>GS01SUMO-RII11-02-CTDMOQ017</v>
      </c>
    </row>
    <row r="53" spans="1:18" ht="13.5" customHeight="1" x14ac:dyDescent="0.3">
      <c r="A53" s="219"/>
      <c r="B53" s="211" t="s">
        <v>71</v>
      </c>
      <c r="C53" s="212"/>
      <c r="D53" s="211" t="s">
        <v>75</v>
      </c>
      <c r="E53" s="211" t="s">
        <v>131</v>
      </c>
      <c r="F53" s="212"/>
      <c r="G53" s="212"/>
      <c r="H53" s="213" t="s">
        <v>314</v>
      </c>
      <c r="I53" s="218" t="s">
        <v>356</v>
      </c>
      <c r="J53" s="220" t="str">
        <f t="shared" si="1"/>
        <v>GS01SUMO-RII11</v>
      </c>
      <c r="K53" s="218" t="s">
        <v>76</v>
      </c>
      <c r="L53" s="212" t="s">
        <v>86</v>
      </c>
      <c r="M53" s="220" t="str">
        <f>VLOOKUP(L53,Sensors!A$4:B$54,2,FALSE)</f>
        <v>CTDMO</v>
      </c>
      <c r="N53" s="220" t="s">
        <v>330</v>
      </c>
      <c r="O53" s="221" t="s">
        <v>423</v>
      </c>
      <c r="P53" s="218" t="s">
        <v>315</v>
      </c>
      <c r="Q53" s="218" t="s">
        <v>151</v>
      </c>
      <c r="R53" s="215" t="str">
        <f t="shared" si="0"/>
        <v>GS01SUMO-RII11-02-CTDMOR018</v>
      </c>
    </row>
    <row r="54" spans="1:18" ht="13.5" customHeight="1" x14ac:dyDescent="0.3">
      <c r="A54" s="219"/>
      <c r="B54" s="211" t="s">
        <v>71</v>
      </c>
      <c r="C54" s="212"/>
      <c r="D54" s="211" t="s">
        <v>75</v>
      </c>
      <c r="E54" s="211" t="s">
        <v>131</v>
      </c>
      <c r="F54" s="212"/>
      <c r="G54" s="212"/>
      <c r="H54" s="213" t="s">
        <v>314</v>
      </c>
      <c r="I54" s="218" t="s">
        <v>356</v>
      </c>
      <c r="J54" s="220" t="str">
        <f t="shared" si="1"/>
        <v>GS01SUMO-RII11</v>
      </c>
      <c r="K54" s="218" t="s">
        <v>76</v>
      </c>
      <c r="L54" s="212" t="s">
        <v>86</v>
      </c>
      <c r="M54" s="220" t="str">
        <f>VLOOKUP(L54,Sensors!A$4:B$54,2,FALSE)</f>
        <v>CTDMO</v>
      </c>
      <c r="N54" s="220" t="s">
        <v>330</v>
      </c>
      <c r="O54" s="221" t="s">
        <v>424</v>
      </c>
      <c r="P54" s="218" t="s">
        <v>315</v>
      </c>
      <c r="Q54" s="218" t="s">
        <v>152</v>
      </c>
      <c r="R54" s="215" t="str">
        <f t="shared" si="0"/>
        <v>GS01SUMO-RII11-02-CTDMOR019</v>
      </c>
    </row>
    <row r="55" spans="1:18" ht="13.5" customHeight="1" x14ac:dyDescent="0.3">
      <c r="A55" s="219"/>
      <c r="B55" s="211" t="s">
        <v>71</v>
      </c>
      <c r="C55" s="212"/>
      <c r="D55" s="211" t="s">
        <v>75</v>
      </c>
      <c r="E55" s="211" t="s">
        <v>131</v>
      </c>
      <c r="F55" s="212"/>
      <c r="G55" s="212"/>
      <c r="H55" s="213" t="s">
        <v>314</v>
      </c>
      <c r="I55" s="218" t="s">
        <v>356</v>
      </c>
      <c r="J55" s="220" t="str">
        <f t="shared" si="1"/>
        <v>GS01SUMO-RII11</v>
      </c>
      <c r="K55" s="218" t="s">
        <v>76</v>
      </c>
      <c r="L55" s="212" t="s">
        <v>86</v>
      </c>
      <c r="M55" s="220" t="str">
        <f>VLOOKUP(L55,Sensors!A$4:B$54,2,FALSE)</f>
        <v>CTDMO</v>
      </c>
      <c r="N55" s="220" t="s">
        <v>330</v>
      </c>
      <c r="O55" s="221" t="s">
        <v>425</v>
      </c>
      <c r="P55" s="218" t="s">
        <v>315</v>
      </c>
      <c r="Q55" s="218" t="s">
        <v>153</v>
      </c>
      <c r="R55" s="215" t="str">
        <f t="shared" si="0"/>
        <v>GS01SUMO-RII11-02-CTDMOR020</v>
      </c>
    </row>
    <row r="56" spans="1:18" ht="13.5" customHeight="1" x14ac:dyDescent="0.3">
      <c r="A56" s="219"/>
      <c r="B56" s="211"/>
      <c r="C56" s="212"/>
      <c r="D56" s="211"/>
      <c r="E56" s="211"/>
      <c r="F56" s="212"/>
      <c r="G56" s="212"/>
      <c r="H56" s="213"/>
      <c r="I56" s="218"/>
      <c r="J56" s="220"/>
      <c r="K56" s="218"/>
      <c r="L56" s="212"/>
      <c r="M56" s="220"/>
      <c r="N56" s="220"/>
      <c r="O56" s="221"/>
      <c r="P56" s="218"/>
      <c r="Q56" s="218"/>
      <c r="R56" s="215"/>
    </row>
    <row r="57" spans="1:18" ht="13.5" customHeight="1" x14ac:dyDescent="0.3">
      <c r="A57" s="219"/>
      <c r="B57" s="211"/>
      <c r="C57" s="212"/>
      <c r="D57" s="211"/>
      <c r="E57" s="211"/>
      <c r="F57" s="212"/>
      <c r="G57" s="272" t="s">
        <v>985</v>
      </c>
      <c r="H57" s="213"/>
      <c r="I57" s="218"/>
      <c r="J57" s="220"/>
      <c r="K57" s="218"/>
      <c r="L57" s="212"/>
      <c r="M57" s="220"/>
      <c r="N57" s="220"/>
      <c r="O57" s="221"/>
      <c r="P57" s="218"/>
      <c r="Q57" s="218"/>
      <c r="R57" s="215"/>
    </row>
    <row r="58" spans="1:18" ht="13.5" customHeight="1" x14ac:dyDescent="0.3">
      <c r="A58" s="219"/>
      <c r="B58" s="211" t="s">
        <v>71</v>
      </c>
      <c r="C58" s="212"/>
      <c r="D58" s="211" t="s">
        <v>75</v>
      </c>
      <c r="E58" s="211" t="s">
        <v>131</v>
      </c>
      <c r="F58" s="212"/>
      <c r="G58" s="212"/>
      <c r="H58" s="213" t="s">
        <v>314</v>
      </c>
      <c r="I58" s="218" t="s">
        <v>356</v>
      </c>
      <c r="J58" s="220" t="str">
        <f>CONCATENATE(B58,D58,E58,"-",H58,I58)</f>
        <v>GS01SUMO-RII11</v>
      </c>
      <c r="K58" s="218" t="s">
        <v>76</v>
      </c>
      <c r="L58" s="212" t="s">
        <v>86</v>
      </c>
      <c r="M58" s="220" t="str">
        <f>VLOOKUP(L58,Sensors!A$4:B$54,2,FALSE)</f>
        <v>CTDMO</v>
      </c>
      <c r="N58" s="220" t="s">
        <v>329</v>
      </c>
      <c r="O58" s="221" t="s">
        <v>426</v>
      </c>
      <c r="P58" s="218" t="s">
        <v>315</v>
      </c>
      <c r="Q58" s="218" t="s">
        <v>143</v>
      </c>
      <c r="R58" s="215" t="str">
        <f>CONCATENATE(B58,D58,E58,"-",H58,I58,"-",K58,"-",M58,N58,O58)</f>
        <v>GS01SUMO-RII11-02-CTDMOQ031</v>
      </c>
    </row>
    <row r="59" spans="1:18" ht="13.5" customHeight="1" x14ac:dyDescent="0.3">
      <c r="A59" s="219"/>
      <c r="B59" s="211" t="s">
        <v>71</v>
      </c>
      <c r="C59" s="212"/>
      <c r="D59" s="211" t="s">
        <v>75</v>
      </c>
      <c r="E59" s="211" t="s">
        <v>131</v>
      </c>
      <c r="F59" s="212"/>
      <c r="G59" s="212"/>
      <c r="H59" s="213" t="s">
        <v>314</v>
      </c>
      <c r="I59" s="218" t="s">
        <v>356</v>
      </c>
      <c r="J59" s="220" t="str">
        <f>CONCATENATE(B59,D59,E59,"-",H59,I59)</f>
        <v>GS01SUMO-RII11</v>
      </c>
      <c r="K59" s="218" t="s">
        <v>76</v>
      </c>
      <c r="L59" s="212" t="s">
        <v>86</v>
      </c>
      <c r="M59" s="220" t="str">
        <f>VLOOKUP(L59,Sensors!A$4:B$54,2,FALSE)</f>
        <v>CTDMO</v>
      </c>
      <c r="N59" s="220" t="s">
        <v>329</v>
      </c>
      <c r="O59" s="279" t="s">
        <v>431</v>
      </c>
      <c r="P59" s="218" t="s">
        <v>315</v>
      </c>
      <c r="Q59" s="218" t="s">
        <v>146</v>
      </c>
      <c r="R59" s="215" t="str">
        <f>CONCATENATE(B59,D59,E59,"-",H59,I59,"-",K59,"-",M59,N59,O59)</f>
        <v>GS01SUMO-RII11-02-CTDMOQ033</v>
      </c>
    </row>
    <row r="60" spans="1:18" ht="13.5" customHeight="1" x14ac:dyDescent="0.3">
      <c r="A60" s="219"/>
      <c r="B60" s="211"/>
      <c r="C60" s="212"/>
      <c r="D60" s="211"/>
      <c r="E60" s="211"/>
      <c r="F60" s="212"/>
      <c r="G60" s="212"/>
      <c r="H60" s="213"/>
      <c r="I60" s="218"/>
      <c r="J60" s="220"/>
      <c r="K60" s="218"/>
      <c r="L60" s="212"/>
      <c r="M60" s="220"/>
      <c r="N60" s="220"/>
      <c r="O60" s="221"/>
      <c r="P60" s="218"/>
      <c r="Q60" s="218"/>
      <c r="R60" s="215"/>
    </row>
    <row r="61" spans="1:18" ht="13.5" customHeight="1" x14ac:dyDescent="0.3">
      <c r="A61" s="201"/>
      <c r="B61" s="202"/>
      <c r="C61" s="203"/>
      <c r="D61" s="202"/>
      <c r="E61" s="202"/>
      <c r="F61" s="203"/>
      <c r="G61" s="203"/>
      <c r="H61" s="204"/>
      <c r="I61" s="205"/>
      <c r="J61" s="206"/>
      <c r="K61" s="205"/>
      <c r="L61" s="207" t="s">
        <v>7</v>
      </c>
      <c r="M61" s="284">
        <f>COUNTA(M63:M76)</f>
        <v>14</v>
      </c>
      <c r="N61" s="205"/>
      <c r="O61" s="205"/>
      <c r="P61" s="205"/>
      <c r="Q61" s="205"/>
      <c r="R61" s="209"/>
    </row>
    <row r="62" spans="1:18" ht="13.5" customHeight="1" x14ac:dyDescent="0.3">
      <c r="A62" s="222"/>
      <c r="B62" s="223" t="s">
        <v>71</v>
      </c>
      <c r="C62" s="212" t="s">
        <v>602</v>
      </c>
      <c r="D62" s="211" t="s">
        <v>76</v>
      </c>
      <c r="E62" s="211" t="s">
        <v>132</v>
      </c>
      <c r="F62" s="212" t="str">
        <f>CONCATENATE(B62,D62,E62)</f>
        <v>GS02HYPM</v>
      </c>
      <c r="G62" s="212" t="s">
        <v>609</v>
      </c>
      <c r="H62" s="213"/>
      <c r="I62" s="218"/>
      <c r="J62" s="220" t="str">
        <f>F62</f>
        <v>GS02HYPM</v>
      </c>
      <c r="K62" s="218"/>
      <c r="L62" s="211"/>
      <c r="M62" s="220"/>
      <c r="N62" s="220"/>
      <c r="O62" s="220"/>
      <c r="P62" s="218"/>
      <c r="Q62" s="218"/>
      <c r="R62" s="215" t="str">
        <f>F62</f>
        <v>GS02HYPM</v>
      </c>
    </row>
    <row r="63" spans="1:18" ht="13.5" customHeight="1" x14ac:dyDescent="0.3">
      <c r="A63" s="219"/>
      <c r="B63" s="211" t="s">
        <v>71</v>
      </c>
      <c r="C63" s="212"/>
      <c r="D63" s="211" t="s">
        <v>76</v>
      </c>
      <c r="E63" s="211" t="s">
        <v>132</v>
      </c>
      <c r="F63" s="212"/>
      <c r="G63" s="212" t="s">
        <v>611</v>
      </c>
      <c r="H63" s="213" t="s">
        <v>96</v>
      </c>
      <c r="I63" s="218" t="s">
        <v>365</v>
      </c>
      <c r="J63" s="220" t="str">
        <f t="shared" ref="J63:J76" si="2">CONCATENATE(B63,D63,E63,"-",H63,I63)</f>
        <v>GS02HYPM-WFP02</v>
      </c>
      <c r="K63" s="270" t="s">
        <v>373</v>
      </c>
      <c r="L63" s="211" t="s">
        <v>868</v>
      </c>
      <c r="M63" s="220" t="s">
        <v>869</v>
      </c>
      <c r="N63" s="218" t="s">
        <v>306</v>
      </c>
      <c r="O63" s="270" t="s">
        <v>357</v>
      </c>
      <c r="P63" s="218" t="s">
        <v>5</v>
      </c>
      <c r="Q63" s="218" t="s">
        <v>877</v>
      </c>
      <c r="R63" s="215" t="str">
        <f t="shared" ref="R63:R76" si="3">CONCATENATE(B63,D63,E63,"-",H63,I63,"-",K63,"-",M63,N63,O63)</f>
        <v>GS02HYPM-WFP02-00-WFPENG000</v>
      </c>
    </row>
    <row r="64" spans="1:18" ht="13.5" customHeight="1" x14ac:dyDescent="0.3">
      <c r="A64" s="219"/>
      <c r="B64" s="211" t="s">
        <v>71</v>
      </c>
      <c r="C64" s="212"/>
      <c r="D64" s="211" t="s">
        <v>76</v>
      </c>
      <c r="E64" s="211" t="s">
        <v>132</v>
      </c>
      <c r="F64" s="212"/>
      <c r="G64" s="212"/>
      <c r="H64" s="213" t="s">
        <v>96</v>
      </c>
      <c r="I64" s="218" t="s">
        <v>365</v>
      </c>
      <c r="J64" s="220" t="str">
        <f t="shared" si="2"/>
        <v>GS02HYPM-WFP02</v>
      </c>
      <c r="K64" s="218" t="s">
        <v>75</v>
      </c>
      <c r="L64" s="212" t="s">
        <v>100</v>
      </c>
      <c r="M64" s="220" t="str">
        <f>VLOOKUP(L64,Sensors!A$4:B$54,2,FALSE)</f>
        <v>FLORD</v>
      </c>
      <c r="N64" s="220" t="s">
        <v>333</v>
      </c>
      <c r="O64" s="221" t="s">
        <v>357</v>
      </c>
      <c r="P64" s="218" t="s">
        <v>5</v>
      </c>
      <c r="Q64" s="218" t="s">
        <v>877</v>
      </c>
      <c r="R64" s="215" t="str">
        <f t="shared" si="3"/>
        <v>GS02HYPM-WFP02-01-FLORDL000</v>
      </c>
    </row>
    <row r="65" spans="1:18" ht="13.5" customHeight="1" x14ac:dyDescent="0.3">
      <c r="A65" s="219"/>
      <c r="B65" s="211" t="s">
        <v>71</v>
      </c>
      <c r="C65" s="212"/>
      <c r="D65" s="211" t="s">
        <v>76</v>
      </c>
      <c r="E65" s="211" t="s">
        <v>132</v>
      </c>
      <c r="F65" s="212"/>
      <c r="G65" s="212"/>
      <c r="H65" s="213" t="s">
        <v>96</v>
      </c>
      <c r="I65" s="218" t="s">
        <v>365</v>
      </c>
      <c r="J65" s="220" t="str">
        <f t="shared" si="2"/>
        <v>GS02HYPM-WFP02</v>
      </c>
      <c r="K65" s="218" t="s">
        <v>79</v>
      </c>
      <c r="L65" s="212" t="s">
        <v>101</v>
      </c>
      <c r="M65" s="220" t="str">
        <f>VLOOKUP(L65,Sensors!A$4:B$54,2,FALSE)</f>
        <v>DOSTA</v>
      </c>
      <c r="N65" s="213" t="s">
        <v>333</v>
      </c>
      <c r="O65" s="221" t="s">
        <v>357</v>
      </c>
      <c r="P65" s="218" t="s">
        <v>5</v>
      </c>
      <c r="Q65" s="218" t="s">
        <v>877</v>
      </c>
      <c r="R65" s="215" t="str">
        <f t="shared" si="3"/>
        <v>GS02HYPM-WFP02-03-DOSTAL000</v>
      </c>
    </row>
    <row r="66" spans="1:18" ht="13.5" customHeight="1" x14ac:dyDescent="0.3">
      <c r="A66" s="219"/>
      <c r="B66" s="211" t="s">
        <v>71</v>
      </c>
      <c r="C66" s="212"/>
      <c r="D66" s="211" t="s">
        <v>76</v>
      </c>
      <c r="E66" s="211" t="s">
        <v>132</v>
      </c>
      <c r="F66" s="212"/>
      <c r="G66" s="212"/>
      <c r="H66" s="213" t="s">
        <v>96</v>
      </c>
      <c r="I66" s="218" t="s">
        <v>365</v>
      </c>
      <c r="J66" s="220" t="str">
        <f t="shared" si="2"/>
        <v>GS02HYPM-WFP02</v>
      </c>
      <c r="K66" s="218" t="s">
        <v>77</v>
      </c>
      <c r="L66" s="212" t="s">
        <v>102</v>
      </c>
      <c r="M66" s="220" t="str">
        <f>VLOOKUP(L66,Sensors!A$4:B$54,2,FALSE)</f>
        <v>CTDPF</v>
      </c>
      <c r="N66" s="213" t="s">
        <v>333</v>
      </c>
      <c r="O66" s="221" t="s">
        <v>357</v>
      </c>
      <c r="P66" s="218" t="s">
        <v>5</v>
      </c>
      <c r="Q66" s="218" t="s">
        <v>877</v>
      </c>
      <c r="R66" s="215" t="str">
        <f t="shared" si="3"/>
        <v>GS02HYPM-WFP02-04-CTDPFL000</v>
      </c>
    </row>
    <row r="67" spans="1:18" ht="13.5" customHeight="1" x14ac:dyDescent="0.3">
      <c r="A67" s="219"/>
      <c r="B67" s="211" t="s">
        <v>71</v>
      </c>
      <c r="C67" s="212"/>
      <c r="D67" s="211" t="s">
        <v>76</v>
      </c>
      <c r="E67" s="211" t="s">
        <v>132</v>
      </c>
      <c r="F67" s="212"/>
      <c r="G67" s="212"/>
      <c r="H67" s="213" t="s">
        <v>96</v>
      </c>
      <c r="I67" s="218" t="s">
        <v>365</v>
      </c>
      <c r="J67" s="220" t="str">
        <f t="shared" si="2"/>
        <v>GS02HYPM-WFP02</v>
      </c>
      <c r="K67" s="218" t="s">
        <v>78</v>
      </c>
      <c r="L67" s="212" t="s">
        <v>43</v>
      </c>
      <c r="M67" s="220" t="str">
        <f>VLOOKUP(L67,Sensors!A$4:B$54,2,FALSE)</f>
        <v>VEL3D</v>
      </c>
      <c r="N67" s="213" t="s">
        <v>333</v>
      </c>
      <c r="O67" s="221" t="s">
        <v>357</v>
      </c>
      <c r="P67" s="218" t="s">
        <v>5</v>
      </c>
      <c r="Q67" s="218" t="s">
        <v>877</v>
      </c>
      <c r="R67" s="215" t="str">
        <f t="shared" si="3"/>
        <v>GS02HYPM-WFP02-05-VEL3DL000</v>
      </c>
    </row>
    <row r="68" spans="1:18" ht="13.5" customHeight="1" x14ac:dyDescent="0.3">
      <c r="A68" s="219"/>
      <c r="B68" s="211" t="s">
        <v>71</v>
      </c>
      <c r="C68" s="212"/>
      <c r="D68" s="211" t="s">
        <v>76</v>
      </c>
      <c r="E68" s="211" t="s">
        <v>132</v>
      </c>
      <c r="F68" s="212"/>
      <c r="G68" s="212" t="s">
        <v>613</v>
      </c>
      <c r="H68" s="213" t="s">
        <v>96</v>
      </c>
      <c r="I68" s="218" t="s">
        <v>366</v>
      </c>
      <c r="J68" s="220" t="str">
        <f t="shared" si="2"/>
        <v>GS02HYPM-WFP03</v>
      </c>
      <c r="K68" s="270" t="s">
        <v>373</v>
      </c>
      <c r="L68" s="211" t="s">
        <v>868</v>
      </c>
      <c r="M68" s="220" t="s">
        <v>869</v>
      </c>
      <c r="N68" s="218" t="s">
        <v>306</v>
      </c>
      <c r="O68" s="270" t="s">
        <v>357</v>
      </c>
      <c r="P68" s="218" t="s">
        <v>5</v>
      </c>
      <c r="Q68" s="218" t="s">
        <v>878</v>
      </c>
      <c r="R68" s="215" t="str">
        <f>CONCATENATE(B68,D68,E68,"-",H68,I68,"-",K68,"-",M68,N68,O68)</f>
        <v>GS02HYPM-WFP03-00-WFPENG000</v>
      </c>
    </row>
    <row r="69" spans="1:18" ht="13.5" customHeight="1" x14ac:dyDescent="0.3">
      <c r="A69" s="219"/>
      <c r="B69" s="211" t="s">
        <v>71</v>
      </c>
      <c r="C69" s="212"/>
      <c r="D69" s="211" t="s">
        <v>76</v>
      </c>
      <c r="E69" s="211" t="s">
        <v>132</v>
      </c>
      <c r="F69" s="212"/>
      <c r="G69" s="212"/>
      <c r="H69" s="213" t="s">
        <v>96</v>
      </c>
      <c r="I69" s="218" t="s">
        <v>366</v>
      </c>
      <c r="J69" s="220" t="str">
        <f>CONCATENATE(B69,D69,E69,"-",H69,I69)</f>
        <v>GS02HYPM-WFP03</v>
      </c>
      <c r="K69" s="218" t="s">
        <v>75</v>
      </c>
      <c r="L69" s="212" t="s">
        <v>100</v>
      </c>
      <c r="M69" s="220" t="str">
        <f>VLOOKUP(L69,Sensors!A$4:B$54,2,FALSE)</f>
        <v>FLORD</v>
      </c>
      <c r="N69" s="220" t="s">
        <v>333</v>
      </c>
      <c r="O69" s="221" t="s">
        <v>357</v>
      </c>
      <c r="P69" s="218" t="s">
        <v>5</v>
      </c>
      <c r="Q69" s="218" t="s">
        <v>878</v>
      </c>
      <c r="R69" s="215" t="str">
        <f t="shared" si="3"/>
        <v>GS02HYPM-WFP03-01-FLORDL000</v>
      </c>
    </row>
    <row r="70" spans="1:18" ht="13.5" customHeight="1" x14ac:dyDescent="0.3">
      <c r="A70" s="219"/>
      <c r="B70" s="211" t="s">
        <v>71</v>
      </c>
      <c r="C70" s="212"/>
      <c r="D70" s="211" t="s">
        <v>76</v>
      </c>
      <c r="E70" s="211" t="s">
        <v>132</v>
      </c>
      <c r="F70" s="212"/>
      <c r="G70" s="212"/>
      <c r="H70" s="213" t="s">
        <v>96</v>
      </c>
      <c r="I70" s="218" t="s">
        <v>366</v>
      </c>
      <c r="J70" s="220" t="str">
        <f>CONCATENATE(B70,D70,E70,"-",H70,I70)</f>
        <v>GS02HYPM-WFP03</v>
      </c>
      <c r="K70" s="218" t="s">
        <v>79</v>
      </c>
      <c r="L70" s="212" t="s">
        <v>101</v>
      </c>
      <c r="M70" s="220" t="str">
        <f>VLOOKUP(L70,Sensors!A$4:B$54,2,FALSE)</f>
        <v>DOSTA</v>
      </c>
      <c r="N70" s="213" t="s">
        <v>333</v>
      </c>
      <c r="O70" s="221" t="s">
        <v>357</v>
      </c>
      <c r="P70" s="218" t="s">
        <v>5</v>
      </c>
      <c r="Q70" s="218" t="s">
        <v>878</v>
      </c>
      <c r="R70" s="215" t="str">
        <f t="shared" si="3"/>
        <v>GS02HYPM-WFP03-03-DOSTAL000</v>
      </c>
    </row>
    <row r="71" spans="1:18" ht="13.5" customHeight="1" x14ac:dyDescent="0.3">
      <c r="A71" s="219"/>
      <c r="B71" s="211" t="s">
        <v>71</v>
      </c>
      <c r="C71" s="212"/>
      <c r="D71" s="211" t="s">
        <v>76</v>
      </c>
      <c r="E71" s="211" t="s">
        <v>132</v>
      </c>
      <c r="F71" s="212"/>
      <c r="G71" s="212"/>
      <c r="H71" s="213" t="s">
        <v>96</v>
      </c>
      <c r="I71" s="218" t="s">
        <v>366</v>
      </c>
      <c r="J71" s="220" t="str">
        <f>CONCATENATE(B71,D71,E71,"-",H71,I71)</f>
        <v>GS02HYPM-WFP03</v>
      </c>
      <c r="K71" s="218" t="s">
        <v>77</v>
      </c>
      <c r="L71" s="212" t="s">
        <v>102</v>
      </c>
      <c r="M71" s="220" t="str">
        <f>VLOOKUP(L71,Sensors!A$4:B$54,2,FALSE)</f>
        <v>CTDPF</v>
      </c>
      <c r="N71" s="213" t="s">
        <v>333</v>
      </c>
      <c r="O71" s="221" t="s">
        <v>357</v>
      </c>
      <c r="P71" s="218" t="s">
        <v>5</v>
      </c>
      <c r="Q71" s="218" t="s">
        <v>878</v>
      </c>
      <c r="R71" s="215" t="str">
        <f t="shared" si="3"/>
        <v>GS02HYPM-WFP03-04-CTDPFL000</v>
      </c>
    </row>
    <row r="72" spans="1:18" ht="13.5" customHeight="1" x14ac:dyDescent="0.3">
      <c r="A72" s="219"/>
      <c r="B72" s="211" t="s">
        <v>71</v>
      </c>
      <c r="C72" s="212"/>
      <c r="D72" s="211" t="s">
        <v>76</v>
      </c>
      <c r="E72" s="211" t="s">
        <v>132</v>
      </c>
      <c r="F72" s="212"/>
      <c r="G72" s="212"/>
      <c r="H72" s="213" t="s">
        <v>96</v>
      </c>
      <c r="I72" s="218" t="s">
        <v>366</v>
      </c>
      <c r="J72" s="220" t="str">
        <f>CONCATENATE(B72,D72,E72,"-",H72,I72)</f>
        <v>GS02HYPM-WFP03</v>
      </c>
      <c r="K72" s="218" t="s">
        <v>78</v>
      </c>
      <c r="L72" s="212" t="s">
        <v>43</v>
      </c>
      <c r="M72" s="220" t="str">
        <f>VLOOKUP(L72,Sensors!A$4:B$54,2,FALSE)</f>
        <v>VEL3D</v>
      </c>
      <c r="N72" s="213" t="s">
        <v>333</v>
      </c>
      <c r="O72" s="221" t="s">
        <v>357</v>
      </c>
      <c r="P72" s="218" t="s">
        <v>5</v>
      </c>
      <c r="Q72" s="218" t="s">
        <v>878</v>
      </c>
      <c r="R72" s="215" t="str">
        <f t="shared" si="3"/>
        <v>GS02HYPM-WFP03-05-VEL3DL000</v>
      </c>
    </row>
    <row r="73" spans="1:18" ht="13.5" customHeight="1" x14ac:dyDescent="0.3">
      <c r="A73" s="219"/>
      <c r="B73" s="211" t="s">
        <v>71</v>
      </c>
      <c r="C73" s="212"/>
      <c r="D73" s="211" t="s">
        <v>76</v>
      </c>
      <c r="E73" s="211" t="s">
        <v>132</v>
      </c>
      <c r="F73" s="212"/>
      <c r="G73" s="212" t="s">
        <v>237</v>
      </c>
      <c r="H73" s="213" t="s">
        <v>238</v>
      </c>
      <c r="I73" s="218" t="s">
        <v>814</v>
      </c>
      <c r="J73" s="220" t="str">
        <f t="shared" si="2"/>
        <v>GS02HYPM-MPM01</v>
      </c>
      <c r="K73" s="270" t="s">
        <v>76</v>
      </c>
      <c r="L73" s="211" t="s">
        <v>281</v>
      </c>
      <c r="M73" s="220" t="str">
        <f>VLOOKUP(L73,Sensors!A$4:B$54,2,FALSE)</f>
        <v>ZPLSG</v>
      </c>
      <c r="N73" s="220" t="s">
        <v>195</v>
      </c>
      <c r="O73" s="221" t="s">
        <v>751</v>
      </c>
      <c r="P73" s="220" t="s">
        <v>807</v>
      </c>
      <c r="Q73" s="218" t="s">
        <v>808</v>
      </c>
      <c r="R73" s="215" t="str">
        <f t="shared" si="3"/>
        <v>GS02HYPM-MPM01-02-ZPLSGA009</v>
      </c>
    </row>
    <row r="74" spans="1:18" ht="13.5" customHeight="1" x14ac:dyDescent="0.3">
      <c r="A74" s="219"/>
      <c r="B74" s="211" t="s">
        <v>71</v>
      </c>
      <c r="C74" s="212"/>
      <c r="D74" s="211" t="s">
        <v>76</v>
      </c>
      <c r="E74" s="211" t="s">
        <v>132</v>
      </c>
      <c r="F74" s="212"/>
      <c r="G74" s="212"/>
      <c r="H74" s="213" t="s">
        <v>238</v>
      </c>
      <c r="I74" s="218" t="s">
        <v>814</v>
      </c>
      <c r="J74" s="220" t="str">
        <f t="shared" si="2"/>
        <v>GS02HYPM-MPM01</v>
      </c>
      <c r="K74" s="270" t="s">
        <v>76</v>
      </c>
      <c r="L74" s="211" t="s">
        <v>281</v>
      </c>
      <c r="M74" s="220" t="str">
        <f>VLOOKUP(L74,Sensors!A$4:B$54,2,FALSE)</f>
        <v>ZPLSG</v>
      </c>
      <c r="N74" s="220" t="s">
        <v>195</v>
      </c>
      <c r="O74" s="221" t="s">
        <v>362</v>
      </c>
      <c r="P74" s="220" t="s">
        <v>807</v>
      </c>
      <c r="Q74" s="218" t="s">
        <v>808</v>
      </c>
      <c r="R74" s="215" t="str">
        <f t="shared" si="3"/>
        <v>GS02HYPM-MPM01-02-ZPLSGA010</v>
      </c>
    </row>
    <row r="75" spans="1:18" ht="13.5" customHeight="1" x14ac:dyDescent="0.3">
      <c r="A75" s="219"/>
      <c r="B75" s="211" t="s">
        <v>71</v>
      </c>
      <c r="C75" s="212"/>
      <c r="D75" s="211" t="s">
        <v>76</v>
      </c>
      <c r="E75" s="211" t="s">
        <v>132</v>
      </c>
      <c r="F75" s="212"/>
      <c r="G75" s="212" t="s">
        <v>317</v>
      </c>
      <c r="H75" s="213" t="s">
        <v>314</v>
      </c>
      <c r="I75" s="218" t="s">
        <v>814</v>
      </c>
      <c r="J75" s="220" t="str">
        <f>CONCATENATE(B75,D75,E75,"-",H75,I75)</f>
        <v>GS02HYPM-RIM01</v>
      </c>
      <c r="K75" s="270" t="s">
        <v>76</v>
      </c>
      <c r="L75" s="212" t="s">
        <v>86</v>
      </c>
      <c r="M75" s="220" t="str">
        <f>VLOOKUP(L75,Sensors!A$4:B$54,2,FALSE)</f>
        <v>CTDMO</v>
      </c>
      <c r="N75" s="220" t="s">
        <v>306</v>
      </c>
      <c r="O75" s="221" t="s">
        <v>752</v>
      </c>
      <c r="P75" s="218" t="s">
        <v>315</v>
      </c>
      <c r="Q75" s="218" t="s">
        <v>403</v>
      </c>
      <c r="R75" s="215" t="str">
        <f t="shared" si="3"/>
        <v>GS02HYPM-RIM01-02-CTDMOG039</v>
      </c>
    </row>
    <row r="76" spans="1:18" ht="13.5" customHeight="1" x14ac:dyDescent="0.3">
      <c r="A76" s="219"/>
      <c r="B76" s="211" t="s">
        <v>71</v>
      </c>
      <c r="C76" s="212"/>
      <c r="D76" s="211" t="s">
        <v>76</v>
      </c>
      <c r="E76" s="211" t="s">
        <v>132</v>
      </c>
      <c r="F76" s="212"/>
      <c r="G76" s="212"/>
      <c r="H76" s="213" t="s">
        <v>314</v>
      </c>
      <c r="I76" s="218" t="s">
        <v>814</v>
      </c>
      <c r="J76" s="220" t="str">
        <f t="shared" si="2"/>
        <v>GS02HYPM-RIM01</v>
      </c>
      <c r="K76" s="270" t="s">
        <v>373</v>
      </c>
      <c r="L76" s="212" t="s">
        <v>871</v>
      </c>
      <c r="M76" s="220" t="s">
        <v>866</v>
      </c>
      <c r="N76" s="220" t="s">
        <v>306</v>
      </c>
      <c r="O76" s="221" t="s">
        <v>357</v>
      </c>
      <c r="P76" s="218" t="s">
        <v>867</v>
      </c>
      <c r="Q76" s="218" t="s">
        <v>876</v>
      </c>
      <c r="R76" s="215" t="str">
        <f t="shared" si="3"/>
        <v>GS02HYPM-RIM01-00-SIOENG000</v>
      </c>
    </row>
    <row r="77" spans="1:18" ht="13.5" customHeight="1" x14ac:dyDescent="0.3">
      <c r="A77" s="201"/>
      <c r="B77" s="202"/>
      <c r="C77" s="203"/>
      <c r="D77" s="202"/>
      <c r="E77" s="202"/>
      <c r="F77" s="203"/>
      <c r="G77" s="203"/>
      <c r="H77" s="204"/>
      <c r="I77" s="205"/>
      <c r="J77" s="206"/>
      <c r="K77" s="205"/>
      <c r="L77" s="207" t="s">
        <v>7</v>
      </c>
      <c r="M77" s="208">
        <f>COUNTA(M79:M96)</f>
        <v>18</v>
      </c>
      <c r="N77" s="205"/>
      <c r="O77" s="205"/>
      <c r="P77" s="205"/>
      <c r="Q77" s="205"/>
      <c r="R77" s="209"/>
    </row>
    <row r="78" spans="1:18" ht="13.5" customHeight="1" x14ac:dyDescent="0.3">
      <c r="A78" s="219"/>
      <c r="B78" s="211" t="s">
        <v>71</v>
      </c>
      <c r="C78" s="212" t="s">
        <v>615</v>
      </c>
      <c r="D78" s="211" t="s">
        <v>79</v>
      </c>
      <c r="E78" s="211" t="s">
        <v>25</v>
      </c>
      <c r="F78" s="212" t="str">
        <f>CONCATENATE(B78,D78,E78)</f>
        <v>GS03FLMA</v>
      </c>
      <c r="G78" s="212" t="s">
        <v>616</v>
      </c>
      <c r="H78" s="213"/>
      <c r="I78" s="218"/>
      <c r="J78" s="220" t="str">
        <f>F78</f>
        <v>GS03FLMA</v>
      </c>
      <c r="K78" s="218"/>
      <c r="L78" s="211"/>
      <c r="M78" s="220"/>
      <c r="N78" s="220"/>
      <c r="O78" s="220"/>
      <c r="P78" s="218"/>
      <c r="Q78" s="218"/>
      <c r="R78" s="215" t="str">
        <f>F78</f>
        <v>GS03FLMA</v>
      </c>
    </row>
    <row r="79" spans="1:18" ht="13.5" customHeight="1" x14ac:dyDescent="0.3">
      <c r="A79" s="219"/>
      <c r="B79" s="211" t="s">
        <v>71</v>
      </c>
      <c r="C79" s="219"/>
      <c r="D79" s="243" t="s">
        <v>79</v>
      </c>
      <c r="E79" s="243" t="s">
        <v>25</v>
      </c>
      <c r="F79" s="212"/>
      <c r="G79" s="212" t="s">
        <v>317</v>
      </c>
      <c r="H79" s="213" t="s">
        <v>314</v>
      </c>
      <c r="I79" s="218" t="s">
        <v>377</v>
      </c>
      <c r="J79" s="220" t="str">
        <f t="shared" ref="J79:J95" si="4">CONCATENATE(B79,D79,E79,"-",H79,I79)</f>
        <v>GS03FLMA-RIS01</v>
      </c>
      <c r="K79" s="270" t="s">
        <v>373</v>
      </c>
      <c r="L79" s="211" t="s">
        <v>870</v>
      </c>
      <c r="M79" s="220" t="s">
        <v>866</v>
      </c>
      <c r="N79" s="218" t="s">
        <v>306</v>
      </c>
      <c r="O79" s="270" t="s">
        <v>357</v>
      </c>
      <c r="P79" s="218" t="s">
        <v>807</v>
      </c>
      <c r="Q79" s="218" t="s">
        <v>155</v>
      </c>
      <c r="R79" s="215" t="str">
        <f>CONCATENATE(B79,D79,E79,"-",H79,I79,"-",K79,"-",M79,N79,O79)</f>
        <v>GS03FLMA-RIS01-00-SIOENG000</v>
      </c>
    </row>
    <row r="80" spans="1:18" ht="13.5" customHeight="1" x14ac:dyDescent="0.3">
      <c r="A80" s="219"/>
      <c r="B80" s="211" t="s">
        <v>71</v>
      </c>
      <c r="C80" s="212"/>
      <c r="D80" s="211" t="s">
        <v>79</v>
      </c>
      <c r="E80" s="211" t="s">
        <v>25</v>
      </c>
      <c r="F80" s="212"/>
      <c r="G80" s="212"/>
      <c r="H80" s="213" t="s">
        <v>314</v>
      </c>
      <c r="I80" s="218" t="s">
        <v>377</v>
      </c>
      <c r="J80" s="220" t="str">
        <f t="shared" si="4"/>
        <v>GS03FLMA-RIS01</v>
      </c>
      <c r="K80" s="270" t="s">
        <v>78</v>
      </c>
      <c r="L80" s="212" t="s">
        <v>164</v>
      </c>
      <c r="M80" s="220" t="str">
        <f>VLOOKUP(L80,Sensors!A$4:B$54,2,FALSE)</f>
        <v>FLORT</v>
      </c>
      <c r="N80" s="220" t="s">
        <v>308</v>
      </c>
      <c r="O80" s="221" t="s">
        <v>357</v>
      </c>
      <c r="P80" s="218" t="s">
        <v>807</v>
      </c>
      <c r="Q80" s="218" t="s">
        <v>155</v>
      </c>
      <c r="R80" s="215" t="str">
        <f t="shared" ref="R80:R96" si="5">CONCATENATE(B80,D80,E80,"-",H80,I80,"-",K80,"-",M80,N80,O80)</f>
        <v>GS03FLMA-RIS01-05-FLORTD000</v>
      </c>
    </row>
    <row r="81" spans="1:18" ht="13.5" customHeight="1" x14ac:dyDescent="0.3">
      <c r="A81" s="219"/>
      <c r="B81" s="211" t="s">
        <v>71</v>
      </c>
      <c r="C81" s="212"/>
      <c r="D81" s="211" t="s">
        <v>79</v>
      </c>
      <c r="E81" s="211" t="s">
        <v>25</v>
      </c>
      <c r="F81" s="212"/>
      <c r="G81" s="212"/>
      <c r="H81" s="213" t="s">
        <v>314</v>
      </c>
      <c r="I81" s="218" t="s">
        <v>377</v>
      </c>
      <c r="J81" s="220" t="str">
        <f t="shared" si="4"/>
        <v>GS03FLMA-RIS01</v>
      </c>
      <c r="K81" s="275" t="s">
        <v>77</v>
      </c>
      <c r="L81" s="211" t="s">
        <v>16</v>
      </c>
      <c r="M81" s="220" t="str">
        <f>VLOOKUP(L81,Sensors!A$4:B$54,2,FALSE)</f>
        <v>PHSEN</v>
      </c>
      <c r="N81" s="220" t="s">
        <v>303</v>
      </c>
      <c r="O81" s="221" t="s">
        <v>357</v>
      </c>
      <c r="P81" s="218" t="s">
        <v>807</v>
      </c>
      <c r="Q81" s="218" t="s">
        <v>155</v>
      </c>
      <c r="R81" s="215" t="str">
        <f t="shared" si="5"/>
        <v>GS03FLMA-RIS01-04-PHSENF000</v>
      </c>
    </row>
    <row r="82" spans="1:18" ht="13.5" customHeight="1" x14ac:dyDescent="0.3">
      <c r="A82" s="219"/>
      <c r="B82" s="211" t="s">
        <v>71</v>
      </c>
      <c r="C82" s="212"/>
      <c r="D82" s="211" t="s">
        <v>79</v>
      </c>
      <c r="E82" s="211" t="s">
        <v>25</v>
      </c>
      <c r="F82" s="212"/>
      <c r="G82" s="212"/>
      <c r="H82" s="213" t="s">
        <v>314</v>
      </c>
      <c r="I82" s="218" t="s">
        <v>377</v>
      </c>
      <c r="J82" s="220" t="str">
        <f t="shared" si="4"/>
        <v>GS03FLMA-RIS01</v>
      </c>
      <c r="K82" s="276" t="s">
        <v>79</v>
      </c>
      <c r="L82" s="211" t="s">
        <v>101</v>
      </c>
      <c r="M82" s="220" t="str">
        <f>VLOOKUP(L82,Sensors!A$4:B$54,2,FALSE)</f>
        <v>DOSTA</v>
      </c>
      <c r="N82" s="220" t="s">
        <v>308</v>
      </c>
      <c r="O82" s="221" t="s">
        <v>357</v>
      </c>
      <c r="P82" s="218" t="s">
        <v>807</v>
      </c>
      <c r="Q82" s="218" t="s">
        <v>155</v>
      </c>
      <c r="R82" s="215" t="str">
        <f t="shared" si="5"/>
        <v>GS03FLMA-RIS01-03-DOSTAD000</v>
      </c>
    </row>
    <row r="83" spans="1:18" ht="13.5" customHeight="1" x14ac:dyDescent="0.3">
      <c r="A83" s="219"/>
      <c r="B83" s="211" t="s">
        <v>71</v>
      </c>
      <c r="C83" s="212"/>
      <c r="D83" s="211" t="s">
        <v>79</v>
      </c>
      <c r="E83" s="211" t="s">
        <v>25</v>
      </c>
      <c r="F83" s="212"/>
      <c r="G83" s="212"/>
      <c r="H83" s="213" t="s">
        <v>314</v>
      </c>
      <c r="I83" s="218" t="s">
        <v>814</v>
      </c>
      <c r="J83" s="220" t="str">
        <f t="shared" si="4"/>
        <v>GS03FLMA-RIM01</v>
      </c>
      <c r="K83" s="276" t="s">
        <v>76</v>
      </c>
      <c r="L83" s="211" t="s">
        <v>313</v>
      </c>
      <c r="M83" s="220" t="str">
        <f>VLOOKUP(L83,Sensors!A$4:B$54,2,FALSE)</f>
        <v>ADCPS</v>
      </c>
      <c r="N83" s="213" t="s">
        <v>333</v>
      </c>
      <c r="O83" s="221" t="s">
        <v>219</v>
      </c>
      <c r="P83" s="200" t="s">
        <v>976</v>
      </c>
      <c r="Q83" s="218" t="s">
        <v>150</v>
      </c>
      <c r="R83" s="215" t="str">
        <f t="shared" si="5"/>
        <v>GS03FLMA-RIM01-02-ADCPSL003</v>
      </c>
    </row>
    <row r="84" spans="1:18" ht="13.5" customHeight="1" x14ac:dyDescent="0.3">
      <c r="A84" s="219"/>
      <c r="B84" s="211" t="s">
        <v>71</v>
      </c>
      <c r="C84" s="212"/>
      <c r="D84" s="211" t="s">
        <v>79</v>
      </c>
      <c r="E84" s="211" t="s">
        <v>25</v>
      </c>
      <c r="F84" s="212"/>
      <c r="G84" s="212"/>
      <c r="H84" s="213" t="s">
        <v>314</v>
      </c>
      <c r="I84" s="218" t="s">
        <v>814</v>
      </c>
      <c r="J84" s="220" t="str">
        <f t="shared" si="4"/>
        <v>GS03FLMA-RIM01</v>
      </c>
      <c r="K84" s="276" t="s">
        <v>76</v>
      </c>
      <c r="L84" s="211" t="s">
        <v>86</v>
      </c>
      <c r="M84" s="220" t="str">
        <f>VLOOKUP(L84,Sensors!A$4:B$54,2,FALSE)</f>
        <v>CTDMO</v>
      </c>
      <c r="N84" s="220" t="s">
        <v>306</v>
      </c>
      <c r="O84" s="221" t="s">
        <v>753</v>
      </c>
      <c r="P84" s="218" t="s">
        <v>315</v>
      </c>
      <c r="Q84" s="218" t="s">
        <v>155</v>
      </c>
      <c r="R84" s="215" t="str">
        <f t="shared" si="5"/>
        <v>GS03FLMA-RIM01-02-CTDMOG040</v>
      </c>
    </row>
    <row r="85" spans="1:18" ht="13.5" customHeight="1" x14ac:dyDescent="0.3">
      <c r="A85" s="219"/>
      <c r="B85" s="211" t="s">
        <v>71</v>
      </c>
      <c r="C85" s="212"/>
      <c r="D85" s="211" t="s">
        <v>79</v>
      </c>
      <c r="E85" s="211" t="s">
        <v>25</v>
      </c>
      <c r="F85" s="212"/>
      <c r="G85" s="212"/>
      <c r="H85" s="213" t="s">
        <v>314</v>
      </c>
      <c r="I85" s="218" t="s">
        <v>814</v>
      </c>
      <c r="J85" s="220" t="str">
        <f t="shared" si="4"/>
        <v>GS03FLMA-RIM01</v>
      </c>
      <c r="K85" s="276" t="s">
        <v>76</v>
      </c>
      <c r="L85" s="211" t="s">
        <v>86</v>
      </c>
      <c r="M85" s="220" t="str">
        <f>VLOOKUP(L85,Sensors!A$4:B$54,2,FALSE)</f>
        <v>CTDMO</v>
      </c>
      <c r="N85" s="220" t="s">
        <v>306</v>
      </c>
      <c r="O85" s="221" t="s">
        <v>428</v>
      </c>
      <c r="P85" s="218" t="s">
        <v>315</v>
      </c>
      <c r="Q85" s="218" t="s">
        <v>143</v>
      </c>
      <c r="R85" s="215" t="str">
        <f t="shared" si="5"/>
        <v>GS03FLMA-RIM01-02-CTDMOG041</v>
      </c>
    </row>
    <row r="86" spans="1:18" ht="13.5" customHeight="1" x14ac:dyDescent="0.3">
      <c r="A86" s="219"/>
      <c r="B86" s="211" t="s">
        <v>71</v>
      </c>
      <c r="C86" s="212"/>
      <c r="D86" s="211" t="s">
        <v>79</v>
      </c>
      <c r="E86" s="211" t="s">
        <v>25</v>
      </c>
      <c r="F86" s="212"/>
      <c r="G86" s="212"/>
      <c r="H86" s="213" t="s">
        <v>314</v>
      </c>
      <c r="I86" s="218" t="s">
        <v>814</v>
      </c>
      <c r="J86" s="220" t="str">
        <f t="shared" si="4"/>
        <v>GS03FLMA-RIM01</v>
      </c>
      <c r="K86" s="276" t="s">
        <v>76</v>
      </c>
      <c r="L86" s="211" t="s">
        <v>86</v>
      </c>
      <c r="M86" s="220" t="str">
        <f>VLOOKUP(L86,Sensors!A$4:B$54,2,FALSE)</f>
        <v>CTDMO</v>
      </c>
      <c r="N86" s="220" t="s">
        <v>306</v>
      </c>
      <c r="O86" s="221" t="s">
        <v>429</v>
      </c>
      <c r="P86" s="218" t="s">
        <v>315</v>
      </c>
      <c r="Q86" s="218" t="s">
        <v>144</v>
      </c>
      <c r="R86" s="215" t="str">
        <f t="shared" si="5"/>
        <v>GS03FLMA-RIM01-02-CTDMOG042</v>
      </c>
    </row>
    <row r="87" spans="1:18" ht="13.5" customHeight="1" x14ac:dyDescent="0.3">
      <c r="A87" s="219"/>
      <c r="B87" s="211" t="s">
        <v>71</v>
      </c>
      <c r="C87" s="212"/>
      <c r="D87" s="211" t="s">
        <v>79</v>
      </c>
      <c r="E87" s="211" t="s">
        <v>25</v>
      </c>
      <c r="F87" s="212"/>
      <c r="G87" s="212"/>
      <c r="H87" s="213" t="s">
        <v>314</v>
      </c>
      <c r="I87" s="218" t="s">
        <v>814</v>
      </c>
      <c r="J87" s="220" t="str">
        <f t="shared" si="4"/>
        <v>GS03FLMA-RIM01</v>
      </c>
      <c r="K87" s="276" t="s">
        <v>76</v>
      </c>
      <c r="L87" s="211" t="s">
        <v>86</v>
      </c>
      <c r="M87" s="220" t="str">
        <f>VLOOKUP(L87,Sensors!A$4:B$54,2,FALSE)</f>
        <v>CTDMO</v>
      </c>
      <c r="N87" s="220" t="s">
        <v>306</v>
      </c>
      <c r="O87" s="221" t="s">
        <v>754</v>
      </c>
      <c r="P87" s="218" t="s">
        <v>315</v>
      </c>
      <c r="Q87" s="218" t="s">
        <v>145</v>
      </c>
      <c r="R87" s="215" t="str">
        <f t="shared" si="5"/>
        <v>GS03FLMA-RIM01-02-CTDMOG043</v>
      </c>
    </row>
    <row r="88" spans="1:18" ht="13.5" customHeight="1" x14ac:dyDescent="0.3">
      <c r="A88" s="219"/>
      <c r="B88" s="211" t="s">
        <v>71</v>
      </c>
      <c r="C88" s="212"/>
      <c r="D88" s="211" t="s">
        <v>79</v>
      </c>
      <c r="E88" s="211" t="s">
        <v>25</v>
      </c>
      <c r="F88" s="212"/>
      <c r="G88" s="212"/>
      <c r="H88" s="213" t="s">
        <v>314</v>
      </c>
      <c r="I88" s="218" t="s">
        <v>814</v>
      </c>
      <c r="J88" s="220" t="str">
        <f t="shared" si="4"/>
        <v>GS03FLMA-RIM01</v>
      </c>
      <c r="K88" s="276" t="s">
        <v>76</v>
      </c>
      <c r="L88" s="211" t="s">
        <v>86</v>
      </c>
      <c r="M88" s="220" t="str">
        <f>VLOOKUP(L88,Sensors!A$4:B$54,2,FALSE)</f>
        <v>CTDMO</v>
      </c>
      <c r="N88" s="220" t="s">
        <v>306</v>
      </c>
      <c r="O88" s="221" t="s">
        <v>755</v>
      </c>
      <c r="P88" s="218" t="s">
        <v>315</v>
      </c>
      <c r="Q88" s="218" t="s">
        <v>146</v>
      </c>
      <c r="R88" s="215" t="str">
        <f t="shared" si="5"/>
        <v>GS03FLMA-RIM01-02-CTDMOG044</v>
      </c>
    </row>
    <row r="89" spans="1:18" ht="13.5" customHeight="1" x14ac:dyDescent="0.3">
      <c r="A89" s="219"/>
      <c r="B89" s="211" t="s">
        <v>71</v>
      </c>
      <c r="C89" s="212"/>
      <c r="D89" s="211" t="s">
        <v>79</v>
      </c>
      <c r="E89" s="211" t="s">
        <v>25</v>
      </c>
      <c r="F89" s="212"/>
      <c r="G89" s="212"/>
      <c r="H89" s="213" t="s">
        <v>314</v>
      </c>
      <c r="I89" s="218" t="s">
        <v>814</v>
      </c>
      <c r="J89" s="220" t="str">
        <f t="shared" si="4"/>
        <v>GS03FLMA-RIM01</v>
      </c>
      <c r="K89" s="276" t="s">
        <v>76</v>
      </c>
      <c r="L89" s="211" t="s">
        <v>86</v>
      </c>
      <c r="M89" s="220" t="str">
        <f>VLOOKUP(L89,Sensors!A$4:B$54,2,FALSE)</f>
        <v>CTDMO</v>
      </c>
      <c r="N89" s="220" t="s">
        <v>306</v>
      </c>
      <c r="O89" s="221" t="s">
        <v>756</v>
      </c>
      <c r="P89" s="218" t="s">
        <v>315</v>
      </c>
      <c r="Q89" s="218" t="s">
        <v>147</v>
      </c>
      <c r="R89" s="215" t="str">
        <f t="shared" si="5"/>
        <v>GS03FLMA-RIM01-02-CTDMOG045</v>
      </c>
    </row>
    <row r="90" spans="1:18" ht="13.5" customHeight="1" x14ac:dyDescent="0.3">
      <c r="A90" s="219"/>
      <c r="B90" s="211" t="s">
        <v>71</v>
      </c>
      <c r="C90" s="212"/>
      <c r="D90" s="211" t="s">
        <v>79</v>
      </c>
      <c r="E90" s="211" t="s">
        <v>25</v>
      </c>
      <c r="F90" s="212"/>
      <c r="G90" s="212"/>
      <c r="H90" s="213" t="s">
        <v>314</v>
      </c>
      <c r="I90" s="218" t="s">
        <v>814</v>
      </c>
      <c r="J90" s="220" t="str">
        <f t="shared" si="4"/>
        <v>GS03FLMA-RIM01</v>
      </c>
      <c r="K90" s="276" t="s">
        <v>76</v>
      </c>
      <c r="L90" s="211" t="s">
        <v>86</v>
      </c>
      <c r="M90" s="220" t="str">
        <f>VLOOKUP(L90,Sensors!A$4:B$54,2,FALSE)</f>
        <v>CTDMO</v>
      </c>
      <c r="N90" s="220" t="s">
        <v>306</v>
      </c>
      <c r="O90" s="221" t="s">
        <v>757</v>
      </c>
      <c r="P90" s="218" t="s">
        <v>315</v>
      </c>
      <c r="Q90" s="218" t="s">
        <v>148</v>
      </c>
      <c r="R90" s="215" t="str">
        <f t="shared" si="5"/>
        <v>GS03FLMA-RIM01-02-CTDMOG046</v>
      </c>
    </row>
    <row r="91" spans="1:18" ht="13.5" customHeight="1" x14ac:dyDescent="0.3">
      <c r="A91" s="219"/>
      <c r="B91" s="211" t="s">
        <v>71</v>
      </c>
      <c r="C91" s="212"/>
      <c r="D91" s="211" t="s">
        <v>79</v>
      </c>
      <c r="E91" s="211" t="s">
        <v>25</v>
      </c>
      <c r="F91" s="212"/>
      <c r="G91" s="212"/>
      <c r="H91" s="213" t="s">
        <v>314</v>
      </c>
      <c r="I91" s="218" t="s">
        <v>814</v>
      </c>
      <c r="J91" s="220" t="str">
        <f t="shared" si="4"/>
        <v>GS03FLMA-RIM01</v>
      </c>
      <c r="K91" s="276" t="s">
        <v>76</v>
      </c>
      <c r="L91" s="211" t="s">
        <v>86</v>
      </c>
      <c r="M91" s="220" t="str">
        <f>VLOOKUP(L91,Sensors!A$4:B$54,2,FALSE)</f>
        <v>CTDMO</v>
      </c>
      <c r="N91" s="220" t="s">
        <v>306</v>
      </c>
      <c r="O91" s="221" t="s">
        <v>758</v>
      </c>
      <c r="P91" s="218" t="s">
        <v>315</v>
      </c>
      <c r="Q91" s="218" t="s">
        <v>149</v>
      </c>
      <c r="R91" s="215" t="str">
        <f t="shared" si="5"/>
        <v>GS03FLMA-RIM01-02-CTDMOG047</v>
      </c>
    </row>
    <row r="92" spans="1:18" ht="13.5" customHeight="1" x14ac:dyDescent="0.3">
      <c r="A92" s="219"/>
      <c r="B92" s="211" t="s">
        <v>71</v>
      </c>
      <c r="C92" s="212"/>
      <c r="D92" s="211" t="s">
        <v>79</v>
      </c>
      <c r="E92" s="211" t="s">
        <v>25</v>
      </c>
      <c r="F92" s="212"/>
      <c r="G92" s="212"/>
      <c r="H92" s="213" t="s">
        <v>314</v>
      </c>
      <c r="I92" s="218" t="s">
        <v>814</v>
      </c>
      <c r="J92" s="220" t="str">
        <f t="shared" si="4"/>
        <v>GS03FLMA-RIM01</v>
      </c>
      <c r="K92" s="276" t="s">
        <v>76</v>
      </c>
      <c r="L92" s="211" t="s">
        <v>86</v>
      </c>
      <c r="M92" s="220" t="str">
        <f>VLOOKUP(L92,Sensors!A$4:B$54,2,FALSE)</f>
        <v>CTDMO</v>
      </c>
      <c r="N92" s="220" t="s">
        <v>306</v>
      </c>
      <c r="O92" s="221" t="s">
        <v>759</v>
      </c>
      <c r="P92" s="218" t="s">
        <v>315</v>
      </c>
      <c r="Q92" s="218" t="s">
        <v>150</v>
      </c>
      <c r="R92" s="215" t="str">
        <f t="shared" si="5"/>
        <v>GS03FLMA-RIM01-02-CTDMOG048</v>
      </c>
    </row>
    <row r="93" spans="1:18" ht="13.5" customHeight="1" x14ac:dyDescent="0.3">
      <c r="A93" s="219"/>
      <c r="B93" s="211" t="s">
        <v>71</v>
      </c>
      <c r="C93" s="212"/>
      <c r="D93" s="211" t="s">
        <v>79</v>
      </c>
      <c r="E93" s="211" t="s">
        <v>25</v>
      </c>
      <c r="F93" s="212"/>
      <c r="G93" s="212"/>
      <c r="H93" s="213" t="s">
        <v>314</v>
      </c>
      <c r="I93" s="218" t="s">
        <v>814</v>
      </c>
      <c r="J93" s="220" t="str">
        <f t="shared" si="4"/>
        <v>GS03FLMA-RIM01</v>
      </c>
      <c r="K93" s="276" t="s">
        <v>76</v>
      </c>
      <c r="L93" s="211" t="s">
        <v>86</v>
      </c>
      <c r="M93" s="220" t="str">
        <f>VLOOKUP(L93,Sensors!A$4:B$54,2,FALSE)</f>
        <v>CTDMO</v>
      </c>
      <c r="N93" s="220" t="s">
        <v>307</v>
      </c>
      <c r="O93" s="221" t="s">
        <v>760</v>
      </c>
      <c r="P93" s="218" t="s">
        <v>315</v>
      </c>
      <c r="Q93" s="218" t="s">
        <v>151</v>
      </c>
      <c r="R93" s="215" t="str">
        <f t="shared" si="5"/>
        <v>GS03FLMA-RIM01-02-CTDMOH049</v>
      </c>
    </row>
    <row r="94" spans="1:18" ht="13.5" customHeight="1" x14ac:dyDescent="0.3">
      <c r="A94" s="219"/>
      <c r="B94" s="211" t="s">
        <v>71</v>
      </c>
      <c r="C94" s="212"/>
      <c r="D94" s="211" t="s">
        <v>79</v>
      </c>
      <c r="E94" s="211" t="s">
        <v>25</v>
      </c>
      <c r="F94" s="212"/>
      <c r="G94" s="212"/>
      <c r="H94" s="213" t="s">
        <v>314</v>
      </c>
      <c r="I94" s="218" t="s">
        <v>814</v>
      </c>
      <c r="J94" s="220" t="str">
        <f t="shared" si="4"/>
        <v>GS03FLMA-RIM01</v>
      </c>
      <c r="K94" s="276" t="s">
        <v>76</v>
      </c>
      <c r="L94" s="211" t="s">
        <v>86</v>
      </c>
      <c r="M94" s="220" t="str">
        <f>VLOOKUP(L94,Sensors!A$4:B$54,2,FALSE)</f>
        <v>CTDMO</v>
      </c>
      <c r="N94" s="220" t="s">
        <v>307</v>
      </c>
      <c r="O94" s="221" t="s">
        <v>761</v>
      </c>
      <c r="P94" s="218" t="s">
        <v>315</v>
      </c>
      <c r="Q94" s="218" t="s">
        <v>152</v>
      </c>
      <c r="R94" s="215" t="str">
        <f t="shared" si="5"/>
        <v>GS03FLMA-RIM01-02-CTDMOH050</v>
      </c>
    </row>
    <row r="95" spans="1:18" ht="13.5" customHeight="1" x14ac:dyDescent="0.3">
      <c r="A95" s="219"/>
      <c r="B95" s="211" t="s">
        <v>71</v>
      </c>
      <c r="C95" s="212"/>
      <c r="D95" s="211" t="s">
        <v>79</v>
      </c>
      <c r="E95" s="211" t="s">
        <v>25</v>
      </c>
      <c r="F95" s="212"/>
      <c r="G95" s="212"/>
      <c r="H95" s="213" t="s">
        <v>314</v>
      </c>
      <c r="I95" s="218" t="s">
        <v>814</v>
      </c>
      <c r="J95" s="220" t="str">
        <f t="shared" si="4"/>
        <v>GS03FLMA-RIM01</v>
      </c>
      <c r="K95" s="276" t="s">
        <v>76</v>
      </c>
      <c r="L95" s="211" t="s">
        <v>86</v>
      </c>
      <c r="M95" s="220" t="str">
        <f>VLOOKUP(L95,Sensors!A$4:B$54,2,FALSE)</f>
        <v>CTDMO</v>
      </c>
      <c r="N95" s="220" t="s">
        <v>307</v>
      </c>
      <c r="O95" s="221" t="s">
        <v>430</v>
      </c>
      <c r="P95" s="218" t="s">
        <v>315</v>
      </c>
      <c r="Q95" s="218" t="s">
        <v>153</v>
      </c>
      <c r="R95" s="215" t="str">
        <f t="shared" si="5"/>
        <v>GS03FLMA-RIM01-02-CTDMOH051</v>
      </c>
    </row>
    <row r="96" spans="1:18" ht="13.5" customHeight="1" x14ac:dyDescent="0.3">
      <c r="A96" s="219"/>
      <c r="B96" s="211" t="s">
        <v>71</v>
      </c>
      <c r="C96" s="219"/>
      <c r="D96" s="243" t="s">
        <v>79</v>
      </c>
      <c r="E96" s="243" t="s">
        <v>25</v>
      </c>
      <c r="F96" s="212"/>
      <c r="G96" s="212"/>
      <c r="H96" s="213" t="s">
        <v>314</v>
      </c>
      <c r="I96" s="218" t="s">
        <v>814</v>
      </c>
      <c r="J96" s="220" t="str">
        <f>CONCATENATE(B96,D96,E96,"-",H96,I96)</f>
        <v>GS03FLMA-RIM01</v>
      </c>
      <c r="K96" s="270" t="s">
        <v>373</v>
      </c>
      <c r="L96" s="211" t="s">
        <v>871</v>
      </c>
      <c r="M96" s="220" t="s">
        <v>866</v>
      </c>
      <c r="N96" s="218" t="s">
        <v>306</v>
      </c>
      <c r="O96" s="270" t="s">
        <v>357</v>
      </c>
      <c r="P96" s="218" t="s">
        <v>867</v>
      </c>
      <c r="Q96" s="218" t="s">
        <v>879</v>
      </c>
      <c r="R96" s="215" t="str">
        <f t="shared" si="5"/>
        <v>GS03FLMA-RIM01-00-SIOENG000</v>
      </c>
    </row>
    <row r="97" spans="1:18" ht="13.5" customHeight="1" x14ac:dyDescent="0.3">
      <c r="A97" s="201"/>
      <c r="B97" s="202"/>
      <c r="C97" s="203"/>
      <c r="D97" s="202"/>
      <c r="E97" s="202"/>
      <c r="F97" s="203"/>
      <c r="G97" s="203"/>
      <c r="H97" s="204"/>
      <c r="I97" s="205"/>
      <c r="J97" s="206"/>
      <c r="K97" s="205"/>
      <c r="L97" s="207" t="s">
        <v>7</v>
      </c>
      <c r="M97" s="208">
        <f>COUNTA(M99:M116)</f>
        <v>18</v>
      </c>
      <c r="N97" s="205"/>
      <c r="O97" s="205"/>
      <c r="P97" s="205"/>
      <c r="Q97" s="205"/>
      <c r="R97" s="209"/>
    </row>
    <row r="98" spans="1:18" ht="13.5" customHeight="1" x14ac:dyDescent="0.3">
      <c r="A98" s="219"/>
      <c r="B98" s="211" t="s">
        <v>71</v>
      </c>
      <c r="C98" s="212" t="s">
        <v>619</v>
      </c>
      <c r="D98" s="211" t="s">
        <v>79</v>
      </c>
      <c r="E98" s="211" t="s">
        <v>26</v>
      </c>
      <c r="F98" s="212" t="str">
        <f>CONCATENATE(B98,D98,E98)</f>
        <v>GS03FLMB</v>
      </c>
      <c r="G98" s="212" t="s">
        <v>620</v>
      </c>
      <c r="H98" s="213"/>
      <c r="I98" s="218"/>
      <c r="J98" s="220" t="str">
        <f>F98</f>
        <v>GS03FLMB</v>
      </c>
      <c r="K98" s="218"/>
      <c r="L98" s="211"/>
      <c r="M98" s="220"/>
      <c r="N98" s="220"/>
      <c r="O98" s="220"/>
      <c r="P98" s="218"/>
      <c r="Q98" s="218"/>
      <c r="R98" s="215" t="str">
        <f>F98</f>
        <v>GS03FLMB</v>
      </c>
    </row>
    <row r="99" spans="1:18" ht="13.5" customHeight="1" x14ac:dyDescent="0.3">
      <c r="A99" s="219"/>
      <c r="B99" s="211" t="s">
        <v>71</v>
      </c>
      <c r="C99" s="219"/>
      <c r="D99" s="243" t="s">
        <v>79</v>
      </c>
      <c r="E99" s="243" t="s">
        <v>26</v>
      </c>
      <c r="F99" s="212"/>
      <c r="G99" s="212" t="s">
        <v>317</v>
      </c>
      <c r="H99" s="213" t="s">
        <v>314</v>
      </c>
      <c r="I99" s="218" t="s">
        <v>377</v>
      </c>
      <c r="J99" s="220" t="str">
        <f t="shared" ref="J99:J116" si="6">CONCATENATE(B99,D99,E99,"-",H99,I99)</f>
        <v>GS03FLMB-RIS01</v>
      </c>
      <c r="K99" s="270" t="s">
        <v>373</v>
      </c>
      <c r="L99" s="211" t="s">
        <v>870</v>
      </c>
      <c r="M99" s="220" t="s">
        <v>866</v>
      </c>
      <c r="N99" s="218" t="s">
        <v>306</v>
      </c>
      <c r="O99" s="270" t="s">
        <v>357</v>
      </c>
      <c r="P99" s="218" t="s">
        <v>807</v>
      </c>
      <c r="Q99" s="218" t="s">
        <v>155</v>
      </c>
      <c r="R99" s="215" t="str">
        <f>CONCATENATE(B99,D99,E99,"-",H99,I99,"-",K99,"-",M99,N99,O99)</f>
        <v>GS03FLMB-RIS01-00-SIOENG000</v>
      </c>
    </row>
    <row r="100" spans="1:18" ht="13.5" customHeight="1" x14ac:dyDescent="0.3">
      <c r="A100" s="219"/>
      <c r="B100" s="211" t="s">
        <v>71</v>
      </c>
      <c r="C100" s="212"/>
      <c r="D100" s="211" t="s">
        <v>79</v>
      </c>
      <c r="E100" s="211" t="s">
        <v>26</v>
      </c>
      <c r="F100" s="212"/>
      <c r="G100" s="212"/>
      <c r="H100" s="213" t="s">
        <v>314</v>
      </c>
      <c r="I100" s="218" t="s">
        <v>377</v>
      </c>
      <c r="J100" s="220" t="str">
        <f t="shared" si="6"/>
        <v>GS03FLMB-RIS01</v>
      </c>
      <c r="K100" s="270" t="s">
        <v>78</v>
      </c>
      <c r="L100" s="212" t="s">
        <v>164</v>
      </c>
      <c r="M100" s="220" t="str">
        <f>VLOOKUP(L100,Sensors!A$4:B$54,2,FALSE)</f>
        <v>FLORT</v>
      </c>
      <c r="N100" s="220" t="s">
        <v>308</v>
      </c>
      <c r="O100" s="221" t="s">
        <v>357</v>
      </c>
      <c r="P100" s="218" t="s">
        <v>807</v>
      </c>
      <c r="Q100" s="218" t="s">
        <v>155</v>
      </c>
      <c r="R100" s="215" t="str">
        <f t="shared" ref="R100:R116" si="7">CONCATENATE(B100,D100,E100,"-",H100,I100,"-",K100,"-",M100,N100,O100)</f>
        <v>GS03FLMB-RIS01-05-FLORTD000</v>
      </c>
    </row>
    <row r="101" spans="1:18" ht="13.5" customHeight="1" x14ac:dyDescent="0.3">
      <c r="A101" s="219"/>
      <c r="B101" s="211" t="s">
        <v>71</v>
      </c>
      <c r="C101" s="212"/>
      <c r="D101" s="211" t="s">
        <v>79</v>
      </c>
      <c r="E101" s="211" t="s">
        <v>26</v>
      </c>
      <c r="F101" s="212"/>
      <c r="G101" s="212"/>
      <c r="H101" s="213" t="s">
        <v>314</v>
      </c>
      <c r="I101" s="218" t="s">
        <v>377</v>
      </c>
      <c r="J101" s="220" t="str">
        <f t="shared" si="6"/>
        <v>GS03FLMB-RIS01</v>
      </c>
      <c r="K101" s="275" t="s">
        <v>77</v>
      </c>
      <c r="L101" s="211" t="s">
        <v>16</v>
      </c>
      <c r="M101" s="220" t="str">
        <f>VLOOKUP(L101,Sensors!A$4:B$54,2,FALSE)</f>
        <v>PHSEN</v>
      </c>
      <c r="N101" s="220" t="s">
        <v>303</v>
      </c>
      <c r="O101" s="221" t="s">
        <v>357</v>
      </c>
      <c r="P101" s="218" t="s">
        <v>807</v>
      </c>
      <c r="Q101" s="218" t="s">
        <v>155</v>
      </c>
      <c r="R101" s="215" t="str">
        <f t="shared" si="7"/>
        <v>GS03FLMB-RIS01-04-PHSENF000</v>
      </c>
    </row>
    <row r="102" spans="1:18" ht="13.5" customHeight="1" x14ac:dyDescent="0.3">
      <c r="A102" s="219"/>
      <c r="B102" s="211" t="s">
        <v>71</v>
      </c>
      <c r="C102" s="212"/>
      <c r="D102" s="211" t="s">
        <v>79</v>
      </c>
      <c r="E102" s="211" t="s">
        <v>26</v>
      </c>
      <c r="F102" s="212"/>
      <c r="G102" s="212"/>
      <c r="H102" s="213" t="s">
        <v>314</v>
      </c>
      <c r="I102" s="218" t="s">
        <v>377</v>
      </c>
      <c r="J102" s="220" t="str">
        <f t="shared" si="6"/>
        <v>GS03FLMB-RIS01</v>
      </c>
      <c r="K102" s="276" t="s">
        <v>79</v>
      </c>
      <c r="L102" s="211" t="s">
        <v>101</v>
      </c>
      <c r="M102" s="220" t="str">
        <f>VLOOKUP(L102,Sensors!A$4:B$54,2,FALSE)</f>
        <v>DOSTA</v>
      </c>
      <c r="N102" s="220" t="s">
        <v>308</v>
      </c>
      <c r="O102" s="221" t="s">
        <v>357</v>
      </c>
      <c r="P102" s="218" t="s">
        <v>807</v>
      </c>
      <c r="Q102" s="218" t="s">
        <v>155</v>
      </c>
      <c r="R102" s="215" t="str">
        <f t="shared" si="7"/>
        <v>GS03FLMB-RIS01-03-DOSTAD000</v>
      </c>
    </row>
    <row r="103" spans="1:18" ht="13.5" customHeight="1" x14ac:dyDescent="0.3">
      <c r="A103" s="219"/>
      <c r="B103" s="211" t="s">
        <v>71</v>
      </c>
      <c r="C103" s="212"/>
      <c r="D103" s="211" t="s">
        <v>79</v>
      </c>
      <c r="E103" s="211" t="s">
        <v>26</v>
      </c>
      <c r="F103" s="212"/>
      <c r="G103" s="212"/>
      <c r="H103" s="213" t="s">
        <v>314</v>
      </c>
      <c r="I103" s="218" t="s">
        <v>814</v>
      </c>
      <c r="J103" s="220" t="str">
        <f t="shared" si="6"/>
        <v>GS03FLMB-RIM01</v>
      </c>
      <c r="K103" s="276" t="s">
        <v>76</v>
      </c>
      <c r="L103" s="211" t="s">
        <v>313</v>
      </c>
      <c r="M103" s="220" t="str">
        <f>VLOOKUP(L103,Sensors!A$4:B$54,2,FALSE)</f>
        <v>ADCPS</v>
      </c>
      <c r="N103" s="213" t="s">
        <v>333</v>
      </c>
      <c r="O103" s="221" t="s">
        <v>762</v>
      </c>
      <c r="P103" s="200" t="s">
        <v>976</v>
      </c>
      <c r="Q103" s="218" t="s">
        <v>150</v>
      </c>
      <c r="R103" s="215" t="str">
        <f t="shared" si="7"/>
        <v>GS03FLMB-RIM01-02-ADCPSL007</v>
      </c>
    </row>
    <row r="104" spans="1:18" ht="13.5" customHeight="1" x14ac:dyDescent="0.3">
      <c r="A104" s="219"/>
      <c r="B104" s="211" t="s">
        <v>71</v>
      </c>
      <c r="C104" s="212"/>
      <c r="D104" s="211" t="s">
        <v>79</v>
      </c>
      <c r="E104" s="211" t="s">
        <v>26</v>
      </c>
      <c r="F104" s="212"/>
      <c r="G104" s="212"/>
      <c r="H104" s="213" t="s">
        <v>314</v>
      </c>
      <c r="I104" s="218" t="s">
        <v>814</v>
      </c>
      <c r="J104" s="220" t="str">
        <f t="shared" si="6"/>
        <v>GS03FLMB-RIM01</v>
      </c>
      <c r="K104" s="276" t="s">
        <v>76</v>
      </c>
      <c r="L104" s="211" t="s">
        <v>86</v>
      </c>
      <c r="M104" s="220" t="str">
        <f>VLOOKUP(L104,Sensors!A$4:B$54,2,FALSE)</f>
        <v>CTDMO</v>
      </c>
      <c r="N104" s="220" t="s">
        <v>306</v>
      </c>
      <c r="O104" s="221" t="s">
        <v>772</v>
      </c>
      <c r="P104" s="218" t="s">
        <v>315</v>
      </c>
      <c r="Q104" s="218" t="s">
        <v>155</v>
      </c>
      <c r="R104" s="215" t="str">
        <f t="shared" si="7"/>
        <v>GS03FLMB-RIM01-02-CTDMOG060</v>
      </c>
    </row>
    <row r="105" spans="1:18" ht="13.5" customHeight="1" x14ac:dyDescent="0.3">
      <c r="A105" s="219"/>
      <c r="B105" s="211" t="s">
        <v>71</v>
      </c>
      <c r="C105" s="212"/>
      <c r="D105" s="211" t="s">
        <v>79</v>
      </c>
      <c r="E105" s="211" t="s">
        <v>26</v>
      </c>
      <c r="F105" s="212"/>
      <c r="G105" s="212"/>
      <c r="H105" s="213" t="s">
        <v>314</v>
      </c>
      <c r="I105" s="218" t="s">
        <v>814</v>
      </c>
      <c r="J105" s="220" t="str">
        <f t="shared" si="6"/>
        <v>GS03FLMB-RIM01</v>
      </c>
      <c r="K105" s="276" t="s">
        <v>76</v>
      </c>
      <c r="L105" s="211" t="s">
        <v>86</v>
      </c>
      <c r="M105" s="220" t="str">
        <f>VLOOKUP(L105,Sensors!A$4:B$54,2,FALSE)</f>
        <v>CTDMO</v>
      </c>
      <c r="N105" s="220" t="s">
        <v>306</v>
      </c>
      <c r="O105" s="221" t="s">
        <v>763</v>
      </c>
      <c r="P105" s="218" t="s">
        <v>315</v>
      </c>
      <c r="Q105" s="218" t="s">
        <v>143</v>
      </c>
      <c r="R105" s="215" t="str">
        <f t="shared" si="7"/>
        <v>GS03FLMB-RIM01-02-CTDMOG061</v>
      </c>
    </row>
    <row r="106" spans="1:18" ht="13.5" customHeight="1" x14ac:dyDescent="0.3">
      <c r="A106" s="219"/>
      <c r="B106" s="211" t="s">
        <v>71</v>
      </c>
      <c r="C106" s="212"/>
      <c r="D106" s="211" t="s">
        <v>79</v>
      </c>
      <c r="E106" s="211" t="s">
        <v>26</v>
      </c>
      <c r="F106" s="212"/>
      <c r="G106" s="212"/>
      <c r="H106" s="213" t="s">
        <v>314</v>
      </c>
      <c r="I106" s="218" t="s">
        <v>814</v>
      </c>
      <c r="J106" s="220" t="str">
        <f t="shared" si="6"/>
        <v>GS03FLMB-RIM01</v>
      </c>
      <c r="K106" s="276" t="s">
        <v>76</v>
      </c>
      <c r="L106" s="211" t="s">
        <v>86</v>
      </c>
      <c r="M106" s="220" t="str">
        <f>VLOOKUP(L106,Sensors!A$4:B$54,2,FALSE)</f>
        <v>CTDMO</v>
      </c>
      <c r="N106" s="220" t="s">
        <v>306</v>
      </c>
      <c r="O106" s="221" t="s">
        <v>764</v>
      </c>
      <c r="P106" s="218" t="s">
        <v>315</v>
      </c>
      <c r="Q106" s="218" t="s">
        <v>144</v>
      </c>
      <c r="R106" s="215" t="str">
        <f t="shared" si="7"/>
        <v>GS03FLMB-RIM01-02-CTDMOG062</v>
      </c>
    </row>
    <row r="107" spans="1:18" ht="13.5" customHeight="1" x14ac:dyDescent="0.3">
      <c r="A107" s="219"/>
      <c r="B107" s="211" t="s">
        <v>71</v>
      </c>
      <c r="C107" s="212"/>
      <c r="D107" s="211" t="s">
        <v>79</v>
      </c>
      <c r="E107" s="211" t="s">
        <v>26</v>
      </c>
      <c r="F107" s="212"/>
      <c r="G107" s="212"/>
      <c r="H107" s="213" t="s">
        <v>314</v>
      </c>
      <c r="I107" s="218" t="s">
        <v>814</v>
      </c>
      <c r="J107" s="220" t="str">
        <f t="shared" si="6"/>
        <v>GS03FLMB-RIM01</v>
      </c>
      <c r="K107" s="276" t="s">
        <v>76</v>
      </c>
      <c r="L107" s="211" t="s">
        <v>86</v>
      </c>
      <c r="M107" s="220" t="str">
        <f>VLOOKUP(L107,Sensors!A$4:B$54,2,FALSE)</f>
        <v>CTDMO</v>
      </c>
      <c r="N107" s="220" t="s">
        <v>306</v>
      </c>
      <c r="O107" s="221" t="s">
        <v>765</v>
      </c>
      <c r="P107" s="218" t="s">
        <v>315</v>
      </c>
      <c r="Q107" s="218" t="s">
        <v>145</v>
      </c>
      <c r="R107" s="215" t="str">
        <f t="shared" si="7"/>
        <v>GS03FLMB-RIM01-02-CTDMOG063</v>
      </c>
    </row>
    <row r="108" spans="1:18" ht="13.5" customHeight="1" x14ac:dyDescent="0.3">
      <c r="A108" s="219"/>
      <c r="B108" s="211" t="s">
        <v>71</v>
      </c>
      <c r="C108" s="212"/>
      <c r="D108" s="211" t="s">
        <v>79</v>
      </c>
      <c r="E108" s="211" t="s">
        <v>26</v>
      </c>
      <c r="F108" s="212"/>
      <c r="G108" s="212"/>
      <c r="H108" s="213" t="s">
        <v>314</v>
      </c>
      <c r="I108" s="218" t="s">
        <v>814</v>
      </c>
      <c r="J108" s="220" t="str">
        <f t="shared" si="6"/>
        <v>GS03FLMB-RIM01</v>
      </c>
      <c r="K108" s="276" t="s">
        <v>76</v>
      </c>
      <c r="L108" s="211" t="s">
        <v>86</v>
      </c>
      <c r="M108" s="220" t="str">
        <f>VLOOKUP(L108,Sensors!A$4:B$54,2,FALSE)</f>
        <v>CTDMO</v>
      </c>
      <c r="N108" s="220" t="s">
        <v>306</v>
      </c>
      <c r="O108" s="221" t="s">
        <v>766</v>
      </c>
      <c r="P108" s="218" t="s">
        <v>315</v>
      </c>
      <c r="Q108" s="218" t="s">
        <v>146</v>
      </c>
      <c r="R108" s="215" t="str">
        <f t="shared" si="7"/>
        <v>GS03FLMB-RIM01-02-CTDMOG064</v>
      </c>
    </row>
    <row r="109" spans="1:18" ht="13.5" customHeight="1" x14ac:dyDescent="0.3">
      <c r="A109" s="219"/>
      <c r="B109" s="211" t="s">
        <v>71</v>
      </c>
      <c r="C109" s="212"/>
      <c r="D109" s="211" t="s">
        <v>79</v>
      </c>
      <c r="E109" s="211" t="s">
        <v>26</v>
      </c>
      <c r="F109" s="212"/>
      <c r="G109" s="212"/>
      <c r="H109" s="213" t="s">
        <v>314</v>
      </c>
      <c r="I109" s="218" t="s">
        <v>814</v>
      </c>
      <c r="J109" s="220" t="str">
        <f t="shared" si="6"/>
        <v>GS03FLMB-RIM01</v>
      </c>
      <c r="K109" s="276" t="s">
        <v>76</v>
      </c>
      <c r="L109" s="211" t="s">
        <v>86</v>
      </c>
      <c r="M109" s="220" t="str">
        <f>VLOOKUP(L109,Sensors!A$4:B$54,2,FALSE)</f>
        <v>CTDMO</v>
      </c>
      <c r="N109" s="220" t="s">
        <v>306</v>
      </c>
      <c r="O109" s="221" t="s">
        <v>767</v>
      </c>
      <c r="P109" s="218" t="s">
        <v>315</v>
      </c>
      <c r="Q109" s="218" t="s">
        <v>147</v>
      </c>
      <c r="R109" s="215" t="str">
        <f t="shared" si="7"/>
        <v>GS03FLMB-RIM01-02-CTDMOG065</v>
      </c>
    </row>
    <row r="110" spans="1:18" ht="13.5" customHeight="1" x14ac:dyDescent="0.3">
      <c r="A110" s="219"/>
      <c r="B110" s="211" t="s">
        <v>71</v>
      </c>
      <c r="C110" s="212"/>
      <c r="D110" s="211" t="s">
        <v>79</v>
      </c>
      <c r="E110" s="211" t="s">
        <v>26</v>
      </c>
      <c r="F110" s="212"/>
      <c r="G110" s="212"/>
      <c r="H110" s="213" t="s">
        <v>314</v>
      </c>
      <c r="I110" s="218" t="s">
        <v>814</v>
      </c>
      <c r="J110" s="220" t="str">
        <f t="shared" si="6"/>
        <v>GS03FLMB-RIM01</v>
      </c>
      <c r="K110" s="276" t="s">
        <v>76</v>
      </c>
      <c r="L110" s="211" t="s">
        <v>86</v>
      </c>
      <c r="M110" s="220" t="str">
        <f>VLOOKUP(L110,Sensors!A$4:B$54,2,FALSE)</f>
        <v>CTDMO</v>
      </c>
      <c r="N110" s="220" t="s">
        <v>306</v>
      </c>
      <c r="O110" s="221" t="s">
        <v>768</v>
      </c>
      <c r="P110" s="218" t="s">
        <v>315</v>
      </c>
      <c r="Q110" s="218" t="s">
        <v>148</v>
      </c>
      <c r="R110" s="215" t="str">
        <f t="shared" si="7"/>
        <v>GS03FLMB-RIM01-02-CTDMOG066</v>
      </c>
    </row>
    <row r="111" spans="1:18" ht="13.5" customHeight="1" x14ac:dyDescent="0.3">
      <c r="A111" s="219"/>
      <c r="B111" s="211" t="s">
        <v>71</v>
      </c>
      <c r="C111" s="212"/>
      <c r="D111" s="211" t="s">
        <v>79</v>
      </c>
      <c r="E111" s="211" t="s">
        <v>26</v>
      </c>
      <c r="F111" s="212"/>
      <c r="G111" s="212"/>
      <c r="H111" s="213" t="s">
        <v>314</v>
      </c>
      <c r="I111" s="218" t="s">
        <v>814</v>
      </c>
      <c r="J111" s="220" t="str">
        <f t="shared" si="6"/>
        <v>GS03FLMB-RIM01</v>
      </c>
      <c r="K111" s="276" t="s">
        <v>76</v>
      </c>
      <c r="L111" s="211" t="s">
        <v>86</v>
      </c>
      <c r="M111" s="220" t="str">
        <f>VLOOKUP(L111,Sensors!A$4:B$54,2,FALSE)</f>
        <v>CTDMO</v>
      </c>
      <c r="N111" s="220" t="s">
        <v>306</v>
      </c>
      <c r="O111" s="221" t="s">
        <v>769</v>
      </c>
      <c r="P111" s="218" t="s">
        <v>315</v>
      </c>
      <c r="Q111" s="218" t="s">
        <v>149</v>
      </c>
      <c r="R111" s="215" t="str">
        <f t="shared" si="7"/>
        <v>GS03FLMB-RIM01-02-CTDMOG067</v>
      </c>
    </row>
    <row r="112" spans="1:18" ht="13.5" customHeight="1" x14ac:dyDescent="0.3">
      <c r="A112" s="219"/>
      <c r="B112" s="211" t="s">
        <v>71</v>
      </c>
      <c r="C112" s="212"/>
      <c r="D112" s="211" t="s">
        <v>79</v>
      </c>
      <c r="E112" s="211" t="s">
        <v>26</v>
      </c>
      <c r="F112" s="212"/>
      <c r="G112" s="212"/>
      <c r="H112" s="213" t="s">
        <v>314</v>
      </c>
      <c r="I112" s="218" t="s">
        <v>814</v>
      </c>
      <c r="J112" s="220" t="str">
        <f t="shared" si="6"/>
        <v>GS03FLMB-RIM01</v>
      </c>
      <c r="K112" s="276" t="s">
        <v>76</v>
      </c>
      <c r="L112" s="211" t="s">
        <v>86</v>
      </c>
      <c r="M112" s="220" t="str">
        <f>VLOOKUP(L112,Sensors!A$4:B$54,2,FALSE)</f>
        <v>CTDMO</v>
      </c>
      <c r="N112" s="220" t="s">
        <v>306</v>
      </c>
      <c r="O112" s="221" t="s">
        <v>770</v>
      </c>
      <c r="P112" s="218" t="s">
        <v>315</v>
      </c>
      <c r="Q112" s="218" t="s">
        <v>150</v>
      </c>
      <c r="R112" s="215" t="str">
        <f t="shared" si="7"/>
        <v>GS03FLMB-RIM01-02-CTDMOG068</v>
      </c>
    </row>
    <row r="113" spans="1:18" ht="13.5" customHeight="1" x14ac:dyDescent="0.3">
      <c r="A113" s="219"/>
      <c r="B113" s="211" t="s">
        <v>71</v>
      </c>
      <c r="C113" s="212"/>
      <c r="D113" s="211" t="s">
        <v>79</v>
      </c>
      <c r="E113" s="211" t="s">
        <v>26</v>
      </c>
      <c r="F113" s="212"/>
      <c r="G113" s="212"/>
      <c r="H113" s="213" t="s">
        <v>314</v>
      </c>
      <c r="I113" s="218" t="s">
        <v>814</v>
      </c>
      <c r="J113" s="220" t="str">
        <f t="shared" si="6"/>
        <v>GS03FLMB-RIM01</v>
      </c>
      <c r="K113" s="276" t="s">
        <v>76</v>
      </c>
      <c r="L113" s="211" t="s">
        <v>86</v>
      </c>
      <c r="M113" s="220" t="str">
        <f>VLOOKUP(L113,Sensors!A$4:B$54,2,FALSE)</f>
        <v>CTDMO</v>
      </c>
      <c r="N113" s="220" t="s">
        <v>307</v>
      </c>
      <c r="O113" s="221" t="s">
        <v>771</v>
      </c>
      <c r="P113" s="218" t="s">
        <v>315</v>
      </c>
      <c r="Q113" s="218" t="s">
        <v>151</v>
      </c>
      <c r="R113" s="215" t="str">
        <f t="shared" si="7"/>
        <v>GS03FLMB-RIM01-02-CTDMOH069</v>
      </c>
    </row>
    <row r="114" spans="1:18" ht="13.5" customHeight="1" x14ac:dyDescent="0.3">
      <c r="A114" s="219"/>
      <c r="B114" s="211" t="s">
        <v>71</v>
      </c>
      <c r="C114" s="212"/>
      <c r="D114" s="211" t="s">
        <v>79</v>
      </c>
      <c r="E114" s="211" t="s">
        <v>26</v>
      </c>
      <c r="F114" s="212"/>
      <c r="G114" s="212"/>
      <c r="H114" s="213" t="s">
        <v>314</v>
      </c>
      <c r="I114" s="218" t="s">
        <v>814</v>
      </c>
      <c r="J114" s="220" t="str">
        <f t="shared" si="6"/>
        <v>GS03FLMB-RIM01</v>
      </c>
      <c r="K114" s="276" t="s">
        <v>76</v>
      </c>
      <c r="L114" s="211" t="s">
        <v>86</v>
      </c>
      <c r="M114" s="220" t="str">
        <f>VLOOKUP(L114,Sensors!A$4:B$54,2,FALSE)</f>
        <v>CTDMO</v>
      </c>
      <c r="N114" s="220" t="s">
        <v>307</v>
      </c>
      <c r="O114" s="221" t="s">
        <v>774</v>
      </c>
      <c r="P114" s="218" t="s">
        <v>315</v>
      </c>
      <c r="Q114" s="218" t="s">
        <v>152</v>
      </c>
      <c r="R114" s="215" t="str">
        <f t="shared" si="7"/>
        <v>GS03FLMB-RIM01-02-CTDMOH070</v>
      </c>
    </row>
    <row r="115" spans="1:18" ht="13.5" customHeight="1" x14ac:dyDescent="0.3">
      <c r="A115" s="219"/>
      <c r="B115" s="211" t="s">
        <v>71</v>
      </c>
      <c r="C115" s="212"/>
      <c r="D115" s="211" t="s">
        <v>79</v>
      </c>
      <c r="E115" s="211" t="s">
        <v>26</v>
      </c>
      <c r="F115" s="212"/>
      <c r="G115" s="212"/>
      <c r="H115" s="213" t="s">
        <v>314</v>
      </c>
      <c r="I115" s="218" t="s">
        <v>814</v>
      </c>
      <c r="J115" s="220" t="str">
        <f t="shared" si="6"/>
        <v>GS03FLMB-RIM01</v>
      </c>
      <c r="K115" s="276" t="s">
        <v>76</v>
      </c>
      <c r="L115" s="211" t="s">
        <v>86</v>
      </c>
      <c r="M115" s="220" t="str">
        <f>VLOOKUP(L115,Sensors!A$4:B$54,2,FALSE)</f>
        <v>CTDMO</v>
      </c>
      <c r="N115" s="220" t="s">
        <v>307</v>
      </c>
      <c r="O115" s="221" t="s">
        <v>773</v>
      </c>
      <c r="P115" s="218" t="s">
        <v>315</v>
      </c>
      <c r="Q115" s="218" t="s">
        <v>153</v>
      </c>
      <c r="R115" s="215" t="str">
        <f t="shared" si="7"/>
        <v>GS03FLMB-RIM01-02-CTDMOH071</v>
      </c>
    </row>
    <row r="116" spans="1:18" ht="13.5" customHeight="1" x14ac:dyDescent="0.3">
      <c r="A116" s="219"/>
      <c r="B116" s="211" t="s">
        <v>71</v>
      </c>
      <c r="C116" s="219"/>
      <c r="D116" s="243" t="s">
        <v>79</v>
      </c>
      <c r="E116" s="243" t="s">
        <v>26</v>
      </c>
      <c r="F116" s="212"/>
      <c r="G116" s="212"/>
      <c r="H116" s="213" t="s">
        <v>314</v>
      </c>
      <c r="I116" s="218" t="s">
        <v>814</v>
      </c>
      <c r="J116" s="220" t="str">
        <f t="shared" si="6"/>
        <v>GS03FLMB-RIM01</v>
      </c>
      <c r="K116" s="270" t="s">
        <v>373</v>
      </c>
      <c r="L116" s="211" t="s">
        <v>871</v>
      </c>
      <c r="M116" s="220" t="s">
        <v>866</v>
      </c>
      <c r="N116" s="218" t="s">
        <v>306</v>
      </c>
      <c r="O116" s="270" t="s">
        <v>357</v>
      </c>
      <c r="P116" s="218" t="s">
        <v>867</v>
      </c>
      <c r="Q116" s="218" t="s">
        <v>879</v>
      </c>
      <c r="R116" s="215" t="str">
        <f t="shared" si="7"/>
        <v>GS03FLMB-RIM01-00-SIOENG000</v>
      </c>
    </row>
    <row r="117" spans="1:18" ht="13.5" customHeight="1" x14ac:dyDescent="0.3">
      <c r="A117" s="201"/>
      <c r="B117" s="202"/>
      <c r="C117" s="203"/>
      <c r="D117" s="202"/>
      <c r="E117" s="202"/>
      <c r="F117" s="203"/>
      <c r="G117" s="203"/>
      <c r="H117" s="204"/>
      <c r="I117" s="205"/>
      <c r="J117" s="206"/>
      <c r="K117" s="205"/>
      <c r="L117" s="207" t="s">
        <v>7</v>
      </c>
      <c r="M117" s="208">
        <f>COUNTA(M118:M121)*3</f>
        <v>12</v>
      </c>
      <c r="N117" s="205"/>
      <c r="O117" s="205"/>
      <c r="P117" s="205"/>
      <c r="Q117" s="205"/>
      <c r="R117" s="209"/>
    </row>
    <row r="118" spans="1:18" ht="13.5" customHeight="1" x14ac:dyDescent="0.3">
      <c r="A118" s="219"/>
      <c r="B118" s="211" t="s">
        <v>71</v>
      </c>
      <c r="C118" s="212" t="s">
        <v>974</v>
      </c>
      <c r="D118" s="211" t="s">
        <v>78</v>
      </c>
      <c r="E118" s="211" t="s">
        <v>27</v>
      </c>
      <c r="F118" s="212" t="str">
        <f>CONCATENATE(B118,D118,E118)</f>
        <v>GS05MOAS</v>
      </c>
      <c r="G118" s="212" t="s">
        <v>942</v>
      </c>
      <c r="H118" s="213" t="s">
        <v>255</v>
      </c>
      <c r="I118" s="218" t="s">
        <v>944</v>
      </c>
      <c r="J118" s="220" t="str">
        <f t="shared" ref="J118:J128" si="8">CONCATENATE(B118,D118,E118,"-",H118,I118)</f>
        <v>GS05MOAS-GLnnn</v>
      </c>
      <c r="K118" s="218" t="s">
        <v>75</v>
      </c>
      <c r="L118" s="212" t="s">
        <v>100</v>
      </c>
      <c r="M118" s="220" t="str">
        <f>VLOOKUP(L118,Sensors!A$4:B$54,2,FALSE)</f>
        <v>FLORD</v>
      </c>
      <c r="N118" s="220" t="s">
        <v>331</v>
      </c>
      <c r="O118" s="221" t="s">
        <v>357</v>
      </c>
      <c r="P118" s="220" t="s">
        <v>121</v>
      </c>
      <c r="Q118" s="218" t="s">
        <v>152</v>
      </c>
      <c r="R118" s="215" t="str">
        <f t="shared" ref="R118:R128" si="9">CONCATENATE(B118,D118,E118,"-",H118,I118,"-",K118,"-",M118,N118,O118)</f>
        <v>GS05MOAS-GLnnn-01-FLORDM000</v>
      </c>
    </row>
    <row r="119" spans="1:18" ht="13.5" customHeight="1" x14ac:dyDescent="0.3">
      <c r="A119" s="219"/>
      <c r="B119" s="211" t="s">
        <v>71</v>
      </c>
      <c r="C119" s="212"/>
      <c r="D119" s="211" t="s">
        <v>78</v>
      </c>
      <c r="E119" s="211" t="s">
        <v>27</v>
      </c>
      <c r="F119" s="212"/>
      <c r="G119" s="212"/>
      <c r="H119" s="213" t="s">
        <v>255</v>
      </c>
      <c r="I119" s="218" t="s">
        <v>944</v>
      </c>
      <c r="J119" s="220" t="str">
        <f t="shared" si="8"/>
        <v>GS05MOAS-GLnnn</v>
      </c>
      <c r="K119" s="218" t="s">
        <v>76</v>
      </c>
      <c r="L119" s="212" t="s">
        <v>101</v>
      </c>
      <c r="M119" s="220" t="str">
        <f>VLOOKUP(L119,Sensors!A$4:B$54,2,FALSE)</f>
        <v>DOSTA</v>
      </c>
      <c r="N119" s="220" t="s">
        <v>331</v>
      </c>
      <c r="O119" s="221" t="s">
        <v>357</v>
      </c>
      <c r="P119" s="220" t="s">
        <v>121</v>
      </c>
      <c r="Q119" s="218" t="s">
        <v>152</v>
      </c>
      <c r="R119" s="215" t="str">
        <f t="shared" si="9"/>
        <v>GS05MOAS-GLnnn-02-DOSTAM000</v>
      </c>
    </row>
    <row r="120" spans="1:18" ht="13.5" customHeight="1" x14ac:dyDescent="0.3">
      <c r="A120" s="219"/>
      <c r="B120" s="211" t="s">
        <v>71</v>
      </c>
      <c r="C120" s="212"/>
      <c r="D120" s="211" t="s">
        <v>78</v>
      </c>
      <c r="E120" s="211" t="s">
        <v>27</v>
      </c>
      <c r="F120" s="212"/>
      <c r="G120" s="212"/>
      <c r="H120" s="213" t="s">
        <v>255</v>
      </c>
      <c r="I120" s="218" t="s">
        <v>944</v>
      </c>
      <c r="J120" s="220" t="str">
        <f t="shared" si="8"/>
        <v>GS05MOAS-GLnnn</v>
      </c>
      <c r="K120" s="218" t="s">
        <v>77</v>
      </c>
      <c r="L120" s="212" t="s">
        <v>34</v>
      </c>
      <c r="M120" s="220" t="str">
        <f>VLOOKUP(L120,Sensors!A$4:B$54,2,FALSE)</f>
        <v>CTDGV</v>
      </c>
      <c r="N120" s="220" t="s">
        <v>331</v>
      </c>
      <c r="O120" s="221" t="s">
        <v>357</v>
      </c>
      <c r="P120" s="220" t="s">
        <v>121</v>
      </c>
      <c r="Q120" s="218" t="s">
        <v>152</v>
      </c>
      <c r="R120" s="215" t="str">
        <f t="shared" si="9"/>
        <v>GS05MOAS-GLnnn-04-CTDGVM000</v>
      </c>
    </row>
    <row r="121" spans="1:18" ht="13.5" customHeight="1" x14ac:dyDescent="0.3">
      <c r="A121" s="219"/>
      <c r="B121" s="211" t="s">
        <v>71</v>
      </c>
      <c r="C121" s="212"/>
      <c r="D121" s="211" t="s">
        <v>78</v>
      </c>
      <c r="E121" s="211" t="s">
        <v>27</v>
      </c>
      <c r="F121" s="212"/>
      <c r="G121" s="212"/>
      <c r="H121" s="213" t="s">
        <v>255</v>
      </c>
      <c r="I121" s="218" t="s">
        <v>944</v>
      </c>
      <c r="J121" s="220" t="str">
        <f>CONCATENATE(B121,D121,E121,"-",H121,I121)</f>
        <v>GS05MOAS-GLnnn</v>
      </c>
      <c r="K121" s="270" t="s">
        <v>373</v>
      </c>
      <c r="L121" s="212" t="s">
        <v>865</v>
      </c>
      <c r="M121" s="220" t="s">
        <v>872</v>
      </c>
      <c r="N121" s="220">
        <v>0</v>
      </c>
      <c r="O121" s="221" t="s">
        <v>357</v>
      </c>
      <c r="P121" s="220" t="s">
        <v>121</v>
      </c>
      <c r="Q121" s="218" t="s">
        <v>152</v>
      </c>
      <c r="R121" s="215" t="str">
        <f t="shared" si="9"/>
        <v>GS05MOAS-GLnnn-00-ENG000000</v>
      </c>
    </row>
    <row r="122" spans="1:18" ht="13.5" customHeight="1" x14ac:dyDescent="0.3">
      <c r="A122" s="219"/>
      <c r="B122" s="211"/>
      <c r="C122" s="212"/>
      <c r="D122" s="211"/>
      <c r="E122" s="211"/>
      <c r="F122" s="212"/>
      <c r="G122" s="212"/>
      <c r="H122" s="213"/>
      <c r="I122" s="218"/>
      <c r="J122" s="220"/>
      <c r="K122" s="270"/>
      <c r="L122" s="212"/>
      <c r="M122" s="208">
        <f>COUNTA(M123:M129)*2</f>
        <v>14</v>
      </c>
      <c r="N122" s="220"/>
      <c r="O122" s="221"/>
      <c r="P122" s="220"/>
      <c r="Q122" s="218"/>
      <c r="R122" s="215"/>
    </row>
    <row r="123" spans="1:18" ht="13.5" customHeight="1" x14ac:dyDescent="0.3">
      <c r="A123" s="219"/>
      <c r="B123" s="211" t="s">
        <v>71</v>
      </c>
      <c r="C123" s="212"/>
      <c r="D123" s="211" t="s">
        <v>78</v>
      </c>
      <c r="E123" s="211" t="s">
        <v>27</v>
      </c>
      <c r="F123" s="212"/>
      <c r="G123" s="212" t="s">
        <v>943</v>
      </c>
      <c r="H123" s="213" t="s">
        <v>405</v>
      </c>
      <c r="I123" s="218" t="s">
        <v>944</v>
      </c>
      <c r="J123" s="220" t="str">
        <f t="shared" si="8"/>
        <v>GS05MOAS-PGnnn</v>
      </c>
      <c r="K123" s="218" t="s">
        <v>75</v>
      </c>
      <c r="L123" s="212" t="s">
        <v>34</v>
      </c>
      <c r="M123" s="220" t="str">
        <f>VLOOKUP(L123,Sensors!A$4:B$54,2,FALSE)</f>
        <v>CTDGV</v>
      </c>
      <c r="N123" s="220" t="s">
        <v>331</v>
      </c>
      <c r="O123" s="221" t="s">
        <v>357</v>
      </c>
      <c r="P123" s="220" t="s">
        <v>121</v>
      </c>
      <c r="Q123" s="218" t="s">
        <v>239</v>
      </c>
      <c r="R123" s="215" t="str">
        <f t="shared" si="9"/>
        <v>GS05MOAS-PGnnn-01-CTDGVM000</v>
      </c>
    </row>
    <row r="124" spans="1:18" ht="13.5" customHeight="1" x14ac:dyDescent="0.3">
      <c r="A124" s="219"/>
      <c r="B124" s="211" t="s">
        <v>71</v>
      </c>
      <c r="C124" s="212"/>
      <c r="D124" s="211" t="s">
        <v>78</v>
      </c>
      <c r="E124" s="211" t="s">
        <v>27</v>
      </c>
      <c r="F124" s="212"/>
      <c r="G124" s="212"/>
      <c r="H124" s="213" t="s">
        <v>405</v>
      </c>
      <c r="I124" s="218" t="s">
        <v>944</v>
      </c>
      <c r="J124" s="220" t="str">
        <f t="shared" si="8"/>
        <v>GS05MOAS-PGnnn</v>
      </c>
      <c r="K124" s="218" t="s">
        <v>76</v>
      </c>
      <c r="L124" s="212" t="s">
        <v>101</v>
      </c>
      <c r="M124" s="220" t="str">
        <f>VLOOKUP(L124,Sensors!A$4:B$54,2,FALSE)</f>
        <v>DOSTA</v>
      </c>
      <c r="N124" s="220" t="s">
        <v>331</v>
      </c>
      <c r="O124" s="221" t="s">
        <v>357</v>
      </c>
      <c r="P124" s="220" t="s">
        <v>121</v>
      </c>
      <c r="Q124" s="218" t="s">
        <v>239</v>
      </c>
      <c r="R124" s="215" t="str">
        <f t="shared" si="9"/>
        <v>GS05MOAS-PGnnn-02-DOSTAM000</v>
      </c>
    </row>
    <row r="125" spans="1:18" ht="13.5" customHeight="1" x14ac:dyDescent="0.3">
      <c r="A125" s="219"/>
      <c r="B125" s="211" t="s">
        <v>71</v>
      </c>
      <c r="C125" s="212"/>
      <c r="D125" s="211" t="s">
        <v>78</v>
      </c>
      <c r="E125" s="211" t="s">
        <v>27</v>
      </c>
      <c r="F125" s="212"/>
      <c r="G125" s="212"/>
      <c r="H125" s="213" t="s">
        <v>405</v>
      </c>
      <c r="I125" s="218" t="s">
        <v>944</v>
      </c>
      <c r="J125" s="220" t="str">
        <f t="shared" si="8"/>
        <v>GS05MOAS-PGnnn</v>
      </c>
      <c r="K125" s="218" t="s">
        <v>79</v>
      </c>
      <c r="L125" s="212" t="s">
        <v>164</v>
      </c>
      <c r="M125" s="220" t="str">
        <f>VLOOKUP(L125,Sensors!A$4:B$54,2,FALSE)</f>
        <v>FLORT</v>
      </c>
      <c r="N125" s="220" t="s">
        <v>331</v>
      </c>
      <c r="O125" s="221" t="s">
        <v>357</v>
      </c>
      <c r="P125" s="220" t="s">
        <v>121</v>
      </c>
      <c r="Q125" s="218" t="s">
        <v>239</v>
      </c>
      <c r="R125" s="215" t="str">
        <f t="shared" si="9"/>
        <v>GS05MOAS-PGnnn-03-FLORTM000</v>
      </c>
    </row>
    <row r="126" spans="1:18" ht="13.5" customHeight="1" x14ac:dyDescent="0.3">
      <c r="A126" s="219"/>
      <c r="B126" s="211" t="s">
        <v>71</v>
      </c>
      <c r="C126" s="212"/>
      <c r="D126" s="211" t="s">
        <v>78</v>
      </c>
      <c r="E126" s="211" t="s">
        <v>27</v>
      </c>
      <c r="F126" s="212"/>
      <c r="G126" s="212"/>
      <c r="H126" s="213" t="s">
        <v>405</v>
      </c>
      <c r="I126" s="218" t="s">
        <v>944</v>
      </c>
      <c r="J126" s="220" t="str">
        <f t="shared" si="8"/>
        <v>GS05MOAS-PGnnn</v>
      </c>
      <c r="K126" s="270" t="s">
        <v>77</v>
      </c>
      <c r="L126" s="212" t="s">
        <v>164</v>
      </c>
      <c r="M126" s="220" t="str">
        <f>VLOOKUP(L126,Sensors!A$4:B$54,2,FALSE)</f>
        <v>FLORT</v>
      </c>
      <c r="N126" s="220" t="s">
        <v>327</v>
      </c>
      <c r="O126" s="221" t="s">
        <v>357</v>
      </c>
      <c r="P126" s="220" t="s">
        <v>121</v>
      </c>
      <c r="Q126" s="218" t="s">
        <v>239</v>
      </c>
      <c r="R126" s="215" t="str">
        <f t="shared" si="9"/>
        <v>GS05MOAS-PGnnn-04-FLORTO000</v>
      </c>
    </row>
    <row r="127" spans="1:18" ht="13.5" customHeight="1" x14ac:dyDescent="0.3">
      <c r="A127" s="219"/>
      <c r="B127" s="211" t="s">
        <v>71</v>
      </c>
      <c r="C127" s="212"/>
      <c r="D127" s="211" t="s">
        <v>78</v>
      </c>
      <c r="E127" s="211" t="s">
        <v>27</v>
      </c>
      <c r="F127" s="212"/>
      <c r="G127" s="212"/>
      <c r="H127" s="213" t="s">
        <v>405</v>
      </c>
      <c r="I127" s="218" t="s">
        <v>944</v>
      </c>
      <c r="J127" s="220" t="str">
        <f t="shared" si="8"/>
        <v>GS05MOAS-PGnnn</v>
      </c>
      <c r="K127" s="270" t="s">
        <v>78</v>
      </c>
      <c r="L127" s="212" t="s">
        <v>134</v>
      </c>
      <c r="M127" s="220" t="str">
        <f>VLOOKUP(L127,Sensors!A$4:B$54,2,FALSE)</f>
        <v>NUTNR</v>
      </c>
      <c r="N127" s="220" t="s">
        <v>331</v>
      </c>
      <c r="O127" s="221" t="s">
        <v>357</v>
      </c>
      <c r="P127" s="220" t="s">
        <v>121</v>
      </c>
      <c r="Q127" s="218" t="s">
        <v>239</v>
      </c>
      <c r="R127" s="215" t="str">
        <f t="shared" si="9"/>
        <v>GS05MOAS-PGnnn-05-NUTNRM000</v>
      </c>
    </row>
    <row r="128" spans="1:18" ht="13.5" customHeight="1" x14ac:dyDescent="0.3">
      <c r="A128" s="219"/>
      <c r="B128" s="211" t="s">
        <v>71</v>
      </c>
      <c r="C128" s="212"/>
      <c r="D128" s="211" t="s">
        <v>78</v>
      </c>
      <c r="E128" s="211" t="s">
        <v>27</v>
      </c>
      <c r="F128" s="212"/>
      <c r="G128" s="212"/>
      <c r="H128" s="213" t="s">
        <v>405</v>
      </c>
      <c r="I128" s="218" t="s">
        <v>944</v>
      </c>
      <c r="J128" s="220" t="str">
        <f t="shared" si="8"/>
        <v>GS05MOAS-PGnnn</v>
      </c>
      <c r="K128" s="270" t="s">
        <v>91</v>
      </c>
      <c r="L128" s="212" t="s">
        <v>165</v>
      </c>
      <c r="M128" s="220" t="str">
        <f>VLOOKUP(L128,Sensors!A$4:B$54,2,FALSE)</f>
        <v>PARAD</v>
      </c>
      <c r="N128" s="220" t="s">
        <v>331</v>
      </c>
      <c r="O128" s="221" t="s">
        <v>357</v>
      </c>
      <c r="P128" s="220" t="s">
        <v>121</v>
      </c>
      <c r="Q128" s="218" t="s">
        <v>239</v>
      </c>
      <c r="R128" s="215" t="str">
        <f t="shared" si="9"/>
        <v>GS05MOAS-PGnnn-06-PARADM000</v>
      </c>
    </row>
    <row r="129" spans="1:18" ht="13.5" customHeight="1" x14ac:dyDescent="0.3">
      <c r="A129" s="219"/>
      <c r="B129" s="211" t="s">
        <v>71</v>
      </c>
      <c r="C129" s="212"/>
      <c r="D129" s="211" t="s">
        <v>78</v>
      </c>
      <c r="E129" s="211" t="s">
        <v>27</v>
      </c>
      <c r="F129" s="212"/>
      <c r="G129" s="212"/>
      <c r="H129" s="213" t="s">
        <v>405</v>
      </c>
      <c r="I129" s="218" t="s">
        <v>944</v>
      </c>
      <c r="J129" s="220" t="str">
        <f>CONCATENATE(B129,D129,E129,"-",H129,I129)</f>
        <v>GS05MOAS-PGnnn</v>
      </c>
      <c r="K129" s="270" t="s">
        <v>373</v>
      </c>
      <c r="L129" s="212" t="s">
        <v>865</v>
      </c>
      <c r="M129" s="220" t="s">
        <v>872</v>
      </c>
      <c r="N129" s="220">
        <v>0</v>
      </c>
      <c r="O129" s="221" t="s">
        <v>357</v>
      </c>
      <c r="P129" s="220" t="s">
        <v>121</v>
      </c>
      <c r="Q129" s="218" t="s">
        <v>239</v>
      </c>
      <c r="R129" s="215" t="str">
        <f>CONCATENATE(B129,D129,E129,"-",H129,I129,"-",K129,"-",M129,N129,O129)</f>
        <v>GS05MOAS-PGnnn-00-ENG000000</v>
      </c>
    </row>
    <row r="131" spans="1:18" x14ac:dyDescent="0.3">
      <c r="G131" s="272" t="s">
        <v>948</v>
      </c>
    </row>
    <row r="132" spans="1:18" x14ac:dyDescent="0.3">
      <c r="G132" s="272" t="s">
        <v>946</v>
      </c>
    </row>
  </sheetData>
  <phoneticPr fontId="2" type="noConversion"/>
  <printOptions horizontalCentered="1"/>
  <pageMargins left="0.5" right="0.5" top="1" bottom="1" header="0.5" footer="0.5"/>
  <pageSetup scale="45" fitToHeight="0" orientation="landscape" verticalDpi="1200"/>
  <headerFooter alignWithMargins="0">
    <oddHeader>&amp;L&amp;K000000&amp;A&amp;C&amp;K000000&amp;F</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zoomScale="80" zoomScaleNormal="80" workbookViewId="0">
      <pane ySplit="2" topLeftCell="A3" activePane="bottomLeft" state="frozen"/>
      <selection pane="bottomLeft"/>
    </sheetView>
  </sheetViews>
  <sheetFormatPr defaultColWidth="11.44140625" defaultRowHeight="13.8" x14ac:dyDescent="0.3"/>
  <cols>
    <col min="1" max="1" width="19.109375" style="229" bestFit="1" customWidth="1"/>
    <col min="2" max="2" width="4.6640625" style="229" bestFit="1" customWidth="1"/>
    <col min="3" max="3" width="12.77734375" style="229" bestFit="1" customWidth="1"/>
    <col min="4" max="4" width="3.44140625" style="229" bestFit="1" customWidth="1"/>
    <col min="5" max="5" width="6.6640625" style="229" bestFit="1" customWidth="1"/>
    <col min="6" max="6" width="11.109375" style="238" bestFit="1" customWidth="1"/>
    <col min="7" max="7" width="24.77734375" style="229" customWidth="1"/>
    <col min="8" max="8" width="4.109375" style="231" bestFit="1" customWidth="1"/>
    <col min="9" max="9" width="4.77734375" style="231" bestFit="1" customWidth="1"/>
    <col min="10" max="10" width="18.109375" style="232" bestFit="1" customWidth="1"/>
    <col min="11" max="11" width="3.44140625" style="231" bestFit="1" customWidth="1"/>
    <col min="12" max="12" width="26.77734375" style="229" bestFit="1" customWidth="1"/>
    <col min="13" max="13" width="8" style="283" bestFit="1" customWidth="1"/>
    <col min="14" max="14" width="3.44140625" style="229" bestFit="1" customWidth="1"/>
    <col min="15" max="15" width="6.109375" style="231" bestFit="1" customWidth="1"/>
    <col min="16" max="16" width="41.109375" style="231" bestFit="1" customWidth="1"/>
    <col min="17" max="17" width="5" style="231" bestFit="1" customWidth="1"/>
    <col min="18" max="18" width="34.77734375" style="234" bestFit="1" customWidth="1"/>
    <col min="19" max="16384" width="11.44140625" style="73"/>
  </cols>
  <sheetData>
    <row r="1" spans="1:18" s="71" customFormat="1" ht="93" x14ac:dyDescent="0.25">
      <c r="A1" s="193" t="s">
        <v>250</v>
      </c>
      <c r="B1" s="194" t="s">
        <v>50</v>
      </c>
      <c r="C1" s="195" t="s">
        <v>133</v>
      </c>
      <c r="D1" s="196" t="s">
        <v>203</v>
      </c>
      <c r="E1" s="197" t="s">
        <v>18</v>
      </c>
      <c r="F1" s="195" t="s">
        <v>111</v>
      </c>
      <c r="G1" s="195" t="s">
        <v>51</v>
      </c>
      <c r="H1" s="195" t="s">
        <v>68</v>
      </c>
      <c r="I1" s="197" t="s">
        <v>52</v>
      </c>
      <c r="J1" s="195" t="s">
        <v>53</v>
      </c>
      <c r="K1" s="197" t="s">
        <v>35</v>
      </c>
      <c r="L1" s="197" t="s">
        <v>187</v>
      </c>
      <c r="M1" s="278" t="s">
        <v>188</v>
      </c>
      <c r="N1" s="197" t="s">
        <v>189</v>
      </c>
      <c r="O1" s="197" t="s">
        <v>256</v>
      </c>
      <c r="P1" s="197" t="s">
        <v>8</v>
      </c>
      <c r="Q1" s="197" t="s">
        <v>64</v>
      </c>
      <c r="R1" s="199" t="s">
        <v>200</v>
      </c>
    </row>
    <row r="2" spans="1:18" ht="13.5" customHeight="1" x14ac:dyDescent="0.3">
      <c r="A2" s="222"/>
      <c r="B2" s="223" t="s">
        <v>198</v>
      </c>
      <c r="C2" s="224"/>
      <c r="D2" s="223" t="s">
        <v>196</v>
      </c>
      <c r="E2" s="223" t="s">
        <v>199</v>
      </c>
      <c r="F2" s="212"/>
      <c r="G2" s="224"/>
      <c r="H2" s="225" t="s">
        <v>198</v>
      </c>
      <c r="I2" s="226" t="s">
        <v>197</v>
      </c>
      <c r="J2" s="220"/>
      <c r="K2" s="226" t="s">
        <v>196</v>
      </c>
      <c r="L2" s="223"/>
      <c r="M2" s="220" t="s">
        <v>194</v>
      </c>
      <c r="N2" s="218" t="s">
        <v>195</v>
      </c>
      <c r="O2" s="218"/>
      <c r="P2" s="226"/>
      <c r="Q2" s="226"/>
      <c r="R2" s="227" t="str">
        <f>CONCATENATE(B2,D2,E2,"-",H2,I2,"-",K2,"-",M2,N2)</f>
        <v>AA##AAAA-AACCC-##-CCCCCA</v>
      </c>
    </row>
    <row r="3" spans="1:18" s="75" customFormat="1" ht="13.5" customHeight="1" x14ac:dyDescent="0.3">
      <c r="A3" s="222"/>
      <c r="B3" s="223"/>
      <c r="C3" s="224"/>
      <c r="D3" s="223"/>
      <c r="E3" s="223"/>
      <c r="F3" s="212"/>
      <c r="G3" s="224"/>
      <c r="H3" s="225"/>
      <c r="I3" s="226"/>
      <c r="J3" s="220"/>
      <c r="K3" s="226"/>
      <c r="L3" s="248" t="s">
        <v>278</v>
      </c>
      <c r="M3" s="359">
        <f>M4+M60+M76+M96+M116+M121</f>
        <v>125</v>
      </c>
      <c r="N3" s="218"/>
      <c r="O3" s="218"/>
      <c r="P3" s="218"/>
      <c r="Q3" s="226"/>
      <c r="R3" s="227"/>
    </row>
    <row r="4" spans="1:18" ht="13.5" customHeight="1" x14ac:dyDescent="0.3">
      <c r="A4" s="201"/>
      <c r="B4" s="202"/>
      <c r="C4" s="203"/>
      <c r="D4" s="202"/>
      <c r="E4" s="202"/>
      <c r="F4" s="203"/>
      <c r="G4" s="203"/>
      <c r="H4" s="204"/>
      <c r="I4" s="205"/>
      <c r="J4" s="206"/>
      <c r="K4" s="205"/>
      <c r="L4" s="207" t="s">
        <v>7</v>
      </c>
      <c r="M4" s="208">
        <f>COUNTA(M6:M54)</f>
        <v>49</v>
      </c>
      <c r="N4" s="205"/>
      <c r="O4" s="205"/>
      <c r="P4" s="205"/>
      <c r="Q4" s="205"/>
      <c r="R4" s="209"/>
    </row>
    <row r="5" spans="1:18" ht="13.5" customHeight="1" x14ac:dyDescent="0.3">
      <c r="A5" s="219" t="s">
        <v>979</v>
      </c>
      <c r="B5" s="211" t="s">
        <v>222</v>
      </c>
      <c r="C5" s="212" t="s">
        <v>602</v>
      </c>
      <c r="D5" s="211" t="s">
        <v>75</v>
      </c>
      <c r="E5" s="211" t="s">
        <v>131</v>
      </c>
      <c r="F5" s="212" t="str">
        <f>CONCATENATE(B5,D5,E5)</f>
        <v>GA01SUMO</v>
      </c>
      <c r="G5" s="212" t="s">
        <v>603</v>
      </c>
      <c r="H5" s="213"/>
      <c r="I5" s="218"/>
      <c r="J5" s="220" t="str">
        <f>F5</f>
        <v>GA01SUMO</v>
      </c>
      <c r="K5" s="218"/>
      <c r="L5" s="211"/>
      <c r="M5" s="220"/>
      <c r="N5" s="220"/>
      <c r="O5" s="220"/>
      <c r="P5" s="218"/>
      <c r="Q5" s="218"/>
      <c r="R5" s="215" t="str">
        <f>F5</f>
        <v>GA01SUMO</v>
      </c>
    </row>
    <row r="6" spans="1:18" ht="13.5" customHeight="1" x14ac:dyDescent="0.3">
      <c r="A6" s="219"/>
      <c r="B6" s="211" t="s">
        <v>222</v>
      </c>
      <c r="C6" s="212"/>
      <c r="D6" s="211" t="s">
        <v>75</v>
      </c>
      <c r="E6" s="211" t="s">
        <v>131</v>
      </c>
      <c r="F6" s="212"/>
      <c r="G6" s="212" t="s">
        <v>46</v>
      </c>
      <c r="H6" s="213" t="s">
        <v>45</v>
      </c>
      <c r="I6" s="218" t="s">
        <v>860</v>
      </c>
      <c r="J6" s="220" t="str">
        <f>CONCATENATE(B6,D6,E6,"-",H6,I6)</f>
        <v>GA01SUMO-SBC11</v>
      </c>
      <c r="K6" s="218" t="s">
        <v>373</v>
      </c>
      <c r="L6" s="211" t="s">
        <v>863</v>
      </c>
      <c r="M6" s="220" t="s">
        <v>861</v>
      </c>
      <c r="N6" s="220" t="s">
        <v>306</v>
      </c>
      <c r="O6" s="221" t="s">
        <v>357</v>
      </c>
      <c r="P6" s="220" t="s">
        <v>375</v>
      </c>
      <c r="Q6" s="218" t="s">
        <v>154</v>
      </c>
      <c r="R6" s="215" t="str">
        <f>CONCATENATE(B6,D6,E6,"-",H6,I6,"-",K6,"-",M6,N6,O6)</f>
        <v>GA01SUMO-SBC11-00-CPMENG000</v>
      </c>
    </row>
    <row r="7" spans="1:18" ht="13.5" customHeight="1" x14ac:dyDescent="0.3">
      <c r="A7" s="219"/>
      <c r="B7" s="211" t="s">
        <v>222</v>
      </c>
      <c r="C7" s="212"/>
      <c r="D7" s="211" t="s">
        <v>75</v>
      </c>
      <c r="E7" s="211" t="s">
        <v>131</v>
      </c>
      <c r="F7" s="212"/>
      <c r="G7" s="212"/>
      <c r="H7" s="213" t="s">
        <v>45</v>
      </c>
      <c r="I7" s="218" t="s">
        <v>353</v>
      </c>
      <c r="J7" s="220" t="str">
        <f>CONCATENATE(B7,D7,E7,"-",H7,I7)</f>
        <v>GA01SUMO-SBD11</v>
      </c>
      <c r="K7" s="218" t="s">
        <v>373</v>
      </c>
      <c r="L7" s="211" t="s">
        <v>873</v>
      </c>
      <c r="M7" s="220" t="s">
        <v>862</v>
      </c>
      <c r="N7" s="220" t="s">
        <v>306</v>
      </c>
      <c r="O7" s="221" t="s">
        <v>357</v>
      </c>
      <c r="P7" s="220" t="s">
        <v>375</v>
      </c>
      <c r="Q7" s="218" t="s">
        <v>154</v>
      </c>
      <c r="R7" s="215" t="str">
        <f>CONCATENATE(B7,D7,E7,"-",H7,I7,"-",K7,"-",M7,N7,O7)</f>
        <v>GA01SUMO-SBD11-00-DCLENG000</v>
      </c>
    </row>
    <row r="8" spans="1:18" ht="13.5" customHeight="1" x14ac:dyDescent="0.3">
      <c r="A8" s="219"/>
      <c r="B8" s="211" t="s">
        <v>222</v>
      </c>
      <c r="C8" s="212"/>
      <c r="D8" s="211" t="s">
        <v>75</v>
      </c>
      <c r="E8" s="211" t="s">
        <v>131</v>
      </c>
      <c r="F8" s="212"/>
      <c r="G8" s="212"/>
      <c r="H8" s="213" t="s">
        <v>45</v>
      </c>
      <c r="I8" s="218" t="s">
        <v>354</v>
      </c>
      <c r="J8" s="220" t="str">
        <f>CONCATENATE(B8,D8,E8,"-",H8,I8)</f>
        <v>GA01SUMO-SBD12</v>
      </c>
      <c r="K8" s="218" t="s">
        <v>373</v>
      </c>
      <c r="L8" s="211" t="s">
        <v>874</v>
      </c>
      <c r="M8" s="220" t="s">
        <v>862</v>
      </c>
      <c r="N8" s="220" t="s">
        <v>306</v>
      </c>
      <c r="O8" s="221" t="s">
        <v>357</v>
      </c>
      <c r="P8" s="220" t="s">
        <v>375</v>
      </c>
      <c r="Q8" s="218" t="s">
        <v>154</v>
      </c>
      <c r="R8" s="215" t="str">
        <f>CONCATENATE(B8,D8,E8,"-",H8,I8,"-",K8,"-",M8,N8,O8)</f>
        <v>GA01SUMO-SBD12-00-DCLENG000</v>
      </c>
    </row>
    <row r="9" spans="1:18" ht="13.5" customHeight="1" x14ac:dyDescent="0.3">
      <c r="A9" s="230"/>
      <c r="B9" s="211" t="s">
        <v>222</v>
      </c>
      <c r="C9" s="212"/>
      <c r="D9" s="211" t="s">
        <v>75</v>
      </c>
      <c r="E9" s="211" t="s">
        <v>131</v>
      </c>
      <c r="F9" s="212"/>
      <c r="G9" s="212"/>
      <c r="H9" s="213" t="s">
        <v>45</v>
      </c>
      <c r="I9" s="218" t="s">
        <v>353</v>
      </c>
      <c r="J9" s="220" t="str">
        <f t="shared" ref="J9:J54" si="0">CONCATENATE(B9,D9,E9,"-",H9,I9)</f>
        <v>GA01SUMO-SBD11</v>
      </c>
      <c r="K9" s="218" t="s">
        <v>75</v>
      </c>
      <c r="L9" s="211" t="s">
        <v>367</v>
      </c>
      <c r="M9" s="220" t="str">
        <f>VLOOKUP(L9,Sensors!A$4:B$54,2,FALSE)</f>
        <v>MOPAK</v>
      </c>
      <c r="N9" s="220">
        <v>0</v>
      </c>
      <c r="O9" s="221" t="s">
        <v>357</v>
      </c>
      <c r="P9" s="220" t="s">
        <v>215</v>
      </c>
      <c r="Q9" s="218" t="s">
        <v>154</v>
      </c>
      <c r="R9" s="215" t="str">
        <f t="shared" ref="R9:R21" si="1">CONCATENATE(B9,D9,E9,"-",H9,I9,"-",K9,"-",M9,N9,O9)</f>
        <v>GA01SUMO-SBD11-01-MOPAK0000</v>
      </c>
    </row>
    <row r="10" spans="1:18" ht="13.5" customHeight="1" x14ac:dyDescent="0.3">
      <c r="A10" s="219"/>
      <c r="B10" s="211" t="s">
        <v>222</v>
      </c>
      <c r="C10" s="212"/>
      <c r="D10" s="211" t="s">
        <v>75</v>
      </c>
      <c r="E10" s="211" t="s">
        <v>131</v>
      </c>
      <c r="F10" s="212"/>
      <c r="G10" s="212"/>
      <c r="H10" s="213" t="s">
        <v>45</v>
      </c>
      <c r="I10" s="218" t="s">
        <v>353</v>
      </c>
      <c r="J10" s="220" t="str">
        <f t="shared" si="0"/>
        <v>GA01SUMO-SBD11</v>
      </c>
      <c r="K10" s="218" t="s">
        <v>79</v>
      </c>
      <c r="L10" s="211" t="s">
        <v>812</v>
      </c>
      <c r="M10" s="220" t="s">
        <v>813</v>
      </c>
      <c r="N10" s="220">
        <v>0</v>
      </c>
      <c r="O10" s="221" t="s">
        <v>357</v>
      </c>
      <c r="P10" s="220" t="s">
        <v>375</v>
      </c>
      <c r="Q10" s="218" t="s">
        <v>154</v>
      </c>
      <c r="R10" s="215" t="str">
        <f t="shared" si="1"/>
        <v>GA01SUMO-SBD11-03-HYDGN0000</v>
      </c>
    </row>
    <row r="11" spans="1:18" ht="13.5" customHeight="1" x14ac:dyDescent="0.3">
      <c r="A11" s="219"/>
      <c r="B11" s="211" t="s">
        <v>222</v>
      </c>
      <c r="C11" s="212"/>
      <c r="D11" s="211" t="s">
        <v>75</v>
      </c>
      <c r="E11" s="211" t="s">
        <v>131</v>
      </c>
      <c r="F11" s="212"/>
      <c r="G11" s="212"/>
      <c r="H11" s="213" t="s">
        <v>45</v>
      </c>
      <c r="I11" s="218" t="s">
        <v>353</v>
      </c>
      <c r="J11" s="220" t="str">
        <f t="shared" si="0"/>
        <v>GA01SUMO-SBD11</v>
      </c>
      <c r="K11" s="218" t="s">
        <v>77</v>
      </c>
      <c r="L11" s="212" t="s">
        <v>101</v>
      </c>
      <c r="M11" s="220" t="str">
        <f>VLOOKUP(L11,Sensors!A$4:B$54,2,FALSE)</f>
        <v>DOSTA</v>
      </c>
      <c r="N11" s="220" t="s">
        <v>308</v>
      </c>
      <c r="O11" s="221" t="s">
        <v>357</v>
      </c>
      <c r="P11" s="218" t="s">
        <v>260</v>
      </c>
      <c r="Q11" s="218" t="s">
        <v>65</v>
      </c>
      <c r="R11" s="215" t="str">
        <f t="shared" si="1"/>
        <v>GA01SUMO-SBD11-04-DOSTAD000</v>
      </c>
    </row>
    <row r="12" spans="1:18" ht="13.5" customHeight="1" x14ac:dyDescent="0.3">
      <c r="A12" s="219"/>
      <c r="B12" s="211" t="s">
        <v>222</v>
      </c>
      <c r="C12" s="212"/>
      <c r="D12" s="211" t="s">
        <v>75</v>
      </c>
      <c r="E12" s="211" t="s">
        <v>131</v>
      </c>
      <c r="F12" s="212"/>
      <c r="G12" s="212"/>
      <c r="H12" s="213" t="s">
        <v>45</v>
      </c>
      <c r="I12" s="218" t="s">
        <v>353</v>
      </c>
      <c r="J12" s="220" t="str">
        <f t="shared" si="0"/>
        <v>GA01SUMO-SBD11</v>
      </c>
      <c r="K12" s="218" t="s">
        <v>78</v>
      </c>
      <c r="L12" s="212" t="s">
        <v>135</v>
      </c>
      <c r="M12" s="220" t="str">
        <f>VLOOKUP(L12,Sensors!A$4:B$54,2,FALSE)</f>
        <v>SPKIR</v>
      </c>
      <c r="N12" s="220" t="s">
        <v>309</v>
      </c>
      <c r="O12" s="221" t="s">
        <v>357</v>
      </c>
      <c r="P12" s="220" t="s">
        <v>915</v>
      </c>
      <c r="Q12" s="220" t="s">
        <v>916</v>
      </c>
      <c r="R12" s="215" t="str">
        <f t="shared" si="1"/>
        <v>GA01SUMO-SBD11-05-SPKIRB000</v>
      </c>
    </row>
    <row r="13" spans="1:18" ht="13.5" customHeight="1" x14ac:dyDescent="0.3">
      <c r="A13" s="219"/>
      <c r="B13" s="211" t="s">
        <v>222</v>
      </c>
      <c r="C13" s="212"/>
      <c r="D13" s="211" t="s">
        <v>75</v>
      </c>
      <c r="E13" s="211" t="s">
        <v>131</v>
      </c>
      <c r="F13" s="212"/>
      <c r="G13" s="212"/>
      <c r="H13" s="213" t="s">
        <v>45</v>
      </c>
      <c r="I13" s="218" t="s">
        <v>353</v>
      </c>
      <c r="J13" s="220" t="str">
        <f>CONCATENATE(B13,D13,E13,"-",H13,I13)</f>
        <v>GA01SUMO-SBD11</v>
      </c>
      <c r="K13" s="218" t="s">
        <v>91</v>
      </c>
      <c r="L13" s="212" t="s">
        <v>90</v>
      </c>
      <c r="M13" s="220" t="str">
        <f>VLOOKUP(L13,Sensors!A$4:B$54,2,FALSE)</f>
        <v>METBK</v>
      </c>
      <c r="N13" s="220" t="s">
        <v>195</v>
      </c>
      <c r="O13" s="221" t="s">
        <v>357</v>
      </c>
      <c r="P13" s="220" t="s">
        <v>915</v>
      </c>
      <c r="Q13" s="220" t="s">
        <v>916</v>
      </c>
      <c r="R13" s="215" t="str">
        <f t="shared" si="1"/>
        <v>GA01SUMO-SBD11-06-METBKA000</v>
      </c>
    </row>
    <row r="14" spans="1:18" ht="13.5" customHeight="1" x14ac:dyDescent="0.3">
      <c r="A14" s="219"/>
      <c r="B14" s="211" t="s">
        <v>222</v>
      </c>
      <c r="C14" s="212"/>
      <c r="D14" s="211" t="s">
        <v>75</v>
      </c>
      <c r="E14" s="211" t="s">
        <v>131</v>
      </c>
      <c r="F14" s="212"/>
      <c r="G14" s="212"/>
      <c r="H14" s="213" t="s">
        <v>45</v>
      </c>
      <c r="I14" s="218" t="s">
        <v>353</v>
      </c>
      <c r="J14" s="220" t="str">
        <f t="shared" si="0"/>
        <v>GA01SUMO-SBD11</v>
      </c>
      <c r="K14" s="218" t="s">
        <v>93</v>
      </c>
      <c r="L14" s="212" t="s">
        <v>134</v>
      </c>
      <c r="M14" s="220" t="str">
        <f>VLOOKUP(L14,Sensors!A$4:B$54,2,FALSE)</f>
        <v>NUTNR</v>
      </c>
      <c r="N14" s="220" t="s">
        <v>309</v>
      </c>
      <c r="O14" s="221" t="s">
        <v>357</v>
      </c>
      <c r="P14" s="218" t="s">
        <v>260</v>
      </c>
      <c r="Q14" s="218" t="s">
        <v>65</v>
      </c>
      <c r="R14" s="215" t="str">
        <f t="shared" si="1"/>
        <v>GA01SUMO-SBD11-08-NUTNRB000</v>
      </c>
    </row>
    <row r="15" spans="1:18" ht="13.5" customHeight="1" x14ac:dyDescent="0.3">
      <c r="A15" s="219"/>
      <c r="B15" s="211" t="s">
        <v>222</v>
      </c>
      <c r="C15" s="212"/>
      <c r="D15" s="211" t="s">
        <v>75</v>
      </c>
      <c r="E15" s="211" t="s">
        <v>131</v>
      </c>
      <c r="F15" s="212"/>
      <c r="G15" s="212"/>
      <c r="H15" s="213" t="s">
        <v>45</v>
      </c>
      <c r="I15" s="218" t="s">
        <v>354</v>
      </c>
      <c r="J15" s="220" t="str">
        <f t="shared" ref="J15:J20" si="2">CONCATENATE(B15,D15,E15,"-",H15,I15)</f>
        <v>GA01SUMO-SBD12</v>
      </c>
      <c r="K15" s="218" t="s">
        <v>75</v>
      </c>
      <c r="L15" s="212" t="s">
        <v>163</v>
      </c>
      <c r="M15" s="220" t="str">
        <f>VLOOKUP(L15,Sensors!A$4:B$54,2,FALSE)</f>
        <v>OPTAA</v>
      </c>
      <c r="N15" s="220" t="s">
        <v>308</v>
      </c>
      <c r="O15" s="221" t="s">
        <v>357</v>
      </c>
      <c r="P15" s="218" t="s">
        <v>260</v>
      </c>
      <c r="Q15" s="218" t="s">
        <v>65</v>
      </c>
      <c r="R15" s="215" t="str">
        <f t="shared" si="1"/>
        <v>GA01SUMO-SBD12-01-OPTAAD000</v>
      </c>
    </row>
    <row r="16" spans="1:18" ht="13.5" customHeight="1" x14ac:dyDescent="0.3">
      <c r="A16" s="219"/>
      <c r="B16" s="211" t="s">
        <v>222</v>
      </c>
      <c r="C16" s="212"/>
      <c r="D16" s="211" t="s">
        <v>75</v>
      </c>
      <c r="E16" s="211" t="s">
        <v>131</v>
      </c>
      <c r="F16" s="212"/>
      <c r="G16" s="212"/>
      <c r="H16" s="213" t="s">
        <v>45</v>
      </c>
      <c r="I16" s="218" t="s">
        <v>354</v>
      </c>
      <c r="J16" s="220" t="str">
        <f t="shared" si="2"/>
        <v>GA01SUMO-SBD12</v>
      </c>
      <c r="K16" s="218" t="s">
        <v>76</v>
      </c>
      <c r="L16" s="212" t="s">
        <v>164</v>
      </c>
      <c r="M16" s="220" t="str">
        <f>VLOOKUP(L16,Sensors!A$4:B$54,2,FALSE)</f>
        <v>FLORT</v>
      </c>
      <c r="N16" s="220" t="s">
        <v>308</v>
      </c>
      <c r="O16" s="221" t="s">
        <v>357</v>
      </c>
      <c r="P16" s="218" t="s">
        <v>260</v>
      </c>
      <c r="Q16" s="218" t="s">
        <v>65</v>
      </c>
      <c r="R16" s="215" t="str">
        <f t="shared" si="1"/>
        <v>GA01SUMO-SBD12-02-FLORTD000</v>
      </c>
    </row>
    <row r="17" spans="1:18" ht="13.5" customHeight="1" x14ac:dyDescent="0.3">
      <c r="A17" s="219"/>
      <c r="B17" s="211" t="s">
        <v>222</v>
      </c>
      <c r="C17" s="212"/>
      <c r="D17" s="211" t="s">
        <v>75</v>
      </c>
      <c r="E17" s="211" t="s">
        <v>131</v>
      </c>
      <c r="F17" s="212"/>
      <c r="G17" s="212"/>
      <c r="H17" s="213" t="s">
        <v>45</v>
      </c>
      <c r="I17" s="218" t="s">
        <v>354</v>
      </c>
      <c r="J17" s="220" t="str">
        <f t="shared" si="2"/>
        <v>GA01SUMO-SBD12</v>
      </c>
      <c r="K17" s="218" t="s">
        <v>79</v>
      </c>
      <c r="L17" s="211" t="s">
        <v>812</v>
      </c>
      <c r="M17" s="220" t="s">
        <v>813</v>
      </c>
      <c r="N17" s="220">
        <v>0</v>
      </c>
      <c r="O17" s="221" t="s">
        <v>357</v>
      </c>
      <c r="P17" s="220" t="s">
        <v>375</v>
      </c>
      <c r="Q17" s="218" t="s">
        <v>154</v>
      </c>
      <c r="R17" s="215" t="str">
        <f t="shared" si="1"/>
        <v>GA01SUMO-SBD12-03-HYDGN0000</v>
      </c>
    </row>
    <row r="18" spans="1:18" ht="13.5" customHeight="1" x14ac:dyDescent="0.3">
      <c r="A18" s="219"/>
      <c r="B18" s="211" t="s">
        <v>222</v>
      </c>
      <c r="C18" s="212"/>
      <c r="D18" s="211" t="s">
        <v>75</v>
      </c>
      <c r="E18" s="211" t="s">
        <v>131</v>
      </c>
      <c r="F18" s="212"/>
      <c r="G18" s="212"/>
      <c r="H18" s="213" t="s">
        <v>45</v>
      </c>
      <c r="I18" s="218" t="s">
        <v>354</v>
      </c>
      <c r="J18" s="220" t="str">
        <f t="shared" si="2"/>
        <v>GA01SUMO-SBD12</v>
      </c>
      <c r="K18" s="218" t="s">
        <v>77</v>
      </c>
      <c r="L18" s="212" t="s">
        <v>88</v>
      </c>
      <c r="M18" s="220" t="str">
        <f>VLOOKUP(L18,Sensors!A$4:B$54,2,FALSE)</f>
        <v>PCO2A</v>
      </c>
      <c r="N18" s="220" t="s">
        <v>195</v>
      </c>
      <c r="O18" s="221" t="s">
        <v>357</v>
      </c>
      <c r="P18" s="220" t="s">
        <v>276</v>
      </c>
      <c r="Q18" s="218" t="s">
        <v>154</v>
      </c>
      <c r="R18" s="215" t="str">
        <f t="shared" si="1"/>
        <v>GA01SUMO-SBD12-04-PCO2AA000</v>
      </c>
    </row>
    <row r="19" spans="1:18" ht="13.5" customHeight="1" x14ac:dyDescent="0.3">
      <c r="A19" s="219"/>
      <c r="B19" s="211" t="s">
        <v>222</v>
      </c>
      <c r="C19" s="212"/>
      <c r="D19" s="211" t="s">
        <v>75</v>
      </c>
      <c r="E19" s="211" t="s">
        <v>131</v>
      </c>
      <c r="F19" s="212"/>
      <c r="G19" s="212"/>
      <c r="H19" s="213" t="s">
        <v>45</v>
      </c>
      <c r="I19" s="218" t="s">
        <v>354</v>
      </c>
      <c r="J19" s="220" t="str">
        <f t="shared" si="2"/>
        <v>GA01SUMO-SBD12</v>
      </c>
      <c r="K19" s="218" t="s">
        <v>78</v>
      </c>
      <c r="L19" s="212" t="s">
        <v>89</v>
      </c>
      <c r="M19" s="220" t="str">
        <f>VLOOKUP(L19,Sensors!A$4:B$54,2,FALSE)</f>
        <v>WAVSS</v>
      </c>
      <c r="N19" s="220" t="s">
        <v>195</v>
      </c>
      <c r="O19" s="221" t="s">
        <v>357</v>
      </c>
      <c r="P19" s="220" t="s">
        <v>215</v>
      </c>
      <c r="Q19" s="218" t="s">
        <v>154</v>
      </c>
      <c r="R19" s="215" t="str">
        <f t="shared" si="1"/>
        <v>GA01SUMO-SBD12-05-WAVSSA000</v>
      </c>
    </row>
    <row r="20" spans="1:18" ht="13.5" customHeight="1" x14ac:dyDescent="0.3">
      <c r="A20" s="219"/>
      <c r="B20" s="211" t="s">
        <v>222</v>
      </c>
      <c r="C20" s="212"/>
      <c r="D20" s="211" t="s">
        <v>75</v>
      </c>
      <c r="E20" s="211" t="s">
        <v>131</v>
      </c>
      <c r="F20" s="212"/>
      <c r="G20" s="212"/>
      <c r="H20" s="213" t="s">
        <v>45</v>
      </c>
      <c r="I20" s="218" t="s">
        <v>354</v>
      </c>
      <c r="J20" s="220" t="str">
        <f t="shared" si="2"/>
        <v>GA01SUMO-SBD12</v>
      </c>
      <c r="K20" s="218" t="s">
        <v>91</v>
      </c>
      <c r="L20" s="212" t="s">
        <v>90</v>
      </c>
      <c r="M20" s="220" t="str">
        <f>VLOOKUP(L20,Sensors!A$4:B$54,2,FALSE)</f>
        <v>METBK</v>
      </c>
      <c r="N20" s="220" t="s">
        <v>195</v>
      </c>
      <c r="O20" s="221" t="s">
        <v>357</v>
      </c>
      <c r="P20" s="220" t="s">
        <v>915</v>
      </c>
      <c r="Q20" s="220" t="s">
        <v>916</v>
      </c>
      <c r="R20" s="215" t="str">
        <f t="shared" si="1"/>
        <v>GA01SUMO-SBD12-06-METBKA000</v>
      </c>
    </row>
    <row r="21" spans="1:18" ht="13.5" customHeight="1" x14ac:dyDescent="0.3">
      <c r="A21" s="219"/>
      <c r="B21" s="211" t="s">
        <v>222</v>
      </c>
      <c r="C21" s="212"/>
      <c r="D21" s="211" t="s">
        <v>75</v>
      </c>
      <c r="E21" s="211" t="s">
        <v>131</v>
      </c>
      <c r="F21" s="212"/>
      <c r="G21" s="212" t="s">
        <v>317</v>
      </c>
      <c r="H21" s="213" t="s">
        <v>314</v>
      </c>
      <c r="I21" s="218" t="s">
        <v>406</v>
      </c>
      <c r="J21" s="220" t="str">
        <f>CONCATENATE(B21,D21,E21,"-",H21,I21)</f>
        <v>GA01SUMO-RID16</v>
      </c>
      <c r="K21" s="270" t="s">
        <v>373</v>
      </c>
      <c r="L21" s="212" t="s">
        <v>875</v>
      </c>
      <c r="M21" s="220" t="s">
        <v>862</v>
      </c>
      <c r="N21" s="220" t="s">
        <v>306</v>
      </c>
      <c r="O21" s="221" t="s">
        <v>357</v>
      </c>
      <c r="P21" s="218" t="s">
        <v>23</v>
      </c>
      <c r="Q21" s="218" t="s">
        <v>129</v>
      </c>
      <c r="R21" s="215" t="str">
        <f t="shared" si="1"/>
        <v>GA01SUMO-RID16-00-DCLENG000</v>
      </c>
    </row>
    <row r="22" spans="1:18" ht="13.5" customHeight="1" x14ac:dyDescent="0.3">
      <c r="A22" s="219"/>
      <c r="B22" s="211" t="s">
        <v>222</v>
      </c>
      <c r="C22" s="212"/>
      <c r="D22" s="211" t="s">
        <v>75</v>
      </c>
      <c r="E22" s="211" t="s">
        <v>131</v>
      </c>
      <c r="F22" s="212"/>
      <c r="G22" s="212"/>
      <c r="H22" s="213" t="s">
        <v>314</v>
      </c>
      <c r="I22" s="218" t="s">
        <v>406</v>
      </c>
      <c r="J22" s="220" t="str">
        <f t="shared" si="0"/>
        <v>GA01SUMO-RID16</v>
      </c>
      <c r="K22" s="270" t="s">
        <v>79</v>
      </c>
      <c r="L22" s="212" t="s">
        <v>40</v>
      </c>
      <c r="M22" s="220" t="str">
        <f>VLOOKUP(L22,Sensors!A$4:B$54,2,FALSE)</f>
        <v>CTDBP</v>
      </c>
      <c r="N22" s="220" t="s">
        <v>303</v>
      </c>
      <c r="O22" s="221" t="s">
        <v>357</v>
      </c>
      <c r="P22" s="218" t="s">
        <v>23</v>
      </c>
      <c r="Q22" s="218" t="s">
        <v>129</v>
      </c>
      <c r="R22" s="215" t="str">
        <f t="shared" ref="R22:R54" si="3">CONCATENATE(B22,D22,E22,"-",H22,I22,"-",K22,"-",M22,N22,O22)</f>
        <v>GA01SUMO-RID16-03-CTDBPF000</v>
      </c>
    </row>
    <row r="23" spans="1:18" ht="13.5" customHeight="1" x14ac:dyDescent="0.3">
      <c r="A23" s="219"/>
      <c r="B23" s="211" t="s">
        <v>222</v>
      </c>
      <c r="C23" s="212"/>
      <c r="D23" s="211" t="s">
        <v>75</v>
      </c>
      <c r="E23" s="211" t="s">
        <v>131</v>
      </c>
      <c r="F23" s="212"/>
      <c r="G23" s="211"/>
      <c r="H23" s="213" t="s">
        <v>314</v>
      </c>
      <c r="I23" s="218" t="s">
        <v>406</v>
      </c>
      <c r="J23" s="220" t="str">
        <f t="shared" si="0"/>
        <v>GA01SUMO-RID16</v>
      </c>
      <c r="K23" s="218" t="s">
        <v>76</v>
      </c>
      <c r="L23" s="212" t="s">
        <v>164</v>
      </c>
      <c r="M23" s="220" t="str">
        <f>VLOOKUP(L23,Sensors!A$4:B$54,2,FALSE)</f>
        <v>FLORT</v>
      </c>
      <c r="N23" s="220" t="s">
        <v>308</v>
      </c>
      <c r="O23" s="221" t="s">
        <v>357</v>
      </c>
      <c r="P23" s="218" t="s">
        <v>23</v>
      </c>
      <c r="Q23" s="218" t="s">
        <v>129</v>
      </c>
      <c r="R23" s="215" t="str">
        <f t="shared" si="3"/>
        <v>GA01SUMO-RID16-02-FLORTD000</v>
      </c>
    </row>
    <row r="24" spans="1:18" ht="13.5" customHeight="1" x14ac:dyDescent="0.3">
      <c r="A24" s="219"/>
      <c r="B24" s="211" t="s">
        <v>222</v>
      </c>
      <c r="C24" s="212"/>
      <c r="D24" s="211" t="s">
        <v>75</v>
      </c>
      <c r="E24" s="211" t="s">
        <v>131</v>
      </c>
      <c r="F24" s="212"/>
      <c r="G24" s="211"/>
      <c r="H24" s="213" t="s">
        <v>314</v>
      </c>
      <c r="I24" s="218" t="s">
        <v>406</v>
      </c>
      <c r="J24" s="220" t="str">
        <f t="shared" si="0"/>
        <v>GA01SUMO-RID16</v>
      </c>
      <c r="K24" s="218" t="s">
        <v>77</v>
      </c>
      <c r="L24" s="212" t="s">
        <v>39</v>
      </c>
      <c r="M24" s="220" t="str">
        <f>VLOOKUP(L24,Sensors!A$4:B$54,2,FALSE)</f>
        <v>VELPT</v>
      </c>
      <c r="N24" s="220" t="s">
        <v>195</v>
      </c>
      <c r="O24" s="221" t="s">
        <v>357</v>
      </c>
      <c r="P24" s="218" t="s">
        <v>23</v>
      </c>
      <c r="Q24" s="218" t="s">
        <v>129</v>
      </c>
      <c r="R24" s="215" t="str">
        <f t="shared" si="3"/>
        <v>GA01SUMO-RID16-04-VELPTA000</v>
      </c>
    </row>
    <row r="25" spans="1:18" ht="13.5" customHeight="1" x14ac:dyDescent="0.3">
      <c r="A25" s="219"/>
      <c r="B25" s="211" t="s">
        <v>222</v>
      </c>
      <c r="C25" s="212"/>
      <c r="D25" s="211" t="s">
        <v>75</v>
      </c>
      <c r="E25" s="211" t="s">
        <v>131</v>
      </c>
      <c r="F25" s="212"/>
      <c r="G25" s="212"/>
      <c r="H25" s="213" t="s">
        <v>314</v>
      </c>
      <c r="I25" s="218" t="s">
        <v>406</v>
      </c>
      <c r="J25" s="220" t="str">
        <f t="shared" si="0"/>
        <v>GA01SUMO-RID16</v>
      </c>
      <c r="K25" s="218" t="s">
        <v>75</v>
      </c>
      <c r="L25" s="212" t="s">
        <v>163</v>
      </c>
      <c r="M25" s="220" t="str">
        <f>VLOOKUP(L25,Sensors!A$4:B$54,2,FALSE)</f>
        <v>OPTAA</v>
      </c>
      <c r="N25" s="220" t="s">
        <v>308</v>
      </c>
      <c r="O25" s="221" t="s">
        <v>357</v>
      </c>
      <c r="P25" s="218" t="s">
        <v>23</v>
      </c>
      <c r="Q25" s="218" t="s">
        <v>129</v>
      </c>
      <c r="R25" s="215" t="str">
        <f t="shared" ref="R25:R30" si="4">CONCATENATE(B25,D25,E25,"-",H25,I25,"-",K25,"-",M25,N25,O25)</f>
        <v>GA01SUMO-RID16-01-OPTAAD000</v>
      </c>
    </row>
    <row r="26" spans="1:18" ht="13.5" customHeight="1" x14ac:dyDescent="0.3">
      <c r="A26" s="219"/>
      <c r="B26" s="211" t="s">
        <v>222</v>
      </c>
      <c r="C26" s="212"/>
      <c r="D26" s="211" t="s">
        <v>75</v>
      </c>
      <c r="E26" s="211" t="s">
        <v>131</v>
      </c>
      <c r="F26" s="212"/>
      <c r="G26" s="212"/>
      <c r="H26" s="213" t="s">
        <v>314</v>
      </c>
      <c r="I26" s="218" t="s">
        <v>406</v>
      </c>
      <c r="J26" s="220" t="str">
        <f t="shared" si="0"/>
        <v>GA01SUMO-RID16</v>
      </c>
      <c r="K26" s="270" t="s">
        <v>91</v>
      </c>
      <c r="L26" s="212" t="s">
        <v>101</v>
      </c>
      <c r="M26" s="220" t="str">
        <f>VLOOKUP(L26,Sensors!A$4:B$54,2,FALSE)</f>
        <v>DOSTA</v>
      </c>
      <c r="N26" s="220" t="s">
        <v>308</v>
      </c>
      <c r="O26" s="221" t="s">
        <v>357</v>
      </c>
      <c r="P26" s="218" t="s">
        <v>23</v>
      </c>
      <c r="Q26" s="218" t="s">
        <v>129</v>
      </c>
      <c r="R26" s="215" t="str">
        <f t="shared" si="4"/>
        <v>GA01SUMO-RID16-06-DOSTAD000</v>
      </c>
    </row>
    <row r="27" spans="1:18" ht="13.5" customHeight="1" x14ac:dyDescent="0.3">
      <c r="A27" s="219"/>
      <c r="B27" s="211" t="s">
        <v>222</v>
      </c>
      <c r="C27" s="212"/>
      <c r="D27" s="211" t="s">
        <v>75</v>
      </c>
      <c r="E27" s="211" t="s">
        <v>131</v>
      </c>
      <c r="F27" s="212"/>
      <c r="G27" s="212"/>
      <c r="H27" s="213" t="s">
        <v>314</v>
      </c>
      <c r="I27" s="218" t="s">
        <v>406</v>
      </c>
      <c r="J27" s="220" t="str">
        <f t="shared" si="0"/>
        <v>GA01SUMO-RID16</v>
      </c>
      <c r="K27" s="218" t="s">
        <v>78</v>
      </c>
      <c r="L27" s="212" t="s">
        <v>208</v>
      </c>
      <c r="M27" s="220" t="str">
        <f>VLOOKUP(L27,Sensors!A$4:B$54,2,FALSE)</f>
        <v>PCO2W</v>
      </c>
      <c r="N27" s="220" t="s">
        <v>309</v>
      </c>
      <c r="O27" s="221" t="s">
        <v>357</v>
      </c>
      <c r="P27" s="218" t="s">
        <v>23</v>
      </c>
      <c r="Q27" s="218" t="s">
        <v>129</v>
      </c>
      <c r="R27" s="215" t="str">
        <f t="shared" si="4"/>
        <v>GA01SUMO-RID16-05-PCO2WB000</v>
      </c>
    </row>
    <row r="28" spans="1:18" ht="13.5" customHeight="1" x14ac:dyDescent="0.3">
      <c r="A28" s="219"/>
      <c r="B28" s="211" t="s">
        <v>222</v>
      </c>
      <c r="C28" s="212"/>
      <c r="D28" s="211" t="s">
        <v>75</v>
      </c>
      <c r="E28" s="211" t="s">
        <v>131</v>
      </c>
      <c r="F28" s="212"/>
      <c r="G28" s="212"/>
      <c r="H28" s="213" t="s">
        <v>314</v>
      </c>
      <c r="I28" s="218" t="s">
        <v>406</v>
      </c>
      <c r="J28" s="220" t="str">
        <f t="shared" si="0"/>
        <v>GA01SUMO-RID16</v>
      </c>
      <c r="K28" s="218" t="s">
        <v>92</v>
      </c>
      <c r="L28" s="212" t="s">
        <v>134</v>
      </c>
      <c r="M28" s="220" t="str">
        <f>VLOOKUP(L28,Sensors!A$4:B$54,2,FALSE)</f>
        <v>NUTNR</v>
      </c>
      <c r="N28" s="220" t="s">
        <v>309</v>
      </c>
      <c r="O28" s="221" t="s">
        <v>357</v>
      </c>
      <c r="P28" s="218" t="s">
        <v>23</v>
      </c>
      <c r="Q28" s="218" t="s">
        <v>129</v>
      </c>
      <c r="R28" s="215" t="str">
        <f t="shared" si="4"/>
        <v>GA01SUMO-RID16-07-NUTNRB000</v>
      </c>
    </row>
    <row r="29" spans="1:18" ht="13.5" customHeight="1" x14ac:dyDescent="0.3">
      <c r="A29" s="219"/>
      <c r="B29" s="211" t="s">
        <v>222</v>
      </c>
      <c r="C29" s="212"/>
      <c r="D29" s="211" t="s">
        <v>75</v>
      </c>
      <c r="E29" s="211" t="s">
        <v>131</v>
      </c>
      <c r="F29" s="212"/>
      <c r="G29" s="212"/>
      <c r="H29" s="213" t="s">
        <v>314</v>
      </c>
      <c r="I29" s="218" t="s">
        <v>406</v>
      </c>
      <c r="J29" s="220" t="str">
        <f t="shared" si="0"/>
        <v>GA01SUMO-RID16</v>
      </c>
      <c r="K29" s="218" t="s">
        <v>93</v>
      </c>
      <c r="L29" s="212" t="s">
        <v>135</v>
      </c>
      <c r="M29" s="220" t="str">
        <f>VLOOKUP(L29,Sensors!A$4:B$54,2,FALSE)</f>
        <v>SPKIR</v>
      </c>
      <c r="N29" s="220" t="s">
        <v>309</v>
      </c>
      <c r="O29" s="221" t="s">
        <v>357</v>
      </c>
      <c r="P29" s="218" t="s">
        <v>23</v>
      </c>
      <c r="Q29" s="218" t="s">
        <v>129</v>
      </c>
      <c r="R29" s="215" t="str">
        <f t="shared" si="4"/>
        <v>GA01SUMO-RID16-08-SPKIRB000</v>
      </c>
    </row>
    <row r="30" spans="1:18" ht="13.5" customHeight="1" x14ac:dyDescent="0.3">
      <c r="A30" s="219"/>
      <c r="B30" s="211" t="s">
        <v>222</v>
      </c>
      <c r="C30" s="212"/>
      <c r="D30" s="211" t="s">
        <v>75</v>
      </c>
      <c r="E30" s="211" t="s">
        <v>131</v>
      </c>
      <c r="F30" s="212"/>
      <c r="G30" s="212"/>
      <c r="H30" s="213" t="s">
        <v>314</v>
      </c>
      <c r="I30" s="218" t="s">
        <v>356</v>
      </c>
      <c r="J30" s="220" t="str">
        <f>CONCATENATE(B30,D30,E30,"-",H30,I30)</f>
        <v>GA01SUMO-RII11</v>
      </c>
      <c r="K30" s="218" t="s">
        <v>76</v>
      </c>
      <c r="L30" s="212" t="s">
        <v>86</v>
      </c>
      <c r="M30" s="220" t="str">
        <f>VLOOKUP(L30,Sensors!A$4:B$54,2,FALSE)</f>
        <v>CTDMO</v>
      </c>
      <c r="N30" s="220" t="s">
        <v>329</v>
      </c>
      <c r="O30" s="221" t="s">
        <v>358</v>
      </c>
      <c r="P30" s="218" t="s">
        <v>315</v>
      </c>
      <c r="Q30" s="218" t="s">
        <v>142</v>
      </c>
      <c r="R30" s="215" t="str">
        <f t="shared" si="4"/>
        <v>GA01SUMO-RII11-02-CTDMOQ011</v>
      </c>
    </row>
    <row r="31" spans="1:18" ht="13.5" customHeight="1" x14ac:dyDescent="0.3">
      <c r="A31" s="219"/>
      <c r="B31" s="211" t="s">
        <v>222</v>
      </c>
      <c r="C31" s="212"/>
      <c r="D31" s="211" t="s">
        <v>75</v>
      </c>
      <c r="E31" s="211" t="s">
        <v>131</v>
      </c>
      <c r="F31" s="212"/>
      <c r="G31" s="247"/>
      <c r="H31" s="213" t="s">
        <v>314</v>
      </c>
      <c r="I31" s="218" t="s">
        <v>356</v>
      </c>
      <c r="J31" s="220" t="str">
        <f>CONCATENATE(B31,D31,E31,"-",H31,I31)</f>
        <v>GA01SUMO-RII11</v>
      </c>
      <c r="K31" s="218" t="s">
        <v>76</v>
      </c>
      <c r="L31" s="212" t="s">
        <v>16</v>
      </c>
      <c r="M31" s="220" t="str">
        <f>VLOOKUP(L31,Sensors!A$4:B$54,2,FALSE)</f>
        <v>PHSEN</v>
      </c>
      <c r="N31" s="220" t="s">
        <v>304</v>
      </c>
      <c r="O31" s="221" t="s">
        <v>428</v>
      </c>
      <c r="P31" s="218" t="s">
        <v>315</v>
      </c>
      <c r="Q31" s="218" t="s">
        <v>142</v>
      </c>
      <c r="R31" s="215" t="str">
        <f t="shared" si="3"/>
        <v>GA01SUMO-RII11-02-PHSENE041</v>
      </c>
    </row>
    <row r="32" spans="1:18" ht="13.5" customHeight="1" x14ac:dyDescent="0.3">
      <c r="A32" s="219"/>
      <c r="B32" s="211" t="s">
        <v>222</v>
      </c>
      <c r="C32" s="212"/>
      <c r="D32" s="211" t="s">
        <v>75</v>
      </c>
      <c r="E32" s="211" t="s">
        <v>131</v>
      </c>
      <c r="F32" s="212"/>
      <c r="G32" s="212"/>
      <c r="H32" s="213" t="s">
        <v>314</v>
      </c>
      <c r="I32" s="218" t="s">
        <v>356</v>
      </c>
      <c r="J32" s="220" t="str">
        <f t="shared" si="0"/>
        <v>GA01SUMO-RII11</v>
      </c>
      <c r="K32" s="218" t="s">
        <v>76</v>
      </c>
      <c r="L32" s="212" t="s">
        <v>40</v>
      </c>
      <c r="M32" s="220" t="str">
        <f>VLOOKUP(L32,Sensors!A$4:B$54,2,FALSE)</f>
        <v>CTDBP</v>
      </c>
      <c r="N32" s="220" t="s">
        <v>407</v>
      </c>
      <c r="O32" s="221" t="s">
        <v>426</v>
      </c>
      <c r="P32" s="218" t="s">
        <v>315</v>
      </c>
      <c r="Q32" s="218" t="s">
        <v>143</v>
      </c>
      <c r="R32" s="215" t="str">
        <f t="shared" si="3"/>
        <v>GA01SUMO-RII11-02-CTDBPP031</v>
      </c>
    </row>
    <row r="33" spans="1:18" ht="13.5" customHeight="1" x14ac:dyDescent="0.3">
      <c r="A33" s="219"/>
      <c r="B33" s="211" t="s">
        <v>222</v>
      </c>
      <c r="C33" s="212"/>
      <c r="D33" s="211" t="s">
        <v>75</v>
      </c>
      <c r="E33" s="211" t="s">
        <v>131</v>
      </c>
      <c r="F33" s="212"/>
      <c r="G33" s="212"/>
      <c r="H33" s="213" t="s">
        <v>314</v>
      </c>
      <c r="I33" s="218" t="s">
        <v>356</v>
      </c>
      <c r="J33" s="220" t="str">
        <f t="shared" si="0"/>
        <v>GA01SUMO-RII11</v>
      </c>
      <c r="K33" s="218" t="s">
        <v>76</v>
      </c>
      <c r="L33" s="212" t="s">
        <v>101</v>
      </c>
      <c r="M33" s="220" t="str">
        <f>VLOOKUP(L33,Sensors!A$4:B$54,2,FALSE)</f>
        <v>DOSTA</v>
      </c>
      <c r="N33" s="220" t="s">
        <v>308</v>
      </c>
      <c r="O33" s="221" t="s">
        <v>426</v>
      </c>
      <c r="P33" s="218" t="s">
        <v>315</v>
      </c>
      <c r="Q33" s="218" t="s">
        <v>143</v>
      </c>
      <c r="R33" s="215" t="str">
        <f t="shared" si="3"/>
        <v>GA01SUMO-RII11-02-DOSTAD031</v>
      </c>
    </row>
    <row r="34" spans="1:18" ht="13.5" customHeight="1" x14ac:dyDescent="0.3">
      <c r="A34" s="219"/>
      <c r="B34" s="211" t="s">
        <v>222</v>
      </c>
      <c r="C34" s="212"/>
      <c r="D34" s="211" t="s">
        <v>75</v>
      </c>
      <c r="E34" s="211" t="s">
        <v>131</v>
      </c>
      <c r="F34" s="212"/>
      <c r="G34" s="212"/>
      <c r="H34" s="213" t="s">
        <v>314</v>
      </c>
      <c r="I34" s="218" t="s">
        <v>356</v>
      </c>
      <c r="J34" s="220" t="str">
        <f t="shared" si="0"/>
        <v>GA01SUMO-RII11</v>
      </c>
      <c r="K34" s="218" t="s">
        <v>76</v>
      </c>
      <c r="L34" s="212" t="s">
        <v>100</v>
      </c>
      <c r="M34" s="220" t="str">
        <f>VLOOKUP(L34,Sensors!A$4:B$54,2,FALSE)</f>
        <v>FLORD</v>
      </c>
      <c r="N34" s="220" t="s">
        <v>306</v>
      </c>
      <c r="O34" s="221" t="s">
        <v>426</v>
      </c>
      <c r="P34" s="218" t="s">
        <v>315</v>
      </c>
      <c r="Q34" s="218" t="s">
        <v>143</v>
      </c>
      <c r="R34" s="215" t="str">
        <f t="shared" si="3"/>
        <v>GA01SUMO-RII11-02-FLORDG031</v>
      </c>
    </row>
    <row r="35" spans="1:18" ht="13.5" customHeight="1" x14ac:dyDescent="0.3">
      <c r="A35" s="219"/>
      <c r="B35" s="211" t="s">
        <v>222</v>
      </c>
      <c r="C35" s="212"/>
      <c r="D35" s="211" t="s">
        <v>75</v>
      </c>
      <c r="E35" s="211" t="s">
        <v>131</v>
      </c>
      <c r="F35" s="212"/>
      <c r="G35" s="212"/>
      <c r="H35" s="213" t="s">
        <v>314</v>
      </c>
      <c r="I35" s="218" t="s">
        <v>356</v>
      </c>
      <c r="J35" s="220" t="str">
        <f t="shared" si="0"/>
        <v>GA01SUMO-RII11</v>
      </c>
      <c r="K35" s="218" t="s">
        <v>76</v>
      </c>
      <c r="L35" s="212" t="s">
        <v>208</v>
      </c>
      <c r="M35" s="220" t="str">
        <f>VLOOKUP(L35,Sensors!A$4:B$54,2,FALSE)</f>
        <v>PCO2W</v>
      </c>
      <c r="N35" s="220" t="s">
        <v>305</v>
      </c>
      <c r="O35" s="279" t="s">
        <v>430</v>
      </c>
      <c r="P35" s="218" t="s">
        <v>315</v>
      </c>
      <c r="Q35" s="218" t="s">
        <v>143</v>
      </c>
      <c r="R35" s="215" t="str">
        <f t="shared" si="3"/>
        <v>GA01SUMO-RII11-02-PCO2WC051</v>
      </c>
    </row>
    <row r="36" spans="1:18" ht="13.5" customHeight="1" x14ac:dyDescent="0.3">
      <c r="A36" s="219"/>
      <c r="B36" s="211" t="s">
        <v>222</v>
      </c>
      <c r="C36" s="212"/>
      <c r="D36" s="211" t="s">
        <v>75</v>
      </c>
      <c r="E36" s="211" t="s">
        <v>131</v>
      </c>
      <c r="F36" s="212"/>
      <c r="G36" s="212"/>
      <c r="H36" s="213" t="s">
        <v>314</v>
      </c>
      <c r="I36" s="218" t="s">
        <v>356</v>
      </c>
      <c r="J36" s="220" t="str">
        <f t="shared" si="0"/>
        <v>GA01SUMO-RII11</v>
      </c>
      <c r="K36" s="218" t="s">
        <v>76</v>
      </c>
      <c r="L36" s="212" t="s">
        <v>86</v>
      </c>
      <c r="M36" s="220" t="str">
        <f>VLOOKUP(L36,Sensors!A$4:B$54,2,FALSE)</f>
        <v>CTDMO</v>
      </c>
      <c r="N36" s="220" t="s">
        <v>329</v>
      </c>
      <c r="O36" s="221" t="s">
        <v>359</v>
      </c>
      <c r="P36" s="218" t="s">
        <v>315</v>
      </c>
      <c r="Q36" s="218" t="s">
        <v>144</v>
      </c>
      <c r="R36" s="215" t="str">
        <f t="shared" si="3"/>
        <v>GA01SUMO-RII11-02-CTDMOQ012</v>
      </c>
    </row>
    <row r="37" spans="1:18" ht="13.5" customHeight="1" x14ac:dyDescent="0.3">
      <c r="A37" s="219"/>
      <c r="B37" s="211" t="s">
        <v>222</v>
      </c>
      <c r="C37" s="212"/>
      <c r="D37" s="211" t="s">
        <v>75</v>
      </c>
      <c r="E37" s="211" t="s">
        <v>131</v>
      </c>
      <c r="F37" s="212"/>
      <c r="G37" s="212"/>
      <c r="H37" s="213" t="s">
        <v>314</v>
      </c>
      <c r="I37" s="218" t="s">
        <v>356</v>
      </c>
      <c r="J37" s="220" t="str">
        <f t="shared" si="0"/>
        <v>GA01SUMO-RII11</v>
      </c>
      <c r="K37" s="218" t="s">
        <v>76</v>
      </c>
      <c r="L37" s="212" t="s">
        <v>40</v>
      </c>
      <c r="M37" s="220" t="str">
        <f>VLOOKUP(L37,Sensors!A$4:B$54,2,FALSE)</f>
        <v>CTDBP</v>
      </c>
      <c r="N37" s="220" t="s">
        <v>407</v>
      </c>
      <c r="O37" s="221" t="s">
        <v>427</v>
      </c>
      <c r="P37" s="218" t="s">
        <v>315</v>
      </c>
      <c r="Q37" s="218" t="s">
        <v>173</v>
      </c>
      <c r="R37" s="215" t="str">
        <f t="shared" si="3"/>
        <v>GA01SUMO-RII11-02-CTDBPP032</v>
      </c>
    </row>
    <row r="38" spans="1:18" ht="13.5" customHeight="1" x14ac:dyDescent="0.3">
      <c r="A38" s="219"/>
      <c r="B38" s="211" t="s">
        <v>222</v>
      </c>
      <c r="C38" s="212"/>
      <c r="D38" s="211" t="s">
        <v>75</v>
      </c>
      <c r="E38" s="211" t="s">
        <v>131</v>
      </c>
      <c r="F38" s="212"/>
      <c r="G38" s="212"/>
      <c r="H38" s="213" t="s">
        <v>314</v>
      </c>
      <c r="I38" s="218" t="s">
        <v>356</v>
      </c>
      <c r="J38" s="220" t="str">
        <f t="shared" si="0"/>
        <v>GA01SUMO-RII11</v>
      </c>
      <c r="K38" s="218" t="s">
        <v>76</v>
      </c>
      <c r="L38" s="212" t="s">
        <v>101</v>
      </c>
      <c r="M38" s="220" t="str">
        <f>VLOOKUP(L38,Sensors!A$4:B$54,2,FALSE)</f>
        <v>DOSTA</v>
      </c>
      <c r="N38" s="220" t="s">
        <v>308</v>
      </c>
      <c r="O38" s="221" t="s">
        <v>427</v>
      </c>
      <c r="P38" s="218" t="s">
        <v>315</v>
      </c>
      <c r="Q38" s="218" t="s">
        <v>173</v>
      </c>
      <c r="R38" s="215" t="str">
        <f t="shared" si="3"/>
        <v>GA01SUMO-RII11-02-DOSTAD032</v>
      </c>
    </row>
    <row r="39" spans="1:18" ht="13.5" customHeight="1" x14ac:dyDescent="0.3">
      <c r="A39" s="219"/>
      <c r="B39" s="211" t="s">
        <v>222</v>
      </c>
      <c r="C39" s="212"/>
      <c r="D39" s="211" t="s">
        <v>75</v>
      </c>
      <c r="E39" s="211" t="s">
        <v>131</v>
      </c>
      <c r="F39" s="212"/>
      <c r="G39" s="212"/>
      <c r="H39" s="213" t="s">
        <v>314</v>
      </c>
      <c r="I39" s="218" t="s">
        <v>356</v>
      </c>
      <c r="J39" s="220" t="str">
        <f t="shared" si="0"/>
        <v>GA01SUMO-RII11</v>
      </c>
      <c r="K39" s="218" t="s">
        <v>76</v>
      </c>
      <c r="L39" s="212" t="s">
        <v>100</v>
      </c>
      <c r="M39" s="220" t="str">
        <f>VLOOKUP(L39,Sensors!A$4:B$54,2,FALSE)</f>
        <v>FLORD</v>
      </c>
      <c r="N39" s="220" t="s">
        <v>306</v>
      </c>
      <c r="O39" s="221" t="s">
        <v>427</v>
      </c>
      <c r="P39" s="218" t="s">
        <v>315</v>
      </c>
      <c r="Q39" s="218" t="s">
        <v>173</v>
      </c>
      <c r="R39" s="215" t="str">
        <f t="shared" si="3"/>
        <v>GA01SUMO-RII11-02-FLORDG032</v>
      </c>
    </row>
    <row r="40" spans="1:18" ht="13.5" customHeight="1" x14ac:dyDescent="0.3">
      <c r="A40" s="219"/>
      <c r="B40" s="211" t="s">
        <v>222</v>
      </c>
      <c r="C40" s="212"/>
      <c r="D40" s="211" t="s">
        <v>75</v>
      </c>
      <c r="E40" s="211" t="s">
        <v>131</v>
      </c>
      <c r="F40" s="212"/>
      <c r="G40" s="212"/>
      <c r="H40" s="213" t="s">
        <v>314</v>
      </c>
      <c r="I40" s="218" t="s">
        <v>356</v>
      </c>
      <c r="J40" s="220" t="str">
        <f t="shared" si="0"/>
        <v>GA01SUMO-RII11</v>
      </c>
      <c r="K40" s="218" t="s">
        <v>76</v>
      </c>
      <c r="L40" s="212" t="s">
        <v>208</v>
      </c>
      <c r="M40" s="220" t="str">
        <f>VLOOKUP(L40,Sensors!A$4:B$54,2,FALSE)</f>
        <v>PCO2W</v>
      </c>
      <c r="N40" s="220" t="s">
        <v>305</v>
      </c>
      <c r="O40" s="279" t="s">
        <v>432</v>
      </c>
      <c r="P40" s="218" t="s">
        <v>315</v>
      </c>
      <c r="Q40" s="218" t="s">
        <v>173</v>
      </c>
      <c r="R40" s="215" t="str">
        <f t="shared" si="3"/>
        <v>GA01SUMO-RII11-02-PCO2WC052</v>
      </c>
    </row>
    <row r="41" spans="1:18" ht="13.5" customHeight="1" x14ac:dyDescent="0.3">
      <c r="A41" s="219"/>
      <c r="B41" s="211" t="s">
        <v>222</v>
      </c>
      <c r="C41" s="212"/>
      <c r="D41" s="211" t="s">
        <v>75</v>
      </c>
      <c r="E41" s="211" t="s">
        <v>131</v>
      </c>
      <c r="F41" s="212"/>
      <c r="G41" s="212"/>
      <c r="H41" s="213" t="s">
        <v>314</v>
      </c>
      <c r="I41" s="218" t="s">
        <v>356</v>
      </c>
      <c r="J41" s="220" t="str">
        <f t="shared" si="0"/>
        <v>GA01SUMO-RII11</v>
      </c>
      <c r="K41" s="218" t="s">
        <v>76</v>
      </c>
      <c r="L41" s="212" t="s">
        <v>86</v>
      </c>
      <c r="M41" s="220" t="str">
        <f>VLOOKUP(L41,Sensors!A$4:B$54,2,FALSE)</f>
        <v>CTDMO</v>
      </c>
      <c r="N41" s="220" t="s">
        <v>329</v>
      </c>
      <c r="O41" s="221" t="s">
        <v>360</v>
      </c>
      <c r="P41" s="218" t="s">
        <v>315</v>
      </c>
      <c r="Q41" s="218" t="s">
        <v>156</v>
      </c>
      <c r="R41" s="215" t="str">
        <f t="shared" si="3"/>
        <v>GA01SUMO-RII11-02-CTDMOQ013</v>
      </c>
    </row>
    <row r="42" spans="1:18" ht="13.5" customHeight="1" x14ac:dyDescent="0.3">
      <c r="A42" s="219"/>
      <c r="B42" s="211" t="s">
        <v>222</v>
      </c>
      <c r="C42" s="212"/>
      <c r="D42" s="211" t="s">
        <v>75</v>
      </c>
      <c r="E42" s="211" t="s">
        <v>131</v>
      </c>
      <c r="F42" s="212"/>
      <c r="G42" s="212"/>
      <c r="H42" s="213" t="s">
        <v>314</v>
      </c>
      <c r="I42" s="218" t="s">
        <v>356</v>
      </c>
      <c r="J42" s="220" t="str">
        <f>CONCATENATE(B42,D42,E42,"-",H42,I42)</f>
        <v>GA01SUMO-RII11</v>
      </c>
      <c r="K42" s="218" t="s">
        <v>76</v>
      </c>
      <c r="L42" s="212" t="s">
        <v>16</v>
      </c>
      <c r="M42" s="220" t="str">
        <f>VLOOKUP(L42,Sensors!A$4:B$54,2,FALSE)</f>
        <v>PHSEN</v>
      </c>
      <c r="N42" s="220" t="s">
        <v>304</v>
      </c>
      <c r="O42" s="221" t="s">
        <v>429</v>
      </c>
      <c r="P42" s="218" t="s">
        <v>315</v>
      </c>
      <c r="Q42" s="218" t="s">
        <v>156</v>
      </c>
      <c r="R42" s="215" t="str">
        <f>CONCATENATE(B42,D42,E42,"-",H42,I42,"-",K42,"-",M42,N42,O42)</f>
        <v>GA01SUMO-RII11-02-PHSENE042</v>
      </c>
    </row>
    <row r="43" spans="1:18" ht="13.5" customHeight="1" x14ac:dyDescent="0.3">
      <c r="A43" s="219"/>
      <c r="B43" s="211" t="s">
        <v>222</v>
      </c>
      <c r="C43" s="212"/>
      <c r="D43" s="211" t="s">
        <v>75</v>
      </c>
      <c r="E43" s="211" t="s">
        <v>131</v>
      </c>
      <c r="F43" s="212"/>
      <c r="G43" s="212"/>
      <c r="H43" s="213" t="s">
        <v>314</v>
      </c>
      <c r="I43" s="218" t="s">
        <v>356</v>
      </c>
      <c r="J43" s="220" t="str">
        <f t="shared" si="0"/>
        <v>GA01SUMO-RII11</v>
      </c>
      <c r="K43" s="218" t="s">
        <v>76</v>
      </c>
      <c r="L43" s="212" t="s">
        <v>40</v>
      </c>
      <c r="M43" s="220" t="str">
        <f>VLOOKUP(L43,Sensors!A$4:B$54,2,FALSE)</f>
        <v>CTDBP</v>
      </c>
      <c r="N43" s="220" t="s">
        <v>407</v>
      </c>
      <c r="O43" s="279" t="s">
        <v>431</v>
      </c>
      <c r="P43" s="218" t="s">
        <v>315</v>
      </c>
      <c r="Q43" s="218" t="s">
        <v>146</v>
      </c>
      <c r="R43" s="215" t="str">
        <f t="shared" si="3"/>
        <v>GA01SUMO-RII11-02-CTDBPP033</v>
      </c>
    </row>
    <row r="44" spans="1:18" ht="13.5" customHeight="1" x14ac:dyDescent="0.3">
      <c r="A44" s="219"/>
      <c r="B44" s="211" t="s">
        <v>222</v>
      </c>
      <c r="C44" s="212"/>
      <c r="D44" s="211" t="s">
        <v>75</v>
      </c>
      <c r="E44" s="211" t="s">
        <v>131</v>
      </c>
      <c r="F44" s="212"/>
      <c r="G44" s="212"/>
      <c r="H44" s="213" t="s">
        <v>314</v>
      </c>
      <c r="I44" s="218" t="s">
        <v>356</v>
      </c>
      <c r="J44" s="220" t="str">
        <f t="shared" si="0"/>
        <v>GA01SUMO-RII11</v>
      </c>
      <c r="K44" s="218" t="s">
        <v>76</v>
      </c>
      <c r="L44" s="212" t="s">
        <v>101</v>
      </c>
      <c r="M44" s="220" t="str">
        <f>VLOOKUP(L44,Sensors!A$4:B$54,2,FALSE)</f>
        <v>DOSTA</v>
      </c>
      <c r="N44" s="220" t="s">
        <v>308</v>
      </c>
      <c r="O44" s="279" t="s">
        <v>431</v>
      </c>
      <c r="P44" s="218" t="s">
        <v>315</v>
      </c>
      <c r="Q44" s="218" t="s">
        <v>146</v>
      </c>
      <c r="R44" s="215" t="str">
        <f t="shared" si="3"/>
        <v>GA01SUMO-RII11-02-DOSTAD033</v>
      </c>
    </row>
    <row r="45" spans="1:18" ht="13.5" customHeight="1" x14ac:dyDescent="0.3">
      <c r="A45" s="219"/>
      <c r="B45" s="211" t="s">
        <v>222</v>
      </c>
      <c r="C45" s="212"/>
      <c r="D45" s="211" t="s">
        <v>75</v>
      </c>
      <c r="E45" s="211" t="s">
        <v>131</v>
      </c>
      <c r="F45" s="212"/>
      <c r="G45" s="212"/>
      <c r="H45" s="213" t="s">
        <v>314</v>
      </c>
      <c r="I45" s="218" t="s">
        <v>356</v>
      </c>
      <c r="J45" s="220" t="str">
        <f t="shared" si="0"/>
        <v>GA01SUMO-RII11</v>
      </c>
      <c r="K45" s="218" t="s">
        <v>76</v>
      </c>
      <c r="L45" s="212" t="s">
        <v>100</v>
      </c>
      <c r="M45" s="220" t="str">
        <f>VLOOKUP(L45,Sensors!A$4:B$54,2,FALSE)</f>
        <v>FLORD</v>
      </c>
      <c r="N45" s="220" t="s">
        <v>306</v>
      </c>
      <c r="O45" s="279" t="s">
        <v>431</v>
      </c>
      <c r="P45" s="218" t="s">
        <v>315</v>
      </c>
      <c r="Q45" s="218" t="s">
        <v>146</v>
      </c>
      <c r="R45" s="215" t="str">
        <f t="shared" si="3"/>
        <v>GA01SUMO-RII11-02-FLORDG033</v>
      </c>
    </row>
    <row r="46" spans="1:18" ht="13.5" customHeight="1" x14ac:dyDescent="0.3">
      <c r="A46" s="219"/>
      <c r="B46" s="211" t="s">
        <v>222</v>
      </c>
      <c r="C46" s="212"/>
      <c r="D46" s="211" t="s">
        <v>75</v>
      </c>
      <c r="E46" s="211" t="s">
        <v>131</v>
      </c>
      <c r="F46" s="212"/>
      <c r="G46" s="212"/>
      <c r="H46" s="213" t="s">
        <v>314</v>
      </c>
      <c r="I46" s="218" t="s">
        <v>356</v>
      </c>
      <c r="J46" s="220" t="str">
        <f t="shared" si="0"/>
        <v>GA01SUMO-RII11</v>
      </c>
      <c r="K46" s="218" t="s">
        <v>76</v>
      </c>
      <c r="L46" s="212" t="s">
        <v>208</v>
      </c>
      <c r="M46" s="220" t="str">
        <f>VLOOKUP(L46,Sensors!A$4:B$54,2,FALSE)</f>
        <v>PCO2W</v>
      </c>
      <c r="N46" s="220" t="s">
        <v>305</v>
      </c>
      <c r="O46" s="279" t="s">
        <v>433</v>
      </c>
      <c r="P46" s="218" t="s">
        <v>315</v>
      </c>
      <c r="Q46" s="218" t="s">
        <v>146</v>
      </c>
      <c r="R46" s="215" t="str">
        <f t="shared" si="3"/>
        <v>GA01SUMO-RII11-02-PCO2WC053</v>
      </c>
    </row>
    <row r="47" spans="1:18" ht="13.5" customHeight="1" x14ac:dyDescent="0.3">
      <c r="A47" s="219"/>
      <c r="B47" s="211" t="s">
        <v>222</v>
      </c>
      <c r="C47" s="212"/>
      <c r="D47" s="211" t="s">
        <v>75</v>
      </c>
      <c r="E47" s="211" t="s">
        <v>131</v>
      </c>
      <c r="F47" s="212"/>
      <c r="G47" s="212"/>
      <c r="H47" s="213" t="s">
        <v>314</v>
      </c>
      <c r="I47" s="218" t="s">
        <v>356</v>
      </c>
      <c r="J47" s="220" t="str">
        <f t="shared" si="0"/>
        <v>GA01SUMO-RII11</v>
      </c>
      <c r="K47" s="218" t="s">
        <v>76</v>
      </c>
      <c r="L47" s="212" t="s">
        <v>86</v>
      </c>
      <c r="M47" s="220" t="str">
        <f>VLOOKUP(L47,Sensors!A$4:B$54,2,FALSE)</f>
        <v>CTDMO</v>
      </c>
      <c r="N47" s="220" t="s">
        <v>329</v>
      </c>
      <c r="O47" s="221" t="s">
        <v>361</v>
      </c>
      <c r="P47" s="218" t="s">
        <v>315</v>
      </c>
      <c r="Q47" s="218" t="s">
        <v>147</v>
      </c>
      <c r="R47" s="215" t="str">
        <f t="shared" si="3"/>
        <v>GA01SUMO-RII11-02-CTDMOQ014</v>
      </c>
    </row>
    <row r="48" spans="1:18" ht="13.5" customHeight="1" x14ac:dyDescent="0.3">
      <c r="A48" s="219"/>
      <c r="B48" s="211" t="s">
        <v>222</v>
      </c>
      <c r="C48" s="212"/>
      <c r="D48" s="211" t="s">
        <v>75</v>
      </c>
      <c r="E48" s="211" t="s">
        <v>131</v>
      </c>
      <c r="F48" s="212"/>
      <c r="G48" s="212"/>
      <c r="H48" s="213" t="s">
        <v>314</v>
      </c>
      <c r="I48" s="218" t="s">
        <v>356</v>
      </c>
      <c r="J48" s="220" t="str">
        <f t="shared" si="0"/>
        <v>GA01SUMO-RII11</v>
      </c>
      <c r="K48" s="218" t="s">
        <v>76</v>
      </c>
      <c r="L48" s="212" t="s">
        <v>86</v>
      </c>
      <c r="M48" s="220" t="str">
        <f>VLOOKUP(L48,Sensors!A$4:B$54,2,FALSE)</f>
        <v>CTDMO</v>
      </c>
      <c r="N48" s="220" t="s">
        <v>329</v>
      </c>
      <c r="O48" s="221" t="s">
        <v>363</v>
      </c>
      <c r="P48" s="218" t="s">
        <v>315</v>
      </c>
      <c r="Q48" s="218" t="s">
        <v>148</v>
      </c>
      <c r="R48" s="215" t="str">
        <f t="shared" si="3"/>
        <v>GA01SUMO-RII11-02-CTDMOQ015</v>
      </c>
    </row>
    <row r="49" spans="1:18" ht="13.5" customHeight="1" x14ac:dyDescent="0.3">
      <c r="A49" s="219"/>
      <c r="B49" s="211" t="s">
        <v>222</v>
      </c>
      <c r="C49" s="212"/>
      <c r="D49" s="211" t="s">
        <v>75</v>
      </c>
      <c r="E49" s="211" t="s">
        <v>131</v>
      </c>
      <c r="F49" s="212"/>
      <c r="G49" s="212"/>
      <c r="H49" s="213" t="s">
        <v>314</v>
      </c>
      <c r="I49" s="218" t="s">
        <v>356</v>
      </c>
      <c r="J49" s="220" t="str">
        <f t="shared" si="0"/>
        <v>GA01SUMO-RII11</v>
      </c>
      <c r="K49" s="218" t="s">
        <v>76</v>
      </c>
      <c r="L49" s="212" t="s">
        <v>86</v>
      </c>
      <c r="M49" s="220" t="str">
        <f>VLOOKUP(L49,Sensors!A$4:B$54,2,FALSE)</f>
        <v>CTDMO</v>
      </c>
      <c r="N49" s="220" t="s">
        <v>329</v>
      </c>
      <c r="O49" s="221" t="s">
        <v>421</v>
      </c>
      <c r="P49" s="218" t="s">
        <v>315</v>
      </c>
      <c r="Q49" s="218" t="s">
        <v>149</v>
      </c>
      <c r="R49" s="215" t="str">
        <f t="shared" si="3"/>
        <v>GA01SUMO-RII11-02-CTDMOQ016</v>
      </c>
    </row>
    <row r="50" spans="1:18" ht="13.5" customHeight="1" x14ac:dyDescent="0.3">
      <c r="A50" s="219"/>
      <c r="B50" s="211" t="s">
        <v>222</v>
      </c>
      <c r="C50" s="212"/>
      <c r="D50" s="211" t="s">
        <v>75</v>
      </c>
      <c r="E50" s="211" t="s">
        <v>131</v>
      </c>
      <c r="F50" s="212"/>
      <c r="G50" s="211"/>
      <c r="H50" s="213" t="s">
        <v>314</v>
      </c>
      <c r="I50" s="218" t="s">
        <v>356</v>
      </c>
      <c r="J50" s="220" t="str">
        <f>CONCATENATE(B50,D50,E50,"-",H50,I50)</f>
        <v>GA01SUMO-RII11</v>
      </c>
      <c r="K50" s="218" t="s">
        <v>76</v>
      </c>
      <c r="L50" s="212" t="s">
        <v>313</v>
      </c>
      <c r="M50" s="220" t="str">
        <f>VLOOKUP(L50,Sensors!A$4:B$54,2,FALSE)</f>
        <v>ADCPS</v>
      </c>
      <c r="N50" s="220" t="s">
        <v>328</v>
      </c>
      <c r="O50" s="279" t="s">
        <v>362</v>
      </c>
      <c r="P50" s="218" t="s">
        <v>182</v>
      </c>
      <c r="Q50" s="218" t="s">
        <v>150</v>
      </c>
      <c r="R50" s="215" t="str">
        <f>CONCATENATE(B50,D50,E50,"-",H50,I50,"-",K50,"-",M50,N50,O50)</f>
        <v>GA01SUMO-RII11-02-ADCPSN010</v>
      </c>
    </row>
    <row r="51" spans="1:18" ht="13.5" customHeight="1" x14ac:dyDescent="0.3">
      <c r="A51" s="219"/>
      <c r="B51" s="211" t="s">
        <v>222</v>
      </c>
      <c r="C51" s="212"/>
      <c r="D51" s="211" t="s">
        <v>75</v>
      </c>
      <c r="E51" s="211" t="s">
        <v>131</v>
      </c>
      <c r="F51" s="212"/>
      <c r="G51" s="212"/>
      <c r="H51" s="213" t="s">
        <v>314</v>
      </c>
      <c r="I51" s="218" t="s">
        <v>356</v>
      </c>
      <c r="J51" s="220" t="str">
        <f t="shared" si="0"/>
        <v>GA01SUMO-RII11</v>
      </c>
      <c r="K51" s="218" t="s">
        <v>76</v>
      </c>
      <c r="L51" s="212" t="s">
        <v>86</v>
      </c>
      <c r="M51" s="220" t="str">
        <f>VLOOKUP(L51,Sensors!A$4:B$54,2,FALSE)</f>
        <v>CTDMO</v>
      </c>
      <c r="N51" s="220" t="s">
        <v>329</v>
      </c>
      <c r="O51" s="221" t="s">
        <v>422</v>
      </c>
      <c r="P51" s="218" t="s">
        <v>315</v>
      </c>
      <c r="Q51" s="218" t="s">
        <v>150</v>
      </c>
      <c r="R51" s="215" t="str">
        <f t="shared" si="3"/>
        <v>GA01SUMO-RII11-02-CTDMOQ017</v>
      </c>
    </row>
    <row r="52" spans="1:18" ht="13.5" customHeight="1" x14ac:dyDescent="0.3">
      <c r="A52" s="219"/>
      <c r="B52" s="211" t="s">
        <v>222</v>
      </c>
      <c r="C52" s="212"/>
      <c r="D52" s="211" t="s">
        <v>75</v>
      </c>
      <c r="E52" s="211" t="s">
        <v>131</v>
      </c>
      <c r="F52" s="212"/>
      <c r="G52" s="212"/>
      <c r="H52" s="213" t="s">
        <v>314</v>
      </c>
      <c r="I52" s="218" t="s">
        <v>356</v>
      </c>
      <c r="J52" s="220" t="str">
        <f t="shared" si="0"/>
        <v>GA01SUMO-RII11</v>
      </c>
      <c r="K52" s="218" t="s">
        <v>76</v>
      </c>
      <c r="L52" s="212" t="s">
        <v>86</v>
      </c>
      <c r="M52" s="220" t="str">
        <f>VLOOKUP(L52,Sensors!A$4:B$54,2,FALSE)</f>
        <v>CTDMO</v>
      </c>
      <c r="N52" s="220" t="s">
        <v>330</v>
      </c>
      <c r="O52" s="221" t="s">
        <v>423</v>
      </c>
      <c r="P52" s="218" t="s">
        <v>315</v>
      </c>
      <c r="Q52" s="218" t="s">
        <v>151</v>
      </c>
      <c r="R52" s="215" t="str">
        <f t="shared" si="3"/>
        <v>GA01SUMO-RII11-02-CTDMOR018</v>
      </c>
    </row>
    <row r="53" spans="1:18" ht="13.5" customHeight="1" x14ac:dyDescent="0.3">
      <c r="A53" s="219"/>
      <c r="B53" s="211" t="s">
        <v>222</v>
      </c>
      <c r="C53" s="212"/>
      <c r="D53" s="211" t="s">
        <v>75</v>
      </c>
      <c r="E53" s="211" t="s">
        <v>131</v>
      </c>
      <c r="F53" s="212"/>
      <c r="G53" s="212"/>
      <c r="H53" s="213" t="s">
        <v>314</v>
      </c>
      <c r="I53" s="218" t="s">
        <v>356</v>
      </c>
      <c r="J53" s="220" t="str">
        <f t="shared" si="0"/>
        <v>GA01SUMO-RII11</v>
      </c>
      <c r="K53" s="218" t="s">
        <v>76</v>
      </c>
      <c r="L53" s="212" t="s">
        <v>86</v>
      </c>
      <c r="M53" s="220" t="str">
        <f>VLOOKUP(L53,Sensors!A$4:B$54,2,FALSE)</f>
        <v>CTDMO</v>
      </c>
      <c r="N53" s="220" t="s">
        <v>330</v>
      </c>
      <c r="O53" s="221" t="s">
        <v>424</v>
      </c>
      <c r="P53" s="218" t="s">
        <v>315</v>
      </c>
      <c r="Q53" s="218" t="s">
        <v>152</v>
      </c>
      <c r="R53" s="215" t="str">
        <f t="shared" si="3"/>
        <v>GA01SUMO-RII11-02-CTDMOR019</v>
      </c>
    </row>
    <row r="54" spans="1:18" ht="13.5" customHeight="1" x14ac:dyDescent="0.3">
      <c r="A54" s="219"/>
      <c r="B54" s="211" t="s">
        <v>222</v>
      </c>
      <c r="C54" s="212"/>
      <c r="D54" s="211" t="s">
        <v>75</v>
      </c>
      <c r="E54" s="211" t="s">
        <v>131</v>
      </c>
      <c r="F54" s="212"/>
      <c r="G54" s="212"/>
      <c r="H54" s="213" t="s">
        <v>314</v>
      </c>
      <c r="I54" s="218" t="s">
        <v>356</v>
      </c>
      <c r="J54" s="220" t="str">
        <f t="shared" si="0"/>
        <v>GA01SUMO-RII11</v>
      </c>
      <c r="K54" s="218" t="s">
        <v>76</v>
      </c>
      <c r="L54" s="212" t="s">
        <v>86</v>
      </c>
      <c r="M54" s="220" t="str">
        <f>VLOOKUP(L54,Sensors!A$4:B$54,2,FALSE)</f>
        <v>CTDMO</v>
      </c>
      <c r="N54" s="220" t="s">
        <v>330</v>
      </c>
      <c r="O54" s="221" t="s">
        <v>425</v>
      </c>
      <c r="P54" s="218" t="s">
        <v>315</v>
      </c>
      <c r="Q54" s="218" t="s">
        <v>153</v>
      </c>
      <c r="R54" s="215" t="str">
        <f t="shared" si="3"/>
        <v>GA01SUMO-RII11-02-CTDMOR020</v>
      </c>
    </row>
    <row r="55" spans="1:18" ht="13.5" customHeight="1" x14ac:dyDescent="0.3">
      <c r="A55" s="219"/>
      <c r="B55" s="211"/>
      <c r="C55" s="212"/>
      <c r="D55" s="211"/>
      <c r="E55" s="211"/>
      <c r="F55" s="212"/>
      <c r="G55" s="212"/>
      <c r="H55" s="213"/>
      <c r="I55" s="218"/>
      <c r="J55" s="220"/>
      <c r="K55" s="218"/>
      <c r="L55" s="212"/>
      <c r="M55" s="220"/>
      <c r="N55" s="220"/>
      <c r="O55" s="221"/>
      <c r="P55" s="218"/>
      <c r="Q55" s="218"/>
      <c r="R55" s="215"/>
    </row>
    <row r="56" spans="1:18" ht="13.5" customHeight="1" x14ac:dyDescent="0.3">
      <c r="A56" s="219"/>
      <c r="B56" s="211"/>
      <c r="C56" s="212"/>
      <c r="D56" s="211"/>
      <c r="E56" s="211"/>
      <c r="F56" s="212"/>
      <c r="G56" s="272" t="s">
        <v>986</v>
      </c>
      <c r="H56" s="213"/>
      <c r="I56" s="218"/>
      <c r="J56" s="220"/>
      <c r="K56" s="218"/>
      <c r="L56" s="212"/>
      <c r="M56" s="220"/>
      <c r="N56" s="220"/>
      <c r="O56" s="221"/>
      <c r="P56" s="218"/>
      <c r="Q56" s="218"/>
      <c r="R56" s="215"/>
    </row>
    <row r="57" spans="1:18" ht="13.5" customHeight="1" x14ac:dyDescent="0.3">
      <c r="A57" s="219"/>
      <c r="B57" s="211" t="s">
        <v>222</v>
      </c>
      <c r="C57" s="212"/>
      <c r="D57" s="211" t="s">
        <v>75</v>
      </c>
      <c r="E57" s="211" t="s">
        <v>131</v>
      </c>
      <c r="F57" s="212"/>
      <c r="G57" s="212"/>
      <c r="H57" s="213" t="s">
        <v>314</v>
      </c>
      <c r="I57" s="218" t="s">
        <v>356</v>
      </c>
      <c r="J57" s="220" t="str">
        <f>CONCATENATE(B57,D57,E57,"-",H57,I57)</f>
        <v>GA01SUMO-RII11</v>
      </c>
      <c r="K57" s="218" t="s">
        <v>76</v>
      </c>
      <c r="L57" s="212" t="s">
        <v>86</v>
      </c>
      <c r="M57" s="220" t="str">
        <f>VLOOKUP(L57,Sensors!A$4:B$54,2,FALSE)</f>
        <v>CTDMO</v>
      </c>
      <c r="N57" s="220" t="s">
        <v>329</v>
      </c>
      <c r="O57" s="221" t="s">
        <v>426</v>
      </c>
      <c r="P57" s="218" t="s">
        <v>315</v>
      </c>
      <c r="Q57" s="218" t="s">
        <v>143</v>
      </c>
      <c r="R57" s="215" t="str">
        <f>CONCATENATE(B57,D57,E57,"-",H57,I57,"-",K57,"-",M57,N57,O57)</f>
        <v>GA01SUMO-RII11-02-CTDMOQ031</v>
      </c>
    </row>
    <row r="58" spans="1:18" ht="13.5" customHeight="1" x14ac:dyDescent="0.3">
      <c r="A58" s="219"/>
      <c r="B58" s="211" t="s">
        <v>222</v>
      </c>
      <c r="C58" s="212"/>
      <c r="D58" s="211" t="s">
        <v>75</v>
      </c>
      <c r="E58" s="211" t="s">
        <v>131</v>
      </c>
      <c r="F58" s="212"/>
      <c r="G58" s="212"/>
      <c r="H58" s="213" t="s">
        <v>314</v>
      </c>
      <c r="I58" s="218" t="s">
        <v>356</v>
      </c>
      <c r="J58" s="220" t="str">
        <f>CONCATENATE(B58,D58,E58,"-",H58,I58)</f>
        <v>GA01SUMO-RII11</v>
      </c>
      <c r="K58" s="218" t="s">
        <v>76</v>
      </c>
      <c r="L58" s="212" t="s">
        <v>86</v>
      </c>
      <c r="M58" s="220" t="str">
        <f>VLOOKUP(L58,Sensors!A$4:B$54,2,FALSE)</f>
        <v>CTDMO</v>
      </c>
      <c r="N58" s="220" t="s">
        <v>329</v>
      </c>
      <c r="O58" s="279" t="s">
        <v>431</v>
      </c>
      <c r="P58" s="218" t="s">
        <v>315</v>
      </c>
      <c r="Q58" s="218" t="s">
        <v>146</v>
      </c>
      <c r="R58" s="215" t="str">
        <f>CONCATENATE(B58,D58,E58,"-",H58,I58,"-",K58,"-",M58,N58,O58)</f>
        <v>GA01SUMO-RII11-02-CTDMOQ033</v>
      </c>
    </row>
    <row r="59" spans="1:18" ht="13.5" customHeight="1" x14ac:dyDescent="0.3">
      <c r="A59" s="219"/>
      <c r="B59" s="211"/>
      <c r="C59" s="212"/>
      <c r="D59" s="211"/>
      <c r="E59" s="211"/>
      <c r="F59" s="212"/>
      <c r="G59" s="212"/>
      <c r="H59" s="213"/>
      <c r="I59" s="218"/>
      <c r="J59" s="220"/>
      <c r="K59" s="218"/>
      <c r="L59" s="212"/>
      <c r="M59" s="220"/>
      <c r="N59" s="220"/>
      <c r="O59" s="221"/>
      <c r="P59" s="218"/>
      <c r="Q59" s="218"/>
      <c r="R59" s="215"/>
    </row>
    <row r="60" spans="1:18" ht="13.5" customHeight="1" x14ac:dyDescent="0.3">
      <c r="A60" s="201"/>
      <c r="B60" s="202"/>
      <c r="C60" s="203"/>
      <c r="D60" s="202"/>
      <c r="E60" s="202"/>
      <c r="F60" s="203"/>
      <c r="G60" s="203"/>
      <c r="H60" s="204"/>
      <c r="I60" s="205"/>
      <c r="J60" s="206"/>
      <c r="K60" s="205"/>
      <c r="L60" s="207" t="s">
        <v>7</v>
      </c>
      <c r="M60" s="208">
        <f>COUNTA(M62:M75)</f>
        <v>14</v>
      </c>
      <c r="N60" s="205"/>
      <c r="O60" s="205"/>
      <c r="P60" s="205"/>
      <c r="Q60" s="205"/>
      <c r="R60" s="209"/>
    </row>
    <row r="61" spans="1:18" ht="13.5" customHeight="1" x14ac:dyDescent="0.3">
      <c r="A61" s="219"/>
      <c r="B61" s="211" t="s">
        <v>222</v>
      </c>
      <c r="C61" s="212" t="s">
        <v>602</v>
      </c>
      <c r="D61" s="211" t="s">
        <v>76</v>
      </c>
      <c r="E61" s="211" t="s">
        <v>132</v>
      </c>
      <c r="F61" s="212" t="str">
        <f>CONCATENATE(B61,D61,E61)</f>
        <v>GA02HYPM</v>
      </c>
      <c r="G61" s="212" t="s">
        <v>609</v>
      </c>
      <c r="H61" s="213"/>
      <c r="I61" s="218"/>
      <c r="J61" s="220" t="str">
        <f>F61</f>
        <v>GA02HYPM</v>
      </c>
      <c r="K61" s="218"/>
      <c r="L61" s="211"/>
      <c r="M61" s="220"/>
      <c r="N61" s="220"/>
      <c r="O61" s="220"/>
      <c r="P61" s="218"/>
      <c r="Q61" s="218"/>
      <c r="R61" s="215" t="str">
        <f>F61</f>
        <v>GA02HYPM</v>
      </c>
    </row>
    <row r="62" spans="1:18" ht="13.5" customHeight="1" x14ac:dyDescent="0.3">
      <c r="A62" s="219"/>
      <c r="B62" s="211" t="s">
        <v>222</v>
      </c>
      <c r="C62" s="212"/>
      <c r="D62" s="211" t="s">
        <v>76</v>
      </c>
      <c r="E62" s="211" t="s">
        <v>132</v>
      </c>
      <c r="F62" s="212"/>
      <c r="G62" s="212" t="s">
        <v>611</v>
      </c>
      <c r="H62" s="213" t="s">
        <v>96</v>
      </c>
      <c r="I62" s="218" t="s">
        <v>365</v>
      </c>
      <c r="J62" s="220" t="str">
        <f t="shared" ref="J62:J75" si="5">CONCATENATE(B62,D62,E62,"-",H62,I62)</f>
        <v>GA02HYPM-WFP02</v>
      </c>
      <c r="K62" s="270" t="s">
        <v>373</v>
      </c>
      <c r="L62" s="211" t="s">
        <v>868</v>
      </c>
      <c r="M62" s="220" t="s">
        <v>869</v>
      </c>
      <c r="N62" s="218" t="s">
        <v>306</v>
      </c>
      <c r="O62" s="270" t="s">
        <v>357</v>
      </c>
      <c r="P62" s="218" t="s">
        <v>5</v>
      </c>
      <c r="Q62" s="218" t="s">
        <v>882</v>
      </c>
      <c r="R62" s="215" t="str">
        <f>CONCATENATE(B62,D62,E62,"-",H62,I62,"-",K62,"-",M62,N62,O62)</f>
        <v>GA02HYPM-WFP02-00-WFPENG000</v>
      </c>
    </row>
    <row r="63" spans="1:18" ht="13.05" customHeight="1" x14ac:dyDescent="0.3">
      <c r="A63" s="219"/>
      <c r="B63" s="211" t="s">
        <v>222</v>
      </c>
      <c r="C63" s="212"/>
      <c r="D63" s="211" t="s">
        <v>76</v>
      </c>
      <c r="E63" s="211" t="s">
        <v>132</v>
      </c>
      <c r="F63" s="212"/>
      <c r="G63" s="212"/>
      <c r="H63" s="213" t="s">
        <v>96</v>
      </c>
      <c r="I63" s="218" t="s">
        <v>365</v>
      </c>
      <c r="J63" s="220" t="str">
        <f t="shared" si="5"/>
        <v>GA02HYPM-WFP02</v>
      </c>
      <c r="K63" s="218" t="s">
        <v>75</v>
      </c>
      <c r="L63" s="212" t="s">
        <v>100</v>
      </c>
      <c r="M63" s="220" t="str">
        <f>VLOOKUP(L63,Sensors!A$4:B$54,2,FALSE)</f>
        <v>FLORD</v>
      </c>
      <c r="N63" s="220" t="s">
        <v>333</v>
      </c>
      <c r="O63" s="221" t="s">
        <v>357</v>
      </c>
      <c r="P63" s="218" t="s">
        <v>5</v>
      </c>
      <c r="Q63" s="218" t="s">
        <v>882</v>
      </c>
      <c r="R63" s="215" t="str">
        <f t="shared" ref="R63:R75" si="6">CONCATENATE(B63,D63,E63,"-",H63,I63,"-",K63,"-",M63,N63,O63)</f>
        <v>GA02HYPM-WFP02-01-FLORDL000</v>
      </c>
    </row>
    <row r="64" spans="1:18" ht="13.5" customHeight="1" x14ac:dyDescent="0.3">
      <c r="A64" s="219"/>
      <c r="B64" s="211" t="s">
        <v>222</v>
      </c>
      <c r="C64" s="212"/>
      <c r="D64" s="211" t="s">
        <v>76</v>
      </c>
      <c r="E64" s="211" t="s">
        <v>132</v>
      </c>
      <c r="F64" s="212"/>
      <c r="G64" s="212"/>
      <c r="H64" s="213" t="s">
        <v>96</v>
      </c>
      <c r="I64" s="218" t="s">
        <v>365</v>
      </c>
      <c r="J64" s="220" t="str">
        <f t="shared" si="5"/>
        <v>GA02HYPM-WFP02</v>
      </c>
      <c r="K64" s="218" t="s">
        <v>79</v>
      </c>
      <c r="L64" s="212" t="s">
        <v>101</v>
      </c>
      <c r="M64" s="220" t="str">
        <f>VLOOKUP(L64,Sensors!A$4:B$54,2,FALSE)</f>
        <v>DOSTA</v>
      </c>
      <c r="N64" s="213" t="s">
        <v>333</v>
      </c>
      <c r="O64" s="221" t="s">
        <v>357</v>
      </c>
      <c r="P64" s="218" t="s">
        <v>5</v>
      </c>
      <c r="Q64" s="218" t="s">
        <v>882</v>
      </c>
      <c r="R64" s="215" t="str">
        <f t="shared" si="6"/>
        <v>GA02HYPM-WFP02-03-DOSTAL000</v>
      </c>
    </row>
    <row r="65" spans="1:18" ht="13.5" customHeight="1" x14ac:dyDescent="0.3">
      <c r="A65" s="219"/>
      <c r="B65" s="211" t="s">
        <v>222</v>
      </c>
      <c r="C65" s="212"/>
      <c r="D65" s="211" t="s">
        <v>76</v>
      </c>
      <c r="E65" s="211" t="s">
        <v>132</v>
      </c>
      <c r="F65" s="212"/>
      <c r="G65" s="212"/>
      <c r="H65" s="213" t="s">
        <v>96</v>
      </c>
      <c r="I65" s="218" t="s">
        <v>365</v>
      </c>
      <c r="J65" s="220" t="str">
        <f t="shared" si="5"/>
        <v>GA02HYPM-WFP02</v>
      </c>
      <c r="K65" s="218" t="s">
        <v>77</v>
      </c>
      <c r="L65" s="212" t="s">
        <v>102</v>
      </c>
      <c r="M65" s="220" t="str">
        <f>VLOOKUP(L65,Sensors!A$4:B$54,2,FALSE)</f>
        <v>CTDPF</v>
      </c>
      <c r="N65" s="213" t="s">
        <v>333</v>
      </c>
      <c r="O65" s="221" t="s">
        <v>357</v>
      </c>
      <c r="P65" s="218" t="s">
        <v>5</v>
      </c>
      <c r="Q65" s="218" t="s">
        <v>882</v>
      </c>
      <c r="R65" s="215" t="str">
        <f t="shared" si="6"/>
        <v>GA02HYPM-WFP02-04-CTDPFL000</v>
      </c>
    </row>
    <row r="66" spans="1:18" ht="13.5" customHeight="1" x14ac:dyDescent="0.3">
      <c r="A66" s="219"/>
      <c r="B66" s="211" t="s">
        <v>222</v>
      </c>
      <c r="C66" s="212"/>
      <c r="D66" s="211" t="s">
        <v>76</v>
      </c>
      <c r="E66" s="211" t="s">
        <v>132</v>
      </c>
      <c r="F66" s="212"/>
      <c r="G66" s="212"/>
      <c r="H66" s="213" t="s">
        <v>96</v>
      </c>
      <c r="I66" s="218" t="s">
        <v>365</v>
      </c>
      <c r="J66" s="220" t="str">
        <f t="shared" si="5"/>
        <v>GA02HYPM-WFP02</v>
      </c>
      <c r="K66" s="218" t="s">
        <v>78</v>
      </c>
      <c r="L66" s="212" t="s">
        <v>43</v>
      </c>
      <c r="M66" s="220" t="str">
        <f>VLOOKUP(L66,Sensors!A$4:B$54,2,FALSE)</f>
        <v>VEL3D</v>
      </c>
      <c r="N66" s="213" t="s">
        <v>333</v>
      </c>
      <c r="O66" s="221" t="s">
        <v>357</v>
      </c>
      <c r="P66" s="218" t="s">
        <v>5</v>
      </c>
      <c r="Q66" s="218" t="s">
        <v>882</v>
      </c>
      <c r="R66" s="215" t="str">
        <f t="shared" si="6"/>
        <v>GA02HYPM-WFP02-05-VEL3DL000</v>
      </c>
    </row>
    <row r="67" spans="1:18" ht="13.5" customHeight="1" x14ac:dyDescent="0.3">
      <c r="A67" s="219"/>
      <c r="B67" s="211" t="s">
        <v>222</v>
      </c>
      <c r="C67" s="212"/>
      <c r="D67" s="211" t="s">
        <v>76</v>
      </c>
      <c r="E67" s="211" t="s">
        <v>132</v>
      </c>
      <c r="F67" s="212"/>
      <c r="G67" s="212" t="s">
        <v>613</v>
      </c>
      <c r="H67" s="213" t="s">
        <v>96</v>
      </c>
      <c r="I67" s="218" t="s">
        <v>366</v>
      </c>
      <c r="J67" s="220" t="str">
        <f t="shared" si="5"/>
        <v>GA02HYPM-WFP03</v>
      </c>
      <c r="K67" s="270" t="s">
        <v>373</v>
      </c>
      <c r="L67" s="211" t="s">
        <v>868</v>
      </c>
      <c r="M67" s="220" t="s">
        <v>869</v>
      </c>
      <c r="N67" s="218" t="s">
        <v>306</v>
      </c>
      <c r="O67" s="270" t="s">
        <v>357</v>
      </c>
      <c r="P67" s="218" t="s">
        <v>5</v>
      </c>
      <c r="Q67" s="218" t="s">
        <v>881</v>
      </c>
      <c r="R67" s="215" t="str">
        <f t="shared" si="6"/>
        <v>GA02HYPM-WFP03-00-WFPENG000</v>
      </c>
    </row>
    <row r="68" spans="1:18" ht="13.5" customHeight="1" x14ac:dyDescent="0.3">
      <c r="A68" s="219"/>
      <c r="B68" s="211" t="s">
        <v>222</v>
      </c>
      <c r="C68" s="212"/>
      <c r="D68" s="211" t="s">
        <v>76</v>
      </c>
      <c r="E68" s="211" t="s">
        <v>132</v>
      </c>
      <c r="F68" s="212"/>
      <c r="G68" s="212"/>
      <c r="H68" s="213" t="s">
        <v>96</v>
      </c>
      <c r="I68" s="218" t="s">
        <v>366</v>
      </c>
      <c r="J68" s="220" t="str">
        <f>CONCATENATE(B68,D68,E68,"-",H68,I68)</f>
        <v>GA02HYPM-WFP03</v>
      </c>
      <c r="K68" s="218" t="s">
        <v>75</v>
      </c>
      <c r="L68" s="212" t="s">
        <v>100</v>
      </c>
      <c r="M68" s="220" t="str">
        <f>VLOOKUP(L68,Sensors!A$4:B$54,2,FALSE)</f>
        <v>FLORD</v>
      </c>
      <c r="N68" s="220" t="s">
        <v>333</v>
      </c>
      <c r="O68" s="221" t="s">
        <v>357</v>
      </c>
      <c r="P68" s="218" t="s">
        <v>5</v>
      </c>
      <c r="Q68" s="218" t="s">
        <v>881</v>
      </c>
      <c r="R68" s="215" t="str">
        <f t="shared" si="6"/>
        <v>GA02HYPM-WFP03-01-FLORDL000</v>
      </c>
    </row>
    <row r="69" spans="1:18" ht="13.5" customHeight="1" x14ac:dyDescent="0.3">
      <c r="A69" s="219"/>
      <c r="B69" s="211" t="s">
        <v>222</v>
      </c>
      <c r="C69" s="212"/>
      <c r="D69" s="211" t="s">
        <v>76</v>
      </c>
      <c r="E69" s="211" t="s">
        <v>132</v>
      </c>
      <c r="F69" s="212"/>
      <c r="G69" s="212"/>
      <c r="H69" s="213" t="s">
        <v>96</v>
      </c>
      <c r="I69" s="218" t="s">
        <v>366</v>
      </c>
      <c r="J69" s="220" t="str">
        <f>CONCATENATE(B69,D69,E69,"-",H69,I69)</f>
        <v>GA02HYPM-WFP03</v>
      </c>
      <c r="K69" s="218" t="s">
        <v>79</v>
      </c>
      <c r="L69" s="212" t="s">
        <v>101</v>
      </c>
      <c r="M69" s="220" t="str">
        <f>VLOOKUP(L69,Sensors!A$4:B$54,2,FALSE)</f>
        <v>DOSTA</v>
      </c>
      <c r="N69" s="213" t="s">
        <v>333</v>
      </c>
      <c r="O69" s="221" t="s">
        <v>357</v>
      </c>
      <c r="P69" s="218" t="s">
        <v>5</v>
      </c>
      <c r="Q69" s="218" t="s">
        <v>881</v>
      </c>
      <c r="R69" s="215" t="str">
        <f t="shared" si="6"/>
        <v>GA02HYPM-WFP03-03-DOSTAL000</v>
      </c>
    </row>
    <row r="70" spans="1:18" ht="13.5" customHeight="1" x14ac:dyDescent="0.3">
      <c r="A70" s="219"/>
      <c r="B70" s="211" t="s">
        <v>222</v>
      </c>
      <c r="C70" s="212"/>
      <c r="D70" s="211" t="s">
        <v>76</v>
      </c>
      <c r="E70" s="211" t="s">
        <v>132</v>
      </c>
      <c r="F70" s="212"/>
      <c r="G70" s="212"/>
      <c r="H70" s="213" t="s">
        <v>96</v>
      </c>
      <c r="I70" s="218" t="s">
        <v>366</v>
      </c>
      <c r="J70" s="220" t="str">
        <f>CONCATENATE(B70,D70,E70,"-",H70,I70)</f>
        <v>GA02HYPM-WFP03</v>
      </c>
      <c r="K70" s="218" t="s">
        <v>77</v>
      </c>
      <c r="L70" s="212" t="s">
        <v>102</v>
      </c>
      <c r="M70" s="220" t="str">
        <f>VLOOKUP(L70,Sensors!A$4:B$54,2,FALSE)</f>
        <v>CTDPF</v>
      </c>
      <c r="N70" s="213" t="s">
        <v>333</v>
      </c>
      <c r="O70" s="221" t="s">
        <v>357</v>
      </c>
      <c r="P70" s="218" t="s">
        <v>5</v>
      </c>
      <c r="Q70" s="218" t="s">
        <v>881</v>
      </c>
      <c r="R70" s="215" t="str">
        <f t="shared" si="6"/>
        <v>GA02HYPM-WFP03-04-CTDPFL000</v>
      </c>
    </row>
    <row r="71" spans="1:18" ht="13.5" customHeight="1" x14ac:dyDescent="0.3">
      <c r="A71" s="219"/>
      <c r="B71" s="211" t="s">
        <v>222</v>
      </c>
      <c r="C71" s="212"/>
      <c r="D71" s="211" t="s">
        <v>76</v>
      </c>
      <c r="E71" s="211" t="s">
        <v>132</v>
      </c>
      <c r="F71" s="212"/>
      <c r="G71" s="212"/>
      <c r="H71" s="213" t="s">
        <v>96</v>
      </c>
      <c r="I71" s="218" t="s">
        <v>366</v>
      </c>
      <c r="J71" s="220" t="str">
        <f>CONCATENATE(B71,D71,E71,"-",H71,I71)</f>
        <v>GA02HYPM-WFP03</v>
      </c>
      <c r="K71" s="218" t="s">
        <v>78</v>
      </c>
      <c r="L71" s="212" t="s">
        <v>43</v>
      </c>
      <c r="M71" s="220" t="str">
        <f>VLOOKUP(L71,Sensors!A$4:B$54,2,FALSE)</f>
        <v>VEL3D</v>
      </c>
      <c r="N71" s="213" t="s">
        <v>333</v>
      </c>
      <c r="O71" s="221" t="s">
        <v>357</v>
      </c>
      <c r="P71" s="218" t="s">
        <v>5</v>
      </c>
      <c r="Q71" s="218" t="s">
        <v>881</v>
      </c>
      <c r="R71" s="215" t="str">
        <f t="shared" si="6"/>
        <v>GA02HYPM-WFP03-05-VEL3DL000</v>
      </c>
    </row>
    <row r="72" spans="1:18" ht="13.5" customHeight="1" x14ac:dyDescent="0.3">
      <c r="A72" s="219"/>
      <c r="B72" s="211" t="s">
        <v>222</v>
      </c>
      <c r="C72" s="212"/>
      <c r="D72" s="211" t="s">
        <v>76</v>
      </c>
      <c r="E72" s="211" t="s">
        <v>132</v>
      </c>
      <c r="F72" s="212"/>
      <c r="G72" s="212" t="s">
        <v>237</v>
      </c>
      <c r="H72" s="213" t="s">
        <v>238</v>
      </c>
      <c r="I72" s="218" t="s">
        <v>814</v>
      </c>
      <c r="J72" s="220" t="str">
        <f t="shared" si="5"/>
        <v>GA02HYPM-MPM01</v>
      </c>
      <c r="K72" s="270" t="s">
        <v>76</v>
      </c>
      <c r="L72" s="211" t="s">
        <v>281</v>
      </c>
      <c r="M72" s="220" t="str">
        <f>VLOOKUP(L72,Sensors!A$4:B$54,2,FALSE)</f>
        <v>ZPLSG</v>
      </c>
      <c r="N72" s="220" t="s">
        <v>195</v>
      </c>
      <c r="O72" s="221" t="s">
        <v>751</v>
      </c>
      <c r="P72" s="220" t="s">
        <v>807</v>
      </c>
      <c r="Q72" s="218" t="s">
        <v>808</v>
      </c>
      <c r="R72" s="215" t="str">
        <f t="shared" si="6"/>
        <v>GA02HYPM-MPM01-02-ZPLSGA009</v>
      </c>
    </row>
    <row r="73" spans="1:18" ht="13.5" customHeight="1" x14ac:dyDescent="0.3">
      <c r="A73" s="219"/>
      <c r="B73" s="211" t="s">
        <v>222</v>
      </c>
      <c r="C73" s="212"/>
      <c r="D73" s="211" t="s">
        <v>76</v>
      </c>
      <c r="E73" s="211" t="s">
        <v>132</v>
      </c>
      <c r="F73" s="212"/>
      <c r="G73" s="212"/>
      <c r="H73" s="213" t="s">
        <v>238</v>
      </c>
      <c r="I73" s="218" t="s">
        <v>814</v>
      </c>
      <c r="J73" s="220" t="str">
        <f t="shared" si="5"/>
        <v>GA02HYPM-MPM01</v>
      </c>
      <c r="K73" s="270" t="s">
        <v>76</v>
      </c>
      <c r="L73" s="211" t="s">
        <v>281</v>
      </c>
      <c r="M73" s="220" t="str">
        <f>VLOOKUP(L73,Sensors!A$4:B$54,2,FALSE)</f>
        <v>ZPLSG</v>
      </c>
      <c r="N73" s="220" t="s">
        <v>195</v>
      </c>
      <c r="O73" s="221" t="s">
        <v>362</v>
      </c>
      <c r="P73" s="220" t="s">
        <v>807</v>
      </c>
      <c r="Q73" s="218" t="s">
        <v>808</v>
      </c>
      <c r="R73" s="215" t="str">
        <f t="shared" si="6"/>
        <v>GA02HYPM-MPM01-02-ZPLSGA010</v>
      </c>
    </row>
    <row r="74" spans="1:18" ht="13.5" customHeight="1" x14ac:dyDescent="0.3">
      <c r="A74" s="230"/>
      <c r="B74" s="243" t="s">
        <v>222</v>
      </c>
      <c r="C74" s="212"/>
      <c r="D74" s="211" t="s">
        <v>76</v>
      </c>
      <c r="E74" s="211" t="s">
        <v>132</v>
      </c>
      <c r="F74" s="212"/>
      <c r="G74" s="212" t="s">
        <v>317</v>
      </c>
      <c r="H74" s="213" t="s">
        <v>314</v>
      </c>
      <c r="I74" s="218" t="s">
        <v>814</v>
      </c>
      <c r="J74" s="220" t="str">
        <f t="shared" si="5"/>
        <v>GA02HYPM-RIM01</v>
      </c>
      <c r="K74" s="270" t="s">
        <v>76</v>
      </c>
      <c r="L74" s="212" t="s">
        <v>86</v>
      </c>
      <c r="M74" s="220" t="str">
        <f>VLOOKUP(L74,Sensors!A$4:B$54,2,FALSE)</f>
        <v>CTDMO</v>
      </c>
      <c r="N74" s="220" t="s">
        <v>306</v>
      </c>
      <c r="O74" s="221" t="s">
        <v>752</v>
      </c>
      <c r="P74" s="218" t="s">
        <v>315</v>
      </c>
      <c r="Q74" s="218" t="s">
        <v>403</v>
      </c>
      <c r="R74" s="215" t="str">
        <f t="shared" si="6"/>
        <v>GA02HYPM-RIM01-02-CTDMOG039</v>
      </c>
    </row>
    <row r="75" spans="1:18" ht="13.5" customHeight="1" x14ac:dyDescent="0.3">
      <c r="A75" s="219"/>
      <c r="B75" s="211" t="s">
        <v>222</v>
      </c>
      <c r="C75" s="212"/>
      <c r="D75" s="211" t="s">
        <v>76</v>
      </c>
      <c r="E75" s="211" t="s">
        <v>132</v>
      </c>
      <c r="F75" s="212"/>
      <c r="G75" s="212"/>
      <c r="H75" s="213" t="s">
        <v>314</v>
      </c>
      <c r="I75" s="218" t="s">
        <v>814</v>
      </c>
      <c r="J75" s="220" t="str">
        <f t="shared" si="5"/>
        <v>GA02HYPM-RIM01</v>
      </c>
      <c r="K75" s="270" t="s">
        <v>373</v>
      </c>
      <c r="L75" s="212" t="s">
        <v>871</v>
      </c>
      <c r="M75" s="220" t="s">
        <v>866</v>
      </c>
      <c r="N75" s="220" t="s">
        <v>306</v>
      </c>
      <c r="O75" s="221" t="s">
        <v>357</v>
      </c>
      <c r="P75" s="218" t="s">
        <v>867</v>
      </c>
      <c r="Q75" s="218" t="s">
        <v>880</v>
      </c>
      <c r="R75" s="215" t="str">
        <f t="shared" si="6"/>
        <v>GA02HYPM-RIM01-00-SIOENG000</v>
      </c>
    </row>
    <row r="76" spans="1:18" ht="13.5" customHeight="1" x14ac:dyDescent="0.3">
      <c r="A76" s="201"/>
      <c r="B76" s="202"/>
      <c r="C76" s="203"/>
      <c r="D76" s="202"/>
      <c r="E76" s="202"/>
      <c r="F76" s="203"/>
      <c r="G76" s="203"/>
      <c r="H76" s="204"/>
      <c r="I76" s="205"/>
      <c r="J76" s="206"/>
      <c r="K76" s="205"/>
      <c r="L76" s="207" t="s">
        <v>7</v>
      </c>
      <c r="M76" s="208">
        <f>COUNTA(M78:M95)</f>
        <v>18</v>
      </c>
      <c r="N76" s="205"/>
      <c r="O76" s="205"/>
      <c r="P76" s="205"/>
      <c r="Q76" s="205"/>
      <c r="R76" s="209"/>
    </row>
    <row r="77" spans="1:18" ht="13.5" customHeight="1" x14ac:dyDescent="0.3">
      <c r="A77" s="219"/>
      <c r="B77" s="211" t="s">
        <v>222</v>
      </c>
      <c r="C77" s="212" t="s">
        <v>615</v>
      </c>
      <c r="D77" s="211" t="s">
        <v>79</v>
      </c>
      <c r="E77" s="211" t="s">
        <v>25</v>
      </c>
      <c r="F77" s="212" t="str">
        <f>CONCATENATE(B77,D77,E77)</f>
        <v>GA03FLMA</v>
      </c>
      <c r="G77" s="212" t="s">
        <v>616</v>
      </c>
      <c r="H77" s="213"/>
      <c r="I77" s="218"/>
      <c r="J77" s="220" t="str">
        <f>F77</f>
        <v>GA03FLMA</v>
      </c>
      <c r="K77" s="218"/>
      <c r="L77" s="211"/>
      <c r="M77" s="220"/>
      <c r="N77" s="220"/>
      <c r="O77" s="220"/>
      <c r="P77" s="218"/>
      <c r="Q77" s="218"/>
      <c r="R77" s="215" t="str">
        <f>F77</f>
        <v>GA03FLMA</v>
      </c>
    </row>
    <row r="78" spans="1:18" ht="13.5" customHeight="1" x14ac:dyDescent="0.3">
      <c r="A78" s="219"/>
      <c r="B78" s="211" t="s">
        <v>222</v>
      </c>
      <c r="C78" s="219"/>
      <c r="D78" s="243" t="s">
        <v>79</v>
      </c>
      <c r="E78" s="243" t="s">
        <v>25</v>
      </c>
      <c r="F78" s="212"/>
      <c r="G78" s="212" t="s">
        <v>317</v>
      </c>
      <c r="H78" s="213" t="s">
        <v>314</v>
      </c>
      <c r="I78" s="218" t="s">
        <v>377</v>
      </c>
      <c r="J78" s="220" t="str">
        <f t="shared" ref="J78:J95" si="7">CONCATENATE(B78,D78,E78,"-",H78,I78)</f>
        <v>GA03FLMA-RIS01</v>
      </c>
      <c r="K78" s="270" t="s">
        <v>373</v>
      </c>
      <c r="L78" s="211" t="s">
        <v>870</v>
      </c>
      <c r="M78" s="220" t="s">
        <v>866</v>
      </c>
      <c r="N78" s="218" t="s">
        <v>306</v>
      </c>
      <c r="O78" s="270" t="s">
        <v>357</v>
      </c>
      <c r="P78" s="218" t="s">
        <v>807</v>
      </c>
      <c r="Q78" s="218"/>
      <c r="R78" s="215" t="str">
        <f>CONCATENATE(B78,D78,E78,"-",H78,I78,"-",K78,"-",M78,N78,O78)</f>
        <v>GA03FLMA-RIS01-00-SIOENG000</v>
      </c>
    </row>
    <row r="79" spans="1:18" ht="13.5" customHeight="1" x14ac:dyDescent="0.3">
      <c r="A79" s="219"/>
      <c r="B79" s="211" t="s">
        <v>222</v>
      </c>
      <c r="C79" s="212"/>
      <c r="D79" s="211" t="s">
        <v>79</v>
      </c>
      <c r="E79" s="211" t="s">
        <v>25</v>
      </c>
      <c r="F79" s="212"/>
      <c r="G79" s="212"/>
      <c r="H79" s="213" t="s">
        <v>314</v>
      </c>
      <c r="I79" s="218" t="s">
        <v>377</v>
      </c>
      <c r="J79" s="220" t="str">
        <f t="shared" si="7"/>
        <v>GA03FLMA-RIS01</v>
      </c>
      <c r="K79" s="270" t="s">
        <v>78</v>
      </c>
      <c r="L79" s="212" t="s">
        <v>164</v>
      </c>
      <c r="M79" s="220" t="str">
        <f>VLOOKUP(L79,Sensors!A$4:B$54,2,FALSE)</f>
        <v>FLORT</v>
      </c>
      <c r="N79" s="220" t="s">
        <v>308</v>
      </c>
      <c r="O79" s="221" t="s">
        <v>357</v>
      </c>
      <c r="P79" s="218" t="s">
        <v>807</v>
      </c>
      <c r="Q79" s="218" t="s">
        <v>155</v>
      </c>
      <c r="R79" s="215" t="str">
        <f t="shared" ref="R79:R95" si="8">CONCATENATE(B79,D79,E79,"-",H79,I79,"-",K79,"-",M79,N79,O79)</f>
        <v>GA03FLMA-RIS01-05-FLORTD000</v>
      </c>
    </row>
    <row r="80" spans="1:18" ht="13.5" customHeight="1" x14ac:dyDescent="0.3">
      <c r="A80" s="219"/>
      <c r="B80" s="211" t="s">
        <v>222</v>
      </c>
      <c r="C80" s="212"/>
      <c r="D80" s="211" t="s">
        <v>79</v>
      </c>
      <c r="E80" s="211" t="s">
        <v>25</v>
      </c>
      <c r="F80" s="212"/>
      <c r="G80" s="212"/>
      <c r="H80" s="213" t="s">
        <v>314</v>
      </c>
      <c r="I80" s="218" t="s">
        <v>377</v>
      </c>
      <c r="J80" s="220" t="str">
        <f t="shared" si="7"/>
        <v>GA03FLMA-RIS01</v>
      </c>
      <c r="K80" s="275" t="s">
        <v>77</v>
      </c>
      <c r="L80" s="211" t="s">
        <v>16</v>
      </c>
      <c r="M80" s="220" t="str">
        <f>VLOOKUP(L80,Sensors!A$4:B$54,2,FALSE)</f>
        <v>PHSEN</v>
      </c>
      <c r="N80" s="220" t="s">
        <v>303</v>
      </c>
      <c r="O80" s="221" t="s">
        <v>357</v>
      </c>
      <c r="P80" s="218" t="s">
        <v>807</v>
      </c>
      <c r="Q80" s="218" t="s">
        <v>155</v>
      </c>
      <c r="R80" s="215" t="str">
        <f t="shared" si="8"/>
        <v>GA03FLMA-RIS01-04-PHSENF000</v>
      </c>
    </row>
    <row r="81" spans="1:18" ht="13.5" customHeight="1" x14ac:dyDescent="0.3">
      <c r="A81" s="219"/>
      <c r="B81" s="211" t="s">
        <v>222</v>
      </c>
      <c r="C81" s="212"/>
      <c r="D81" s="211" t="s">
        <v>79</v>
      </c>
      <c r="E81" s="211" t="s">
        <v>25</v>
      </c>
      <c r="F81" s="212"/>
      <c r="G81" s="212"/>
      <c r="H81" s="213" t="s">
        <v>314</v>
      </c>
      <c r="I81" s="218" t="s">
        <v>377</v>
      </c>
      <c r="J81" s="220" t="str">
        <f t="shared" si="7"/>
        <v>GA03FLMA-RIS01</v>
      </c>
      <c r="K81" s="276" t="s">
        <v>79</v>
      </c>
      <c r="L81" s="211" t="s">
        <v>101</v>
      </c>
      <c r="M81" s="220" t="str">
        <f>VLOOKUP(L81,Sensors!A$4:B$54,2,FALSE)</f>
        <v>DOSTA</v>
      </c>
      <c r="N81" s="220" t="s">
        <v>308</v>
      </c>
      <c r="O81" s="221" t="s">
        <v>357</v>
      </c>
      <c r="P81" s="218" t="s">
        <v>807</v>
      </c>
      <c r="Q81" s="218" t="s">
        <v>155</v>
      </c>
      <c r="R81" s="215" t="str">
        <f t="shared" si="8"/>
        <v>GA03FLMA-RIS01-03-DOSTAD000</v>
      </c>
    </row>
    <row r="82" spans="1:18" ht="13.5" customHeight="1" x14ac:dyDescent="0.3">
      <c r="A82" s="219"/>
      <c r="B82" s="211" t="s">
        <v>222</v>
      </c>
      <c r="C82" s="212"/>
      <c r="D82" s="211" t="s">
        <v>79</v>
      </c>
      <c r="E82" s="211" t="s">
        <v>25</v>
      </c>
      <c r="F82" s="212"/>
      <c r="G82" s="212"/>
      <c r="H82" s="213" t="s">
        <v>314</v>
      </c>
      <c r="I82" s="218" t="s">
        <v>814</v>
      </c>
      <c r="J82" s="220" t="str">
        <f t="shared" si="7"/>
        <v>GA03FLMA-RIM01</v>
      </c>
      <c r="K82" s="276" t="s">
        <v>76</v>
      </c>
      <c r="L82" s="211" t="s">
        <v>313</v>
      </c>
      <c r="M82" s="220" t="str">
        <f>VLOOKUP(L82,Sensors!A$4:B$54,2,FALSE)</f>
        <v>ADCPS</v>
      </c>
      <c r="N82" s="213" t="s">
        <v>333</v>
      </c>
      <c r="O82" s="221" t="s">
        <v>219</v>
      </c>
      <c r="P82" s="200" t="s">
        <v>976</v>
      </c>
      <c r="Q82" s="218" t="s">
        <v>150</v>
      </c>
      <c r="R82" s="215" t="str">
        <f t="shared" si="8"/>
        <v>GA03FLMA-RIM01-02-ADCPSL003</v>
      </c>
    </row>
    <row r="83" spans="1:18" ht="13.5" customHeight="1" x14ac:dyDescent="0.3">
      <c r="A83" s="219"/>
      <c r="B83" s="211" t="s">
        <v>222</v>
      </c>
      <c r="C83" s="212"/>
      <c r="D83" s="211" t="s">
        <v>79</v>
      </c>
      <c r="E83" s="211" t="s">
        <v>25</v>
      </c>
      <c r="F83" s="212"/>
      <c r="G83" s="212"/>
      <c r="H83" s="213" t="s">
        <v>314</v>
      </c>
      <c r="I83" s="218" t="s">
        <v>814</v>
      </c>
      <c r="J83" s="220" t="str">
        <f t="shared" si="7"/>
        <v>GA03FLMA-RIM01</v>
      </c>
      <c r="K83" s="276" t="s">
        <v>76</v>
      </c>
      <c r="L83" s="211" t="s">
        <v>86</v>
      </c>
      <c r="M83" s="220" t="str">
        <f>VLOOKUP(L83,Sensors!A$4:B$54,2,FALSE)</f>
        <v>CTDMO</v>
      </c>
      <c r="N83" s="220" t="s">
        <v>306</v>
      </c>
      <c r="O83" s="221" t="s">
        <v>753</v>
      </c>
      <c r="P83" s="218" t="s">
        <v>315</v>
      </c>
      <c r="Q83" s="218" t="s">
        <v>155</v>
      </c>
      <c r="R83" s="215" t="str">
        <f t="shared" si="8"/>
        <v>GA03FLMA-RIM01-02-CTDMOG040</v>
      </c>
    </row>
    <row r="84" spans="1:18" ht="13.5" customHeight="1" x14ac:dyDescent="0.3">
      <c r="A84" s="219"/>
      <c r="B84" s="211" t="s">
        <v>222</v>
      </c>
      <c r="C84" s="212"/>
      <c r="D84" s="211" t="s">
        <v>79</v>
      </c>
      <c r="E84" s="211" t="s">
        <v>25</v>
      </c>
      <c r="F84" s="212"/>
      <c r="G84" s="212"/>
      <c r="H84" s="213" t="s">
        <v>314</v>
      </c>
      <c r="I84" s="218" t="s">
        <v>814</v>
      </c>
      <c r="J84" s="220" t="str">
        <f t="shared" si="7"/>
        <v>GA03FLMA-RIM01</v>
      </c>
      <c r="K84" s="276" t="s">
        <v>76</v>
      </c>
      <c r="L84" s="211" t="s">
        <v>86</v>
      </c>
      <c r="M84" s="220" t="str">
        <f>VLOOKUP(L84,Sensors!A$4:B$54,2,FALSE)</f>
        <v>CTDMO</v>
      </c>
      <c r="N84" s="220" t="s">
        <v>306</v>
      </c>
      <c r="O84" s="221" t="s">
        <v>428</v>
      </c>
      <c r="P84" s="218" t="s">
        <v>315</v>
      </c>
      <c r="Q84" s="218" t="s">
        <v>143</v>
      </c>
      <c r="R84" s="215" t="str">
        <f t="shared" si="8"/>
        <v>GA03FLMA-RIM01-02-CTDMOG041</v>
      </c>
    </row>
    <row r="85" spans="1:18" ht="13.5" customHeight="1" x14ac:dyDescent="0.3">
      <c r="A85" s="219"/>
      <c r="B85" s="211" t="s">
        <v>222</v>
      </c>
      <c r="C85" s="212"/>
      <c r="D85" s="211" t="s">
        <v>79</v>
      </c>
      <c r="E85" s="211" t="s">
        <v>25</v>
      </c>
      <c r="F85" s="212"/>
      <c r="G85" s="212"/>
      <c r="H85" s="213" t="s">
        <v>314</v>
      </c>
      <c r="I85" s="218" t="s">
        <v>814</v>
      </c>
      <c r="J85" s="220" t="str">
        <f t="shared" si="7"/>
        <v>GA03FLMA-RIM01</v>
      </c>
      <c r="K85" s="276" t="s">
        <v>76</v>
      </c>
      <c r="L85" s="211" t="s">
        <v>86</v>
      </c>
      <c r="M85" s="220" t="str">
        <f>VLOOKUP(L85,Sensors!A$4:B$54,2,FALSE)</f>
        <v>CTDMO</v>
      </c>
      <c r="N85" s="220" t="s">
        <v>306</v>
      </c>
      <c r="O85" s="221" t="s">
        <v>429</v>
      </c>
      <c r="P85" s="218" t="s">
        <v>315</v>
      </c>
      <c r="Q85" s="218" t="s">
        <v>144</v>
      </c>
      <c r="R85" s="215" t="str">
        <f t="shared" si="8"/>
        <v>GA03FLMA-RIM01-02-CTDMOG042</v>
      </c>
    </row>
    <row r="86" spans="1:18" ht="13.5" customHeight="1" x14ac:dyDescent="0.3">
      <c r="A86" s="219"/>
      <c r="B86" s="211" t="s">
        <v>222</v>
      </c>
      <c r="C86" s="212"/>
      <c r="D86" s="211" t="s">
        <v>79</v>
      </c>
      <c r="E86" s="211" t="s">
        <v>25</v>
      </c>
      <c r="F86" s="212"/>
      <c r="G86" s="212"/>
      <c r="H86" s="213" t="s">
        <v>314</v>
      </c>
      <c r="I86" s="218" t="s">
        <v>814</v>
      </c>
      <c r="J86" s="220" t="str">
        <f t="shared" si="7"/>
        <v>GA03FLMA-RIM01</v>
      </c>
      <c r="K86" s="276" t="s">
        <v>76</v>
      </c>
      <c r="L86" s="211" t="s">
        <v>86</v>
      </c>
      <c r="M86" s="220" t="str">
        <f>VLOOKUP(L86,Sensors!A$4:B$54,2,FALSE)</f>
        <v>CTDMO</v>
      </c>
      <c r="N86" s="220" t="s">
        <v>306</v>
      </c>
      <c r="O86" s="221" t="s">
        <v>754</v>
      </c>
      <c r="P86" s="218" t="s">
        <v>315</v>
      </c>
      <c r="Q86" s="218" t="s">
        <v>145</v>
      </c>
      <c r="R86" s="215" t="str">
        <f t="shared" si="8"/>
        <v>GA03FLMA-RIM01-02-CTDMOG043</v>
      </c>
    </row>
    <row r="87" spans="1:18" ht="13.5" customHeight="1" x14ac:dyDescent="0.3">
      <c r="A87" s="219"/>
      <c r="B87" s="211" t="s">
        <v>222</v>
      </c>
      <c r="C87" s="212"/>
      <c r="D87" s="211" t="s">
        <v>79</v>
      </c>
      <c r="E87" s="211" t="s">
        <v>25</v>
      </c>
      <c r="F87" s="212"/>
      <c r="G87" s="212"/>
      <c r="H87" s="213" t="s">
        <v>314</v>
      </c>
      <c r="I87" s="218" t="s">
        <v>814</v>
      </c>
      <c r="J87" s="220" t="str">
        <f t="shared" si="7"/>
        <v>GA03FLMA-RIM01</v>
      </c>
      <c r="K87" s="276" t="s">
        <v>76</v>
      </c>
      <c r="L87" s="211" t="s">
        <v>86</v>
      </c>
      <c r="M87" s="220" t="str">
        <f>VLOOKUP(L87,Sensors!A$4:B$54,2,FALSE)</f>
        <v>CTDMO</v>
      </c>
      <c r="N87" s="220" t="s">
        <v>306</v>
      </c>
      <c r="O87" s="221" t="s">
        <v>755</v>
      </c>
      <c r="P87" s="218" t="s">
        <v>315</v>
      </c>
      <c r="Q87" s="218" t="s">
        <v>146</v>
      </c>
      <c r="R87" s="215" t="str">
        <f t="shared" si="8"/>
        <v>GA03FLMA-RIM01-02-CTDMOG044</v>
      </c>
    </row>
    <row r="88" spans="1:18" ht="13.5" customHeight="1" x14ac:dyDescent="0.3">
      <c r="A88" s="219"/>
      <c r="B88" s="211" t="s">
        <v>222</v>
      </c>
      <c r="C88" s="212"/>
      <c r="D88" s="211" t="s">
        <v>79</v>
      </c>
      <c r="E88" s="211" t="s">
        <v>25</v>
      </c>
      <c r="F88" s="212"/>
      <c r="G88" s="212"/>
      <c r="H88" s="213" t="s">
        <v>314</v>
      </c>
      <c r="I88" s="218" t="s">
        <v>814</v>
      </c>
      <c r="J88" s="220" t="str">
        <f t="shared" si="7"/>
        <v>GA03FLMA-RIM01</v>
      </c>
      <c r="K88" s="276" t="s">
        <v>76</v>
      </c>
      <c r="L88" s="211" t="s">
        <v>86</v>
      </c>
      <c r="M88" s="220" t="str">
        <f>VLOOKUP(L88,Sensors!A$4:B$54,2,FALSE)</f>
        <v>CTDMO</v>
      </c>
      <c r="N88" s="220" t="s">
        <v>306</v>
      </c>
      <c r="O88" s="221" t="s">
        <v>756</v>
      </c>
      <c r="P88" s="218" t="s">
        <v>315</v>
      </c>
      <c r="Q88" s="218" t="s">
        <v>147</v>
      </c>
      <c r="R88" s="215" t="str">
        <f t="shared" si="8"/>
        <v>GA03FLMA-RIM01-02-CTDMOG045</v>
      </c>
    </row>
    <row r="89" spans="1:18" ht="13.5" customHeight="1" x14ac:dyDescent="0.3">
      <c r="A89" s="219"/>
      <c r="B89" s="211" t="s">
        <v>222</v>
      </c>
      <c r="C89" s="212"/>
      <c r="D89" s="211" t="s">
        <v>79</v>
      </c>
      <c r="E89" s="211" t="s">
        <v>25</v>
      </c>
      <c r="F89" s="212"/>
      <c r="G89" s="212"/>
      <c r="H89" s="213" t="s">
        <v>314</v>
      </c>
      <c r="I89" s="218" t="s">
        <v>814</v>
      </c>
      <c r="J89" s="220" t="str">
        <f t="shared" si="7"/>
        <v>GA03FLMA-RIM01</v>
      </c>
      <c r="K89" s="276" t="s">
        <v>76</v>
      </c>
      <c r="L89" s="211" t="s">
        <v>86</v>
      </c>
      <c r="M89" s="220" t="str">
        <f>VLOOKUP(L89,Sensors!A$4:B$54,2,FALSE)</f>
        <v>CTDMO</v>
      </c>
      <c r="N89" s="220" t="s">
        <v>306</v>
      </c>
      <c r="O89" s="221" t="s">
        <v>757</v>
      </c>
      <c r="P89" s="218" t="s">
        <v>315</v>
      </c>
      <c r="Q89" s="218" t="s">
        <v>148</v>
      </c>
      <c r="R89" s="215" t="str">
        <f t="shared" si="8"/>
        <v>GA03FLMA-RIM01-02-CTDMOG046</v>
      </c>
    </row>
    <row r="90" spans="1:18" ht="13.5" customHeight="1" x14ac:dyDescent="0.3">
      <c r="A90" s="219"/>
      <c r="B90" s="211" t="s">
        <v>222</v>
      </c>
      <c r="C90" s="212"/>
      <c r="D90" s="211" t="s">
        <v>79</v>
      </c>
      <c r="E90" s="211" t="s">
        <v>25</v>
      </c>
      <c r="F90" s="212"/>
      <c r="G90" s="212"/>
      <c r="H90" s="213" t="s">
        <v>314</v>
      </c>
      <c r="I90" s="218" t="s">
        <v>814</v>
      </c>
      <c r="J90" s="220" t="str">
        <f t="shared" si="7"/>
        <v>GA03FLMA-RIM01</v>
      </c>
      <c r="K90" s="276" t="s">
        <v>76</v>
      </c>
      <c r="L90" s="211" t="s">
        <v>86</v>
      </c>
      <c r="M90" s="220" t="str">
        <f>VLOOKUP(L90,Sensors!A$4:B$54,2,FALSE)</f>
        <v>CTDMO</v>
      </c>
      <c r="N90" s="220" t="s">
        <v>306</v>
      </c>
      <c r="O90" s="221" t="s">
        <v>758</v>
      </c>
      <c r="P90" s="218" t="s">
        <v>315</v>
      </c>
      <c r="Q90" s="218" t="s">
        <v>149</v>
      </c>
      <c r="R90" s="215" t="str">
        <f t="shared" si="8"/>
        <v>GA03FLMA-RIM01-02-CTDMOG047</v>
      </c>
    </row>
    <row r="91" spans="1:18" ht="13.5" customHeight="1" x14ac:dyDescent="0.3">
      <c r="A91" s="219"/>
      <c r="B91" s="211" t="s">
        <v>222</v>
      </c>
      <c r="C91" s="212"/>
      <c r="D91" s="211" t="s">
        <v>79</v>
      </c>
      <c r="E91" s="211" t="s">
        <v>25</v>
      </c>
      <c r="F91" s="212"/>
      <c r="G91" s="212"/>
      <c r="H91" s="213" t="s">
        <v>314</v>
      </c>
      <c r="I91" s="218" t="s">
        <v>814</v>
      </c>
      <c r="J91" s="220" t="str">
        <f t="shared" si="7"/>
        <v>GA03FLMA-RIM01</v>
      </c>
      <c r="K91" s="276" t="s">
        <v>76</v>
      </c>
      <c r="L91" s="211" t="s">
        <v>86</v>
      </c>
      <c r="M91" s="220" t="str">
        <f>VLOOKUP(L91,Sensors!A$4:B$54,2,FALSE)</f>
        <v>CTDMO</v>
      </c>
      <c r="N91" s="220" t="s">
        <v>306</v>
      </c>
      <c r="O91" s="221" t="s">
        <v>759</v>
      </c>
      <c r="P91" s="218" t="s">
        <v>315</v>
      </c>
      <c r="Q91" s="218" t="s">
        <v>150</v>
      </c>
      <c r="R91" s="215" t="str">
        <f t="shared" si="8"/>
        <v>GA03FLMA-RIM01-02-CTDMOG048</v>
      </c>
    </row>
    <row r="92" spans="1:18" ht="13.5" customHeight="1" x14ac:dyDescent="0.3">
      <c r="A92" s="219"/>
      <c r="B92" s="211" t="s">
        <v>222</v>
      </c>
      <c r="C92" s="212"/>
      <c r="D92" s="211" t="s">
        <v>79</v>
      </c>
      <c r="E92" s="211" t="s">
        <v>25</v>
      </c>
      <c r="F92" s="212"/>
      <c r="G92" s="212"/>
      <c r="H92" s="213" t="s">
        <v>314</v>
      </c>
      <c r="I92" s="218" t="s">
        <v>814</v>
      </c>
      <c r="J92" s="220" t="str">
        <f t="shared" si="7"/>
        <v>GA03FLMA-RIM01</v>
      </c>
      <c r="K92" s="276" t="s">
        <v>76</v>
      </c>
      <c r="L92" s="211" t="s">
        <v>86</v>
      </c>
      <c r="M92" s="220" t="str">
        <f>VLOOKUP(L92,Sensors!A$4:B$54,2,FALSE)</f>
        <v>CTDMO</v>
      </c>
      <c r="N92" s="220" t="s">
        <v>307</v>
      </c>
      <c r="O92" s="221" t="s">
        <v>760</v>
      </c>
      <c r="P92" s="218" t="s">
        <v>315</v>
      </c>
      <c r="Q92" s="218" t="s">
        <v>151</v>
      </c>
      <c r="R92" s="215" t="str">
        <f t="shared" si="8"/>
        <v>GA03FLMA-RIM01-02-CTDMOH049</v>
      </c>
    </row>
    <row r="93" spans="1:18" ht="13.5" customHeight="1" x14ac:dyDescent="0.3">
      <c r="A93" s="219"/>
      <c r="B93" s="211" t="s">
        <v>222</v>
      </c>
      <c r="C93" s="212"/>
      <c r="D93" s="211" t="s">
        <v>79</v>
      </c>
      <c r="E93" s="211" t="s">
        <v>25</v>
      </c>
      <c r="F93" s="212"/>
      <c r="G93" s="212"/>
      <c r="H93" s="213" t="s">
        <v>314</v>
      </c>
      <c r="I93" s="218" t="s">
        <v>814</v>
      </c>
      <c r="J93" s="220" t="str">
        <f t="shared" si="7"/>
        <v>GA03FLMA-RIM01</v>
      </c>
      <c r="K93" s="276" t="s">
        <v>76</v>
      </c>
      <c r="L93" s="211" t="s">
        <v>86</v>
      </c>
      <c r="M93" s="220" t="str">
        <f>VLOOKUP(L93,Sensors!A$4:B$54,2,FALSE)</f>
        <v>CTDMO</v>
      </c>
      <c r="N93" s="220" t="s">
        <v>307</v>
      </c>
      <c r="O93" s="221" t="s">
        <v>761</v>
      </c>
      <c r="P93" s="218" t="s">
        <v>315</v>
      </c>
      <c r="Q93" s="218" t="s">
        <v>152</v>
      </c>
      <c r="R93" s="215" t="str">
        <f t="shared" si="8"/>
        <v>GA03FLMA-RIM01-02-CTDMOH050</v>
      </c>
    </row>
    <row r="94" spans="1:18" ht="13.5" customHeight="1" x14ac:dyDescent="0.3">
      <c r="A94" s="219"/>
      <c r="B94" s="211" t="s">
        <v>222</v>
      </c>
      <c r="C94" s="212"/>
      <c r="D94" s="211" t="s">
        <v>79</v>
      </c>
      <c r="E94" s="211" t="s">
        <v>25</v>
      </c>
      <c r="F94" s="212"/>
      <c r="G94" s="212"/>
      <c r="H94" s="213" t="s">
        <v>314</v>
      </c>
      <c r="I94" s="218" t="s">
        <v>814</v>
      </c>
      <c r="J94" s="220" t="str">
        <f t="shared" si="7"/>
        <v>GA03FLMA-RIM01</v>
      </c>
      <c r="K94" s="276" t="s">
        <v>76</v>
      </c>
      <c r="L94" s="211" t="s">
        <v>86</v>
      </c>
      <c r="M94" s="220" t="str">
        <f>VLOOKUP(L94,Sensors!A$4:B$54,2,FALSE)</f>
        <v>CTDMO</v>
      </c>
      <c r="N94" s="220" t="s">
        <v>307</v>
      </c>
      <c r="O94" s="221" t="s">
        <v>430</v>
      </c>
      <c r="P94" s="218" t="s">
        <v>315</v>
      </c>
      <c r="Q94" s="218" t="s">
        <v>153</v>
      </c>
      <c r="R94" s="215" t="str">
        <f t="shared" si="8"/>
        <v>GA03FLMA-RIM01-02-CTDMOH051</v>
      </c>
    </row>
    <row r="95" spans="1:18" ht="13.5" customHeight="1" x14ac:dyDescent="0.3">
      <c r="A95" s="219"/>
      <c r="B95" s="211" t="s">
        <v>222</v>
      </c>
      <c r="C95" s="219"/>
      <c r="D95" s="243" t="s">
        <v>79</v>
      </c>
      <c r="E95" s="243" t="s">
        <v>25</v>
      </c>
      <c r="F95" s="212"/>
      <c r="G95" s="212"/>
      <c r="H95" s="213" t="s">
        <v>314</v>
      </c>
      <c r="I95" s="218" t="s">
        <v>814</v>
      </c>
      <c r="J95" s="220" t="str">
        <f t="shared" si="7"/>
        <v>GA03FLMA-RIM01</v>
      </c>
      <c r="K95" s="270" t="s">
        <v>373</v>
      </c>
      <c r="L95" s="211" t="s">
        <v>871</v>
      </c>
      <c r="M95" s="220" t="s">
        <v>866</v>
      </c>
      <c r="N95" s="218" t="s">
        <v>306</v>
      </c>
      <c r="O95" s="270" t="s">
        <v>357</v>
      </c>
      <c r="P95" s="218" t="s">
        <v>867</v>
      </c>
      <c r="Q95" s="218" t="s">
        <v>879</v>
      </c>
      <c r="R95" s="215" t="str">
        <f t="shared" si="8"/>
        <v>GA03FLMA-RIM01-00-SIOENG000</v>
      </c>
    </row>
    <row r="96" spans="1:18" ht="13.5" customHeight="1" x14ac:dyDescent="0.3">
      <c r="A96" s="201"/>
      <c r="B96" s="202"/>
      <c r="C96" s="203"/>
      <c r="D96" s="202"/>
      <c r="E96" s="202"/>
      <c r="F96" s="203"/>
      <c r="G96" s="203"/>
      <c r="H96" s="204"/>
      <c r="I96" s="205"/>
      <c r="J96" s="206"/>
      <c r="K96" s="205"/>
      <c r="L96" s="207" t="s">
        <v>7</v>
      </c>
      <c r="M96" s="208">
        <f>COUNTA(M98:M115)</f>
        <v>18</v>
      </c>
      <c r="N96" s="205"/>
      <c r="O96" s="205"/>
      <c r="P96" s="205"/>
      <c r="Q96" s="205"/>
      <c r="R96" s="209"/>
    </row>
    <row r="97" spans="1:18" ht="13.5" customHeight="1" x14ac:dyDescent="0.3">
      <c r="A97" s="219"/>
      <c r="B97" s="211" t="s">
        <v>222</v>
      </c>
      <c r="C97" s="212" t="s">
        <v>619</v>
      </c>
      <c r="D97" s="211" t="s">
        <v>79</v>
      </c>
      <c r="E97" s="211" t="s">
        <v>26</v>
      </c>
      <c r="F97" s="212" t="str">
        <f>CONCATENATE(B97,D97,E97)</f>
        <v>GA03FLMB</v>
      </c>
      <c r="G97" s="212" t="s">
        <v>620</v>
      </c>
      <c r="H97" s="213"/>
      <c r="I97" s="218"/>
      <c r="J97" s="220" t="str">
        <f>F97</f>
        <v>GA03FLMB</v>
      </c>
      <c r="K97" s="218"/>
      <c r="L97" s="211"/>
      <c r="M97" s="220"/>
      <c r="N97" s="220"/>
      <c r="O97" s="220"/>
      <c r="P97" s="218"/>
      <c r="Q97" s="218"/>
      <c r="R97" s="215" t="str">
        <f>F97</f>
        <v>GA03FLMB</v>
      </c>
    </row>
    <row r="98" spans="1:18" ht="13.5" customHeight="1" x14ac:dyDescent="0.3">
      <c r="A98" s="219"/>
      <c r="B98" s="211" t="s">
        <v>222</v>
      </c>
      <c r="C98" s="219"/>
      <c r="D98" s="243" t="s">
        <v>79</v>
      </c>
      <c r="E98" s="243" t="s">
        <v>26</v>
      </c>
      <c r="F98" s="212"/>
      <c r="G98" s="212" t="s">
        <v>317</v>
      </c>
      <c r="H98" s="213" t="s">
        <v>314</v>
      </c>
      <c r="I98" s="218" t="s">
        <v>377</v>
      </c>
      <c r="J98" s="220" t="str">
        <f t="shared" ref="J98:J115" si="9">CONCATENATE(B98,D98,E98,"-",H98,I98)</f>
        <v>GA03FLMB-RIS01</v>
      </c>
      <c r="K98" s="270" t="s">
        <v>373</v>
      </c>
      <c r="L98" s="211" t="s">
        <v>870</v>
      </c>
      <c r="M98" s="220" t="s">
        <v>866</v>
      </c>
      <c r="N98" s="218" t="s">
        <v>306</v>
      </c>
      <c r="O98" s="270" t="s">
        <v>357</v>
      </c>
      <c r="P98" s="218" t="s">
        <v>807</v>
      </c>
      <c r="Q98" s="218" t="s">
        <v>155</v>
      </c>
      <c r="R98" s="215" t="str">
        <f>CONCATENATE(B98,D98,E98,"-",H98,I98,"-",K98,"-",M98,N98,O98)</f>
        <v>GA03FLMB-RIS01-00-SIOENG000</v>
      </c>
    </row>
    <row r="99" spans="1:18" ht="13.5" customHeight="1" x14ac:dyDescent="0.3">
      <c r="A99" s="219"/>
      <c r="B99" s="211" t="s">
        <v>222</v>
      </c>
      <c r="C99" s="212"/>
      <c r="D99" s="211" t="s">
        <v>79</v>
      </c>
      <c r="E99" s="211" t="s">
        <v>26</v>
      </c>
      <c r="F99" s="212"/>
      <c r="G99" s="212"/>
      <c r="H99" s="213" t="s">
        <v>314</v>
      </c>
      <c r="I99" s="218" t="s">
        <v>377</v>
      </c>
      <c r="J99" s="220" t="str">
        <f t="shared" si="9"/>
        <v>GA03FLMB-RIS01</v>
      </c>
      <c r="K99" s="270" t="s">
        <v>78</v>
      </c>
      <c r="L99" s="212" t="s">
        <v>164</v>
      </c>
      <c r="M99" s="220" t="str">
        <f>VLOOKUP(L99,Sensors!A$4:B$54,2,FALSE)</f>
        <v>FLORT</v>
      </c>
      <c r="N99" s="220" t="s">
        <v>308</v>
      </c>
      <c r="O99" s="221" t="s">
        <v>357</v>
      </c>
      <c r="P99" s="218" t="s">
        <v>807</v>
      </c>
      <c r="Q99" s="218" t="s">
        <v>155</v>
      </c>
      <c r="R99" s="215" t="str">
        <f t="shared" ref="R99:R115" si="10">CONCATENATE(B99,D99,E99,"-",H99,I99,"-",K99,"-",M99,N99,O99)</f>
        <v>GA03FLMB-RIS01-05-FLORTD000</v>
      </c>
    </row>
    <row r="100" spans="1:18" ht="13.5" customHeight="1" x14ac:dyDescent="0.3">
      <c r="A100" s="219"/>
      <c r="B100" s="211" t="s">
        <v>222</v>
      </c>
      <c r="C100" s="212"/>
      <c r="D100" s="211" t="s">
        <v>79</v>
      </c>
      <c r="E100" s="211" t="s">
        <v>26</v>
      </c>
      <c r="F100" s="212"/>
      <c r="G100" s="212"/>
      <c r="H100" s="213" t="s">
        <v>314</v>
      </c>
      <c r="I100" s="218" t="s">
        <v>377</v>
      </c>
      <c r="J100" s="220" t="str">
        <f t="shared" si="9"/>
        <v>GA03FLMB-RIS01</v>
      </c>
      <c r="K100" s="275" t="s">
        <v>77</v>
      </c>
      <c r="L100" s="211" t="s">
        <v>16</v>
      </c>
      <c r="M100" s="220" t="str">
        <f>VLOOKUP(L100,Sensors!A$4:B$54,2,FALSE)</f>
        <v>PHSEN</v>
      </c>
      <c r="N100" s="220" t="s">
        <v>303</v>
      </c>
      <c r="O100" s="221" t="s">
        <v>357</v>
      </c>
      <c r="P100" s="218" t="s">
        <v>807</v>
      </c>
      <c r="Q100" s="218" t="s">
        <v>155</v>
      </c>
      <c r="R100" s="215" t="str">
        <f t="shared" si="10"/>
        <v>GA03FLMB-RIS01-04-PHSENF000</v>
      </c>
    </row>
    <row r="101" spans="1:18" ht="13.5" customHeight="1" x14ac:dyDescent="0.3">
      <c r="A101" s="219"/>
      <c r="B101" s="211" t="s">
        <v>222</v>
      </c>
      <c r="C101" s="212"/>
      <c r="D101" s="211" t="s">
        <v>79</v>
      </c>
      <c r="E101" s="211" t="s">
        <v>26</v>
      </c>
      <c r="F101" s="212"/>
      <c r="G101" s="212"/>
      <c r="H101" s="213" t="s">
        <v>314</v>
      </c>
      <c r="I101" s="218" t="s">
        <v>377</v>
      </c>
      <c r="J101" s="220" t="str">
        <f t="shared" si="9"/>
        <v>GA03FLMB-RIS01</v>
      </c>
      <c r="K101" s="276" t="s">
        <v>79</v>
      </c>
      <c r="L101" s="211" t="s">
        <v>101</v>
      </c>
      <c r="M101" s="220" t="str">
        <f>VLOOKUP(L101,Sensors!A$4:B$54,2,FALSE)</f>
        <v>DOSTA</v>
      </c>
      <c r="N101" s="220" t="s">
        <v>308</v>
      </c>
      <c r="O101" s="221" t="s">
        <v>357</v>
      </c>
      <c r="P101" s="218" t="s">
        <v>807</v>
      </c>
      <c r="Q101" s="218" t="s">
        <v>155</v>
      </c>
      <c r="R101" s="215" t="str">
        <f t="shared" si="10"/>
        <v>GA03FLMB-RIS01-03-DOSTAD000</v>
      </c>
    </row>
    <row r="102" spans="1:18" ht="13.5" customHeight="1" x14ac:dyDescent="0.3">
      <c r="A102" s="219"/>
      <c r="B102" s="211" t="s">
        <v>222</v>
      </c>
      <c r="C102" s="212"/>
      <c r="D102" s="211" t="s">
        <v>79</v>
      </c>
      <c r="E102" s="211" t="s">
        <v>26</v>
      </c>
      <c r="F102" s="212"/>
      <c r="G102" s="212"/>
      <c r="H102" s="213" t="s">
        <v>314</v>
      </c>
      <c r="I102" s="218" t="s">
        <v>814</v>
      </c>
      <c r="J102" s="220" t="str">
        <f t="shared" si="9"/>
        <v>GA03FLMB-RIM01</v>
      </c>
      <c r="K102" s="276" t="s">
        <v>76</v>
      </c>
      <c r="L102" s="211" t="s">
        <v>313</v>
      </c>
      <c r="M102" s="220" t="str">
        <f>VLOOKUP(L102,Sensors!A$4:B$54,2,FALSE)</f>
        <v>ADCPS</v>
      </c>
      <c r="N102" s="213" t="s">
        <v>333</v>
      </c>
      <c r="O102" s="221" t="s">
        <v>762</v>
      </c>
      <c r="P102" s="200" t="s">
        <v>976</v>
      </c>
      <c r="Q102" s="218" t="s">
        <v>150</v>
      </c>
      <c r="R102" s="215" t="str">
        <f t="shared" si="10"/>
        <v>GA03FLMB-RIM01-02-ADCPSL007</v>
      </c>
    </row>
    <row r="103" spans="1:18" ht="13.5" customHeight="1" x14ac:dyDescent="0.3">
      <c r="A103" s="219"/>
      <c r="B103" s="211" t="s">
        <v>222</v>
      </c>
      <c r="C103" s="212"/>
      <c r="D103" s="211" t="s">
        <v>79</v>
      </c>
      <c r="E103" s="211" t="s">
        <v>26</v>
      </c>
      <c r="F103" s="212"/>
      <c r="G103" s="212"/>
      <c r="H103" s="213" t="s">
        <v>314</v>
      </c>
      <c r="I103" s="218" t="s">
        <v>814</v>
      </c>
      <c r="J103" s="220" t="str">
        <f t="shared" si="9"/>
        <v>GA03FLMB-RIM01</v>
      </c>
      <c r="K103" s="276" t="s">
        <v>76</v>
      </c>
      <c r="L103" s="211" t="s">
        <v>86</v>
      </c>
      <c r="M103" s="220" t="str">
        <f>VLOOKUP(L103,Sensors!A$4:B$54,2,FALSE)</f>
        <v>CTDMO</v>
      </c>
      <c r="N103" s="220" t="s">
        <v>306</v>
      </c>
      <c r="O103" s="221" t="s">
        <v>772</v>
      </c>
      <c r="P103" s="218" t="s">
        <v>315</v>
      </c>
      <c r="Q103" s="218" t="s">
        <v>155</v>
      </c>
      <c r="R103" s="215" t="str">
        <f t="shared" si="10"/>
        <v>GA03FLMB-RIM01-02-CTDMOG060</v>
      </c>
    </row>
    <row r="104" spans="1:18" ht="13.5" customHeight="1" x14ac:dyDescent="0.3">
      <c r="A104" s="219"/>
      <c r="B104" s="211" t="s">
        <v>222</v>
      </c>
      <c r="C104" s="212"/>
      <c r="D104" s="211" t="s">
        <v>79</v>
      </c>
      <c r="E104" s="211" t="s">
        <v>26</v>
      </c>
      <c r="F104" s="212"/>
      <c r="G104" s="212"/>
      <c r="H104" s="213" t="s">
        <v>314</v>
      </c>
      <c r="I104" s="218" t="s">
        <v>814</v>
      </c>
      <c r="J104" s="220" t="str">
        <f t="shared" si="9"/>
        <v>GA03FLMB-RIM01</v>
      </c>
      <c r="K104" s="276" t="s">
        <v>76</v>
      </c>
      <c r="L104" s="211" t="s">
        <v>86</v>
      </c>
      <c r="M104" s="220" t="str">
        <f>VLOOKUP(L104,Sensors!A$4:B$54,2,FALSE)</f>
        <v>CTDMO</v>
      </c>
      <c r="N104" s="220" t="s">
        <v>306</v>
      </c>
      <c r="O104" s="221" t="s">
        <v>763</v>
      </c>
      <c r="P104" s="218" t="s">
        <v>315</v>
      </c>
      <c r="Q104" s="218" t="s">
        <v>143</v>
      </c>
      <c r="R104" s="215" t="str">
        <f t="shared" si="10"/>
        <v>GA03FLMB-RIM01-02-CTDMOG061</v>
      </c>
    </row>
    <row r="105" spans="1:18" ht="13.5" customHeight="1" x14ac:dyDescent="0.3">
      <c r="A105" s="219"/>
      <c r="B105" s="211" t="s">
        <v>222</v>
      </c>
      <c r="C105" s="212"/>
      <c r="D105" s="211" t="s">
        <v>79</v>
      </c>
      <c r="E105" s="211" t="s">
        <v>26</v>
      </c>
      <c r="F105" s="212"/>
      <c r="G105" s="212"/>
      <c r="H105" s="213" t="s">
        <v>314</v>
      </c>
      <c r="I105" s="218" t="s">
        <v>814</v>
      </c>
      <c r="J105" s="220" t="str">
        <f t="shared" si="9"/>
        <v>GA03FLMB-RIM01</v>
      </c>
      <c r="K105" s="276" t="s">
        <v>76</v>
      </c>
      <c r="L105" s="211" t="s">
        <v>86</v>
      </c>
      <c r="M105" s="220" t="str">
        <f>VLOOKUP(L105,Sensors!A$4:B$54,2,FALSE)</f>
        <v>CTDMO</v>
      </c>
      <c r="N105" s="220" t="s">
        <v>306</v>
      </c>
      <c r="O105" s="221" t="s">
        <v>764</v>
      </c>
      <c r="P105" s="218" t="s">
        <v>315</v>
      </c>
      <c r="Q105" s="218" t="s">
        <v>144</v>
      </c>
      <c r="R105" s="215" t="str">
        <f t="shared" si="10"/>
        <v>GA03FLMB-RIM01-02-CTDMOG062</v>
      </c>
    </row>
    <row r="106" spans="1:18" ht="13.5" customHeight="1" x14ac:dyDescent="0.3">
      <c r="A106" s="219"/>
      <c r="B106" s="211" t="s">
        <v>222</v>
      </c>
      <c r="C106" s="212"/>
      <c r="D106" s="211" t="s">
        <v>79</v>
      </c>
      <c r="E106" s="211" t="s">
        <v>26</v>
      </c>
      <c r="F106" s="212"/>
      <c r="G106" s="212"/>
      <c r="H106" s="213" t="s">
        <v>314</v>
      </c>
      <c r="I106" s="218" t="s">
        <v>814</v>
      </c>
      <c r="J106" s="220" t="str">
        <f t="shared" si="9"/>
        <v>GA03FLMB-RIM01</v>
      </c>
      <c r="K106" s="276" t="s">
        <v>76</v>
      </c>
      <c r="L106" s="211" t="s">
        <v>86</v>
      </c>
      <c r="M106" s="220" t="str">
        <f>VLOOKUP(L106,Sensors!A$4:B$54,2,FALSE)</f>
        <v>CTDMO</v>
      </c>
      <c r="N106" s="220" t="s">
        <v>306</v>
      </c>
      <c r="O106" s="221" t="s">
        <v>765</v>
      </c>
      <c r="P106" s="218" t="s">
        <v>315</v>
      </c>
      <c r="Q106" s="218" t="s">
        <v>145</v>
      </c>
      <c r="R106" s="215" t="str">
        <f t="shared" si="10"/>
        <v>GA03FLMB-RIM01-02-CTDMOG063</v>
      </c>
    </row>
    <row r="107" spans="1:18" ht="13.5" customHeight="1" x14ac:dyDescent="0.3">
      <c r="A107" s="219"/>
      <c r="B107" s="211" t="s">
        <v>222</v>
      </c>
      <c r="C107" s="212"/>
      <c r="D107" s="211" t="s">
        <v>79</v>
      </c>
      <c r="E107" s="211" t="s">
        <v>26</v>
      </c>
      <c r="F107" s="212"/>
      <c r="G107" s="212"/>
      <c r="H107" s="213" t="s">
        <v>314</v>
      </c>
      <c r="I107" s="218" t="s">
        <v>814</v>
      </c>
      <c r="J107" s="220" t="str">
        <f t="shared" si="9"/>
        <v>GA03FLMB-RIM01</v>
      </c>
      <c r="K107" s="276" t="s">
        <v>76</v>
      </c>
      <c r="L107" s="211" t="s">
        <v>86</v>
      </c>
      <c r="M107" s="220" t="str">
        <f>VLOOKUP(L107,Sensors!A$4:B$54,2,FALSE)</f>
        <v>CTDMO</v>
      </c>
      <c r="N107" s="220" t="s">
        <v>306</v>
      </c>
      <c r="O107" s="221" t="s">
        <v>766</v>
      </c>
      <c r="P107" s="218" t="s">
        <v>315</v>
      </c>
      <c r="Q107" s="218" t="s">
        <v>146</v>
      </c>
      <c r="R107" s="215" t="str">
        <f t="shared" si="10"/>
        <v>GA03FLMB-RIM01-02-CTDMOG064</v>
      </c>
    </row>
    <row r="108" spans="1:18" ht="13.5" customHeight="1" x14ac:dyDescent="0.3">
      <c r="A108" s="219"/>
      <c r="B108" s="211" t="s">
        <v>222</v>
      </c>
      <c r="C108" s="212"/>
      <c r="D108" s="211" t="s">
        <v>79</v>
      </c>
      <c r="E108" s="211" t="s">
        <v>26</v>
      </c>
      <c r="F108" s="212"/>
      <c r="G108" s="212"/>
      <c r="H108" s="213" t="s">
        <v>314</v>
      </c>
      <c r="I108" s="218" t="s">
        <v>814</v>
      </c>
      <c r="J108" s="220" t="str">
        <f t="shared" si="9"/>
        <v>GA03FLMB-RIM01</v>
      </c>
      <c r="K108" s="276" t="s">
        <v>76</v>
      </c>
      <c r="L108" s="211" t="s">
        <v>86</v>
      </c>
      <c r="M108" s="220" t="str">
        <f>VLOOKUP(L108,Sensors!A$4:B$54,2,FALSE)</f>
        <v>CTDMO</v>
      </c>
      <c r="N108" s="220" t="s">
        <v>306</v>
      </c>
      <c r="O108" s="221" t="s">
        <v>767</v>
      </c>
      <c r="P108" s="218" t="s">
        <v>315</v>
      </c>
      <c r="Q108" s="218" t="s">
        <v>147</v>
      </c>
      <c r="R108" s="215" t="str">
        <f t="shared" si="10"/>
        <v>GA03FLMB-RIM01-02-CTDMOG065</v>
      </c>
    </row>
    <row r="109" spans="1:18" ht="13.5" customHeight="1" x14ac:dyDescent="0.3">
      <c r="A109" s="219"/>
      <c r="B109" s="211" t="s">
        <v>222</v>
      </c>
      <c r="C109" s="212"/>
      <c r="D109" s="211" t="s">
        <v>79</v>
      </c>
      <c r="E109" s="211" t="s">
        <v>26</v>
      </c>
      <c r="F109" s="212"/>
      <c r="G109" s="212"/>
      <c r="H109" s="213" t="s">
        <v>314</v>
      </c>
      <c r="I109" s="218" t="s">
        <v>814</v>
      </c>
      <c r="J109" s="220" t="str">
        <f t="shared" si="9"/>
        <v>GA03FLMB-RIM01</v>
      </c>
      <c r="K109" s="276" t="s">
        <v>76</v>
      </c>
      <c r="L109" s="211" t="s">
        <v>86</v>
      </c>
      <c r="M109" s="220" t="str">
        <f>VLOOKUP(L109,Sensors!A$4:B$54,2,FALSE)</f>
        <v>CTDMO</v>
      </c>
      <c r="N109" s="220" t="s">
        <v>306</v>
      </c>
      <c r="O109" s="221" t="s">
        <v>768</v>
      </c>
      <c r="P109" s="218" t="s">
        <v>315</v>
      </c>
      <c r="Q109" s="218" t="s">
        <v>148</v>
      </c>
      <c r="R109" s="215" t="str">
        <f t="shared" si="10"/>
        <v>GA03FLMB-RIM01-02-CTDMOG066</v>
      </c>
    </row>
    <row r="110" spans="1:18" ht="13.5" customHeight="1" x14ac:dyDescent="0.3">
      <c r="A110" s="219"/>
      <c r="B110" s="211" t="s">
        <v>222</v>
      </c>
      <c r="C110" s="212"/>
      <c r="D110" s="211" t="s">
        <v>79</v>
      </c>
      <c r="E110" s="211" t="s">
        <v>26</v>
      </c>
      <c r="F110" s="212"/>
      <c r="G110" s="212"/>
      <c r="H110" s="213" t="s">
        <v>314</v>
      </c>
      <c r="I110" s="218" t="s">
        <v>814</v>
      </c>
      <c r="J110" s="220" t="str">
        <f t="shared" si="9"/>
        <v>GA03FLMB-RIM01</v>
      </c>
      <c r="K110" s="276" t="s">
        <v>76</v>
      </c>
      <c r="L110" s="211" t="s">
        <v>86</v>
      </c>
      <c r="M110" s="220" t="str">
        <f>VLOOKUP(L110,Sensors!A$4:B$54,2,FALSE)</f>
        <v>CTDMO</v>
      </c>
      <c r="N110" s="220" t="s">
        <v>306</v>
      </c>
      <c r="O110" s="221" t="s">
        <v>769</v>
      </c>
      <c r="P110" s="218" t="s">
        <v>315</v>
      </c>
      <c r="Q110" s="218" t="s">
        <v>149</v>
      </c>
      <c r="R110" s="215" t="str">
        <f t="shared" si="10"/>
        <v>GA03FLMB-RIM01-02-CTDMOG067</v>
      </c>
    </row>
    <row r="111" spans="1:18" ht="13.5" customHeight="1" x14ac:dyDescent="0.3">
      <c r="A111" s="219"/>
      <c r="B111" s="211" t="s">
        <v>222</v>
      </c>
      <c r="C111" s="212"/>
      <c r="D111" s="211" t="s">
        <v>79</v>
      </c>
      <c r="E111" s="211" t="s">
        <v>26</v>
      </c>
      <c r="F111" s="212"/>
      <c r="G111" s="212"/>
      <c r="H111" s="213" t="s">
        <v>314</v>
      </c>
      <c r="I111" s="218" t="s">
        <v>814</v>
      </c>
      <c r="J111" s="220" t="str">
        <f t="shared" si="9"/>
        <v>GA03FLMB-RIM01</v>
      </c>
      <c r="K111" s="276" t="s">
        <v>76</v>
      </c>
      <c r="L111" s="211" t="s">
        <v>86</v>
      </c>
      <c r="M111" s="220" t="str">
        <f>VLOOKUP(L111,Sensors!A$4:B$54,2,FALSE)</f>
        <v>CTDMO</v>
      </c>
      <c r="N111" s="220" t="s">
        <v>306</v>
      </c>
      <c r="O111" s="221" t="s">
        <v>770</v>
      </c>
      <c r="P111" s="218" t="s">
        <v>315</v>
      </c>
      <c r="Q111" s="218" t="s">
        <v>150</v>
      </c>
      <c r="R111" s="215" t="str">
        <f t="shared" si="10"/>
        <v>GA03FLMB-RIM01-02-CTDMOG068</v>
      </c>
    </row>
    <row r="112" spans="1:18" ht="13.5" customHeight="1" x14ac:dyDescent="0.3">
      <c r="A112" s="219"/>
      <c r="B112" s="211" t="s">
        <v>222</v>
      </c>
      <c r="C112" s="212"/>
      <c r="D112" s="211" t="s">
        <v>79</v>
      </c>
      <c r="E112" s="211" t="s">
        <v>26</v>
      </c>
      <c r="F112" s="212"/>
      <c r="G112" s="212"/>
      <c r="H112" s="213" t="s">
        <v>314</v>
      </c>
      <c r="I112" s="218" t="s">
        <v>814</v>
      </c>
      <c r="J112" s="220" t="str">
        <f t="shared" si="9"/>
        <v>GA03FLMB-RIM01</v>
      </c>
      <c r="K112" s="276" t="s">
        <v>76</v>
      </c>
      <c r="L112" s="211" t="s">
        <v>86</v>
      </c>
      <c r="M112" s="220" t="str">
        <f>VLOOKUP(L112,Sensors!A$4:B$54,2,FALSE)</f>
        <v>CTDMO</v>
      </c>
      <c r="N112" s="220" t="s">
        <v>307</v>
      </c>
      <c r="O112" s="221" t="s">
        <v>771</v>
      </c>
      <c r="P112" s="218" t="s">
        <v>315</v>
      </c>
      <c r="Q112" s="218" t="s">
        <v>151</v>
      </c>
      <c r="R112" s="215" t="str">
        <f t="shared" si="10"/>
        <v>GA03FLMB-RIM01-02-CTDMOH069</v>
      </c>
    </row>
    <row r="113" spans="1:18" ht="13.5" customHeight="1" x14ac:dyDescent="0.3">
      <c r="A113" s="219"/>
      <c r="B113" s="211" t="s">
        <v>222</v>
      </c>
      <c r="C113" s="212"/>
      <c r="D113" s="211" t="s">
        <v>79</v>
      </c>
      <c r="E113" s="211" t="s">
        <v>26</v>
      </c>
      <c r="F113" s="212"/>
      <c r="G113" s="212"/>
      <c r="H113" s="213" t="s">
        <v>314</v>
      </c>
      <c r="I113" s="218" t="s">
        <v>814</v>
      </c>
      <c r="J113" s="220" t="str">
        <f t="shared" si="9"/>
        <v>GA03FLMB-RIM01</v>
      </c>
      <c r="K113" s="276" t="s">
        <v>76</v>
      </c>
      <c r="L113" s="211" t="s">
        <v>86</v>
      </c>
      <c r="M113" s="220" t="str">
        <f>VLOOKUP(L113,Sensors!A$4:B$54,2,FALSE)</f>
        <v>CTDMO</v>
      </c>
      <c r="N113" s="220" t="s">
        <v>307</v>
      </c>
      <c r="O113" s="221" t="s">
        <v>774</v>
      </c>
      <c r="P113" s="218" t="s">
        <v>315</v>
      </c>
      <c r="Q113" s="218" t="s">
        <v>152</v>
      </c>
      <c r="R113" s="215" t="str">
        <f t="shared" si="10"/>
        <v>GA03FLMB-RIM01-02-CTDMOH070</v>
      </c>
    </row>
    <row r="114" spans="1:18" ht="13.5" customHeight="1" x14ac:dyDescent="0.3">
      <c r="A114" s="219"/>
      <c r="B114" s="211" t="s">
        <v>222</v>
      </c>
      <c r="C114" s="212"/>
      <c r="D114" s="211" t="s">
        <v>79</v>
      </c>
      <c r="E114" s="211" t="s">
        <v>26</v>
      </c>
      <c r="F114" s="212"/>
      <c r="G114" s="212"/>
      <c r="H114" s="213" t="s">
        <v>314</v>
      </c>
      <c r="I114" s="218" t="s">
        <v>814</v>
      </c>
      <c r="J114" s="220" t="str">
        <f t="shared" si="9"/>
        <v>GA03FLMB-RIM01</v>
      </c>
      <c r="K114" s="276" t="s">
        <v>76</v>
      </c>
      <c r="L114" s="211" t="s">
        <v>86</v>
      </c>
      <c r="M114" s="220" t="str">
        <f>VLOOKUP(L114,Sensors!A$4:B$54,2,FALSE)</f>
        <v>CTDMO</v>
      </c>
      <c r="N114" s="220" t="s">
        <v>307</v>
      </c>
      <c r="O114" s="221" t="s">
        <v>773</v>
      </c>
      <c r="P114" s="218" t="s">
        <v>315</v>
      </c>
      <c r="Q114" s="218" t="s">
        <v>153</v>
      </c>
      <c r="R114" s="215" t="str">
        <f t="shared" si="10"/>
        <v>GA03FLMB-RIM01-02-CTDMOH071</v>
      </c>
    </row>
    <row r="115" spans="1:18" ht="13.5" customHeight="1" x14ac:dyDescent="0.3">
      <c r="A115" s="219"/>
      <c r="B115" s="211" t="s">
        <v>222</v>
      </c>
      <c r="C115" s="219"/>
      <c r="D115" s="243" t="s">
        <v>79</v>
      </c>
      <c r="E115" s="243" t="s">
        <v>26</v>
      </c>
      <c r="F115" s="212"/>
      <c r="G115" s="212"/>
      <c r="H115" s="213" t="s">
        <v>314</v>
      </c>
      <c r="I115" s="218" t="s">
        <v>814</v>
      </c>
      <c r="J115" s="220" t="str">
        <f t="shared" si="9"/>
        <v>GA03FLMB-RIM01</v>
      </c>
      <c r="K115" s="270" t="s">
        <v>373</v>
      </c>
      <c r="L115" s="211" t="s">
        <v>871</v>
      </c>
      <c r="M115" s="220" t="s">
        <v>866</v>
      </c>
      <c r="N115" s="218" t="s">
        <v>306</v>
      </c>
      <c r="O115" s="270" t="s">
        <v>357</v>
      </c>
      <c r="P115" s="218" t="s">
        <v>867</v>
      </c>
      <c r="Q115" s="218" t="s">
        <v>153</v>
      </c>
      <c r="R115" s="215" t="str">
        <f t="shared" si="10"/>
        <v>GA03FLMB-RIM01-00-SIOENG000</v>
      </c>
    </row>
    <row r="116" spans="1:18" ht="13.5" customHeight="1" x14ac:dyDescent="0.3">
      <c r="A116" s="201"/>
      <c r="B116" s="202"/>
      <c r="C116" s="203"/>
      <c r="D116" s="202"/>
      <c r="E116" s="202"/>
      <c r="F116" s="203"/>
      <c r="G116" s="203"/>
      <c r="H116" s="204"/>
      <c r="I116" s="205"/>
      <c r="J116" s="206"/>
      <c r="K116" s="205"/>
      <c r="L116" s="207" t="s">
        <v>7</v>
      </c>
      <c r="M116" s="208">
        <f>COUNTA(M117:M120)*3</f>
        <v>12</v>
      </c>
      <c r="N116" s="205"/>
      <c r="O116" s="205"/>
      <c r="P116" s="205"/>
      <c r="Q116" s="205"/>
      <c r="R116" s="209"/>
    </row>
    <row r="117" spans="1:18" ht="13.5" customHeight="1" x14ac:dyDescent="0.3">
      <c r="A117" s="219"/>
      <c r="B117" s="211" t="s">
        <v>222</v>
      </c>
      <c r="C117" s="212" t="s">
        <v>974</v>
      </c>
      <c r="D117" s="211" t="s">
        <v>78</v>
      </c>
      <c r="E117" s="211" t="s">
        <v>27</v>
      </c>
      <c r="F117" s="212" t="str">
        <f>CONCATENATE(B117,D117,E117)</f>
        <v>GA05MOAS</v>
      </c>
      <c r="G117" s="212" t="s">
        <v>942</v>
      </c>
      <c r="H117" s="213" t="s">
        <v>255</v>
      </c>
      <c r="I117" s="218" t="s">
        <v>944</v>
      </c>
      <c r="J117" s="220" t="str">
        <f>CONCATENATE(B117,D117,E117,H117,I117)</f>
        <v>GA05MOASGLnnn</v>
      </c>
      <c r="K117" s="218" t="s">
        <v>75</v>
      </c>
      <c r="L117" s="212" t="s">
        <v>100</v>
      </c>
      <c r="M117" s="220" t="str">
        <f>VLOOKUP(L117,Sensors!A$4:B$54,2,FALSE)</f>
        <v>FLORD</v>
      </c>
      <c r="N117" s="220" t="s">
        <v>331</v>
      </c>
      <c r="O117" s="221" t="s">
        <v>357</v>
      </c>
      <c r="P117" s="220" t="s">
        <v>121</v>
      </c>
      <c r="Q117" s="218" t="s">
        <v>152</v>
      </c>
      <c r="R117" s="215" t="str">
        <f t="shared" ref="R117:R128" si="11">CONCATENATE(B117,D117,E117,"-",H117,I117,"-",K117,"-",M117,N117,O117)</f>
        <v>GA05MOAS-GLnnn-01-FLORDM000</v>
      </c>
    </row>
    <row r="118" spans="1:18" ht="13.5" customHeight="1" x14ac:dyDescent="0.3">
      <c r="A118" s="219"/>
      <c r="B118" s="211" t="s">
        <v>222</v>
      </c>
      <c r="C118" s="212"/>
      <c r="D118" s="211" t="s">
        <v>78</v>
      </c>
      <c r="E118" s="211" t="s">
        <v>27</v>
      </c>
      <c r="F118" s="212"/>
      <c r="G118" s="212"/>
      <c r="H118" s="213" t="s">
        <v>255</v>
      </c>
      <c r="I118" s="218" t="s">
        <v>944</v>
      </c>
      <c r="J118" s="220" t="str">
        <f t="shared" ref="J118:J127" si="12">CONCATENATE(B118,D118,E118,"-",H118,I118)</f>
        <v>GA05MOAS-GLnnn</v>
      </c>
      <c r="K118" s="218" t="s">
        <v>76</v>
      </c>
      <c r="L118" s="212" t="s">
        <v>101</v>
      </c>
      <c r="M118" s="220" t="str">
        <f>VLOOKUP(L118,Sensors!A$4:B$54,2,FALSE)</f>
        <v>DOSTA</v>
      </c>
      <c r="N118" s="220" t="s">
        <v>331</v>
      </c>
      <c r="O118" s="221" t="s">
        <v>357</v>
      </c>
      <c r="P118" s="220" t="s">
        <v>121</v>
      </c>
      <c r="Q118" s="218" t="s">
        <v>152</v>
      </c>
      <c r="R118" s="215" t="str">
        <f t="shared" si="11"/>
        <v>GA05MOAS-GLnnn-02-DOSTAM000</v>
      </c>
    </row>
    <row r="119" spans="1:18" ht="13.5" customHeight="1" x14ac:dyDescent="0.3">
      <c r="A119" s="219"/>
      <c r="B119" s="211" t="s">
        <v>222</v>
      </c>
      <c r="C119" s="212"/>
      <c r="D119" s="211" t="s">
        <v>78</v>
      </c>
      <c r="E119" s="211" t="s">
        <v>27</v>
      </c>
      <c r="F119" s="212"/>
      <c r="G119" s="212"/>
      <c r="H119" s="213" t="s">
        <v>255</v>
      </c>
      <c r="I119" s="218" t="s">
        <v>944</v>
      </c>
      <c r="J119" s="220" t="str">
        <f t="shared" si="12"/>
        <v>GA05MOAS-GLnnn</v>
      </c>
      <c r="K119" s="218" t="s">
        <v>77</v>
      </c>
      <c r="L119" s="212" t="s">
        <v>34</v>
      </c>
      <c r="M119" s="220" t="str">
        <f>VLOOKUP(L119,Sensors!A$4:B$54,2,FALSE)</f>
        <v>CTDGV</v>
      </c>
      <c r="N119" s="220" t="s">
        <v>331</v>
      </c>
      <c r="O119" s="221" t="s">
        <v>357</v>
      </c>
      <c r="P119" s="220" t="s">
        <v>121</v>
      </c>
      <c r="Q119" s="218" t="s">
        <v>152</v>
      </c>
      <c r="R119" s="215" t="str">
        <f t="shared" si="11"/>
        <v>GA05MOAS-GLnnn-04-CTDGVM000</v>
      </c>
    </row>
    <row r="120" spans="1:18" ht="13.5" customHeight="1" x14ac:dyDescent="0.3">
      <c r="A120" s="219"/>
      <c r="B120" s="211" t="s">
        <v>222</v>
      </c>
      <c r="C120" s="212"/>
      <c r="D120" s="211" t="s">
        <v>78</v>
      </c>
      <c r="E120" s="211" t="s">
        <v>27</v>
      </c>
      <c r="F120" s="212"/>
      <c r="G120" s="212"/>
      <c r="H120" s="213" t="s">
        <v>255</v>
      </c>
      <c r="I120" s="218" t="s">
        <v>944</v>
      </c>
      <c r="J120" s="220" t="str">
        <f>CONCATENATE(B120,D120,E120,"-",H120,I120)</f>
        <v>GA05MOAS-GLnnn</v>
      </c>
      <c r="K120" s="270" t="s">
        <v>373</v>
      </c>
      <c r="L120" s="212" t="s">
        <v>865</v>
      </c>
      <c r="M120" s="220" t="s">
        <v>872</v>
      </c>
      <c r="N120" s="220">
        <v>0</v>
      </c>
      <c r="O120" s="221" t="s">
        <v>357</v>
      </c>
      <c r="P120" s="220" t="s">
        <v>121</v>
      </c>
      <c r="Q120" s="218" t="s">
        <v>152</v>
      </c>
      <c r="R120" s="215" t="str">
        <f t="shared" si="11"/>
        <v>GA05MOAS-GLnnn-00-ENG000000</v>
      </c>
    </row>
    <row r="121" spans="1:18" ht="13.5" customHeight="1" x14ac:dyDescent="0.3">
      <c r="A121" s="219"/>
      <c r="B121" s="282"/>
      <c r="C121" s="212"/>
      <c r="D121" s="211"/>
      <c r="E121" s="211"/>
      <c r="F121" s="212"/>
      <c r="G121" s="212"/>
      <c r="H121" s="213"/>
      <c r="I121" s="218"/>
      <c r="J121" s="220"/>
      <c r="K121" s="270"/>
      <c r="L121" s="212"/>
      <c r="M121" s="208">
        <f>COUNTA(M122:M128)*2</f>
        <v>14</v>
      </c>
      <c r="N121" s="220"/>
      <c r="O121" s="221"/>
      <c r="P121" s="220"/>
      <c r="Q121" s="218"/>
      <c r="R121" s="215"/>
    </row>
    <row r="122" spans="1:18" ht="13.5" customHeight="1" x14ac:dyDescent="0.3">
      <c r="A122" s="219"/>
      <c r="B122" s="282" t="s">
        <v>222</v>
      </c>
      <c r="C122" s="212"/>
      <c r="D122" s="211" t="s">
        <v>78</v>
      </c>
      <c r="E122" s="211" t="s">
        <v>27</v>
      </c>
      <c r="F122" s="212"/>
      <c r="G122" s="212" t="s">
        <v>943</v>
      </c>
      <c r="H122" s="213" t="s">
        <v>405</v>
      </c>
      <c r="I122" s="218" t="s">
        <v>944</v>
      </c>
      <c r="J122" s="220" t="str">
        <f t="shared" si="12"/>
        <v>GA05MOAS-PGnnn</v>
      </c>
      <c r="K122" s="218" t="s">
        <v>75</v>
      </c>
      <c r="L122" s="212" t="s">
        <v>34</v>
      </c>
      <c r="M122" s="220" t="str">
        <f>VLOOKUP(L122,Sensors!A$4:B$54,2,FALSE)</f>
        <v>CTDGV</v>
      </c>
      <c r="N122" s="220" t="s">
        <v>331</v>
      </c>
      <c r="O122" s="221" t="s">
        <v>357</v>
      </c>
      <c r="P122" s="220" t="s">
        <v>121</v>
      </c>
      <c r="Q122" s="218" t="s">
        <v>239</v>
      </c>
      <c r="R122" s="215" t="str">
        <f t="shared" si="11"/>
        <v>GA05MOAS-PGnnn-01-CTDGVM000</v>
      </c>
    </row>
    <row r="123" spans="1:18" ht="13.5" customHeight="1" x14ac:dyDescent="0.3">
      <c r="A123" s="219"/>
      <c r="B123" s="282" t="s">
        <v>222</v>
      </c>
      <c r="C123" s="212"/>
      <c r="D123" s="211" t="s">
        <v>78</v>
      </c>
      <c r="E123" s="211" t="s">
        <v>27</v>
      </c>
      <c r="F123" s="212"/>
      <c r="G123" s="212"/>
      <c r="H123" s="213" t="s">
        <v>405</v>
      </c>
      <c r="I123" s="218" t="s">
        <v>944</v>
      </c>
      <c r="J123" s="220" t="str">
        <f t="shared" si="12"/>
        <v>GA05MOAS-PGnnn</v>
      </c>
      <c r="K123" s="218" t="s">
        <v>76</v>
      </c>
      <c r="L123" s="212" t="s">
        <v>101</v>
      </c>
      <c r="M123" s="220" t="str">
        <f>VLOOKUP(L123,Sensors!A$4:B$54,2,FALSE)</f>
        <v>DOSTA</v>
      </c>
      <c r="N123" s="220" t="s">
        <v>331</v>
      </c>
      <c r="O123" s="221" t="s">
        <v>357</v>
      </c>
      <c r="P123" s="220" t="s">
        <v>121</v>
      </c>
      <c r="Q123" s="218" t="s">
        <v>239</v>
      </c>
      <c r="R123" s="215" t="str">
        <f t="shared" si="11"/>
        <v>GA05MOAS-PGnnn-02-DOSTAM000</v>
      </c>
    </row>
    <row r="124" spans="1:18" ht="13.5" customHeight="1" x14ac:dyDescent="0.3">
      <c r="A124" s="219"/>
      <c r="B124" s="282" t="s">
        <v>222</v>
      </c>
      <c r="C124" s="212"/>
      <c r="D124" s="211" t="s">
        <v>78</v>
      </c>
      <c r="E124" s="211" t="s">
        <v>27</v>
      </c>
      <c r="F124" s="212"/>
      <c r="G124" s="212"/>
      <c r="H124" s="213" t="s">
        <v>405</v>
      </c>
      <c r="I124" s="218" t="s">
        <v>944</v>
      </c>
      <c r="J124" s="220" t="str">
        <f t="shared" si="12"/>
        <v>GA05MOAS-PGnnn</v>
      </c>
      <c r="K124" s="218" t="s">
        <v>79</v>
      </c>
      <c r="L124" s="212" t="s">
        <v>164</v>
      </c>
      <c r="M124" s="220" t="str">
        <f>VLOOKUP(L124,Sensors!A$4:B$54,2,FALSE)</f>
        <v>FLORT</v>
      </c>
      <c r="N124" s="220" t="s">
        <v>331</v>
      </c>
      <c r="O124" s="221" t="s">
        <v>357</v>
      </c>
      <c r="P124" s="220" t="s">
        <v>121</v>
      </c>
      <c r="Q124" s="218" t="s">
        <v>239</v>
      </c>
      <c r="R124" s="215" t="str">
        <f t="shared" si="11"/>
        <v>GA05MOAS-PGnnn-03-FLORTM000</v>
      </c>
    </row>
    <row r="125" spans="1:18" ht="13.5" customHeight="1" x14ac:dyDescent="0.3">
      <c r="A125" s="219"/>
      <c r="B125" s="282" t="s">
        <v>222</v>
      </c>
      <c r="C125" s="212"/>
      <c r="D125" s="211" t="s">
        <v>78</v>
      </c>
      <c r="E125" s="211" t="s">
        <v>27</v>
      </c>
      <c r="F125" s="212"/>
      <c r="G125" s="212"/>
      <c r="H125" s="213" t="s">
        <v>405</v>
      </c>
      <c r="I125" s="218" t="s">
        <v>944</v>
      </c>
      <c r="J125" s="220" t="str">
        <f t="shared" si="12"/>
        <v>GA05MOAS-PGnnn</v>
      </c>
      <c r="K125" s="270" t="s">
        <v>77</v>
      </c>
      <c r="L125" s="212" t="s">
        <v>164</v>
      </c>
      <c r="M125" s="220" t="str">
        <f>VLOOKUP(L125,Sensors!A$4:B$54,2,FALSE)</f>
        <v>FLORT</v>
      </c>
      <c r="N125" s="220" t="s">
        <v>327</v>
      </c>
      <c r="O125" s="221" t="s">
        <v>357</v>
      </c>
      <c r="P125" s="220" t="s">
        <v>121</v>
      </c>
      <c r="Q125" s="218" t="s">
        <v>239</v>
      </c>
      <c r="R125" s="215" t="str">
        <f t="shared" si="11"/>
        <v>GA05MOAS-PGnnn-04-FLORTO000</v>
      </c>
    </row>
    <row r="126" spans="1:18" ht="13.5" customHeight="1" x14ac:dyDescent="0.3">
      <c r="A126" s="219"/>
      <c r="B126" s="282" t="s">
        <v>222</v>
      </c>
      <c r="C126" s="212"/>
      <c r="D126" s="211" t="s">
        <v>78</v>
      </c>
      <c r="E126" s="211" t="s">
        <v>27</v>
      </c>
      <c r="F126" s="212"/>
      <c r="G126" s="212"/>
      <c r="H126" s="213" t="s">
        <v>405</v>
      </c>
      <c r="I126" s="218" t="s">
        <v>944</v>
      </c>
      <c r="J126" s="220" t="str">
        <f t="shared" si="12"/>
        <v>GA05MOAS-PGnnn</v>
      </c>
      <c r="K126" s="270" t="s">
        <v>78</v>
      </c>
      <c r="L126" s="212" t="s">
        <v>134</v>
      </c>
      <c r="M126" s="220" t="str">
        <f>VLOOKUP(L126,Sensors!A$4:B$54,2,FALSE)</f>
        <v>NUTNR</v>
      </c>
      <c r="N126" s="220" t="s">
        <v>331</v>
      </c>
      <c r="O126" s="221" t="s">
        <v>357</v>
      </c>
      <c r="P126" s="220" t="s">
        <v>121</v>
      </c>
      <c r="Q126" s="218" t="s">
        <v>239</v>
      </c>
      <c r="R126" s="215" t="str">
        <f t="shared" si="11"/>
        <v>GA05MOAS-PGnnn-05-NUTNRM000</v>
      </c>
    </row>
    <row r="127" spans="1:18" ht="13.5" customHeight="1" x14ac:dyDescent="0.3">
      <c r="A127" s="219"/>
      <c r="B127" s="282" t="s">
        <v>222</v>
      </c>
      <c r="C127" s="212"/>
      <c r="D127" s="211" t="s">
        <v>78</v>
      </c>
      <c r="E127" s="211" t="s">
        <v>27</v>
      </c>
      <c r="F127" s="212"/>
      <c r="G127" s="212"/>
      <c r="H127" s="213" t="s">
        <v>405</v>
      </c>
      <c r="I127" s="218" t="s">
        <v>944</v>
      </c>
      <c r="J127" s="220" t="str">
        <f t="shared" si="12"/>
        <v>GA05MOAS-PGnnn</v>
      </c>
      <c r="K127" s="270" t="s">
        <v>91</v>
      </c>
      <c r="L127" s="212" t="s">
        <v>165</v>
      </c>
      <c r="M127" s="220" t="str">
        <f>VLOOKUP(L127,Sensors!A$4:B$54,2,FALSE)</f>
        <v>PARAD</v>
      </c>
      <c r="N127" s="220" t="s">
        <v>331</v>
      </c>
      <c r="O127" s="221" t="s">
        <v>357</v>
      </c>
      <c r="P127" s="220" t="s">
        <v>121</v>
      </c>
      <c r="Q127" s="218" t="s">
        <v>239</v>
      </c>
      <c r="R127" s="215" t="str">
        <f t="shared" si="11"/>
        <v>GA05MOAS-PGnnn-06-PARADM000</v>
      </c>
    </row>
    <row r="128" spans="1:18" ht="13.5" customHeight="1" x14ac:dyDescent="0.3">
      <c r="A128" s="219"/>
      <c r="B128" s="211" t="s">
        <v>222</v>
      </c>
      <c r="C128" s="212"/>
      <c r="D128" s="211" t="s">
        <v>78</v>
      </c>
      <c r="E128" s="211" t="s">
        <v>27</v>
      </c>
      <c r="F128" s="212"/>
      <c r="G128" s="212"/>
      <c r="H128" s="213" t="s">
        <v>405</v>
      </c>
      <c r="I128" s="218" t="s">
        <v>944</v>
      </c>
      <c r="J128" s="220" t="str">
        <f>CONCATENATE(B128,D128,E128,"-",H128,I128)</f>
        <v>GA05MOAS-PGnnn</v>
      </c>
      <c r="K128" s="270" t="s">
        <v>373</v>
      </c>
      <c r="L128" s="212" t="s">
        <v>865</v>
      </c>
      <c r="M128" s="220" t="s">
        <v>872</v>
      </c>
      <c r="N128" s="220">
        <v>0</v>
      </c>
      <c r="O128" s="221" t="s">
        <v>357</v>
      </c>
      <c r="P128" s="220" t="s">
        <v>121</v>
      </c>
      <c r="Q128" s="218" t="s">
        <v>239</v>
      </c>
      <c r="R128" s="215" t="str">
        <f t="shared" si="11"/>
        <v>GA05MOAS-PGnnn-00-ENG000000</v>
      </c>
    </row>
    <row r="129" spans="7:18" x14ac:dyDescent="0.3">
      <c r="Q129" s="360"/>
      <c r="R129" s="361"/>
    </row>
    <row r="130" spans="7:18" x14ac:dyDescent="0.3">
      <c r="G130" s="272" t="s">
        <v>948</v>
      </c>
    </row>
    <row r="131" spans="7:18" x14ac:dyDescent="0.3">
      <c r="G131" s="272" t="s">
        <v>946</v>
      </c>
    </row>
  </sheetData>
  <phoneticPr fontId="2" type="noConversion"/>
  <printOptions horizontalCentered="1"/>
  <pageMargins left="0.5" right="0.5" top="1" bottom="1" header="0.5" footer="0.5"/>
  <pageSetup scale="45" orientation="landscape" verticalDpi="1200"/>
  <headerFooter alignWithMargins="0">
    <oddHeader>&amp;L&amp;K000000&amp;A&amp;C&amp;K000000&amp;F</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zoomScale="80" zoomScaleNormal="80" workbookViewId="0">
      <pane ySplit="2" topLeftCell="A3" activePane="bottomLeft" state="frozen"/>
      <selection pane="bottomLeft"/>
    </sheetView>
  </sheetViews>
  <sheetFormatPr defaultColWidth="11.44140625" defaultRowHeight="13.8" x14ac:dyDescent="0.3"/>
  <cols>
    <col min="1" max="1" width="14" style="229" bestFit="1" customWidth="1"/>
    <col min="2" max="2" width="4" style="229" bestFit="1" customWidth="1"/>
    <col min="3" max="3" width="11.77734375" style="229" bestFit="1" customWidth="1"/>
    <col min="4" max="4" width="3.44140625" style="229" bestFit="1" customWidth="1"/>
    <col min="5" max="5" width="6" style="229" bestFit="1" customWidth="1"/>
    <col min="6" max="6" width="9.6640625" style="238" bestFit="1" customWidth="1"/>
    <col min="7" max="7" width="22.6640625" style="229" customWidth="1"/>
    <col min="8" max="8" width="3.6640625" style="231" bestFit="1" customWidth="1"/>
    <col min="9" max="9" width="4.6640625" style="231" bestFit="1" customWidth="1"/>
    <col min="10" max="10" width="16.44140625" style="232" bestFit="1" customWidth="1"/>
    <col min="11" max="11" width="3.44140625" style="231" bestFit="1" customWidth="1"/>
    <col min="12" max="12" width="26" style="229" bestFit="1" customWidth="1"/>
    <col min="13" max="13" width="7" style="283" bestFit="1" customWidth="1"/>
    <col min="14" max="14" width="3.44140625" style="229" bestFit="1" customWidth="1"/>
    <col min="15" max="15" width="4" style="231" bestFit="1" customWidth="1"/>
    <col min="16" max="16" width="39.109375" style="231" bestFit="1" customWidth="1"/>
    <col min="17" max="17" width="5" style="231" bestFit="1" customWidth="1"/>
    <col min="18" max="18" width="30.77734375" style="234" bestFit="1" customWidth="1"/>
    <col min="19" max="16384" width="11.44140625" style="73"/>
  </cols>
  <sheetData>
    <row r="1" spans="1:18" s="71" customFormat="1" ht="115.2" x14ac:dyDescent="0.25">
      <c r="A1" s="193" t="s">
        <v>250</v>
      </c>
      <c r="B1" s="194" t="s">
        <v>50</v>
      </c>
      <c r="C1" s="195" t="s">
        <v>133</v>
      </c>
      <c r="D1" s="196" t="s">
        <v>203</v>
      </c>
      <c r="E1" s="197" t="s">
        <v>18</v>
      </c>
      <c r="F1" s="195" t="s">
        <v>111</v>
      </c>
      <c r="G1" s="195" t="s">
        <v>51</v>
      </c>
      <c r="H1" s="195" t="s">
        <v>68</v>
      </c>
      <c r="I1" s="197" t="s">
        <v>52</v>
      </c>
      <c r="J1" s="195" t="s">
        <v>53</v>
      </c>
      <c r="K1" s="197" t="s">
        <v>35</v>
      </c>
      <c r="L1" s="197" t="s">
        <v>187</v>
      </c>
      <c r="M1" s="278" t="s">
        <v>188</v>
      </c>
      <c r="N1" s="197" t="s">
        <v>189</v>
      </c>
      <c r="O1" s="197" t="s">
        <v>256</v>
      </c>
      <c r="P1" s="197" t="s">
        <v>8</v>
      </c>
      <c r="Q1" s="197" t="s">
        <v>64</v>
      </c>
      <c r="R1" s="199" t="s">
        <v>200</v>
      </c>
    </row>
    <row r="2" spans="1:18" ht="13.5" customHeight="1" x14ac:dyDescent="0.3">
      <c r="A2" s="222"/>
      <c r="B2" s="223" t="s">
        <v>198</v>
      </c>
      <c r="C2" s="224"/>
      <c r="D2" s="223" t="s">
        <v>196</v>
      </c>
      <c r="E2" s="223" t="s">
        <v>199</v>
      </c>
      <c r="F2" s="212"/>
      <c r="G2" s="224"/>
      <c r="H2" s="225" t="s">
        <v>198</v>
      </c>
      <c r="I2" s="226" t="s">
        <v>197</v>
      </c>
      <c r="J2" s="220"/>
      <c r="K2" s="226" t="s">
        <v>196</v>
      </c>
      <c r="L2" s="223"/>
      <c r="M2" s="220" t="s">
        <v>194</v>
      </c>
      <c r="N2" s="218" t="s">
        <v>195</v>
      </c>
      <c r="O2" s="218"/>
      <c r="P2" s="226"/>
      <c r="Q2" s="226"/>
      <c r="R2" s="227" t="str">
        <f>CONCATENATE(B2,D2,E2,"-",H2,I2,"-",K2,"-",M2,N2)</f>
        <v>AA##AAAA-AACCC-##-CCCCCA</v>
      </c>
    </row>
    <row r="3" spans="1:18" s="75" customFormat="1" ht="13.5" customHeight="1" x14ac:dyDescent="0.3">
      <c r="A3" s="222"/>
      <c r="B3" s="223"/>
      <c r="C3" s="224"/>
      <c r="D3" s="223"/>
      <c r="E3" s="223"/>
      <c r="F3" s="212"/>
      <c r="G3" s="224"/>
      <c r="H3" s="225"/>
      <c r="I3" s="226"/>
      <c r="J3" s="220"/>
      <c r="K3" s="226"/>
      <c r="L3" s="248" t="s">
        <v>278</v>
      </c>
      <c r="M3" s="359">
        <f>M4+M61+M72+M100+M128+M133</f>
        <v>137</v>
      </c>
      <c r="N3" s="218"/>
      <c r="O3" s="218"/>
      <c r="P3" s="218"/>
      <c r="Q3" s="226"/>
      <c r="R3" s="227"/>
    </row>
    <row r="4" spans="1:18" ht="13.5" customHeight="1" x14ac:dyDescent="0.3">
      <c r="A4" s="201"/>
      <c r="B4" s="202"/>
      <c r="C4" s="203"/>
      <c r="D4" s="202"/>
      <c r="E4" s="202"/>
      <c r="F4" s="203"/>
      <c r="G4" s="203"/>
      <c r="H4" s="204"/>
      <c r="I4" s="205"/>
      <c r="J4" s="206"/>
      <c r="K4" s="205"/>
      <c r="L4" s="207" t="s">
        <v>7</v>
      </c>
      <c r="M4" s="208">
        <f>COUNTA(M6:M55)</f>
        <v>50</v>
      </c>
      <c r="N4" s="205"/>
      <c r="O4" s="205"/>
      <c r="P4" s="205"/>
      <c r="Q4" s="205"/>
      <c r="R4" s="209"/>
    </row>
    <row r="5" spans="1:18" ht="13.5" customHeight="1" x14ac:dyDescent="0.3">
      <c r="A5" s="219" t="s">
        <v>978</v>
      </c>
      <c r="B5" s="211" t="s">
        <v>72</v>
      </c>
      <c r="C5" s="212" t="s">
        <v>602</v>
      </c>
      <c r="D5" s="211" t="s">
        <v>75</v>
      </c>
      <c r="E5" s="211" t="s">
        <v>131</v>
      </c>
      <c r="F5" s="212" t="str">
        <f>CONCATENATE(B5,D5,E5)</f>
        <v>GI01SUMO</v>
      </c>
      <c r="G5" s="212" t="s">
        <v>603</v>
      </c>
      <c r="H5" s="213"/>
      <c r="I5" s="218"/>
      <c r="J5" s="220" t="str">
        <f>F5</f>
        <v>GI01SUMO</v>
      </c>
      <c r="K5" s="218"/>
      <c r="L5" s="211"/>
      <c r="M5" s="220"/>
      <c r="N5" s="220"/>
      <c r="O5" s="220"/>
      <c r="P5" s="218"/>
      <c r="Q5" s="218"/>
      <c r="R5" s="215" t="str">
        <f>F5</f>
        <v>GI01SUMO</v>
      </c>
    </row>
    <row r="6" spans="1:18" ht="13.5" customHeight="1" x14ac:dyDescent="0.3">
      <c r="A6" s="219"/>
      <c r="B6" s="211" t="s">
        <v>72</v>
      </c>
      <c r="C6" s="212"/>
      <c r="D6" s="211" t="s">
        <v>75</v>
      </c>
      <c r="E6" s="211" t="s">
        <v>131</v>
      </c>
      <c r="F6" s="212"/>
      <c r="G6" s="212" t="s">
        <v>46</v>
      </c>
      <c r="H6" s="213" t="s">
        <v>45</v>
      </c>
      <c r="I6" s="218" t="s">
        <v>860</v>
      </c>
      <c r="J6" s="220" t="str">
        <f>CONCATENATE(B6,D6,E6,"-",H6,I6)</f>
        <v>GI01SUMO-SBC11</v>
      </c>
      <c r="K6" s="218" t="s">
        <v>373</v>
      </c>
      <c r="L6" s="211" t="s">
        <v>863</v>
      </c>
      <c r="M6" s="220" t="s">
        <v>861</v>
      </c>
      <c r="N6" s="220" t="s">
        <v>306</v>
      </c>
      <c r="O6" s="221" t="s">
        <v>357</v>
      </c>
      <c r="P6" s="220" t="s">
        <v>375</v>
      </c>
      <c r="Q6" s="218" t="s">
        <v>154</v>
      </c>
      <c r="R6" s="215" t="str">
        <f>CONCATENATE(B6,D6,E6,"-",H6,I6,"-",K6,"-",M6,N6,O6)</f>
        <v>GI01SUMO-SBC11-00-CPMENG000</v>
      </c>
    </row>
    <row r="7" spans="1:18" ht="13.5" customHeight="1" x14ac:dyDescent="0.3">
      <c r="A7" s="219"/>
      <c r="B7" s="211" t="s">
        <v>72</v>
      </c>
      <c r="C7" s="212"/>
      <c r="D7" s="211" t="s">
        <v>75</v>
      </c>
      <c r="E7" s="211" t="s">
        <v>131</v>
      </c>
      <c r="F7" s="212"/>
      <c r="G7" s="212"/>
      <c r="H7" s="213" t="s">
        <v>45</v>
      </c>
      <c r="I7" s="218" t="s">
        <v>353</v>
      </c>
      <c r="J7" s="220" t="str">
        <f>CONCATENATE(B7,D7,E7,"-",H7,I7)</f>
        <v>GI01SUMO-SBD11</v>
      </c>
      <c r="K7" s="218" t="s">
        <v>373</v>
      </c>
      <c r="L7" s="211" t="s">
        <v>873</v>
      </c>
      <c r="M7" s="220" t="s">
        <v>862</v>
      </c>
      <c r="N7" s="220" t="s">
        <v>306</v>
      </c>
      <c r="O7" s="221" t="s">
        <v>357</v>
      </c>
      <c r="P7" s="220" t="s">
        <v>375</v>
      </c>
      <c r="Q7" s="218" t="s">
        <v>154</v>
      </c>
      <c r="R7" s="215" t="str">
        <f>CONCATENATE(B7,D7,E7,"-",H7,I7,"-",K7,"-",M7,N7,O7)</f>
        <v>GI01SUMO-SBD11-00-DCLENG000</v>
      </c>
    </row>
    <row r="8" spans="1:18" ht="13.5" customHeight="1" x14ac:dyDescent="0.3">
      <c r="A8" s="219"/>
      <c r="B8" s="211" t="s">
        <v>72</v>
      </c>
      <c r="C8" s="212"/>
      <c r="D8" s="211" t="s">
        <v>75</v>
      </c>
      <c r="E8" s="211" t="s">
        <v>131</v>
      </c>
      <c r="F8" s="212"/>
      <c r="G8" s="212"/>
      <c r="H8" s="213" t="s">
        <v>45</v>
      </c>
      <c r="I8" s="218" t="s">
        <v>354</v>
      </c>
      <c r="J8" s="220" t="str">
        <f>CONCATENATE(B8,D8,E8,"-",H8,I8)</f>
        <v>GI01SUMO-SBD12</v>
      </c>
      <c r="K8" s="218" t="s">
        <v>373</v>
      </c>
      <c r="L8" s="211" t="s">
        <v>874</v>
      </c>
      <c r="M8" s="220" t="s">
        <v>862</v>
      </c>
      <c r="N8" s="220" t="s">
        <v>306</v>
      </c>
      <c r="O8" s="221" t="s">
        <v>357</v>
      </c>
      <c r="P8" s="220" t="s">
        <v>375</v>
      </c>
      <c r="Q8" s="218" t="s">
        <v>154</v>
      </c>
      <c r="R8" s="215" t="str">
        <f>CONCATENATE(B8,D8,E8,"-",H8,I8,"-",K8,"-",M8,N8,O8)</f>
        <v>GI01SUMO-SBD12-00-DCLENG000</v>
      </c>
    </row>
    <row r="9" spans="1:18" ht="13.5" customHeight="1" x14ac:dyDescent="0.3">
      <c r="A9" s="230"/>
      <c r="B9" s="211" t="s">
        <v>72</v>
      </c>
      <c r="C9" s="212"/>
      <c r="D9" s="211" t="s">
        <v>75</v>
      </c>
      <c r="E9" s="211" t="s">
        <v>131</v>
      </c>
      <c r="F9" s="212"/>
      <c r="G9" s="212"/>
      <c r="H9" s="213" t="s">
        <v>45</v>
      </c>
      <c r="I9" s="218" t="s">
        <v>353</v>
      </c>
      <c r="J9" s="220" t="str">
        <f t="shared" ref="J9:J55" si="0">CONCATENATE(B9,D9,E9,"-",H9,I9)</f>
        <v>GI01SUMO-SBD11</v>
      </c>
      <c r="K9" s="218" t="s">
        <v>75</v>
      </c>
      <c r="L9" s="211" t="s">
        <v>367</v>
      </c>
      <c r="M9" s="220" t="str">
        <f>VLOOKUP(L9,Sensors!A$4:B$54,2,FALSE)</f>
        <v>MOPAK</v>
      </c>
      <c r="N9" s="220">
        <v>0</v>
      </c>
      <c r="O9" s="221" t="s">
        <v>357</v>
      </c>
      <c r="P9" s="220" t="s">
        <v>215</v>
      </c>
      <c r="Q9" s="218" t="s">
        <v>154</v>
      </c>
      <c r="R9" s="215" t="str">
        <f t="shared" ref="R9:R22" si="1">CONCATENATE(B9,D9,E9,"-",H9,I9,"-",K9,"-",M9,N9,O9)</f>
        <v>GI01SUMO-SBD11-01-MOPAK0000</v>
      </c>
    </row>
    <row r="10" spans="1:18" ht="13.5" customHeight="1" x14ac:dyDescent="0.3">
      <c r="A10" s="219"/>
      <c r="B10" s="211" t="s">
        <v>72</v>
      </c>
      <c r="C10" s="212"/>
      <c r="D10" s="211" t="s">
        <v>75</v>
      </c>
      <c r="E10" s="211" t="s">
        <v>131</v>
      </c>
      <c r="F10" s="212"/>
      <c r="G10" s="212"/>
      <c r="H10" s="213" t="s">
        <v>45</v>
      </c>
      <c r="I10" s="218" t="s">
        <v>353</v>
      </c>
      <c r="J10" s="220" t="str">
        <f t="shared" si="0"/>
        <v>GI01SUMO-SBD11</v>
      </c>
      <c r="K10" s="218" t="s">
        <v>79</v>
      </c>
      <c r="L10" s="211" t="s">
        <v>812</v>
      </c>
      <c r="M10" s="220" t="s">
        <v>813</v>
      </c>
      <c r="N10" s="220">
        <v>0</v>
      </c>
      <c r="O10" s="221" t="s">
        <v>357</v>
      </c>
      <c r="P10" s="220" t="s">
        <v>375</v>
      </c>
      <c r="Q10" s="218" t="s">
        <v>154</v>
      </c>
      <c r="R10" s="215" t="str">
        <f t="shared" si="1"/>
        <v>GI01SUMO-SBD11-03-HYDGN0000</v>
      </c>
    </row>
    <row r="11" spans="1:18" ht="13.5" customHeight="1" x14ac:dyDescent="0.3">
      <c r="A11" s="219"/>
      <c r="B11" s="211" t="s">
        <v>72</v>
      </c>
      <c r="C11" s="212"/>
      <c r="D11" s="211" t="s">
        <v>75</v>
      </c>
      <c r="E11" s="211" t="s">
        <v>131</v>
      </c>
      <c r="F11" s="212"/>
      <c r="G11" s="212"/>
      <c r="H11" s="213" t="s">
        <v>45</v>
      </c>
      <c r="I11" s="218" t="s">
        <v>353</v>
      </c>
      <c r="J11" s="220" t="str">
        <f>CONCATENATE(B11,D11,E11,"-",H11,I11)</f>
        <v>GI01SUMO-SBD11</v>
      </c>
      <c r="K11" s="218" t="s">
        <v>77</v>
      </c>
      <c r="L11" s="212" t="s">
        <v>101</v>
      </c>
      <c r="M11" s="220" t="str">
        <f>VLOOKUP(L11,Sensors!A$4:B$54,2,FALSE)</f>
        <v>DOSTA</v>
      </c>
      <c r="N11" s="220" t="s">
        <v>308</v>
      </c>
      <c r="O11" s="221" t="s">
        <v>357</v>
      </c>
      <c r="P11" s="218" t="s">
        <v>260</v>
      </c>
      <c r="Q11" s="218" t="s">
        <v>65</v>
      </c>
      <c r="R11" s="215" t="str">
        <f t="shared" si="1"/>
        <v>GI01SUMO-SBD11-04-DOSTAD000</v>
      </c>
    </row>
    <row r="12" spans="1:18" ht="13.5" customHeight="1" x14ac:dyDescent="0.3">
      <c r="A12" s="219"/>
      <c r="B12" s="211" t="s">
        <v>72</v>
      </c>
      <c r="C12" s="212"/>
      <c r="D12" s="211" t="s">
        <v>75</v>
      </c>
      <c r="E12" s="211" t="s">
        <v>131</v>
      </c>
      <c r="F12" s="212"/>
      <c r="G12" s="212"/>
      <c r="H12" s="213" t="s">
        <v>45</v>
      </c>
      <c r="I12" s="218" t="s">
        <v>353</v>
      </c>
      <c r="J12" s="220" t="str">
        <f t="shared" si="0"/>
        <v>GI01SUMO-SBD11</v>
      </c>
      <c r="K12" s="218" t="s">
        <v>78</v>
      </c>
      <c r="L12" s="212" t="s">
        <v>135</v>
      </c>
      <c r="M12" s="220" t="str">
        <f>VLOOKUP(L12,Sensors!A$4:B$54,2,FALSE)</f>
        <v>SPKIR</v>
      </c>
      <c r="N12" s="220" t="s">
        <v>309</v>
      </c>
      <c r="O12" s="221" t="s">
        <v>357</v>
      </c>
      <c r="P12" s="220" t="s">
        <v>915</v>
      </c>
      <c r="Q12" s="220" t="s">
        <v>916</v>
      </c>
      <c r="R12" s="215" t="str">
        <f t="shared" si="1"/>
        <v>GI01SUMO-SBD11-05-SPKIRB000</v>
      </c>
    </row>
    <row r="13" spans="1:18" ht="13.5" customHeight="1" x14ac:dyDescent="0.3">
      <c r="A13" s="219"/>
      <c r="B13" s="211" t="s">
        <v>72</v>
      </c>
      <c r="C13" s="212"/>
      <c r="D13" s="211" t="s">
        <v>75</v>
      </c>
      <c r="E13" s="211" t="s">
        <v>131</v>
      </c>
      <c r="F13" s="212"/>
      <c r="G13" s="212"/>
      <c r="H13" s="213" t="s">
        <v>45</v>
      </c>
      <c r="I13" s="218" t="s">
        <v>353</v>
      </c>
      <c r="J13" s="220" t="str">
        <f>CONCATENATE(B13,D13,E13,"-",H13,I13)</f>
        <v>GI01SUMO-SBD11</v>
      </c>
      <c r="K13" s="218" t="s">
        <v>91</v>
      </c>
      <c r="L13" s="212" t="s">
        <v>90</v>
      </c>
      <c r="M13" s="220" t="str">
        <f>VLOOKUP(L13,Sensors!A$4:B$54,2,FALSE)</f>
        <v>METBK</v>
      </c>
      <c r="N13" s="220" t="s">
        <v>195</v>
      </c>
      <c r="O13" s="221" t="s">
        <v>357</v>
      </c>
      <c r="P13" s="220" t="s">
        <v>915</v>
      </c>
      <c r="Q13" s="220" t="s">
        <v>916</v>
      </c>
      <c r="R13" s="215" t="str">
        <f t="shared" si="1"/>
        <v>GI01SUMO-SBD11-06-METBKA000</v>
      </c>
    </row>
    <row r="14" spans="1:18" ht="13.5" customHeight="1" x14ac:dyDescent="0.3">
      <c r="A14" s="219"/>
      <c r="B14" s="211" t="s">
        <v>72</v>
      </c>
      <c r="C14" s="212"/>
      <c r="D14" s="211" t="s">
        <v>75</v>
      </c>
      <c r="E14" s="211" t="s">
        <v>131</v>
      </c>
      <c r="F14" s="212"/>
      <c r="G14" s="212"/>
      <c r="H14" s="213" t="s">
        <v>45</v>
      </c>
      <c r="I14" s="218" t="s">
        <v>353</v>
      </c>
      <c r="J14" s="220" t="str">
        <f t="shared" si="0"/>
        <v>GI01SUMO-SBD11</v>
      </c>
      <c r="K14" s="218" t="s">
        <v>93</v>
      </c>
      <c r="L14" s="212" t="s">
        <v>134</v>
      </c>
      <c r="M14" s="220" t="str">
        <f>VLOOKUP(L14,Sensors!A$4:B$54,2,FALSE)</f>
        <v>NUTNR</v>
      </c>
      <c r="N14" s="220" t="s">
        <v>309</v>
      </c>
      <c r="O14" s="221" t="s">
        <v>357</v>
      </c>
      <c r="P14" s="218" t="s">
        <v>260</v>
      </c>
      <c r="Q14" s="218" t="s">
        <v>65</v>
      </c>
      <c r="R14" s="215" t="str">
        <f t="shared" si="1"/>
        <v>GI01SUMO-SBD11-08-NUTNRB000</v>
      </c>
    </row>
    <row r="15" spans="1:18" ht="13.5" customHeight="1" x14ac:dyDescent="0.3">
      <c r="A15" s="219"/>
      <c r="B15" s="211" t="s">
        <v>72</v>
      </c>
      <c r="C15" s="212"/>
      <c r="D15" s="211" t="s">
        <v>75</v>
      </c>
      <c r="E15" s="211" t="s">
        <v>131</v>
      </c>
      <c r="F15" s="212"/>
      <c r="G15" s="212"/>
      <c r="H15" s="213" t="s">
        <v>45</v>
      </c>
      <c r="I15" s="218" t="s">
        <v>354</v>
      </c>
      <c r="J15" s="220" t="str">
        <f t="shared" si="0"/>
        <v>GI01SUMO-SBD12</v>
      </c>
      <c r="K15" s="218" t="s">
        <v>75</v>
      </c>
      <c r="L15" s="212" t="s">
        <v>163</v>
      </c>
      <c r="M15" s="220" t="str">
        <f>VLOOKUP(L15,Sensors!A$4:B$54,2,FALSE)</f>
        <v>OPTAA</v>
      </c>
      <c r="N15" s="220" t="s">
        <v>308</v>
      </c>
      <c r="O15" s="221" t="s">
        <v>357</v>
      </c>
      <c r="P15" s="218" t="s">
        <v>260</v>
      </c>
      <c r="Q15" s="218" t="s">
        <v>65</v>
      </c>
      <c r="R15" s="215" t="str">
        <f t="shared" si="1"/>
        <v>GI01SUMO-SBD12-01-OPTAAD000</v>
      </c>
    </row>
    <row r="16" spans="1:18" ht="13.5" customHeight="1" x14ac:dyDescent="0.3">
      <c r="A16" s="219"/>
      <c r="B16" s="211" t="s">
        <v>72</v>
      </c>
      <c r="C16" s="212"/>
      <c r="D16" s="211" t="s">
        <v>75</v>
      </c>
      <c r="E16" s="211" t="s">
        <v>131</v>
      </c>
      <c r="F16" s="212"/>
      <c r="G16" s="212"/>
      <c r="H16" s="213" t="s">
        <v>45</v>
      </c>
      <c r="I16" s="218" t="s">
        <v>354</v>
      </c>
      <c r="J16" s="220" t="str">
        <f t="shared" si="0"/>
        <v>GI01SUMO-SBD12</v>
      </c>
      <c r="K16" s="218" t="s">
        <v>76</v>
      </c>
      <c r="L16" s="212" t="s">
        <v>164</v>
      </c>
      <c r="M16" s="220" t="str">
        <f>VLOOKUP(L16,Sensors!A$4:B$54,2,FALSE)</f>
        <v>FLORT</v>
      </c>
      <c r="N16" s="220" t="s">
        <v>308</v>
      </c>
      <c r="O16" s="221" t="s">
        <v>357</v>
      </c>
      <c r="P16" s="218" t="s">
        <v>260</v>
      </c>
      <c r="Q16" s="218" t="s">
        <v>65</v>
      </c>
      <c r="R16" s="215" t="str">
        <f t="shared" si="1"/>
        <v>GI01SUMO-SBD12-02-FLORTD000</v>
      </c>
    </row>
    <row r="17" spans="1:18" ht="13.5" customHeight="1" x14ac:dyDescent="0.3">
      <c r="A17" s="219"/>
      <c r="B17" s="211" t="s">
        <v>72</v>
      </c>
      <c r="C17" s="212"/>
      <c r="D17" s="211" t="s">
        <v>75</v>
      </c>
      <c r="E17" s="211" t="s">
        <v>131</v>
      </c>
      <c r="F17" s="212"/>
      <c r="G17" s="212"/>
      <c r="H17" s="213" t="s">
        <v>45</v>
      </c>
      <c r="I17" s="218" t="s">
        <v>354</v>
      </c>
      <c r="J17" s="220" t="str">
        <f t="shared" ref="J17:J22" si="2">CONCATENATE(B17,D17,E17,"-",H17,I17)</f>
        <v>GI01SUMO-SBD12</v>
      </c>
      <c r="K17" s="218" t="s">
        <v>79</v>
      </c>
      <c r="L17" s="211" t="s">
        <v>812</v>
      </c>
      <c r="M17" s="220" t="s">
        <v>813</v>
      </c>
      <c r="N17" s="220">
        <v>0</v>
      </c>
      <c r="O17" s="221" t="s">
        <v>357</v>
      </c>
      <c r="P17" s="220" t="s">
        <v>375</v>
      </c>
      <c r="Q17" s="218" t="s">
        <v>154</v>
      </c>
      <c r="R17" s="215" t="str">
        <f t="shared" si="1"/>
        <v>GI01SUMO-SBD12-03-HYDGN0000</v>
      </c>
    </row>
    <row r="18" spans="1:18" ht="13.5" customHeight="1" x14ac:dyDescent="0.3">
      <c r="A18" s="219"/>
      <c r="B18" s="211" t="s">
        <v>72</v>
      </c>
      <c r="C18" s="212"/>
      <c r="D18" s="211" t="s">
        <v>75</v>
      </c>
      <c r="E18" s="211" t="s">
        <v>131</v>
      </c>
      <c r="F18" s="212"/>
      <c r="G18" s="212"/>
      <c r="H18" s="213" t="s">
        <v>45</v>
      </c>
      <c r="I18" s="218" t="s">
        <v>354</v>
      </c>
      <c r="J18" s="220" t="str">
        <f t="shared" si="2"/>
        <v>GI01SUMO-SBD12</v>
      </c>
      <c r="K18" s="218" t="s">
        <v>77</v>
      </c>
      <c r="L18" s="212" t="s">
        <v>88</v>
      </c>
      <c r="M18" s="220" t="str">
        <f>VLOOKUP(L18,Sensors!A$4:B$54,2,FALSE)</f>
        <v>PCO2A</v>
      </c>
      <c r="N18" s="220" t="s">
        <v>195</v>
      </c>
      <c r="O18" s="221" t="s">
        <v>357</v>
      </c>
      <c r="P18" s="220" t="s">
        <v>276</v>
      </c>
      <c r="Q18" s="218" t="s">
        <v>154</v>
      </c>
      <c r="R18" s="215" t="str">
        <f t="shared" si="1"/>
        <v>GI01SUMO-SBD12-04-PCO2AA000</v>
      </c>
    </row>
    <row r="19" spans="1:18" ht="13.5" customHeight="1" x14ac:dyDescent="0.3">
      <c r="A19" s="219"/>
      <c r="B19" s="211" t="s">
        <v>72</v>
      </c>
      <c r="C19" s="212"/>
      <c r="D19" s="211" t="s">
        <v>75</v>
      </c>
      <c r="E19" s="211" t="s">
        <v>131</v>
      </c>
      <c r="F19" s="212"/>
      <c r="G19" s="212"/>
      <c r="H19" s="213" t="s">
        <v>45</v>
      </c>
      <c r="I19" s="218" t="s">
        <v>354</v>
      </c>
      <c r="J19" s="220" t="str">
        <f t="shared" si="2"/>
        <v>GI01SUMO-SBD12</v>
      </c>
      <c r="K19" s="218" t="s">
        <v>78</v>
      </c>
      <c r="L19" s="212" t="s">
        <v>89</v>
      </c>
      <c r="M19" s="220" t="str">
        <f>VLOOKUP(L19,Sensors!A$4:B$54,2,FALSE)</f>
        <v>WAVSS</v>
      </c>
      <c r="N19" s="220" t="s">
        <v>195</v>
      </c>
      <c r="O19" s="221" t="s">
        <v>357</v>
      </c>
      <c r="P19" s="220" t="s">
        <v>215</v>
      </c>
      <c r="Q19" s="218" t="s">
        <v>154</v>
      </c>
      <c r="R19" s="215" t="str">
        <f t="shared" si="1"/>
        <v>GI01SUMO-SBD12-05-WAVSSA000</v>
      </c>
    </row>
    <row r="20" spans="1:18" ht="13.5" customHeight="1" x14ac:dyDescent="0.3">
      <c r="A20" s="219"/>
      <c r="B20" s="211" t="s">
        <v>72</v>
      </c>
      <c r="C20" s="212"/>
      <c r="D20" s="211" t="s">
        <v>75</v>
      </c>
      <c r="E20" s="211" t="s">
        <v>131</v>
      </c>
      <c r="F20" s="212"/>
      <c r="G20" s="212"/>
      <c r="H20" s="213" t="s">
        <v>45</v>
      </c>
      <c r="I20" s="218" t="s">
        <v>354</v>
      </c>
      <c r="J20" s="220" t="str">
        <f t="shared" si="2"/>
        <v>GI01SUMO-SBD12</v>
      </c>
      <c r="K20" s="218" t="s">
        <v>91</v>
      </c>
      <c r="L20" s="212" t="s">
        <v>90</v>
      </c>
      <c r="M20" s="220" t="str">
        <f>VLOOKUP(L20,Sensors!A$4:B$54,2,FALSE)</f>
        <v>METBK</v>
      </c>
      <c r="N20" s="220" t="s">
        <v>195</v>
      </c>
      <c r="O20" s="221" t="s">
        <v>357</v>
      </c>
      <c r="P20" s="220" t="s">
        <v>915</v>
      </c>
      <c r="Q20" s="220" t="s">
        <v>916</v>
      </c>
      <c r="R20" s="215" t="str">
        <f t="shared" si="1"/>
        <v>GI01SUMO-SBD12-06-METBKA000</v>
      </c>
    </row>
    <row r="21" spans="1:18" ht="13.5" customHeight="1" x14ac:dyDescent="0.3">
      <c r="A21" s="219"/>
      <c r="B21" s="211" t="s">
        <v>72</v>
      </c>
      <c r="C21" s="212"/>
      <c r="D21" s="211" t="s">
        <v>75</v>
      </c>
      <c r="E21" s="211" t="s">
        <v>131</v>
      </c>
      <c r="F21" s="212"/>
      <c r="G21" s="212"/>
      <c r="H21" s="213" t="s">
        <v>45</v>
      </c>
      <c r="I21" s="218" t="s">
        <v>354</v>
      </c>
      <c r="J21" s="220" t="str">
        <f t="shared" si="2"/>
        <v>GI01SUMO-SBD12</v>
      </c>
      <c r="K21" s="218" t="s">
        <v>93</v>
      </c>
      <c r="L21" s="212" t="s">
        <v>87</v>
      </c>
      <c r="M21" s="220" t="str">
        <f>VLOOKUP(L21,Sensors!A$4:B$54,2,FALSE)</f>
        <v>FDCHP</v>
      </c>
      <c r="N21" s="220" t="s">
        <v>195</v>
      </c>
      <c r="O21" s="221" t="s">
        <v>357</v>
      </c>
      <c r="P21" s="220" t="s">
        <v>915</v>
      </c>
      <c r="Q21" s="220" t="s">
        <v>916</v>
      </c>
      <c r="R21" s="215" t="str">
        <f t="shared" si="1"/>
        <v>GI01SUMO-SBD12-08-FDCHPA000</v>
      </c>
    </row>
    <row r="22" spans="1:18" ht="13.5" customHeight="1" x14ac:dyDescent="0.3">
      <c r="A22" s="219"/>
      <c r="B22" s="211" t="s">
        <v>72</v>
      </c>
      <c r="C22" s="212"/>
      <c r="D22" s="211" t="s">
        <v>75</v>
      </c>
      <c r="E22" s="211" t="s">
        <v>131</v>
      </c>
      <c r="F22" s="212"/>
      <c r="G22" s="212" t="s">
        <v>317</v>
      </c>
      <c r="H22" s="213" t="s">
        <v>314</v>
      </c>
      <c r="I22" s="218" t="s">
        <v>406</v>
      </c>
      <c r="J22" s="220" t="str">
        <f t="shared" si="2"/>
        <v>GI01SUMO-RID16</v>
      </c>
      <c r="K22" s="270" t="s">
        <v>373</v>
      </c>
      <c r="L22" s="212" t="s">
        <v>875</v>
      </c>
      <c r="M22" s="220" t="s">
        <v>862</v>
      </c>
      <c r="N22" s="220" t="s">
        <v>306</v>
      </c>
      <c r="O22" s="221" t="s">
        <v>357</v>
      </c>
      <c r="P22" s="218" t="s">
        <v>23</v>
      </c>
      <c r="Q22" s="218" t="s">
        <v>129</v>
      </c>
      <c r="R22" s="215" t="str">
        <f t="shared" si="1"/>
        <v>GI01SUMO-RID16-00-DCLENG000</v>
      </c>
    </row>
    <row r="23" spans="1:18" ht="13.5" customHeight="1" x14ac:dyDescent="0.3">
      <c r="A23" s="219"/>
      <c r="B23" s="211" t="s">
        <v>72</v>
      </c>
      <c r="C23" s="212"/>
      <c r="D23" s="211" t="s">
        <v>75</v>
      </c>
      <c r="E23" s="211" t="s">
        <v>131</v>
      </c>
      <c r="F23" s="212"/>
      <c r="G23" s="212"/>
      <c r="H23" s="213" t="s">
        <v>314</v>
      </c>
      <c r="I23" s="218" t="s">
        <v>406</v>
      </c>
      <c r="J23" s="220" t="str">
        <f t="shared" si="0"/>
        <v>GI01SUMO-RID16</v>
      </c>
      <c r="K23" s="270" t="s">
        <v>79</v>
      </c>
      <c r="L23" s="212" t="s">
        <v>40</v>
      </c>
      <c r="M23" s="220" t="str">
        <f>VLOOKUP(L23,Sensors!A$4:B$54,2,FALSE)</f>
        <v>CTDBP</v>
      </c>
      <c r="N23" s="220" t="s">
        <v>303</v>
      </c>
      <c r="O23" s="221" t="s">
        <v>357</v>
      </c>
      <c r="P23" s="218" t="s">
        <v>23</v>
      </c>
      <c r="Q23" s="218" t="s">
        <v>129</v>
      </c>
      <c r="R23" s="215" t="str">
        <f t="shared" ref="R23:R55" si="3">CONCATENATE(B23,D23,E23,"-",H23,I23,"-",K23,"-",M23,N23,O23)</f>
        <v>GI01SUMO-RID16-03-CTDBPF000</v>
      </c>
    </row>
    <row r="24" spans="1:18" ht="13.5" customHeight="1" x14ac:dyDescent="0.3">
      <c r="A24" s="219"/>
      <c r="B24" s="211" t="s">
        <v>72</v>
      </c>
      <c r="C24" s="212"/>
      <c r="D24" s="211" t="s">
        <v>75</v>
      </c>
      <c r="E24" s="211" t="s">
        <v>131</v>
      </c>
      <c r="F24" s="212"/>
      <c r="G24" s="211"/>
      <c r="H24" s="213" t="s">
        <v>314</v>
      </c>
      <c r="I24" s="218" t="s">
        <v>406</v>
      </c>
      <c r="J24" s="220" t="str">
        <f t="shared" si="0"/>
        <v>GI01SUMO-RID16</v>
      </c>
      <c r="K24" s="218" t="s">
        <v>76</v>
      </c>
      <c r="L24" s="212" t="s">
        <v>164</v>
      </c>
      <c r="M24" s="220" t="str">
        <f>VLOOKUP(L24,Sensors!A$4:B$54,2,FALSE)</f>
        <v>FLORT</v>
      </c>
      <c r="N24" s="220" t="s">
        <v>308</v>
      </c>
      <c r="O24" s="221" t="s">
        <v>357</v>
      </c>
      <c r="P24" s="218" t="s">
        <v>23</v>
      </c>
      <c r="Q24" s="218" t="s">
        <v>129</v>
      </c>
      <c r="R24" s="215" t="str">
        <f t="shared" si="3"/>
        <v>GI01SUMO-RID16-02-FLORTD000</v>
      </c>
    </row>
    <row r="25" spans="1:18" ht="13.5" customHeight="1" x14ac:dyDescent="0.3">
      <c r="A25" s="219"/>
      <c r="B25" s="211" t="s">
        <v>72</v>
      </c>
      <c r="C25" s="212"/>
      <c r="D25" s="211" t="s">
        <v>75</v>
      </c>
      <c r="E25" s="211" t="s">
        <v>131</v>
      </c>
      <c r="F25" s="212"/>
      <c r="G25" s="211"/>
      <c r="H25" s="213" t="s">
        <v>314</v>
      </c>
      <c r="I25" s="218" t="s">
        <v>406</v>
      </c>
      <c r="J25" s="220" t="str">
        <f t="shared" si="0"/>
        <v>GI01SUMO-RID16</v>
      </c>
      <c r="K25" s="218" t="s">
        <v>77</v>
      </c>
      <c r="L25" s="212" t="s">
        <v>39</v>
      </c>
      <c r="M25" s="220" t="str">
        <f>VLOOKUP(L25,Sensors!A$4:B$54,2,FALSE)</f>
        <v>VELPT</v>
      </c>
      <c r="N25" s="220" t="s">
        <v>195</v>
      </c>
      <c r="O25" s="221" t="s">
        <v>357</v>
      </c>
      <c r="P25" s="218" t="s">
        <v>23</v>
      </c>
      <c r="Q25" s="218" t="s">
        <v>129</v>
      </c>
      <c r="R25" s="215" t="str">
        <f t="shared" si="3"/>
        <v>GI01SUMO-RID16-04-VELPTA000</v>
      </c>
    </row>
    <row r="26" spans="1:18" ht="13.5" customHeight="1" x14ac:dyDescent="0.3">
      <c r="A26" s="219"/>
      <c r="B26" s="211" t="s">
        <v>72</v>
      </c>
      <c r="C26" s="212"/>
      <c r="D26" s="211" t="s">
        <v>75</v>
      </c>
      <c r="E26" s="211" t="s">
        <v>131</v>
      </c>
      <c r="F26" s="212"/>
      <c r="G26" s="212"/>
      <c r="H26" s="213" t="s">
        <v>314</v>
      </c>
      <c r="I26" s="218" t="s">
        <v>406</v>
      </c>
      <c r="J26" s="220" t="str">
        <f t="shared" si="0"/>
        <v>GI01SUMO-RID16</v>
      </c>
      <c r="K26" s="218" t="s">
        <v>75</v>
      </c>
      <c r="L26" s="212" t="s">
        <v>163</v>
      </c>
      <c r="M26" s="220" t="str">
        <f>VLOOKUP(L26,Sensors!A$4:B$54,2,FALSE)</f>
        <v>OPTAA</v>
      </c>
      <c r="N26" s="220" t="s">
        <v>308</v>
      </c>
      <c r="O26" s="221" t="s">
        <v>357</v>
      </c>
      <c r="P26" s="218" t="s">
        <v>23</v>
      </c>
      <c r="Q26" s="218" t="s">
        <v>129</v>
      </c>
      <c r="R26" s="215" t="str">
        <f>CONCATENATE(B26,D26,E26,"-",H26,I26,"-",K26,"-",M26,N26,O26)</f>
        <v>GI01SUMO-RID16-01-OPTAAD000</v>
      </c>
    </row>
    <row r="27" spans="1:18" ht="13.5" customHeight="1" x14ac:dyDescent="0.3">
      <c r="A27" s="219"/>
      <c r="B27" s="211" t="s">
        <v>72</v>
      </c>
      <c r="C27" s="212"/>
      <c r="D27" s="211" t="s">
        <v>75</v>
      </c>
      <c r="E27" s="211" t="s">
        <v>131</v>
      </c>
      <c r="F27" s="212"/>
      <c r="G27" s="212"/>
      <c r="H27" s="213" t="s">
        <v>314</v>
      </c>
      <c r="I27" s="218" t="s">
        <v>406</v>
      </c>
      <c r="J27" s="220" t="str">
        <f t="shared" si="0"/>
        <v>GI01SUMO-RID16</v>
      </c>
      <c r="K27" s="270" t="s">
        <v>91</v>
      </c>
      <c r="L27" s="212" t="s">
        <v>101</v>
      </c>
      <c r="M27" s="220" t="str">
        <f>VLOOKUP(L27,Sensors!A$4:B$54,2,FALSE)</f>
        <v>DOSTA</v>
      </c>
      <c r="N27" s="220" t="s">
        <v>308</v>
      </c>
      <c r="O27" s="221" t="s">
        <v>357</v>
      </c>
      <c r="P27" s="218" t="s">
        <v>23</v>
      </c>
      <c r="Q27" s="218" t="s">
        <v>129</v>
      </c>
      <c r="R27" s="215" t="str">
        <f>CONCATENATE(B27,D27,E27,"-",H27,I27,"-",K27,"-",M27,N27,O27)</f>
        <v>GI01SUMO-RID16-06-DOSTAD000</v>
      </c>
    </row>
    <row r="28" spans="1:18" ht="13.5" customHeight="1" x14ac:dyDescent="0.3">
      <c r="A28" s="219"/>
      <c r="B28" s="211" t="s">
        <v>72</v>
      </c>
      <c r="C28" s="212"/>
      <c r="D28" s="211" t="s">
        <v>75</v>
      </c>
      <c r="E28" s="211" t="s">
        <v>131</v>
      </c>
      <c r="F28" s="212"/>
      <c r="G28" s="212"/>
      <c r="H28" s="213" t="s">
        <v>314</v>
      </c>
      <c r="I28" s="218" t="s">
        <v>406</v>
      </c>
      <c r="J28" s="220" t="str">
        <f t="shared" si="0"/>
        <v>GI01SUMO-RID16</v>
      </c>
      <c r="K28" s="218" t="s">
        <v>78</v>
      </c>
      <c r="L28" s="212" t="s">
        <v>208</v>
      </c>
      <c r="M28" s="220" t="str">
        <f>VLOOKUP(L28,Sensors!A$4:B$54,2,FALSE)</f>
        <v>PCO2W</v>
      </c>
      <c r="N28" s="220" t="s">
        <v>309</v>
      </c>
      <c r="O28" s="221" t="s">
        <v>357</v>
      </c>
      <c r="P28" s="218" t="s">
        <v>23</v>
      </c>
      <c r="Q28" s="218" t="s">
        <v>129</v>
      </c>
      <c r="R28" s="215" t="str">
        <f>CONCATENATE(B28,D28,E28,"-",H28,I28,"-",K28,"-",M28,N28,O28)</f>
        <v>GI01SUMO-RID16-05-PCO2WB000</v>
      </c>
    </row>
    <row r="29" spans="1:18" ht="13.5" customHeight="1" x14ac:dyDescent="0.3">
      <c r="A29" s="219"/>
      <c r="B29" s="211" t="s">
        <v>72</v>
      </c>
      <c r="C29" s="212"/>
      <c r="D29" s="211" t="s">
        <v>75</v>
      </c>
      <c r="E29" s="211" t="s">
        <v>131</v>
      </c>
      <c r="F29" s="212"/>
      <c r="G29" s="212"/>
      <c r="H29" s="213" t="s">
        <v>314</v>
      </c>
      <c r="I29" s="218" t="s">
        <v>406</v>
      </c>
      <c r="J29" s="220" t="str">
        <f t="shared" si="0"/>
        <v>GI01SUMO-RID16</v>
      </c>
      <c r="K29" s="218" t="s">
        <v>92</v>
      </c>
      <c r="L29" s="212" t="s">
        <v>134</v>
      </c>
      <c r="M29" s="220" t="str">
        <f>VLOOKUP(L29,Sensors!A$4:B$54,2,FALSE)</f>
        <v>NUTNR</v>
      </c>
      <c r="N29" s="220" t="s">
        <v>309</v>
      </c>
      <c r="O29" s="221" t="s">
        <v>357</v>
      </c>
      <c r="P29" s="218" t="s">
        <v>23</v>
      </c>
      <c r="Q29" s="218" t="s">
        <v>129</v>
      </c>
      <c r="R29" s="215" t="str">
        <f>CONCATENATE(B29,D29,E29,"-",H29,I29,"-",K29,"-",M29,N29,O29)</f>
        <v>GI01SUMO-RID16-07-NUTNRB000</v>
      </c>
    </row>
    <row r="30" spans="1:18" ht="13.5" customHeight="1" x14ac:dyDescent="0.3">
      <c r="A30" s="219"/>
      <c r="B30" s="211" t="s">
        <v>72</v>
      </c>
      <c r="C30" s="212"/>
      <c r="D30" s="211" t="s">
        <v>75</v>
      </c>
      <c r="E30" s="211" t="s">
        <v>131</v>
      </c>
      <c r="F30" s="212"/>
      <c r="G30" s="212"/>
      <c r="H30" s="213" t="s">
        <v>314</v>
      </c>
      <c r="I30" s="218" t="s">
        <v>406</v>
      </c>
      <c r="J30" s="220" t="str">
        <f t="shared" si="0"/>
        <v>GI01SUMO-RID16</v>
      </c>
      <c r="K30" s="218" t="s">
        <v>93</v>
      </c>
      <c r="L30" s="212" t="s">
        <v>135</v>
      </c>
      <c r="M30" s="220" t="str">
        <f>VLOOKUP(L30,Sensors!A$4:B$54,2,FALSE)</f>
        <v>SPKIR</v>
      </c>
      <c r="N30" s="220" t="s">
        <v>309</v>
      </c>
      <c r="O30" s="221" t="s">
        <v>357</v>
      </c>
      <c r="P30" s="218" t="s">
        <v>23</v>
      </c>
      <c r="Q30" s="218" t="s">
        <v>129</v>
      </c>
      <c r="R30" s="215" t="str">
        <f>CONCATENATE(B30,D30,E30,"-",H30,I30,"-",K30,"-",M30,N30,O30)</f>
        <v>GI01SUMO-RID16-08-SPKIRB000</v>
      </c>
    </row>
    <row r="31" spans="1:18" ht="13.5" customHeight="1" x14ac:dyDescent="0.3">
      <c r="A31" s="219"/>
      <c r="B31" s="211" t="s">
        <v>72</v>
      </c>
      <c r="C31" s="212"/>
      <c r="D31" s="211" t="s">
        <v>75</v>
      </c>
      <c r="E31" s="211" t="s">
        <v>131</v>
      </c>
      <c r="F31" s="212"/>
      <c r="G31" s="212"/>
      <c r="H31" s="213" t="s">
        <v>314</v>
      </c>
      <c r="I31" s="218" t="s">
        <v>356</v>
      </c>
      <c r="J31" s="220" t="str">
        <f t="shared" si="0"/>
        <v>GI01SUMO-RII11</v>
      </c>
      <c r="K31" s="218" t="s">
        <v>76</v>
      </c>
      <c r="L31" s="212" t="s">
        <v>86</v>
      </c>
      <c r="M31" s="220" t="str">
        <f>VLOOKUP(L31,Sensors!A$4:B$54,2,FALSE)</f>
        <v>CTDMO</v>
      </c>
      <c r="N31" s="220" t="s">
        <v>329</v>
      </c>
      <c r="O31" s="221" t="s">
        <v>358</v>
      </c>
      <c r="P31" s="218" t="s">
        <v>315</v>
      </c>
      <c r="Q31" s="218" t="s">
        <v>142</v>
      </c>
      <c r="R31" s="215" t="str">
        <f t="shared" si="3"/>
        <v>GI01SUMO-RII11-02-CTDMOQ011</v>
      </c>
    </row>
    <row r="32" spans="1:18" ht="13.5" customHeight="1" x14ac:dyDescent="0.3">
      <c r="A32" s="219"/>
      <c r="B32" s="211" t="s">
        <v>72</v>
      </c>
      <c r="C32" s="212"/>
      <c r="D32" s="211" t="s">
        <v>75</v>
      </c>
      <c r="E32" s="211" t="s">
        <v>131</v>
      </c>
      <c r="F32" s="212"/>
      <c r="G32" s="247"/>
      <c r="H32" s="213" t="s">
        <v>314</v>
      </c>
      <c r="I32" s="218" t="s">
        <v>356</v>
      </c>
      <c r="J32" s="220" t="str">
        <f>CONCATENATE(B32,D32,E32,"-",H32,I32)</f>
        <v>GI01SUMO-RII11</v>
      </c>
      <c r="K32" s="218" t="s">
        <v>76</v>
      </c>
      <c r="L32" s="212" t="s">
        <v>16</v>
      </c>
      <c r="M32" s="220" t="str">
        <f>VLOOKUP(L32,Sensors!A$4:B$54,2,FALSE)</f>
        <v>PHSEN</v>
      </c>
      <c r="N32" s="220" t="s">
        <v>304</v>
      </c>
      <c r="O32" s="221" t="s">
        <v>428</v>
      </c>
      <c r="P32" s="218" t="s">
        <v>315</v>
      </c>
      <c r="Q32" s="218" t="s">
        <v>142</v>
      </c>
      <c r="R32" s="215" t="str">
        <f>CONCATENATE(B32,D32,E32,"-",H32,I32,"-",K32,"-",M32,N32,O32)</f>
        <v>GI01SUMO-RII11-02-PHSENE041</v>
      </c>
    </row>
    <row r="33" spans="1:18" ht="13.5" customHeight="1" x14ac:dyDescent="0.3">
      <c r="A33" s="219"/>
      <c r="B33" s="211" t="s">
        <v>72</v>
      </c>
      <c r="C33" s="212"/>
      <c r="D33" s="211" t="s">
        <v>75</v>
      </c>
      <c r="E33" s="211" t="s">
        <v>131</v>
      </c>
      <c r="F33" s="212"/>
      <c r="G33" s="212"/>
      <c r="H33" s="213" t="s">
        <v>314</v>
      </c>
      <c r="I33" s="218" t="s">
        <v>356</v>
      </c>
      <c r="J33" s="220" t="str">
        <f t="shared" si="0"/>
        <v>GI01SUMO-RII11</v>
      </c>
      <c r="K33" s="218" t="s">
        <v>76</v>
      </c>
      <c r="L33" s="212" t="s">
        <v>40</v>
      </c>
      <c r="M33" s="220" t="str">
        <f>VLOOKUP(L33,Sensors!A$4:B$54,2,FALSE)</f>
        <v>CTDBP</v>
      </c>
      <c r="N33" s="220" t="s">
        <v>407</v>
      </c>
      <c r="O33" s="221" t="s">
        <v>426</v>
      </c>
      <c r="P33" s="218" t="s">
        <v>315</v>
      </c>
      <c r="Q33" s="218" t="s">
        <v>143</v>
      </c>
      <c r="R33" s="215" t="str">
        <f t="shared" si="3"/>
        <v>GI01SUMO-RII11-02-CTDBPP031</v>
      </c>
    </row>
    <row r="34" spans="1:18" ht="13.5" customHeight="1" x14ac:dyDescent="0.3">
      <c r="A34" s="219"/>
      <c r="B34" s="211" t="s">
        <v>72</v>
      </c>
      <c r="C34" s="212"/>
      <c r="D34" s="211" t="s">
        <v>75</v>
      </c>
      <c r="E34" s="211" t="s">
        <v>131</v>
      </c>
      <c r="F34" s="212"/>
      <c r="G34" s="212"/>
      <c r="H34" s="213" t="s">
        <v>314</v>
      </c>
      <c r="I34" s="218" t="s">
        <v>356</v>
      </c>
      <c r="J34" s="220" t="str">
        <f t="shared" si="0"/>
        <v>GI01SUMO-RII11</v>
      </c>
      <c r="K34" s="218" t="s">
        <v>76</v>
      </c>
      <c r="L34" s="212" t="s">
        <v>101</v>
      </c>
      <c r="M34" s="220" t="str">
        <f>VLOOKUP(L34,Sensors!A$4:B$54,2,FALSE)</f>
        <v>DOSTA</v>
      </c>
      <c r="N34" s="220" t="s">
        <v>308</v>
      </c>
      <c r="O34" s="221" t="s">
        <v>426</v>
      </c>
      <c r="P34" s="218" t="s">
        <v>315</v>
      </c>
      <c r="Q34" s="218" t="s">
        <v>143</v>
      </c>
      <c r="R34" s="215" t="str">
        <f t="shared" si="3"/>
        <v>GI01SUMO-RII11-02-DOSTAD031</v>
      </c>
    </row>
    <row r="35" spans="1:18" ht="13.5" customHeight="1" x14ac:dyDescent="0.3">
      <c r="A35" s="219"/>
      <c r="B35" s="211" t="s">
        <v>72</v>
      </c>
      <c r="C35" s="212"/>
      <c r="D35" s="211" t="s">
        <v>75</v>
      </c>
      <c r="E35" s="211" t="s">
        <v>131</v>
      </c>
      <c r="F35" s="212"/>
      <c r="G35" s="212"/>
      <c r="H35" s="213" t="s">
        <v>314</v>
      </c>
      <c r="I35" s="218" t="s">
        <v>356</v>
      </c>
      <c r="J35" s="220" t="str">
        <f t="shared" si="0"/>
        <v>GI01SUMO-RII11</v>
      </c>
      <c r="K35" s="218" t="s">
        <v>76</v>
      </c>
      <c r="L35" s="212" t="s">
        <v>100</v>
      </c>
      <c r="M35" s="220" t="str">
        <f>VLOOKUP(L35,Sensors!A$4:B$54,2,FALSE)</f>
        <v>FLORD</v>
      </c>
      <c r="N35" s="220" t="s">
        <v>306</v>
      </c>
      <c r="O35" s="221" t="s">
        <v>426</v>
      </c>
      <c r="P35" s="218" t="s">
        <v>315</v>
      </c>
      <c r="Q35" s="218" t="s">
        <v>143</v>
      </c>
      <c r="R35" s="215" t="str">
        <f t="shared" si="3"/>
        <v>GI01SUMO-RII11-02-FLORDG031</v>
      </c>
    </row>
    <row r="36" spans="1:18" ht="13.5" customHeight="1" x14ac:dyDescent="0.3">
      <c r="A36" s="219"/>
      <c r="B36" s="211" t="s">
        <v>72</v>
      </c>
      <c r="C36" s="212"/>
      <c r="D36" s="211" t="s">
        <v>75</v>
      </c>
      <c r="E36" s="211" t="s">
        <v>131</v>
      </c>
      <c r="F36" s="212"/>
      <c r="G36" s="212"/>
      <c r="H36" s="213" t="s">
        <v>314</v>
      </c>
      <c r="I36" s="218" t="s">
        <v>356</v>
      </c>
      <c r="J36" s="220" t="str">
        <f t="shared" si="0"/>
        <v>GI01SUMO-RII11</v>
      </c>
      <c r="K36" s="218" t="s">
        <v>76</v>
      </c>
      <c r="L36" s="212" t="s">
        <v>208</v>
      </c>
      <c r="M36" s="220" t="str">
        <f>VLOOKUP(L36,Sensors!A$4:B$54,2,FALSE)</f>
        <v>PCO2W</v>
      </c>
      <c r="N36" s="220" t="s">
        <v>305</v>
      </c>
      <c r="O36" s="279" t="s">
        <v>430</v>
      </c>
      <c r="P36" s="218" t="s">
        <v>315</v>
      </c>
      <c r="Q36" s="218" t="s">
        <v>143</v>
      </c>
      <c r="R36" s="215" t="str">
        <f t="shared" si="3"/>
        <v>GI01SUMO-RII11-02-PCO2WC051</v>
      </c>
    </row>
    <row r="37" spans="1:18" ht="13.5" customHeight="1" x14ac:dyDescent="0.3">
      <c r="A37" s="219"/>
      <c r="B37" s="211" t="s">
        <v>72</v>
      </c>
      <c r="C37" s="212"/>
      <c r="D37" s="211" t="s">
        <v>75</v>
      </c>
      <c r="E37" s="211" t="s">
        <v>131</v>
      </c>
      <c r="F37" s="212"/>
      <c r="G37" s="212"/>
      <c r="H37" s="213" t="s">
        <v>314</v>
      </c>
      <c r="I37" s="218" t="s">
        <v>356</v>
      </c>
      <c r="J37" s="220" t="str">
        <f t="shared" si="0"/>
        <v>GI01SUMO-RII11</v>
      </c>
      <c r="K37" s="218" t="s">
        <v>76</v>
      </c>
      <c r="L37" s="212" t="s">
        <v>86</v>
      </c>
      <c r="M37" s="220" t="str">
        <f>VLOOKUP(L37,Sensors!A$4:B$54,2,FALSE)</f>
        <v>CTDMO</v>
      </c>
      <c r="N37" s="220" t="s">
        <v>329</v>
      </c>
      <c r="O37" s="221" t="s">
        <v>359</v>
      </c>
      <c r="P37" s="218" t="s">
        <v>315</v>
      </c>
      <c r="Q37" s="218" t="s">
        <v>144</v>
      </c>
      <c r="R37" s="215" t="str">
        <f t="shared" si="3"/>
        <v>GI01SUMO-RII11-02-CTDMOQ012</v>
      </c>
    </row>
    <row r="38" spans="1:18" ht="13.5" customHeight="1" x14ac:dyDescent="0.3">
      <c r="A38" s="219"/>
      <c r="B38" s="211" t="s">
        <v>72</v>
      </c>
      <c r="C38" s="212"/>
      <c r="D38" s="211" t="s">
        <v>75</v>
      </c>
      <c r="E38" s="211" t="s">
        <v>131</v>
      </c>
      <c r="F38" s="212"/>
      <c r="G38" s="212"/>
      <c r="H38" s="213" t="s">
        <v>314</v>
      </c>
      <c r="I38" s="218" t="s">
        <v>356</v>
      </c>
      <c r="J38" s="220" t="str">
        <f t="shared" si="0"/>
        <v>GI01SUMO-RII11</v>
      </c>
      <c r="K38" s="218" t="s">
        <v>76</v>
      </c>
      <c r="L38" s="212" t="s">
        <v>40</v>
      </c>
      <c r="M38" s="220" t="str">
        <f>VLOOKUP(L38,Sensors!A$4:B$54,2,FALSE)</f>
        <v>CTDBP</v>
      </c>
      <c r="N38" s="220" t="s">
        <v>407</v>
      </c>
      <c r="O38" s="221" t="s">
        <v>427</v>
      </c>
      <c r="P38" s="218" t="s">
        <v>315</v>
      </c>
      <c r="Q38" s="218" t="s">
        <v>173</v>
      </c>
      <c r="R38" s="215" t="str">
        <f t="shared" si="3"/>
        <v>GI01SUMO-RII11-02-CTDBPP032</v>
      </c>
    </row>
    <row r="39" spans="1:18" ht="13.5" customHeight="1" x14ac:dyDescent="0.3">
      <c r="A39" s="219"/>
      <c r="B39" s="211" t="s">
        <v>72</v>
      </c>
      <c r="C39" s="212"/>
      <c r="D39" s="211" t="s">
        <v>75</v>
      </c>
      <c r="E39" s="211" t="s">
        <v>131</v>
      </c>
      <c r="F39" s="212"/>
      <c r="G39" s="212"/>
      <c r="H39" s="213" t="s">
        <v>314</v>
      </c>
      <c r="I39" s="218" t="s">
        <v>356</v>
      </c>
      <c r="J39" s="220" t="str">
        <f t="shared" si="0"/>
        <v>GI01SUMO-RII11</v>
      </c>
      <c r="K39" s="218" t="s">
        <v>76</v>
      </c>
      <c r="L39" s="212" t="s">
        <v>101</v>
      </c>
      <c r="M39" s="220" t="str">
        <f>VLOOKUP(L39,Sensors!A$4:B$54,2,FALSE)</f>
        <v>DOSTA</v>
      </c>
      <c r="N39" s="220" t="s">
        <v>308</v>
      </c>
      <c r="O39" s="221" t="s">
        <v>427</v>
      </c>
      <c r="P39" s="218" t="s">
        <v>315</v>
      </c>
      <c r="Q39" s="218" t="s">
        <v>173</v>
      </c>
      <c r="R39" s="215" t="str">
        <f t="shared" si="3"/>
        <v>GI01SUMO-RII11-02-DOSTAD032</v>
      </c>
    </row>
    <row r="40" spans="1:18" ht="13.5" customHeight="1" x14ac:dyDescent="0.3">
      <c r="A40" s="219"/>
      <c r="B40" s="211" t="s">
        <v>72</v>
      </c>
      <c r="C40" s="212"/>
      <c r="D40" s="211" t="s">
        <v>75</v>
      </c>
      <c r="E40" s="211" t="s">
        <v>131</v>
      </c>
      <c r="F40" s="212"/>
      <c r="G40" s="212"/>
      <c r="H40" s="213" t="s">
        <v>314</v>
      </c>
      <c r="I40" s="218" t="s">
        <v>356</v>
      </c>
      <c r="J40" s="220" t="str">
        <f t="shared" si="0"/>
        <v>GI01SUMO-RII11</v>
      </c>
      <c r="K40" s="218" t="s">
        <v>76</v>
      </c>
      <c r="L40" s="212" t="s">
        <v>100</v>
      </c>
      <c r="M40" s="220" t="str">
        <f>VLOOKUP(L40,Sensors!A$4:B$54,2,FALSE)</f>
        <v>FLORD</v>
      </c>
      <c r="N40" s="220" t="s">
        <v>306</v>
      </c>
      <c r="O40" s="221" t="s">
        <v>427</v>
      </c>
      <c r="P40" s="218" t="s">
        <v>315</v>
      </c>
      <c r="Q40" s="218" t="s">
        <v>173</v>
      </c>
      <c r="R40" s="215" t="str">
        <f t="shared" si="3"/>
        <v>GI01SUMO-RII11-02-FLORDG032</v>
      </c>
    </row>
    <row r="41" spans="1:18" ht="13.5" customHeight="1" x14ac:dyDescent="0.3">
      <c r="A41" s="219"/>
      <c r="B41" s="211" t="s">
        <v>72</v>
      </c>
      <c r="C41" s="212"/>
      <c r="D41" s="211" t="s">
        <v>75</v>
      </c>
      <c r="E41" s="211" t="s">
        <v>131</v>
      </c>
      <c r="F41" s="212"/>
      <c r="G41" s="212"/>
      <c r="H41" s="213" t="s">
        <v>314</v>
      </c>
      <c r="I41" s="218" t="s">
        <v>356</v>
      </c>
      <c r="J41" s="220" t="str">
        <f t="shared" si="0"/>
        <v>GI01SUMO-RII11</v>
      </c>
      <c r="K41" s="218" t="s">
        <v>76</v>
      </c>
      <c r="L41" s="212" t="s">
        <v>208</v>
      </c>
      <c r="M41" s="220" t="str">
        <f>VLOOKUP(L41,Sensors!A$4:B$54,2,FALSE)</f>
        <v>PCO2W</v>
      </c>
      <c r="N41" s="220" t="s">
        <v>305</v>
      </c>
      <c r="O41" s="279" t="s">
        <v>432</v>
      </c>
      <c r="P41" s="218" t="s">
        <v>315</v>
      </c>
      <c r="Q41" s="218" t="s">
        <v>173</v>
      </c>
      <c r="R41" s="215" t="str">
        <f t="shared" si="3"/>
        <v>GI01SUMO-RII11-02-PCO2WC052</v>
      </c>
    </row>
    <row r="42" spans="1:18" ht="13.5" customHeight="1" x14ac:dyDescent="0.3">
      <c r="A42" s="219"/>
      <c r="B42" s="211" t="s">
        <v>72</v>
      </c>
      <c r="C42" s="212"/>
      <c r="D42" s="211" t="s">
        <v>75</v>
      </c>
      <c r="E42" s="211" t="s">
        <v>131</v>
      </c>
      <c r="F42" s="212"/>
      <c r="G42" s="212"/>
      <c r="H42" s="213" t="s">
        <v>314</v>
      </c>
      <c r="I42" s="218" t="s">
        <v>356</v>
      </c>
      <c r="J42" s="220" t="str">
        <f t="shared" si="0"/>
        <v>GI01SUMO-RII11</v>
      </c>
      <c r="K42" s="218" t="s">
        <v>76</v>
      </c>
      <c r="L42" s="212" t="s">
        <v>86</v>
      </c>
      <c r="M42" s="220" t="str">
        <f>VLOOKUP(L42,Sensors!A$4:B$54,2,FALSE)</f>
        <v>CTDMO</v>
      </c>
      <c r="N42" s="220" t="s">
        <v>329</v>
      </c>
      <c r="O42" s="221" t="s">
        <v>360</v>
      </c>
      <c r="P42" s="218" t="s">
        <v>315</v>
      </c>
      <c r="Q42" s="218" t="s">
        <v>156</v>
      </c>
      <c r="R42" s="215" t="str">
        <f t="shared" si="3"/>
        <v>GI01SUMO-RII11-02-CTDMOQ013</v>
      </c>
    </row>
    <row r="43" spans="1:18" ht="13.5" customHeight="1" x14ac:dyDescent="0.3">
      <c r="A43" s="219"/>
      <c r="B43" s="211" t="s">
        <v>72</v>
      </c>
      <c r="C43" s="212"/>
      <c r="D43" s="211" t="s">
        <v>75</v>
      </c>
      <c r="E43" s="211" t="s">
        <v>131</v>
      </c>
      <c r="F43" s="212"/>
      <c r="G43" s="212"/>
      <c r="H43" s="213" t="s">
        <v>314</v>
      </c>
      <c r="I43" s="218" t="s">
        <v>356</v>
      </c>
      <c r="J43" s="220" t="str">
        <f>CONCATENATE(B43,D43,E43,"-",H43,I43)</f>
        <v>GI01SUMO-RII11</v>
      </c>
      <c r="K43" s="218" t="s">
        <v>76</v>
      </c>
      <c r="L43" s="212" t="s">
        <v>16</v>
      </c>
      <c r="M43" s="220" t="str">
        <f>VLOOKUP(L43,Sensors!A$4:B$54,2,FALSE)</f>
        <v>PHSEN</v>
      </c>
      <c r="N43" s="220" t="s">
        <v>304</v>
      </c>
      <c r="O43" s="221" t="s">
        <v>429</v>
      </c>
      <c r="P43" s="218" t="s">
        <v>315</v>
      </c>
      <c r="Q43" s="218" t="s">
        <v>156</v>
      </c>
      <c r="R43" s="215" t="str">
        <f>CONCATENATE(B43,D43,E43,"-",H43,I43,"-",K43,"-",M43,N43,O43)</f>
        <v>GI01SUMO-RII11-02-PHSENE042</v>
      </c>
    </row>
    <row r="44" spans="1:18" ht="13.5" customHeight="1" x14ac:dyDescent="0.3">
      <c r="A44" s="219"/>
      <c r="B44" s="211" t="s">
        <v>72</v>
      </c>
      <c r="C44" s="212"/>
      <c r="D44" s="211" t="s">
        <v>75</v>
      </c>
      <c r="E44" s="211" t="s">
        <v>131</v>
      </c>
      <c r="F44" s="212"/>
      <c r="G44" s="212"/>
      <c r="H44" s="213" t="s">
        <v>314</v>
      </c>
      <c r="I44" s="218" t="s">
        <v>356</v>
      </c>
      <c r="J44" s="220" t="str">
        <f t="shared" si="0"/>
        <v>GI01SUMO-RII11</v>
      </c>
      <c r="K44" s="218" t="s">
        <v>76</v>
      </c>
      <c r="L44" s="212" t="s">
        <v>40</v>
      </c>
      <c r="M44" s="220" t="str">
        <f>VLOOKUP(L44,Sensors!A$4:B$54,2,FALSE)</f>
        <v>CTDBP</v>
      </c>
      <c r="N44" s="220" t="s">
        <v>407</v>
      </c>
      <c r="O44" s="279" t="s">
        <v>431</v>
      </c>
      <c r="P44" s="218" t="s">
        <v>315</v>
      </c>
      <c r="Q44" s="218" t="s">
        <v>146</v>
      </c>
      <c r="R44" s="215" t="str">
        <f t="shared" si="3"/>
        <v>GI01SUMO-RII11-02-CTDBPP033</v>
      </c>
    </row>
    <row r="45" spans="1:18" ht="13.5" customHeight="1" x14ac:dyDescent="0.3">
      <c r="A45" s="219"/>
      <c r="B45" s="211" t="s">
        <v>72</v>
      </c>
      <c r="C45" s="212"/>
      <c r="D45" s="211" t="s">
        <v>75</v>
      </c>
      <c r="E45" s="211" t="s">
        <v>131</v>
      </c>
      <c r="F45" s="212"/>
      <c r="G45" s="212"/>
      <c r="H45" s="213" t="s">
        <v>314</v>
      </c>
      <c r="I45" s="218" t="s">
        <v>356</v>
      </c>
      <c r="J45" s="220" t="str">
        <f t="shared" si="0"/>
        <v>GI01SUMO-RII11</v>
      </c>
      <c r="K45" s="218" t="s">
        <v>76</v>
      </c>
      <c r="L45" s="212" t="s">
        <v>101</v>
      </c>
      <c r="M45" s="220" t="str">
        <f>VLOOKUP(L45,Sensors!A$4:B$54,2,FALSE)</f>
        <v>DOSTA</v>
      </c>
      <c r="N45" s="220" t="s">
        <v>308</v>
      </c>
      <c r="O45" s="279" t="s">
        <v>431</v>
      </c>
      <c r="P45" s="218" t="s">
        <v>315</v>
      </c>
      <c r="Q45" s="218" t="s">
        <v>146</v>
      </c>
      <c r="R45" s="215" t="str">
        <f t="shared" si="3"/>
        <v>GI01SUMO-RII11-02-DOSTAD033</v>
      </c>
    </row>
    <row r="46" spans="1:18" ht="13.5" customHeight="1" x14ac:dyDescent="0.3">
      <c r="A46" s="219"/>
      <c r="B46" s="211" t="s">
        <v>72</v>
      </c>
      <c r="C46" s="212"/>
      <c r="D46" s="211" t="s">
        <v>75</v>
      </c>
      <c r="E46" s="211" t="s">
        <v>131</v>
      </c>
      <c r="F46" s="212"/>
      <c r="G46" s="212"/>
      <c r="H46" s="213" t="s">
        <v>314</v>
      </c>
      <c r="I46" s="218" t="s">
        <v>356</v>
      </c>
      <c r="J46" s="220" t="str">
        <f t="shared" si="0"/>
        <v>GI01SUMO-RII11</v>
      </c>
      <c r="K46" s="218" t="s">
        <v>76</v>
      </c>
      <c r="L46" s="212" t="s">
        <v>100</v>
      </c>
      <c r="M46" s="220" t="str">
        <f>VLOOKUP(L46,Sensors!A$4:B$54,2,FALSE)</f>
        <v>FLORD</v>
      </c>
      <c r="N46" s="220" t="s">
        <v>306</v>
      </c>
      <c r="O46" s="279" t="s">
        <v>431</v>
      </c>
      <c r="P46" s="218" t="s">
        <v>315</v>
      </c>
      <c r="Q46" s="218" t="s">
        <v>146</v>
      </c>
      <c r="R46" s="215" t="str">
        <f t="shared" si="3"/>
        <v>GI01SUMO-RII11-02-FLORDG033</v>
      </c>
    </row>
    <row r="47" spans="1:18" ht="13.5" customHeight="1" x14ac:dyDescent="0.3">
      <c r="A47" s="219"/>
      <c r="B47" s="211" t="s">
        <v>72</v>
      </c>
      <c r="C47" s="212"/>
      <c r="D47" s="211" t="s">
        <v>75</v>
      </c>
      <c r="E47" s="211" t="s">
        <v>131</v>
      </c>
      <c r="F47" s="212"/>
      <c r="G47" s="212"/>
      <c r="H47" s="213" t="s">
        <v>314</v>
      </c>
      <c r="I47" s="218" t="s">
        <v>356</v>
      </c>
      <c r="J47" s="220" t="str">
        <f t="shared" si="0"/>
        <v>GI01SUMO-RII11</v>
      </c>
      <c r="K47" s="218" t="s">
        <v>76</v>
      </c>
      <c r="L47" s="212" t="s">
        <v>208</v>
      </c>
      <c r="M47" s="220" t="str">
        <f>VLOOKUP(L47,Sensors!A$4:B$54,2,FALSE)</f>
        <v>PCO2W</v>
      </c>
      <c r="N47" s="220" t="s">
        <v>305</v>
      </c>
      <c r="O47" s="279" t="s">
        <v>433</v>
      </c>
      <c r="P47" s="218" t="s">
        <v>315</v>
      </c>
      <c r="Q47" s="218" t="s">
        <v>146</v>
      </c>
      <c r="R47" s="215" t="str">
        <f t="shared" si="3"/>
        <v>GI01SUMO-RII11-02-PCO2WC053</v>
      </c>
    </row>
    <row r="48" spans="1:18" ht="13.5" customHeight="1" x14ac:dyDescent="0.3">
      <c r="A48" s="219"/>
      <c r="B48" s="211" t="s">
        <v>72</v>
      </c>
      <c r="C48" s="212"/>
      <c r="D48" s="211" t="s">
        <v>75</v>
      </c>
      <c r="E48" s="211" t="s">
        <v>131</v>
      </c>
      <c r="F48" s="212"/>
      <c r="G48" s="212"/>
      <c r="H48" s="213" t="s">
        <v>314</v>
      </c>
      <c r="I48" s="218" t="s">
        <v>356</v>
      </c>
      <c r="J48" s="220" t="str">
        <f t="shared" si="0"/>
        <v>GI01SUMO-RII11</v>
      </c>
      <c r="K48" s="218" t="s">
        <v>76</v>
      </c>
      <c r="L48" s="212" t="s">
        <v>86</v>
      </c>
      <c r="M48" s="220" t="str">
        <f>VLOOKUP(L48,Sensors!A$4:B$54,2,FALSE)</f>
        <v>CTDMO</v>
      </c>
      <c r="N48" s="220" t="s">
        <v>329</v>
      </c>
      <c r="O48" s="221" t="s">
        <v>361</v>
      </c>
      <c r="P48" s="218" t="s">
        <v>315</v>
      </c>
      <c r="Q48" s="218" t="s">
        <v>147</v>
      </c>
      <c r="R48" s="215" t="str">
        <f t="shared" si="3"/>
        <v>GI01SUMO-RII11-02-CTDMOQ014</v>
      </c>
    </row>
    <row r="49" spans="1:18" ht="13.5" customHeight="1" x14ac:dyDescent="0.3">
      <c r="A49" s="219"/>
      <c r="B49" s="211" t="s">
        <v>72</v>
      </c>
      <c r="C49" s="212"/>
      <c r="D49" s="211" t="s">
        <v>75</v>
      </c>
      <c r="E49" s="211" t="s">
        <v>131</v>
      </c>
      <c r="F49" s="212"/>
      <c r="G49" s="212"/>
      <c r="H49" s="213" t="s">
        <v>314</v>
      </c>
      <c r="I49" s="218" t="s">
        <v>356</v>
      </c>
      <c r="J49" s="220" t="str">
        <f t="shared" si="0"/>
        <v>GI01SUMO-RII11</v>
      </c>
      <c r="K49" s="218" t="s">
        <v>76</v>
      </c>
      <c r="L49" s="212" t="s">
        <v>86</v>
      </c>
      <c r="M49" s="220" t="str">
        <f>VLOOKUP(L49,Sensors!A$4:B$54,2,FALSE)</f>
        <v>CTDMO</v>
      </c>
      <c r="N49" s="220" t="s">
        <v>329</v>
      </c>
      <c r="O49" s="221" t="s">
        <v>363</v>
      </c>
      <c r="P49" s="218" t="s">
        <v>315</v>
      </c>
      <c r="Q49" s="218" t="s">
        <v>148</v>
      </c>
      <c r="R49" s="215" t="str">
        <f t="shared" si="3"/>
        <v>GI01SUMO-RII11-02-CTDMOQ015</v>
      </c>
    </row>
    <row r="50" spans="1:18" ht="13.5" customHeight="1" x14ac:dyDescent="0.3">
      <c r="A50" s="219"/>
      <c r="B50" s="211" t="s">
        <v>72</v>
      </c>
      <c r="C50" s="212"/>
      <c r="D50" s="211" t="s">
        <v>75</v>
      </c>
      <c r="E50" s="211" t="s">
        <v>131</v>
      </c>
      <c r="F50" s="212"/>
      <c r="G50" s="212"/>
      <c r="H50" s="213" t="s">
        <v>314</v>
      </c>
      <c r="I50" s="218" t="s">
        <v>356</v>
      </c>
      <c r="J50" s="220" t="str">
        <f t="shared" si="0"/>
        <v>GI01SUMO-RII11</v>
      </c>
      <c r="K50" s="218" t="s">
        <v>76</v>
      </c>
      <c r="L50" s="212" t="s">
        <v>86</v>
      </c>
      <c r="M50" s="220" t="str">
        <f>VLOOKUP(L50,Sensors!A$4:B$54,2,FALSE)</f>
        <v>CTDMO</v>
      </c>
      <c r="N50" s="220" t="s">
        <v>329</v>
      </c>
      <c r="O50" s="221" t="s">
        <v>421</v>
      </c>
      <c r="P50" s="218" t="s">
        <v>315</v>
      </c>
      <c r="Q50" s="218" t="s">
        <v>149</v>
      </c>
      <c r="R50" s="215" t="str">
        <f t="shared" si="3"/>
        <v>GI01SUMO-RII11-02-CTDMOQ016</v>
      </c>
    </row>
    <row r="51" spans="1:18" ht="13.5" customHeight="1" x14ac:dyDescent="0.3">
      <c r="A51" s="219"/>
      <c r="B51" s="211" t="s">
        <v>72</v>
      </c>
      <c r="C51" s="212"/>
      <c r="D51" s="211" t="s">
        <v>75</v>
      </c>
      <c r="E51" s="211" t="s">
        <v>131</v>
      </c>
      <c r="F51" s="212"/>
      <c r="G51" s="211"/>
      <c r="H51" s="213" t="s">
        <v>314</v>
      </c>
      <c r="I51" s="218" t="s">
        <v>356</v>
      </c>
      <c r="J51" s="220" t="str">
        <f>CONCATENATE(B51,D51,E51,"-",H51,I51)</f>
        <v>GI01SUMO-RII11</v>
      </c>
      <c r="K51" s="270" t="s">
        <v>76</v>
      </c>
      <c r="L51" s="212" t="s">
        <v>313</v>
      </c>
      <c r="M51" s="220" t="str">
        <f>VLOOKUP(L51,Sensors!A$4:B$54,2,FALSE)</f>
        <v>ADCPS</v>
      </c>
      <c r="N51" s="220" t="s">
        <v>328</v>
      </c>
      <c r="O51" s="279" t="s">
        <v>362</v>
      </c>
      <c r="P51" s="218" t="s">
        <v>182</v>
      </c>
      <c r="Q51" s="218" t="s">
        <v>150</v>
      </c>
      <c r="R51" s="215" t="str">
        <f>CONCATENATE(B51,D51,E51,"-",H51,I51,"-",K51,"-",M51,N51,O51)</f>
        <v>GI01SUMO-RII11-02-ADCPSN010</v>
      </c>
    </row>
    <row r="52" spans="1:18" ht="13.5" customHeight="1" x14ac:dyDescent="0.3">
      <c r="A52" s="219"/>
      <c r="B52" s="211" t="s">
        <v>72</v>
      </c>
      <c r="C52" s="212"/>
      <c r="D52" s="211" t="s">
        <v>75</v>
      </c>
      <c r="E52" s="211" t="s">
        <v>131</v>
      </c>
      <c r="F52" s="212"/>
      <c r="G52" s="212"/>
      <c r="H52" s="213" t="s">
        <v>314</v>
      </c>
      <c r="I52" s="218" t="s">
        <v>356</v>
      </c>
      <c r="J52" s="220" t="str">
        <f t="shared" si="0"/>
        <v>GI01SUMO-RII11</v>
      </c>
      <c r="K52" s="218" t="s">
        <v>76</v>
      </c>
      <c r="L52" s="212" t="s">
        <v>86</v>
      </c>
      <c r="M52" s="220" t="str">
        <f>VLOOKUP(L52,Sensors!A$4:B$54,2,FALSE)</f>
        <v>CTDMO</v>
      </c>
      <c r="N52" s="220" t="s">
        <v>329</v>
      </c>
      <c r="O52" s="221" t="s">
        <v>422</v>
      </c>
      <c r="P52" s="218" t="s">
        <v>315</v>
      </c>
      <c r="Q52" s="218" t="s">
        <v>150</v>
      </c>
      <c r="R52" s="215" t="str">
        <f t="shared" si="3"/>
        <v>GI01SUMO-RII11-02-CTDMOQ017</v>
      </c>
    </row>
    <row r="53" spans="1:18" ht="13.5" customHeight="1" x14ac:dyDescent="0.3">
      <c r="A53" s="219"/>
      <c r="B53" s="211" t="s">
        <v>72</v>
      </c>
      <c r="C53" s="212"/>
      <c r="D53" s="211" t="s">
        <v>75</v>
      </c>
      <c r="E53" s="211" t="s">
        <v>131</v>
      </c>
      <c r="F53" s="212"/>
      <c r="G53" s="212"/>
      <c r="H53" s="213" t="s">
        <v>314</v>
      </c>
      <c r="I53" s="218" t="s">
        <v>356</v>
      </c>
      <c r="J53" s="220" t="str">
        <f t="shared" si="0"/>
        <v>GI01SUMO-RII11</v>
      </c>
      <c r="K53" s="218" t="s">
        <v>76</v>
      </c>
      <c r="L53" s="212" t="s">
        <v>86</v>
      </c>
      <c r="M53" s="220" t="str">
        <f>VLOOKUP(L53,Sensors!A$4:B$54,2,FALSE)</f>
        <v>CTDMO</v>
      </c>
      <c r="N53" s="220" t="s">
        <v>330</v>
      </c>
      <c r="O53" s="221" t="s">
        <v>423</v>
      </c>
      <c r="P53" s="218" t="s">
        <v>315</v>
      </c>
      <c r="Q53" s="218" t="s">
        <v>151</v>
      </c>
      <c r="R53" s="215" t="str">
        <f t="shared" si="3"/>
        <v>GI01SUMO-RII11-02-CTDMOR018</v>
      </c>
    </row>
    <row r="54" spans="1:18" ht="13.5" customHeight="1" x14ac:dyDescent="0.3">
      <c r="A54" s="219"/>
      <c r="B54" s="211" t="s">
        <v>72</v>
      </c>
      <c r="C54" s="212"/>
      <c r="D54" s="211" t="s">
        <v>75</v>
      </c>
      <c r="E54" s="211" t="s">
        <v>131</v>
      </c>
      <c r="F54" s="212"/>
      <c r="G54" s="212"/>
      <c r="H54" s="213" t="s">
        <v>314</v>
      </c>
      <c r="I54" s="218" t="s">
        <v>356</v>
      </c>
      <c r="J54" s="220" t="str">
        <f t="shared" si="0"/>
        <v>GI01SUMO-RII11</v>
      </c>
      <c r="K54" s="218" t="s">
        <v>76</v>
      </c>
      <c r="L54" s="212" t="s">
        <v>86</v>
      </c>
      <c r="M54" s="220" t="str">
        <f>VLOOKUP(L54,Sensors!A$4:B$54,2,FALSE)</f>
        <v>CTDMO</v>
      </c>
      <c r="N54" s="220" t="s">
        <v>330</v>
      </c>
      <c r="O54" s="221" t="s">
        <v>424</v>
      </c>
      <c r="P54" s="218" t="s">
        <v>315</v>
      </c>
      <c r="Q54" s="218" t="s">
        <v>152</v>
      </c>
      <c r="R54" s="215" t="str">
        <f t="shared" si="3"/>
        <v>GI01SUMO-RII11-02-CTDMOR019</v>
      </c>
    </row>
    <row r="55" spans="1:18" ht="13.5" customHeight="1" x14ac:dyDescent="0.3">
      <c r="A55" s="219"/>
      <c r="B55" s="211" t="s">
        <v>72</v>
      </c>
      <c r="C55" s="212"/>
      <c r="D55" s="211" t="s">
        <v>75</v>
      </c>
      <c r="E55" s="211" t="s">
        <v>131</v>
      </c>
      <c r="F55" s="212"/>
      <c r="G55" s="212"/>
      <c r="H55" s="213" t="s">
        <v>314</v>
      </c>
      <c r="I55" s="218" t="s">
        <v>356</v>
      </c>
      <c r="J55" s="220" t="str">
        <f t="shared" si="0"/>
        <v>GI01SUMO-RII11</v>
      </c>
      <c r="K55" s="218" t="s">
        <v>76</v>
      </c>
      <c r="L55" s="212" t="s">
        <v>86</v>
      </c>
      <c r="M55" s="220" t="str">
        <f>VLOOKUP(L55,Sensors!A$4:B$54,2,FALSE)</f>
        <v>CTDMO</v>
      </c>
      <c r="N55" s="220" t="s">
        <v>330</v>
      </c>
      <c r="O55" s="221" t="s">
        <v>425</v>
      </c>
      <c r="P55" s="218" t="s">
        <v>315</v>
      </c>
      <c r="Q55" s="218" t="s">
        <v>153</v>
      </c>
      <c r="R55" s="215" t="str">
        <f t="shared" si="3"/>
        <v>GI01SUMO-RII11-02-CTDMOR020</v>
      </c>
    </row>
    <row r="56" spans="1:18" ht="13.5" customHeight="1" x14ac:dyDescent="0.3">
      <c r="A56" s="219"/>
      <c r="B56" s="211"/>
      <c r="C56" s="212"/>
      <c r="D56" s="211"/>
      <c r="E56" s="211"/>
      <c r="F56" s="212"/>
      <c r="G56" s="212"/>
      <c r="H56" s="213"/>
      <c r="I56" s="218"/>
      <c r="J56" s="220"/>
      <c r="K56" s="218"/>
      <c r="L56" s="212"/>
      <c r="M56" s="220"/>
      <c r="N56" s="220"/>
      <c r="O56" s="221"/>
      <c r="P56" s="218"/>
      <c r="Q56" s="218"/>
      <c r="R56" s="215"/>
    </row>
    <row r="57" spans="1:18" ht="13.5" customHeight="1" x14ac:dyDescent="0.3">
      <c r="A57" s="219"/>
      <c r="B57" s="211"/>
      <c r="C57" s="212"/>
      <c r="D57" s="211"/>
      <c r="E57" s="211"/>
      <c r="F57" s="212"/>
      <c r="G57" s="272" t="s">
        <v>984</v>
      </c>
      <c r="H57" s="213"/>
      <c r="I57" s="218"/>
      <c r="J57" s="220"/>
      <c r="K57" s="218"/>
      <c r="L57" s="212"/>
      <c r="M57" s="220"/>
      <c r="N57" s="220"/>
      <c r="O57" s="221"/>
      <c r="P57" s="218"/>
      <c r="Q57" s="218"/>
      <c r="R57" s="215"/>
    </row>
    <row r="58" spans="1:18" ht="13.5" customHeight="1" x14ac:dyDescent="0.3">
      <c r="A58" s="219"/>
      <c r="B58" s="211" t="s">
        <v>72</v>
      </c>
      <c r="C58" s="212"/>
      <c r="D58" s="211" t="s">
        <v>75</v>
      </c>
      <c r="E58" s="211" t="s">
        <v>131</v>
      </c>
      <c r="F58" s="212"/>
      <c r="G58" s="212"/>
      <c r="H58" s="213" t="s">
        <v>314</v>
      </c>
      <c r="I58" s="218" t="s">
        <v>356</v>
      </c>
      <c r="J58" s="220" t="str">
        <f>CONCATENATE(B58,D58,E58,"-",H58,I58)</f>
        <v>GI01SUMO-RII11</v>
      </c>
      <c r="K58" s="218" t="s">
        <v>76</v>
      </c>
      <c r="L58" s="212" t="s">
        <v>86</v>
      </c>
      <c r="M58" s="220" t="str">
        <f>VLOOKUP(L58,Sensors!A$4:B$54,2,FALSE)</f>
        <v>CTDMO</v>
      </c>
      <c r="N58" s="220" t="s">
        <v>329</v>
      </c>
      <c r="O58" s="221" t="s">
        <v>426</v>
      </c>
      <c r="P58" s="218" t="s">
        <v>315</v>
      </c>
      <c r="Q58" s="218" t="s">
        <v>143</v>
      </c>
      <c r="R58" s="215" t="str">
        <f>CONCATENATE(B58,D58,E58,"-",H58,I58,"-",K58,"-",M58,N58,O58)</f>
        <v>GI01SUMO-RII11-02-CTDMOQ031</v>
      </c>
    </row>
    <row r="59" spans="1:18" ht="13.5" customHeight="1" x14ac:dyDescent="0.3">
      <c r="A59" s="219"/>
      <c r="B59" s="211" t="s">
        <v>72</v>
      </c>
      <c r="C59" s="212"/>
      <c r="D59" s="211" t="s">
        <v>75</v>
      </c>
      <c r="E59" s="211" t="s">
        <v>131</v>
      </c>
      <c r="F59" s="212"/>
      <c r="G59" s="212"/>
      <c r="H59" s="213" t="s">
        <v>314</v>
      </c>
      <c r="I59" s="218" t="s">
        <v>356</v>
      </c>
      <c r="J59" s="220" t="str">
        <f>CONCATENATE(B59,D59,E59,"-",H59,I59)</f>
        <v>GI01SUMO-RII11</v>
      </c>
      <c r="K59" s="218" t="s">
        <v>76</v>
      </c>
      <c r="L59" s="212" t="s">
        <v>86</v>
      </c>
      <c r="M59" s="220" t="str">
        <f>VLOOKUP(L59,Sensors!A$4:B$54,2,FALSE)</f>
        <v>CTDMO</v>
      </c>
      <c r="N59" s="220" t="s">
        <v>329</v>
      </c>
      <c r="O59" s="279" t="s">
        <v>431</v>
      </c>
      <c r="P59" s="218" t="s">
        <v>315</v>
      </c>
      <c r="Q59" s="218" t="s">
        <v>146</v>
      </c>
      <c r="R59" s="215" t="str">
        <f>CONCATENATE(B59,D59,E59,"-",H59,I59,"-",K59,"-",M59,N59,O59)</f>
        <v>GI01SUMO-RII11-02-CTDMOQ033</v>
      </c>
    </row>
    <row r="60" spans="1:18" ht="13.5" customHeight="1" x14ac:dyDescent="0.3">
      <c r="A60" s="219"/>
      <c r="B60" s="211"/>
      <c r="C60" s="212"/>
      <c r="D60" s="211"/>
      <c r="E60" s="211"/>
      <c r="F60" s="212"/>
      <c r="G60" s="212"/>
      <c r="H60" s="213"/>
      <c r="I60" s="218"/>
      <c r="J60" s="220"/>
      <c r="K60" s="218"/>
      <c r="L60" s="212"/>
      <c r="M60" s="220"/>
      <c r="N60" s="220"/>
      <c r="O60" s="221"/>
      <c r="P60" s="218"/>
      <c r="Q60" s="218"/>
      <c r="R60" s="215"/>
    </row>
    <row r="61" spans="1:18" ht="13.5" customHeight="1" x14ac:dyDescent="0.3">
      <c r="A61" s="201"/>
      <c r="B61" s="202"/>
      <c r="C61" s="203"/>
      <c r="D61" s="202"/>
      <c r="E61" s="202"/>
      <c r="F61" s="203"/>
      <c r="G61" s="203"/>
      <c r="H61" s="204"/>
      <c r="I61" s="205"/>
      <c r="J61" s="206"/>
      <c r="K61" s="205"/>
      <c r="L61" s="207" t="s">
        <v>7</v>
      </c>
      <c r="M61" s="208">
        <f>COUNTA(M63:M71)</f>
        <v>9</v>
      </c>
      <c r="N61" s="205"/>
      <c r="O61" s="205"/>
      <c r="P61" s="205"/>
      <c r="Q61" s="205"/>
      <c r="R61" s="209"/>
    </row>
    <row r="62" spans="1:18" ht="13.5" customHeight="1" x14ac:dyDescent="0.3">
      <c r="A62" s="219"/>
      <c r="B62" s="211" t="s">
        <v>72</v>
      </c>
      <c r="C62" s="212" t="s">
        <v>602</v>
      </c>
      <c r="D62" s="211" t="s">
        <v>76</v>
      </c>
      <c r="E62" s="211" t="s">
        <v>132</v>
      </c>
      <c r="F62" s="212" t="str">
        <f>CONCATENATE(B62,D62,E62)</f>
        <v>GI02HYPM</v>
      </c>
      <c r="G62" s="212" t="s">
        <v>609</v>
      </c>
      <c r="H62" s="213"/>
      <c r="I62" s="218"/>
      <c r="J62" s="220" t="str">
        <f>F62</f>
        <v>GI02HYPM</v>
      </c>
      <c r="K62" s="218"/>
      <c r="L62" s="211"/>
      <c r="M62" s="220"/>
      <c r="N62" s="220"/>
      <c r="O62" s="220"/>
      <c r="P62" s="218"/>
      <c r="Q62" s="218"/>
      <c r="R62" s="215" t="str">
        <f>F62</f>
        <v>GI02HYPM</v>
      </c>
    </row>
    <row r="63" spans="1:18" ht="13.5" customHeight="1" x14ac:dyDescent="0.3">
      <c r="A63" s="219"/>
      <c r="B63" s="211" t="s">
        <v>72</v>
      </c>
      <c r="C63" s="212"/>
      <c r="D63" s="211" t="s">
        <v>76</v>
      </c>
      <c r="E63" s="211" t="s">
        <v>132</v>
      </c>
      <c r="F63" s="212"/>
      <c r="G63" s="212" t="s">
        <v>115</v>
      </c>
      <c r="H63" s="213" t="s">
        <v>96</v>
      </c>
      <c r="I63" s="218" t="s">
        <v>365</v>
      </c>
      <c r="J63" s="220" t="str">
        <f t="shared" ref="J63:J71" si="4">CONCATENATE(B63,D63,E63,"-",H63,I63)</f>
        <v>GI02HYPM-WFP02</v>
      </c>
      <c r="K63" s="270" t="s">
        <v>373</v>
      </c>
      <c r="L63" s="211" t="s">
        <v>868</v>
      </c>
      <c r="M63" s="220" t="s">
        <v>869</v>
      </c>
      <c r="N63" s="218" t="s">
        <v>306</v>
      </c>
      <c r="O63" s="270" t="s">
        <v>357</v>
      </c>
      <c r="P63" s="218" t="s">
        <v>5</v>
      </c>
      <c r="Q63" s="218" t="s">
        <v>883</v>
      </c>
      <c r="R63" s="215" t="str">
        <f>CONCATENATE(B63,D63,E63,"-",H63,I63,"-",K63,"-",M63,N63,O63)</f>
        <v>GI02HYPM-WFP02-00-WFPENG000</v>
      </c>
    </row>
    <row r="64" spans="1:18" ht="13.5" customHeight="1" x14ac:dyDescent="0.3">
      <c r="A64" s="219"/>
      <c r="B64" s="211" t="s">
        <v>72</v>
      </c>
      <c r="C64" s="212"/>
      <c r="D64" s="211" t="s">
        <v>76</v>
      </c>
      <c r="E64" s="211" t="s">
        <v>132</v>
      </c>
      <c r="F64" s="212"/>
      <c r="G64" s="212"/>
      <c r="H64" s="213" t="s">
        <v>96</v>
      </c>
      <c r="I64" s="218" t="s">
        <v>365</v>
      </c>
      <c r="J64" s="220" t="str">
        <f t="shared" si="4"/>
        <v>GI02HYPM-WFP02</v>
      </c>
      <c r="K64" s="218" t="s">
        <v>75</v>
      </c>
      <c r="L64" s="212" t="s">
        <v>100</v>
      </c>
      <c r="M64" s="220" t="str">
        <f>VLOOKUP(L64,Sensors!A$4:B$54,2,FALSE)</f>
        <v>FLORD</v>
      </c>
      <c r="N64" s="220" t="s">
        <v>333</v>
      </c>
      <c r="O64" s="221" t="s">
        <v>357</v>
      </c>
      <c r="P64" s="218" t="s">
        <v>5</v>
      </c>
      <c r="Q64" s="218" t="s">
        <v>883</v>
      </c>
      <c r="R64" s="215" t="str">
        <f t="shared" ref="R64:R71" si="5">CONCATENATE(B64,D64,E64,"-",H64,I64,"-",K64,"-",M64,N64,O64)</f>
        <v>GI02HYPM-WFP02-01-FLORDL000</v>
      </c>
    </row>
    <row r="65" spans="1:18" ht="13.5" customHeight="1" x14ac:dyDescent="0.3">
      <c r="A65" s="219"/>
      <c r="B65" s="211" t="s">
        <v>72</v>
      </c>
      <c r="C65" s="212"/>
      <c r="D65" s="211" t="s">
        <v>76</v>
      </c>
      <c r="E65" s="211" t="s">
        <v>132</v>
      </c>
      <c r="F65" s="212"/>
      <c r="G65" s="212"/>
      <c r="H65" s="213" t="s">
        <v>96</v>
      </c>
      <c r="I65" s="218" t="s">
        <v>365</v>
      </c>
      <c r="J65" s="220" t="str">
        <f t="shared" si="4"/>
        <v>GI02HYPM-WFP02</v>
      </c>
      <c r="K65" s="218" t="s">
        <v>79</v>
      </c>
      <c r="L65" s="212" t="s">
        <v>101</v>
      </c>
      <c r="M65" s="220" t="str">
        <f>VLOOKUP(L65,Sensors!A$4:B$54,2,FALSE)</f>
        <v>DOSTA</v>
      </c>
      <c r="N65" s="220" t="s">
        <v>333</v>
      </c>
      <c r="O65" s="221" t="s">
        <v>357</v>
      </c>
      <c r="P65" s="218" t="s">
        <v>5</v>
      </c>
      <c r="Q65" s="218" t="s">
        <v>883</v>
      </c>
      <c r="R65" s="215" t="str">
        <f t="shared" si="5"/>
        <v>GI02HYPM-WFP02-03-DOSTAL000</v>
      </c>
    </row>
    <row r="66" spans="1:18" ht="13.5" customHeight="1" x14ac:dyDescent="0.3">
      <c r="A66" s="219"/>
      <c r="B66" s="211" t="s">
        <v>72</v>
      </c>
      <c r="C66" s="212"/>
      <c r="D66" s="211" t="s">
        <v>76</v>
      </c>
      <c r="E66" s="211" t="s">
        <v>132</v>
      </c>
      <c r="F66" s="212"/>
      <c r="G66" s="212"/>
      <c r="H66" s="213" t="s">
        <v>96</v>
      </c>
      <c r="I66" s="218" t="s">
        <v>365</v>
      </c>
      <c r="J66" s="220" t="str">
        <f t="shared" si="4"/>
        <v>GI02HYPM-WFP02</v>
      </c>
      <c r="K66" s="218" t="s">
        <v>77</v>
      </c>
      <c r="L66" s="212" t="s">
        <v>102</v>
      </c>
      <c r="M66" s="220" t="str">
        <f>VLOOKUP(L66,Sensors!A$4:B$54,2,FALSE)</f>
        <v>CTDPF</v>
      </c>
      <c r="N66" s="220" t="s">
        <v>333</v>
      </c>
      <c r="O66" s="221" t="s">
        <v>357</v>
      </c>
      <c r="P66" s="218" t="s">
        <v>5</v>
      </c>
      <c r="Q66" s="218" t="s">
        <v>883</v>
      </c>
      <c r="R66" s="215" t="str">
        <f t="shared" si="5"/>
        <v>GI02HYPM-WFP02-04-CTDPFL000</v>
      </c>
    </row>
    <row r="67" spans="1:18" ht="13.5" customHeight="1" x14ac:dyDescent="0.3">
      <c r="A67" s="219"/>
      <c r="B67" s="211" t="s">
        <v>72</v>
      </c>
      <c r="C67" s="212"/>
      <c r="D67" s="211" t="s">
        <v>76</v>
      </c>
      <c r="E67" s="211" t="s">
        <v>132</v>
      </c>
      <c r="F67" s="212"/>
      <c r="G67" s="212"/>
      <c r="H67" s="213" t="s">
        <v>96</v>
      </c>
      <c r="I67" s="218" t="s">
        <v>365</v>
      </c>
      <c r="J67" s="220" t="str">
        <f t="shared" si="4"/>
        <v>GI02HYPM-WFP02</v>
      </c>
      <c r="K67" s="218" t="s">
        <v>78</v>
      </c>
      <c r="L67" s="212" t="s">
        <v>43</v>
      </c>
      <c r="M67" s="220" t="str">
        <f>VLOOKUP(L67,Sensors!A$4:B$54,2,FALSE)</f>
        <v>VEL3D</v>
      </c>
      <c r="N67" s="220" t="s">
        <v>333</v>
      </c>
      <c r="O67" s="221" t="s">
        <v>357</v>
      </c>
      <c r="P67" s="218" t="s">
        <v>5</v>
      </c>
      <c r="Q67" s="218" t="s">
        <v>883</v>
      </c>
      <c r="R67" s="215" t="str">
        <f t="shared" si="5"/>
        <v>GI02HYPM-WFP02-05-VEL3DL000</v>
      </c>
    </row>
    <row r="68" spans="1:18" ht="13.5" customHeight="1" x14ac:dyDescent="0.3">
      <c r="A68" s="219"/>
      <c r="B68" s="211" t="s">
        <v>72</v>
      </c>
      <c r="C68" s="212"/>
      <c r="D68" s="211" t="s">
        <v>76</v>
      </c>
      <c r="E68" s="211" t="s">
        <v>132</v>
      </c>
      <c r="F68" s="212"/>
      <c r="G68" s="212" t="s">
        <v>237</v>
      </c>
      <c r="H68" s="213" t="s">
        <v>238</v>
      </c>
      <c r="I68" s="218" t="s">
        <v>814</v>
      </c>
      <c r="J68" s="220" t="str">
        <f t="shared" si="4"/>
        <v>GI02HYPM-MPM01</v>
      </c>
      <c r="K68" s="270" t="s">
        <v>76</v>
      </c>
      <c r="L68" s="211" t="s">
        <v>281</v>
      </c>
      <c r="M68" s="220" t="str">
        <f>VLOOKUP(L68,Sensors!A$4:B$54,2,FALSE)</f>
        <v>ZPLSG</v>
      </c>
      <c r="N68" s="220" t="s">
        <v>195</v>
      </c>
      <c r="O68" s="221" t="s">
        <v>751</v>
      </c>
      <c r="P68" s="220" t="s">
        <v>807</v>
      </c>
      <c r="Q68" s="218" t="s">
        <v>808</v>
      </c>
      <c r="R68" s="215" t="str">
        <f t="shared" si="5"/>
        <v>GI02HYPM-MPM01-02-ZPLSGA009</v>
      </c>
    </row>
    <row r="69" spans="1:18" ht="13.5" customHeight="1" x14ac:dyDescent="0.3">
      <c r="A69" s="219"/>
      <c r="B69" s="211" t="s">
        <v>72</v>
      </c>
      <c r="C69" s="212"/>
      <c r="D69" s="211" t="s">
        <v>76</v>
      </c>
      <c r="E69" s="211" t="s">
        <v>132</v>
      </c>
      <c r="F69" s="212"/>
      <c r="G69" s="212"/>
      <c r="H69" s="213" t="s">
        <v>238</v>
      </c>
      <c r="I69" s="218" t="s">
        <v>814</v>
      </c>
      <c r="J69" s="220" t="str">
        <f t="shared" si="4"/>
        <v>GI02HYPM-MPM01</v>
      </c>
      <c r="K69" s="270" t="s">
        <v>76</v>
      </c>
      <c r="L69" s="211" t="s">
        <v>281</v>
      </c>
      <c r="M69" s="220" t="str">
        <f>VLOOKUP(L69,Sensors!A$4:B$54,2,FALSE)</f>
        <v>ZPLSG</v>
      </c>
      <c r="N69" s="220" t="s">
        <v>195</v>
      </c>
      <c r="O69" s="221" t="s">
        <v>362</v>
      </c>
      <c r="P69" s="220" t="s">
        <v>807</v>
      </c>
      <c r="Q69" s="218" t="s">
        <v>808</v>
      </c>
      <c r="R69" s="215" t="str">
        <f t="shared" si="5"/>
        <v>GI02HYPM-MPM01-02-ZPLSGA010</v>
      </c>
    </row>
    <row r="70" spans="1:18" ht="13.5" customHeight="1" x14ac:dyDescent="0.3">
      <c r="A70" s="230"/>
      <c r="B70" s="243" t="s">
        <v>72</v>
      </c>
      <c r="C70" s="212"/>
      <c r="D70" s="211" t="s">
        <v>76</v>
      </c>
      <c r="E70" s="211" t="s">
        <v>132</v>
      </c>
      <c r="F70" s="212"/>
      <c r="G70" s="212" t="s">
        <v>317</v>
      </c>
      <c r="H70" s="213" t="s">
        <v>314</v>
      </c>
      <c r="I70" s="218" t="s">
        <v>814</v>
      </c>
      <c r="J70" s="220" t="str">
        <f t="shared" si="4"/>
        <v>GI02HYPM-RIM01</v>
      </c>
      <c r="K70" s="270" t="s">
        <v>76</v>
      </c>
      <c r="L70" s="212" t="s">
        <v>86</v>
      </c>
      <c r="M70" s="220" t="str">
        <f>VLOOKUP(L70,Sensors!A$4:B$54,2,FALSE)</f>
        <v>CTDMO</v>
      </c>
      <c r="N70" s="220" t="s">
        <v>306</v>
      </c>
      <c r="O70" s="221" t="s">
        <v>752</v>
      </c>
      <c r="P70" s="218" t="s">
        <v>315</v>
      </c>
      <c r="Q70" s="218" t="s">
        <v>403</v>
      </c>
      <c r="R70" s="215" t="str">
        <f t="shared" si="5"/>
        <v>GI02HYPM-RIM01-02-CTDMOG039</v>
      </c>
    </row>
    <row r="71" spans="1:18" ht="13.5" customHeight="1" x14ac:dyDescent="0.3">
      <c r="A71" s="219"/>
      <c r="B71" s="211" t="s">
        <v>72</v>
      </c>
      <c r="C71" s="212"/>
      <c r="D71" s="211" t="s">
        <v>76</v>
      </c>
      <c r="E71" s="211" t="s">
        <v>132</v>
      </c>
      <c r="F71" s="212"/>
      <c r="G71" s="212"/>
      <c r="H71" s="213" t="s">
        <v>314</v>
      </c>
      <c r="I71" s="218" t="s">
        <v>814</v>
      </c>
      <c r="J71" s="220" t="str">
        <f t="shared" si="4"/>
        <v>GI02HYPM-RIM01</v>
      </c>
      <c r="K71" s="270" t="s">
        <v>373</v>
      </c>
      <c r="L71" s="212" t="s">
        <v>871</v>
      </c>
      <c r="M71" s="220" t="s">
        <v>866</v>
      </c>
      <c r="N71" s="220" t="s">
        <v>306</v>
      </c>
      <c r="O71" s="221" t="s">
        <v>357</v>
      </c>
      <c r="P71" s="218" t="s">
        <v>867</v>
      </c>
      <c r="Q71" s="218" t="s">
        <v>338</v>
      </c>
      <c r="R71" s="215" t="str">
        <f t="shared" si="5"/>
        <v>GI02HYPM-RIM01-00-SIOENG000</v>
      </c>
    </row>
    <row r="72" spans="1:18" ht="13.5" customHeight="1" x14ac:dyDescent="0.3">
      <c r="A72" s="201"/>
      <c r="B72" s="202"/>
      <c r="C72" s="203"/>
      <c r="D72" s="202"/>
      <c r="E72" s="202"/>
      <c r="F72" s="203"/>
      <c r="G72" s="203"/>
      <c r="H72" s="204"/>
      <c r="I72" s="205"/>
      <c r="J72" s="206"/>
      <c r="K72" s="205"/>
      <c r="L72" s="207" t="s">
        <v>7</v>
      </c>
      <c r="M72" s="208">
        <f>COUNTA(M74:M99)</f>
        <v>26</v>
      </c>
      <c r="N72" s="205"/>
      <c r="O72" s="205"/>
      <c r="P72" s="205"/>
      <c r="Q72" s="205"/>
      <c r="R72" s="209"/>
    </row>
    <row r="73" spans="1:18" ht="13.5" customHeight="1" x14ac:dyDescent="0.3">
      <c r="A73" s="219"/>
      <c r="B73" s="211" t="s">
        <v>72</v>
      </c>
      <c r="C73" s="212" t="s">
        <v>615</v>
      </c>
      <c r="D73" s="211" t="s">
        <v>79</v>
      </c>
      <c r="E73" s="211" t="s">
        <v>25</v>
      </c>
      <c r="F73" s="212" t="str">
        <f>CONCATENATE(B73,D73,E73)</f>
        <v>GI03FLMA</v>
      </c>
      <c r="G73" s="212" t="s">
        <v>616</v>
      </c>
      <c r="H73" s="213"/>
      <c r="I73" s="218"/>
      <c r="J73" s="220" t="str">
        <f>F73</f>
        <v>GI03FLMA</v>
      </c>
      <c r="K73" s="218"/>
      <c r="L73" s="211"/>
      <c r="M73" s="220"/>
      <c r="N73" s="220"/>
      <c r="O73" s="220"/>
      <c r="P73" s="218"/>
      <c r="Q73" s="218"/>
      <c r="R73" s="215" t="str">
        <f>F73</f>
        <v>GI03FLMA</v>
      </c>
    </row>
    <row r="74" spans="1:18" ht="13.5" customHeight="1" x14ac:dyDescent="0.3">
      <c r="A74" s="219"/>
      <c r="B74" s="211" t="s">
        <v>72</v>
      </c>
      <c r="C74" s="219"/>
      <c r="D74" s="243" t="s">
        <v>79</v>
      </c>
      <c r="E74" s="243" t="s">
        <v>25</v>
      </c>
      <c r="F74" s="212"/>
      <c r="G74" s="212" t="s">
        <v>317</v>
      </c>
      <c r="H74" s="213" t="s">
        <v>314</v>
      </c>
      <c r="I74" s="218" t="s">
        <v>377</v>
      </c>
      <c r="J74" s="220" t="str">
        <f t="shared" ref="J74:J99" si="6">CONCATENATE(B74,D74,E74,"-",H74,I74)</f>
        <v>GI03FLMA-RIS01</v>
      </c>
      <c r="K74" s="270" t="s">
        <v>373</v>
      </c>
      <c r="L74" s="211" t="s">
        <v>870</v>
      </c>
      <c r="M74" s="220" t="s">
        <v>866</v>
      </c>
      <c r="N74" s="218" t="s">
        <v>306</v>
      </c>
      <c r="O74" s="270" t="s">
        <v>357</v>
      </c>
      <c r="P74" s="218" t="s">
        <v>807</v>
      </c>
      <c r="Q74" s="218" t="s">
        <v>155</v>
      </c>
      <c r="R74" s="215" t="str">
        <f t="shared" ref="R74:R99" si="7">CONCATENATE(B74,D74,E74,"-",H74,I74,"-",K74,"-",M74,N74,O74)</f>
        <v>GI03FLMA-RIS01-00-SIOENG000</v>
      </c>
    </row>
    <row r="75" spans="1:18" ht="13.5" customHeight="1" x14ac:dyDescent="0.3">
      <c r="A75" s="219"/>
      <c r="B75" s="211" t="s">
        <v>72</v>
      </c>
      <c r="C75" s="212"/>
      <c r="D75" s="211" t="s">
        <v>79</v>
      </c>
      <c r="E75" s="211" t="s">
        <v>25</v>
      </c>
      <c r="F75" s="212"/>
      <c r="G75" s="212"/>
      <c r="H75" s="213" t="s">
        <v>314</v>
      </c>
      <c r="I75" s="218" t="s">
        <v>377</v>
      </c>
      <c r="J75" s="220" t="str">
        <f t="shared" si="6"/>
        <v>GI03FLMA-RIS01</v>
      </c>
      <c r="K75" s="270" t="s">
        <v>78</v>
      </c>
      <c r="L75" s="212" t="s">
        <v>164</v>
      </c>
      <c r="M75" s="220" t="str">
        <f>VLOOKUP(L75,Sensors!A$4:B$54,2,FALSE)</f>
        <v>FLORT</v>
      </c>
      <c r="N75" s="220" t="s">
        <v>308</v>
      </c>
      <c r="O75" s="221" t="s">
        <v>357</v>
      </c>
      <c r="P75" s="218" t="s">
        <v>807</v>
      </c>
      <c r="Q75" s="218" t="s">
        <v>155</v>
      </c>
      <c r="R75" s="215" t="str">
        <f t="shared" si="7"/>
        <v>GI03FLMA-RIS01-05-FLORTD000</v>
      </c>
    </row>
    <row r="76" spans="1:18" ht="13.5" customHeight="1" x14ac:dyDescent="0.3">
      <c r="A76" s="219"/>
      <c r="B76" s="211" t="s">
        <v>72</v>
      </c>
      <c r="C76" s="212"/>
      <c r="D76" s="211" t="s">
        <v>79</v>
      </c>
      <c r="E76" s="211" t="s">
        <v>25</v>
      </c>
      <c r="F76" s="212"/>
      <c r="G76" s="212"/>
      <c r="H76" s="213" t="s">
        <v>314</v>
      </c>
      <c r="I76" s="218" t="s">
        <v>377</v>
      </c>
      <c r="J76" s="220" t="str">
        <f t="shared" si="6"/>
        <v>GI03FLMA-RIS01</v>
      </c>
      <c r="K76" s="275" t="s">
        <v>77</v>
      </c>
      <c r="L76" s="211" t="s">
        <v>16</v>
      </c>
      <c r="M76" s="220" t="str">
        <f>VLOOKUP(L76,Sensors!A$4:B$54,2,FALSE)</f>
        <v>PHSEN</v>
      </c>
      <c r="N76" s="220" t="s">
        <v>303</v>
      </c>
      <c r="O76" s="221" t="s">
        <v>357</v>
      </c>
      <c r="P76" s="218" t="s">
        <v>807</v>
      </c>
      <c r="Q76" s="218" t="s">
        <v>155</v>
      </c>
      <c r="R76" s="215" t="str">
        <f t="shared" si="7"/>
        <v>GI03FLMA-RIS01-04-PHSENF000</v>
      </c>
    </row>
    <row r="77" spans="1:18" ht="13.5" customHeight="1" x14ac:dyDescent="0.3">
      <c r="A77" s="219"/>
      <c r="B77" s="211" t="s">
        <v>72</v>
      </c>
      <c r="C77" s="212"/>
      <c r="D77" s="211" t="s">
        <v>79</v>
      </c>
      <c r="E77" s="211" t="s">
        <v>25</v>
      </c>
      <c r="F77" s="212"/>
      <c r="G77" s="212"/>
      <c r="H77" s="213" t="s">
        <v>314</v>
      </c>
      <c r="I77" s="218" t="s">
        <v>377</v>
      </c>
      <c r="J77" s="220" t="str">
        <f t="shared" si="6"/>
        <v>GI03FLMA-RIS01</v>
      </c>
      <c r="K77" s="276" t="s">
        <v>79</v>
      </c>
      <c r="L77" s="211" t="s">
        <v>101</v>
      </c>
      <c r="M77" s="220" t="str">
        <f>VLOOKUP(L77,Sensors!A$4:B$54,2,FALSE)</f>
        <v>DOSTA</v>
      </c>
      <c r="N77" s="220" t="s">
        <v>308</v>
      </c>
      <c r="O77" s="221" t="s">
        <v>357</v>
      </c>
      <c r="P77" s="218" t="s">
        <v>807</v>
      </c>
      <c r="Q77" s="218" t="s">
        <v>155</v>
      </c>
      <c r="R77" s="215" t="str">
        <f t="shared" si="7"/>
        <v>GI03FLMA-RIS01-03-DOSTAD000</v>
      </c>
    </row>
    <row r="78" spans="1:18" ht="13.5" customHeight="1" x14ac:dyDescent="0.3">
      <c r="A78" s="219"/>
      <c r="B78" s="211" t="s">
        <v>72</v>
      </c>
      <c r="C78" s="212"/>
      <c r="D78" s="211" t="s">
        <v>79</v>
      </c>
      <c r="E78" s="211" t="s">
        <v>25</v>
      </c>
      <c r="F78" s="212"/>
      <c r="G78" s="212"/>
      <c r="H78" s="213" t="s">
        <v>314</v>
      </c>
      <c r="I78" s="218" t="s">
        <v>814</v>
      </c>
      <c r="J78" s="220" t="str">
        <f t="shared" si="6"/>
        <v>GI03FLMA-RIM01</v>
      </c>
      <c r="K78" s="276" t="s">
        <v>76</v>
      </c>
      <c r="L78" s="211" t="s">
        <v>313</v>
      </c>
      <c r="M78" s="220" t="str">
        <f>VLOOKUP(L78,Sensors!A$4:B$54,2,FALSE)</f>
        <v>ADCPS</v>
      </c>
      <c r="N78" s="213" t="s">
        <v>333</v>
      </c>
      <c r="O78" s="221" t="s">
        <v>219</v>
      </c>
      <c r="P78" s="200" t="s">
        <v>976</v>
      </c>
      <c r="Q78" s="218" t="s">
        <v>150</v>
      </c>
      <c r="R78" s="215" t="str">
        <f t="shared" si="7"/>
        <v>GI03FLMA-RIM01-02-ADCPSL003</v>
      </c>
    </row>
    <row r="79" spans="1:18" ht="13.5" customHeight="1" x14ac:dyDescent="0.3">
      <c r="A79" s="219"/>
      <c r="B79" s="211" t="s">
        <v>72</v>
      </c>
      <c r="C79" s="212"/>
      <c r="D79" s="211" t="s">
        <v>79</v>
      </c>
      <c r="E79" s="211" t="s">
        <v>25</v>
      </c>
      <c r="F79" s="212"/>
      <c r="G79" s="212"/>
      <c r="H79" s="213" t="s">
        <v>314</v>
      </c>
      <c r="I79" s="218" t="s">
        <v>814</v>
      </c>
      <c r="J79" s="220" t="str">
        <f t="shared" si="6"/>
        <v>GI03FLMA-RIM01</v>
      </c>
      <c r="K79" s="276" t="s">
        <v>76</v>
      </c>
      <c r="L79" s="211" t="s">
        <v>86</v>
      </c>
      <c r="M79" s="220" t="str">
        <f>VLOOKUP(L79,Sensors!A$4:B$54,2,FALSE)</f>
        <v>CTDMO</v>
      </c>
      <c r="N79" s="220" t="s">
        <v>306</v>
      </c>
      <c r="O79" s="221" t="s">
        <v>753</v>
      </c>
      <c r="P79" s="218" t="s">
        <v>315</v>
      </c>
      <c r="Q79" s="218" t="s">
        <v>155</v>
      </c>
      <c r="R79" s="215" t="str">
        <f t="shared" si="7"/>
        <v>GI03FLMA-RIM01-02-CTDMOG040</v>
      </c>
    </row>
    <row r="80" spans="1:18" ht="13.5" customHeight="1" x14ac:dyDescent="0.3">
      <c r="A80" s="219"/>
      <c r="B80" s="211" t="s">
        <v>72</v>
      </c>
      <c r="C80" s="212"/>
      <c r="D80" s="211" t="s">
        <v>79</v>
      </c>
      <c r="E80" s="211" t="s">
        <v>25</v>
      </c>
      <c r="F80" s="212"/>
      <c r="G80" s="212"/>
      <c r="H80" s="213" t="s">
        <v>314</v>
      </c>
      <c r="I80" s="218" t="s">
        <v>814</v>
      </c>
      <c r="J80" s="220" t="str">
        <f t="shared" si="6"/>
        <v>GI03FLMA-RIM01</v>
      </c>
      <c r="K80" s="276" t="s">
        <v>76</v>
      </c>
      <c r="L80" s="211" t="s">
        <v>86</v>
      </c>
      <c r="M80" s="220" t="str">
        <f>VLOOKUP(L80,Sensors!A$4:B$54,2,FALSE)</f>
        <v>CTDMO</v>
      </c>
      <c r="N80" s="220" t="s">
        <v>306</v>
      </c>
      <c r="O80" s="221" t="s">
        <v>428</v>
      </c>
      <c r="P80" s="218" t="s">
        <v>315</v>
      </c>
      <c r="Q80" s="218" t="s">
        <v>143</v>
      </c>
      <c r="R80" s="215" t="str">
        <f t="shared" si="7"/>
        <v>GI03FLMA-RIM01-02-CTDMOG041</v>
      </c>
    </row>
    <row r="81" spans="1:18" ht="13.5" customHeight="1" x14ac:dyDescent="0.3">
      <c r="A81" s="219"/>
      <c r="B81" s="211" t="s">
        <v>72</v>
      </c>
      <c r="C81" s="212"/>
      <c r="D81" s="211" t="s">
        <v>79</v>
      </c>
      <c r="E81" s="211" t="s">
        <v>25</v>
      </c>
      <c r="F81" s="212"/>
      <c r="G81" s="212"/>
      <c r="H81" s="213" t="s">
        <v>314</v>
      </c>
      <c r="I81" s="218" t="s">
        <v>814</v>
      </c>
      <c r="J81" s="220" t="str">
        <f t="shared" si="6"/>
        <v>GI03FLMA-RIM01</v>
      </c>
      <c r="K81" s="276" t="s">
        <v>76</v>
      </c>
      <c r="L81" s="211" t="s">
        <v>86</v>
      </c>
      <c r="M81" s="220" t="str">
        <f>VLOOKUP(L81,Sensors!A$4:B$54,2,FALSE)</f>
        <v>CTDMO</v>
      </c>
      <c r="N81" s="220" t="s">
        <v>306</v>
      </c>
      <c r="O81" s="221" t="s">
        <v>429</v>
      </c>
      <c r="P81" s="218" t="s">
        <v>315</v>
      </c>
      <c r="Q81" s="218" t="s">
        <v>144</v>
      </c>
      <c r="R81" s="215" t="str">
        <f t="shared" si="7"/>
        <v>GI03FLMA-RIM01-02-CTDMOG042</v>
      </c>
    </row>
    <row r="82" spans="1:18" ht="13.5" customHeight="1" x14ac:dyDescent="0.3">
      <c r="A82" s="219"/>
      <c r="B82" s="211" t="s">
        <v>72</v>
      </c>
      <c r="C82" s="212"/>
      <c r="D82" s="211" t="s">
        <v>79</v>
      </c>
      <c r="E82" s="211" t="s">
        <v>25</v>
      </c>
      <c r="F82" s="212"/>
      <c r="G82" s="212"/>
      <c r="H82" s="213" t="s">
        <v>314</v>
      </c>
      <c r="I82" s="218" t="s">
        <v>814</v>
      </c>
      <c r="J82" s="220" t="str">
        <f t="shared" si="6"/>
        <v>GI03FLMA-RIM01</v>
      </c>
      <c r="K82" s="276" t="s">
        <v>76</v>
      </c>
      <c r="L82" s="211" t="s">
        <v>86</v>
      </c>
      <c r="M82" s="220" t="str">
        <f>VLOOKUP(L82,Sensors!A$4:B$54,2,FALSE)</f>
        <v>CTDMO</v>
      </c>
      <c r="N82" s="220" t="s">
        <v>306</v>
      </c>
      <c r="O82" s="221" t="s">
        <v>754</v>
      </c>
      <c r="P82" s="218" t="s">
        <v>315</v>
      </c>
      <c r="Q82" s="218" t="s">
        <v>145</v>
      </c>
      <c r="R82" s="215" t="str">
        <f t="shared" si="7"/>
        <v>GI03FLMA-RIM01-02-CTDMOG043</v>
      </c>
    </row>
    <row r="83" spans="1:18" ht="13.5" customHeight="1" x14ac:dyDescent="0.3">
      <c r="A83" s="219"/>
      <c r="B83" s="211" t="s">
        <v>72</v>
      </c>
      <c r="C83" s="212"/>
      <c r="D83" s="211" t="s">
        <v>79</v>
      </c>
      <c r="E83" s="211" t="s">
        <v>25</v>
      </c>
      <c r="F83" s="212"/>
      <c r="G83" s="212"/>
      <c r="H83" s="213" t="s">
        <v>314</v>
      </c>
      <c r="I83" s="218" t="s">
        <v>814</v>
      </c>
      <c r="J83" s="220" t="str">
        <f t="shared" si="6"/>
        <v>GI03FLMA-RIM01</v>
      </c>
      <c r="K83" s="276" t="s">
        <v>76</v>
      </c>
      <c r="L83" s="211" t="s">
        <v>86</v>
      </c>
      <c r="M83" s="220" t="str">
        <f>VLOOKUP(L83,Sensors!A$4:B$54,2,FALSE)</f>
        <v>CTDMO</v>
      </c>
      <c r="N83" s="220" t="s">
        <v>306</v>
      </c>
      <c r="O83" s="221" t="s">
        <v>755</v>
      </c>
      <c r="P83" s="218" t="s">
        <v>315</v>
      </c>
      <c r="Q83" s="218" t="s">
        <v>146</v>
      </c>
      <c r="R83" s="215" t="str">
        <f t="shared" si="7"/>
        <v>GI03FLMA-RIM01-02-CTDMOG044</v>
      </c>
    </row>
    <row r="84" spans="1:18" ht="13.5" customHeight="1" x14ac:dyDescent="0.3">
      <c r="A84" s="219"/>
      <c r="B84" s="211" t="s">
        <v>72</v>
      </c>
      <c r="C84" s="212"/>
      <c r="D84" s="211" t="s">
        <v>79</v>
      </c>
      <c r="E84" s="211" t="s">
        <v>25</v>
      </c>
      <c r="F84" s="212"/>
      <c r="G84" s="212"/>
      <c r="H84" s="213" t="s">
        <v>314</v>
      </c>
      <c r="I84" s="218" t="s">
        <v>814</v>
      </c>
      <c r="J84" s="220" t="str">
        <f t="shared" si="6"/>
        <v>GI03FLMA-RIM01</v>
      </c>
      <c r="K84" s="276" t="s">
        <v>76</v>
      </c>
      <c r="L84" s="211" t="s">
        <v>86</v>
      </c>
      <c r="M84" s="220" t="str">
        <f>VLOOKUP(L84,Sensors!A$4:B$54,2,FALSE)</f>
        <v>CTDMO</v>
      </c>
      <c r="N84" s="220" t="s">
        <v>306</v>
      </c>
      <c r="O84" s="221" t="s">
        <v>756</v>
      </c>
      <c r="P84" s="218" t="s">
        <v>315</v>
      </c>
      <c r="Q84" s="218" t="s">
        <v>147</v>
      </c>
      <c r="R84" s="215" t="str">
        <f t="shared" si="7"/>
        <v>GI03FLMA-RIM01-02-CTDMOG045</v>
      </c>
    </row>
    <row r="85" spans="1:18" ht="13.5" customHeight="1" x14ac:dyDescent="0.3">
      <c r="A85" s="219"/>
      <c r="B85" s="211" t="s">
        <v>72</v>
      </c>
      <c r="C85" s="212"/>
      <c r="D85" s="211" t="s">
        <v>79</v>
      </c>
      <c r="E85" s="211" t="s">
        <v>25</v>
      </c>
      <c r="F85" s="212"/>
      <c r="G85" s="212"/>
      <c r="H85" s="213" t="s">
        <v>314</v>
      </c>
      <c r="I85" s="218" t="s">
        <v>814</v>
      </c>
      <c r="J85" s="220" t="str">
        <f t="shared" si="6"/>
        <v>GI03FLMA-RIM01</v>
      </c>
      <c r="K85" s="276" t="s">
        <v>76</v>
      </c>
      <c r="L85" s="211" t="s">
        <v>86</v>
      </c>
      <c r="M85" s="220" t="str">
        <f>VLOOKUP(L85,Sensors!A$4:B$54,2,FALSE)</f>
        <v>CTDMO</v>
      </c>
      <c r="N85" s="220" t="s">
        <v>306</v>
      </c>
      <c r="O85" s="221" t="s">
        <v>757</v>
      </c>
      <c r="P85" s="218" t="s">
        <v>315</v>
      </c>
      <c r="Q85" s="218" t="s">
        <v>148</v>
      </c>
      <c r="R85" s="215" t="str">
        <f t="shared" si="7"/>
        <v>GI03FLMA-RIM01-02-CTDMOG046</v>
      </c>
    </row>
    <row r="86" spans="1:18" ht="13.5" customHeight="1" x14ac:dyDescent="0.3">
      <c r="A86" s="219"/>
      <c r="B86" s="211" t="s">
        <v>72</v>
      </c>
      <c r="C86" s="212"/>
      <c r="D86" s="211" t="s">
        <v>79</v>
      </c>
      <c r="E86" s="211" t="s">
        <v>25</v>
      </c>
      <c r="F86" s="212"/>
      <c r="G86" s="212"/>
      <c r="H86" s="213" t="s">
        <v>314</v>
      </c>
      <c r="I86" s="218" t="s">
        <v>814</v>
      </c>
      <c r="J86" s="220" t="str">
        <f t="shared" si="6"/>
        <v>GI03FLMA-RIM01</v>
      </c>
      <c r="K86" s="276" t="s">
        <v>76</v>
      </c>
      <c r="L86" s="211" t="s">
        <v>86</v>
      </c>
      <c r="M86" s="220" t="str">
        <f>VLOOKUP(L86,Sensors!A$4:B$54,2,FALSE)</f>
        <v>CTDMO</v>
      </c>
      <c r="N86" s="220" t="s">
        <v>306</v>
      </c>
      <c r="O86" s="221" t="s">
        <v>758</v>
      </c>
      <c r="P86" s="218" t="s">
        <v>315</v>
      </c>
      <c r="Q86" s="218" t="s">
        <v>149</v>
      </c>
      <c r="R86" s="215" t="str">
        <f t="shared" si="7"/>
        <v>GI03FLMA-RIM01-02-CTDMOG047</v>
      </c>
    </row>
    <row r="87" spans="1:18" ht="13.5" customHeight="1" x14ac:dyDescent="0.3">
      <c r="A87" s="219"/>
      <c r="B87" s="211" t="s">
        <v>72</v>
      </c>
      <c r="C87" s="212"/>
      <c r="D87" s="211" t="s">
        <v>79</v>
      </c>
      <c r="E87" s="211" t="s">
        <v>25</v>
      </c>
      <c r="F87" s="212"/>
      <c r="G87" s="212"/>
      <c r="H87" s="213" t="s">
        <v>314</v>
      </c>
      <c r="I87" s="218" t="s">
        <v>814</v>
      </c>
      <c r="J87" s="220" t="str">
        <f t="shared" si="6"/>
        <v>GI03FLMA-RIM01</v>
      </c>
      <c r="K87" s="276" t="s">
        <v>76</v>
      </c>
      <c r="L87" s="211" t="s">
        <v>86</v>
      </c>
      <c r="M87" s="220" t="str">
        <f>VLOOKUP(L87,Sensors!A$4:B$54,2,FALSE)</f>
        <v>CTDMO</v>
      </c>
      <c r="N87" s="220" t="s">
        <v>306</v>
      </c>
      <c r="O87" s="221" t="s">
        <v>759</v>
      </c>
      <c r="P87" s="218" t="s">
        <v>315</v>
      </c>
      <c r="Q87" s="218" t="s">
        <v>150</v>
      </c>
      <c r="R87" s="215" t="str">
        <f t="shared" si="7"/>
        <v>GI03FLMA-RIM01-02-CTDMOG048</v>
      </c>
    </row>
    <row r="88" spans="1:18" ht="13.5" customHeight="1" x14ac:dyDescent="0.3">
      <c r="A88" s="219"/>
      <c r="B88" s="211" t="s">
        <v>72</v>
      </c>
      <c r="C88" s="212"/>
      <c r="D88" s="211" t="s">
        <v>79</v>
      </c>
      <c r="E88" s="211" t="s">
        <v>25</v>
      </c>
      <c r="F88" s="212"/>
      <c r="G88" s="212"/>
      <c r="H88" s="213" t="s">
        <v>314</v>
      </c>
      <c r="I88" s="218" t="s">
        <v>814</v>
      </c>
      <c r="J88" s="220" t="str">
        <f t="shared" si="6"/>
        <v>GI03FLMA-RIM01</v>
      </c>
      <c r="K88" s="276" t="s">
        <v>76</v>
      </c>
      <c r="L88" s="211" t="s">
        <v>86</v>
      </c>
      <c r="M88" s="220" t="str">
        <f>VLOOKUP(L88,Sensors!A$4:B$54,2,FALSE)</f>
        <v>CTDMO</v>
      </c>
      <c r="N88" s="220" t="s">
        <v>307</v>
      </c>
      <c r="O88" s="221" t="s">
        <v>760</v>
      </c>
      <c r="P88" s="218" t="s">
        <v>315</v>
      </c>
      <c r="Q88" s="218" t="s">
        <v>151</v>
      </c>
      <c r="R88" s="215" t="str">
        <f t="shared" si="7"/>
        <v>GI03FLMA-RIM01-02-CTDMOH049</v>
      </c>
    </row>
    <row r="89" spans="1:18" ht="13.5" customHeight="1" x14ac:dyDescent="0.3">
      <c r="A89" s="219"/>
      <c r="B89" s="211" t="s">
        <v>72</v>
      </c>
      <c r="C89" s="212"/>
      <c r="D89" s="211" t="s">
        <v>79</v>
      </c>
      <c r="E89" s="211" t="s">
        <v>25</v>
      </c>
      <c r="F89" s="212"/>
      <c r="G89" s="212"/>
      <c r="H89" s="213" t="s">
        <v>314</v>
      </c>
      <c r="I89" s="218" t="s">
        <v>814</v>
      </c>
      <c r="J89" s="220" t="str">
        <f t="shared" si="6"/>
        <v>GI03FLMA-RIM01</v>
      </c>
      <c r="K89" s="276" t="s">
        <v>76</v>
      </c>
      <c r="L89" s="211" t="s">
        <v>86</v>
      </c>
      <c r="M89" s="220" t="str">
        <f>VLOOKUP(L89,Sensors!A$4:B$54,2,FALSE)</f>
        <v>CTDMO</v>
      </c>
      <c r="N89" s="220" t="s">
        <v>307</v>
      </c>
      <c r="O89" s="221" t="s">
        <v>761</v>
      </c>
      <c r="P89" s="218" t="s">
        <v>315</v>
      </c>
      <c r="Q89" s="218" t="s">
        <v>152</v>
      </c>
      <c r="R89" s="215" t="str">
        <f t="shared" si="7"/>
        <v>GI03FLMA-RIM01-02-CTDMOH050</v>
      </c>
    </row>
    <row r="90" spans="1:18" ht="13.5" customHeight="1" x14ac:dyDescent="0.3">
      <c r="A90" s="219"/>
      <c r="B90" s="211" t="s">
        <v>72</v>
      </c>
      <c r="C90" s="212"/>
      <c r="D90" s="211" t="s">
        <v>79</v>
      </c>
      <c r="E90" s="211" t="s">
        <v>25</v>
      </c>
      <c r="F90" s="212"/>
      <c r="G90" s="212"/>
      <c r="H90" s="213" t="s">
        <v>314</v>
      </c>
      <c r="I90" s="218" t="s">
        <v>814</v>
      </c>
      <c r="J90" s="220" t="str">
        <f t="shared" si="6"/>
        <v>GI03FLMA-RIM01</v>
      </c>
      <c r="K90" s="276" t="s">
        <v>76</v>
      </c>
      <c r="L90" s="211" t="s">
        <v>86</v>
      </c>
      <c r="M90" s="220" t="str">
        <f>VLOOKUP(L90,Sensors!A$4:B$54,2,FALSE)</f>
        <v>CTDMO</v>
      </c>
      <c r="N90" s="220" t="s">
        <v>307</v>
      </c>
      <c r="O90" s="221" t="s">
        <v>430</v>
      </c>
      <c r="P90" s="218" t="s">
        <v>315</v>
      </c>
      <c r="Q90" s="218" t="s">
        <v>153</v>
      </c>
      <c r="R90" s="215" t="str">
        <f t="shared" si="7"/>
        <v>GI03FLMA-RIM01-02-CTDMOH051</v>
      </c>
    </row>
    <row r="91" spans="1:18" ht="13.5" customHeight="1" x14ac:dyDescent="0.3">
      <c r="A91" s="219"/>
      <c r="B91" s="211" t="s">
        <v>72</v>
      </c>
      <c r="C91" s="212"/>
      <c r="D91" s="211" t="s">
        <v>79</v>
      </c>
      <c r="E91" s="211" t="s">
        <v>25</v>
      </c>
      <c r="F91" s="212"/>
      <c r="G91" s="212"/>
      <c r="H91" s="213" t="s">
        <v>314</v>
      </c>
      <c r="I91" s="270" t="s">
        <v>357</v>
      </c>
      <c r="J91" s="220" t="str">
        <f t="shared" si="6"/>
        <v>GI03FLMA-RI000</v>
      </c>
      <c r="K91" s="275" t="s">
        <v>373</v>
      </c>
      <c r="L91" s="211" t="s">
        <v>86</v>
      </c>
      <c r="M91" s="220" t="str">
        <f>VLOOKUP(L91,Sensors!A$4:B$54,2,FALSE)</f>
        <v>CTDMO</v>
      </c>
      <c r="N91" s="220" t="s">
        <v>307</v>
      </c>
      <c r="O91" s="221" t="s">
        <v>357</v>
      </c>
      <c r="P91" s="218" t="s">
        <v>315</v>
      </c>
      <c r="Q91" s="218" t="s">
        <v>805</v>
      </c>
      <c r="R91" s="215" t="str">
        <f t="shared" si="7"/>
        <v>GI03FLMA-RI000-00-CTDMOH000</v>
      </c>
    </row>
    <row r="92" spans="1:18" ht="13.5" customHeight="1" x14ac:dyDescent="0.3">
      <c r="A92" s="219"/>
      <c r="B92" s="211" t="s">
        <v>72</v>
      </c>
      <c r="C92" s="212"/>
      <c r="D92" s="211" t="s">
        <v>79</v>
      </c>
      <c r="E92" s="211" t="s">
        <v>25</v>
      </c>
      <c r="F92" s="212"/>
      <c r="G92" s="212"/>
      <c r="H92" s="213" t="s">
        <v>314</v>
      </c>
      <c r="I92" s="270" t="s">
        <v>357</v>
      </c>
      <c r="J92" s="220" t="str">
        <f t="shared" si="6"/>
        <v>GI03FLMA-RI000</v>
      </c>
      <c r="K92" s="275" t="s">
        <v>373</v>
      </c>
      <c r="L92" s="211" t="s">
        <v>86</v>
      </c>
      <c r="M92" s="220" t="str">
        <f>VLOOKUP(L92,Sensors!A$4:B$54,2,FALSE)</f>
        <v>CTDMO</v>
      </c>
      <c r="N92" s="220" t="s">
        <v>307</v>
      </c>
      <c r="O92" s="221" t="s">
        <v>794</v>
      </c>
      <c r="P92" s="218" t="s">
        <v>315</v>
      </c>
      <c r="Q92" s="218" t="s">
        <v>806</v>
      </c>
      <c r="R92" s="215" t="str">
        <f t="shared" si="7"/>
        <v>GI03FLMA-RI000-00-CTDMOH700</v>
      </c>
    </row>
    <row r="93" spans="1:18" ht="13.5" customHeight="1" x14ac:dyDescent="0.3">
      <c r="A93" s="219"/>
      <c r="B93" s="211" t="s">
        <v>72</v>
      </c>
      <c r="C93" s="212"/>
      <c r="D93" s="211" t="s">
        <v>79</v>
      </c>
      <c r="E93" s="211" t="s">
        <v>25</v>
      </c>
      <c r="F93" s="212"/>
      <c r="G93" s="212"/>
      <c r="H93" s="213" t="s">
        <v>314</v>
      </c>
      <c r="I93" s="270" t="s">
        <v>357</v>
      </c>
      <c r="J93" s="220" t="str">
        <f t="shared" si="6"/>
        <v>GI03FLMA-RI000</v>
      </c>
      <c r="K93" s="275" t="s">
        <v>373</v>
      </c>
      <c r="L93" s="211" t="s">
        <v>86</v>
      </c>
      <c r="M93" s="220" t="str">
        <f>VLOOKUP(L93,Sensors!A$4:B$54,2,FALSE)</f>
        <v>CTDMO</v>
      </c>
      <c r="N93" s="220" t="s">
        <v>307</v>
      </c>
      <c r="O93" s="221" t="s">
        <v>795</v>
      </c>
      <c r="P93" s="218" t="s">
        <v>315</v>
      </c>
      <c r="Q93" s="218" t="s">
        <v>804</v>
      </c>
      <c r="R93" s="215" t="str">
        <f t="shared" si="7"/>
        <v>GI03FLMA-RI000-00-CTDMOH400</v>
      </c>
    </row>
    <row r="94" spans="1:18" ht="13.5" customHeight="1" x14ac:dyDescent="0.3">
      <c r="A94" s="219"/>
      <c r="B94" s="211" t="s">
        <v>72</v>
      </c>
      <c r="C94" s="212"/>
      <c r="D94" s="211" t="s">
        <v>79</v>
      </c>
      <c r="E94" s="211" t="s">
        <v>25</v>
      </c>
      <c r="F94" s="212"/>
      <c r="G94" s="212"/>
      <c r="H94" s="213" t="s">
        <v>314</v>
      </c>
      <c r="I94" s="270" t="s">
        <v>357</v>
      </c>
      <c r="J94" s="220" t="str">
        <f t="shared" si="6"/>
        <v>GI03FLMA-RI000</v>
      </c>
      <c r="K94" s="275" t="s">
        <v>373</v>
      </c>
      <c r="L94" s="211" t="s">
        <v>86</v>
      </c>
      <c r="M94" s="220" t="str">
        <f>VLOOKUP(L94,Sensors!A$4:B$54,2,FALSE)</f>
        <v>CTDMO</v>
      </c>
      <c r="N94" s="220" t="s">
        <v>307</v>
      </c>
      <c r="O94" s="221" t="s">
        <v>156</v>
      </c>
      <c r="P94" s="218" t="s">
        <v>315</v>
      </c>
      <c r="Q94" s="218" t="s">
        <v>338</v>
      </c>
      <c r="R94" s="215" t="str">
        <f t="shared" si="7"/>
        <v>GI03FLMA-RI000-00-CTDMOH100</v>
      </c>
    </row>
    <row r="95" spans="1:18" ht="13.5" customHeight="1" x14ac:dyDescent="0.3">
      <c r="A95" s="219"/>
      <c r="B95" s="211" t="s">
        <v>72</v>
      </c>
      <c r="C95" s="212"/>
      <c r="D95" s="211" t="s">
        <v>79</v>
      </c>
      <c r="E95" s="211" t="s">
        <v>25</v>
      </c>
      <c r="F95" s="212"/>
      <c r="G95" s="212"/>
      <c r="H95" s="213" t="s">
        <v>314</v>
      </c>
      <c r="I95" s="270" t="s">
        <v>357</v>
      </c>
      <c r="J95" s="220" t="str">
        <f>CONCATENATE(B95,D95,E95,"-",H95,I95)</f>
        <v>GI03FLMA-RI000</v>
      </c>
      <c r="K95" s="275" t="s">
        <v>373</v>
      </c>
      <c r="L95" s="211" t="s">
        <v>408</v>
      </c>
      <c r="M95" s="220" t="str">
        <f>VLOOKUP(L95,Sensors!A$4:B$54,2,FALSE)</f>
        <v>VELPT</v>
      </c>
      <c r="N95" s="220" t="s">
        <v>309</v>
      </c>
      <c r="O95" s="221" t="s">
        <v>357</v>
      </c>
      <c r="P95" s="218" t="s">
        <v>315</v>
      </c>
      <c r="Q95" s="218" t="s">
        <v>805</v>
      </c>
      <c r="R95" s="215" t="str">
        <f t="shared" si="7"/>
        <v>GI03FLMA-RI000-00-VELPTB000</v>
      </c>
    </row>
    <row r="96" spans="1:18" ht="13.5" customHeight="1" x14ac:dyDescent="0.3">
      <c r="A96" s="219"/>
      <c r="B96" s="211" t="s">
        <v>72</v>
      </c>
      <c r="C96" s="212"/>
      <c r="D96" s="211" t="s">
        <v>79</v>
      </c>
      <c r="E96" s="211" t="s">
        <v>25</v>
      </c>
      <c r="F96" s="212"/>
      <c r="G96" s="212"/>
      <c r="H96" s="213" t="s">
        <v>314</v>
      </c>
      <c r="I96" s="270" t="s">
        <v>357</v>
      </c>
      <c r="J96" s="220" t="str">
        <f>CONCATENATE(B96,D96,E96,"-",H96,I96)</f>
        <v>GI03FLMA-RI000</v>
      </c>
      <c r="K96" s="275" t="s">
        <v>373</v>
      </c>
      <c r="L96" s="211" t="s">
        <v>408</v>
      </c>
      <c r="M96" s="220" t="str">
        <f>VLOOKUP(L96,Sensors!A$4:B$54,2,FALSE)</f>
        <v>VELPT</v>
      </c>
      <c r="N96" s="220" t="s">
        <v>309</v>
      </c>
      <c r="O96" s="221">
        <v>700</v>
      </c>
      <c r="P96" s="218" t="s">
        <v>315</v>
      </c>
      <c r="Q96" s="218" t="s">
        <v>806</v>
      </c>
      <c r="R96" s="215" t="str">
        <f t="shared" si="7"/>
        <v>GI03FLMA-RI000-00-VELPTB700</v>
      </c>
    </row>
    <row r="97" spans="1:18" ht="13.5" customHeight="1" x14ac:dyDescent="0.3">
      <c r="A97" s="219"/>
      <c r="B97" s="211" t="s">
        <v>72</v>
      </c>
      <c r="C97" s="212"/>
      <c r="D97" s="211" t="s">
        <v>79</v>
      </c>
      <c r="E97" s="211" t="s">
        <v>25</v>
      </c>
      <c r="F97" s="212"/>
      <c r="G97" s="212"/>
      <c r="H97" s="213" t="s">
        <v>314</v>
      </c>
      <c r="I97" s="270" t="s">
        <v>357</v>
      </c>
      <c r="J97" s="220" t="str">
        <f>CONCATENATE(B97,D97,E97,"-",H97,I97)</f>
        <v>GI03FLMA-RI000</v>
      </c>
      <c r="K97" s="275" t="s">
        <v>373</v>
      </c>
      <c r="L97" s="211" t="s">
        <v>408</v>
      </c>
      <c r="M97" s="220" t="str">
        <f>VLOOKUP(L97,Sensors!A$4:B$54,2,FALSE)</f>
        <v>VELPT</v>
      </c>
      <c r="N97" s="220" t="s">
        <v>309</v>
      </c>
      <c r="O97" s="221">
        <v>400</v>
      </c>
      <c r="P97" s="218" t="s">
        <v>315</v>
      </c>
      <c r="Q97" s="218" t="s">
        <v>804</v>
      </c>
      <c r="R97" s="215" t="str">
        <f t="shared" si="7"/>
        <v>GI03FLMA-RI000-00-VELPTB400</v>
      </c>
    </row>
    <row r="98" spans="1:18" ht="13.5" customHeight="1" x14ac:dyDescent="0.3">
      <c r="A98" s="219"/>
      <c r="B98" s="211" t="s">
        <v>72</v>
      </c>
      <c r="C98" s="212"/>
      <c r="D98" s="211" t="s">
        <v>79</v>
      </c>
      <c r="E98" s="211" t="s">
        <v>25</v>
      </c>
      <c r="F98" s="212"/>
      <c r="G98" s="212"/>
      <c r="H98" s="213" t="s">
        <v>314</v>
      </c>
      <c r="I98" s="270" t="s">
        <v>357</v>
      </c>
      <c r="J98" s="220" t="str">
        <f t="shared" si="6"/>
        <v>GI03FLMA-RI000</v>
      </c>
      <c r="K98" s="275" t="s">
        <v>373</v>
      </c>
      <c r="L98" s="211" t="s">
        <v>408</v>
      </c>
      <c r="M98" s="220" t="str">
        <f>VLOOKUP(L98,Sensors!A$4:B$54,2,FALSE)</f>
        <v>VELPT</v>
      </c>
      <c r="N98" s="220" t="s">
        <v>309</v>
      </c>
      <c r="O98" s="221">
        <v>100</v>
      </c>
      <c r="P98" s="218" t="s">
        <v>315</v>
      </c>
      <c r="Q98" s="218" t="s">
        <v>338</v>
      </c>
      <c r="R98" s="215" t="str">
        <f t="shared" si="7"/>
        <v>GI03FLMA-RI000-00-VELPTB100</v>
      </c>
    </row>
    <row r="99" spans="1:18" ht="13.5" customHeight="1" x14ac:dyDescent="0.3">
      <c r="A99" s="219"/>
      <c r="B99" s="211" t="s">
        <v>72</v>
      </c>
      <c r="C99" s="219"/>
      <c r="D99" s="243" t="s">
        <v>79</v>
      </c>
      <c r="E99" s="243" t="s">
        <v>25</v>
      </c>
      <c r="F99" s="212"/>
      <c r="G99" s="212"/>
      <c r="H99" s="213" t="s">
        <v>314</v>
      </c>
      <c r="I99" s="218" t="s">
        <v>814</v>
      </c>
      <c r="J99" s="220" t="str">
        <f t="shared" si="6"/>
        <v>GI03FLMA-RIM01</v>
      </c>
      <c r="K99" s="270" t="s">
        <v>373</v>
      </c>
      <c r="L99" s="211" t="s">
        <v>871</v>
      </c>
      <c r="M99" s="220" t="s">
        <v>866</v>
      </c>
      <c r="N99" s="218" t="s">
        <v>306</v>
      </c>
      <c r="O99" s="270" t="s">
        <v>357</v>
      </c>
      <c r="P99" s="218" t="s">
        <v>867</v>
      </c>
      <c r="Q99" s="218" t="s">
        <v>879</v>
      </c>
      <c r="R99" s="215" t="str">
        <f t="shared" si="7"/>
        <v>GI03FLMA-RIM01-00-SIOENG000</v>
      </c>
    </row>
    <row r="100" spans="1:18" ht="13.5" customHeight="1" x14ac:dyDescent="0.3">
      <c r="A100" s="201"/>
      <c r="B100" s="202"/>
      <c r="C100" s="203"/>
      <c r="D100" s="202"/>
      <c r="E100" s="202"/>
      <c r="F100" s="203"/>
      <c r="G100" s="203"/>
      <c r="H100" s="204"/>
      <c r="I100" s="205"/>
      <c r="J100" s="206"/>
      <c r="K100" s="205"/>
      <c r="L100" s="207" t="s">
        <v>7</v>
      </c>
      <c r="M100" s="208">
        <f>COUNTA(M102:M127)</f>
        <v>26</v>
      </c>
      <c r="N100" s="205"/>
      <c r="O100" s="205"/>
      <c r="P100" s="205"/>
      <c r="Q100" s="205"/>
      <c r="R100" s="209"/>
    </row>
    <row r="101" spans="1:18" ht="13.5" customHeight="1" x14ac:dyDescent="0.3">
      <c r="A101" s="219"/>
      <c r="B101" s="211" t="s">
        <v>72</v>
      </c>
      <c r="C101" s="212" t="s">
        <v>619</v>
      </c>
      <c r="D101" s="211" t="s">
        <v>79</v>
      </c>
      <c r="E101" s="211" t="s">
        <v>26</v>
      </c>
      <c r="F101" s="212" t="str">
        <f>CONCATENATE(B101,D101,E101)</f>
        <v>GI03FLMB</v>
      </c>
      <c r="G101" s="212" t="s">
        <v>620</v>
      </c>
      <c r="H101" s="213"/>
      <c r="I101" s="218"/>
      <c r="J101" s="220" t="str">
        <f>F101</f>
        <v>GI03FLMB</v>
      </c>
      <c r="K101" s="218"/>
      <c r="L101" s="211"/>
      <c r="M101" s="220"/>
      <c r="N101" s="220"/>
      <c r="O101" s="220"/>
      <c r="P101" s="218"/>
      <c r="Q101" s="218"/>
      <c r="R101" s="215" t="str">
        <f>F101</f>
        <v>GI03FLMB</v>
      </c>
    </row>
    <row r="102" spans="1:18" ht="13.5" customHeight="1" x14ac:dyDescent="0.3">
      <c r="A102" s="219"/>
      <c r="B102" s="211" t="s">
        <v>72</v>
      </c>
      <c r="C102" s="219"/>
      <c r="D102" s="243" t="s">
        <v>79</v>
      </c>
      <c r="E102" s="243" t="s">
        <v>26</v>
      </c>
      <c r="F102" s="212"/>
      <c r="G102" s="212" t="s">
        <v>317</v>
      </c>
      <c r="H102" s="213" t="s">
        <v>314</v>
      </c>
      <c r="I102" s="218" t="s">
        <v>377</v>
      </c>
      <c r="J102" s="220" t="str">
        <f t="shared" ref="J102:J122" si="8">CONCATENATE(B102,D102,E102,"-",H102,I102)</f>
        <v>GI03FLMB-RIS01</v>
      </c>
      <c r="K102" s="270" t="s">
        <v>373</v>
      </c>
      <c r="L102" s="211" t="s">
        <v>870</v>
      </c>
      <c r="M102" s="220" t="s">
        <v>866</v>
      </c>
      <c r="N102" s="218" t="s">
        <v>306</v>
      </c>
      <c r="O102" s="270" t="s">
        <v>357</v>
      </c>
      <c r="P102" s="218" t="s">
        <v>807</v>
      </c>
      <c r="Q102" s="218" t="s">
        <v>155</v>
      </c>
      <c r="R102" s="215" t="str">
        <f>CONCATENATE(B102,D102,E102,"-",H102,I102,"-",K102,"-",M102,N102,O102)</f>
        <v>GI03FLMB-RIS01-00-SIOENG000</v>
      </c>
    </row>
    <row r="103" spans="1:18" ht="13.5" customHeight="1" x14ac:dyDescent="0.3">
      <c r="A103" s="219"/>
      <c r="B103" s="211" t="s">
        <v>72</v>
      </c>
      <c r="C103" s="212"/>
      <c r="D103" s="211" t="s">
        <v>79</v>
      </c>
      <c r="E103" s="211" t="s">
        <v>26</v>
      </c>
      <c r="F103" s="212"/>
      <c r="G103" s="212"/>
      <c r="H103" s="213" t="s">
        <v>314</v>
      </c>
      <c r="I103" s="218" t="s">
        <v>377</v>
      </c>
      <c r="J103" s="220" t="str">
        <f t="shared" si="8"/>
        <v>GI03FLMB-RIS01</v>
      </c>
      <c r="K103" s="270" t="s">
        <v>78</v>
      </c>
      <c r="L103" s="212" t="s">
        <v>164</v>
      </c>
      <c r="M103" s="220" t="str">
        <f>VLOOKUP(L103,Sensors!A$4:B$54,2,FALSE)</f>
        <v>FLORT</v>
      </c>
      <c r="N103" s="220" t="s">
        <v>308</v>
      </c>
      <c r="O103" s="221" t="s">
        <v>357</v>
      </c>
      <c r="P103" s="218" t="s">
        <v>807</v>
      </c>
      <c r="Q103" s="218" t="s">
        <v>155</v>
      </c>
      <c r="R103" s="215" t="str">
        <f t="shared" ref="R103:R122" si="9">CONCATENATE(B103,D103,E103,"-",H103,I103,"-",K103,"-",M103,N103,O103)</f>
        <v>GI03FLMB-RIS01-05-FLORTD000</v>
      </c>
    </row>
    <row r="104" spans="1:18" ht="13.5" customHeight="1" x14ac:dyDescent="0.3">
      <c r="A104" s="219"/>
      <c r="B104" s="211" t="s">
        <v>72</v>
      </c>
      <c r="C104" s="212"/>
      <c r="D104" s="211" t="s">
        <v>79</v>
      </c>
      <c r="E104" s="211" t="s">
        <v>26</v>
      </c>
      <c r="F104" s="212"/>
      <c r="G104" s="212"/>
      <c r="H104" s="213" t="s">
        <v>314</v>
      </c>
      <c r="I104" s="218" t="s">
        <v>377</v>
      </c>
      <c r="J104" s="220" t="str">
        <f t="shared" si="8"/>
        <v>GI03FLMB-RIS01</v>
      </c>
      <c r="K104" s="275" t="s">
        <v>77</v>
      </c>
      <c r="L104" s="211" t="s">
        <v>16</v>
      </c>
      <c r="M104" s="220" t="str">
        <f>VLOOKUP(L104,Sensors!A$4:B$54,2,FALSE)</f>
        <v>PHSEN</v>
      </c>
      <c r="N104" s="220" t="s">
        <v>303</v>
      </c>
      <c r="O104" s="221" t="s">
        <v>357</v>
      </c>
      <c r="P104" s="218" t="s">
        <v>807</v>
      </c>
      <c r="Q104" s="218" t="s">
        <v>155</v>
      </c>
      <c r="R104" s="215" t="str">
        <f t="shared" si="9"/>
        <v>GI03FLMB-RIS01-04-PHSENF000</v>
      </c>
    </row>
    <row r="105" spans="1:18" ht="13.5" customHeight="1" x14ac:dyDescent="0.3">
      <c r="A105" s="219"/>
      <c r="B105" s="211" t="s">
        <v>72</v>
      </c>
      <c r="C105" s="212"/>
      <c r="D105" s="211" t="s">
        <v>79</v>
      </c>
      <c r="E105" s="211" t="s">
        <v>26</v>
      </c>
      <c r="F105" s="212"/>
      <c r="G105" s="212"/>
      <c r="H105" s="213" t="s">
        <v>314</v>
      </c>
      <c r="I105" s="218" t="s">
        <v>377</v>
      </c>
      <c r="J105" s="220" t="str">
        <f t="shared" si="8"/>
        <v>GI03FLMB-RIS01</v>
      </c>
      <c r="K105" s="276" t="s">
        <v>79</v>
      </c>
      <c r="L105" s="211" t="s">
        <v>101</v>
      </c>
      <c r="M105" s="220" t="str">
        <f>VLOOKUP(L105,Sensors!A$4:B$54,2,FALSE)</f>
        <v>DOSTA</v>
      </c>
      <c r="N105" s="220" t="s">
        <v>308</v>
      </c>
      <c r="O105" s="221" t="s">
        <v>357</v>
      </c>
      <c r="P105" s="218" t="s">
        <v>807</v>
      </c>
      <c r="Q105" s="218" t="s">
        <v>155</v>
      </c>
      <c r="R105" s="215" t="str">
        <f t="shared" si="9"/>
        <v>GI03FLMB-RIS01-03-DOSTAD000</v>
      </c>
    </row>
    <row r="106" spans="1:18" ht="13.5" customHeight="1" x14ac:dyDescent="0.3">
      <c r="A106" s="219"/>
      <c r="B106" s="211" t="s">
        <v>72</v>
      </c>
      <c r="C106" s="212"/>
      <c r="D106" s="211" t="s">
        <v>79</v>
      </c>
      <c r="E106" s="211" t="s">
        <v>26</v>
      </c>
      <c r="F106" s="212"/>
      <c r="G106" s="212"/>
      <c r="H106" s="213" t="s">
        <v>314</v>
      </c>
      <c r="I106" s="218" t="s">
        <v>814</v>
      </c>
      <c r="J106" s="220" t="str">
        <f t="shared" si="8"/>
        <v>GI03FLMB-RIM01</v>
      </c>
      <c r="K106" s="276" t="s">
        <v>76</v>
      </c>
      <c r="L106" s="211" t="s">
        <v>313</v>
      </c>
      <c r="M106" s="220" t="str">
        <f>VLOOKUP(L106,Sensors!A$4:B$54,2,FALSE)</f>
        <v>ADCPS</v>
      </c>
      <c r="N106" s="213" t="s">
        <v>333</v>
      </c>
      <c r="O106" s="221" t="s">
        <v>762</v>
      </c>
      <c r="P106" s="200" t="s">
        <v>976</v>
      </c>
      <c r="Q106" s="218" t="s">
        <v>150</v>
      </c>
      <c r="R106" s="215" t="str">
        <f t="shared" si="9"/>
        <v>GI03FLMB-RIM01-02-ADCPSL007</v>
      </c>
    </row>
    <row r="107" spans="1:18" ht="13.5" customHeight="1" x14ac:dyDescent="0.3">
      <c r="A107" s="219"/>
      <c r="B107" s="211" t="s">
        <v>72</v>
      </c>
      <c r="C107" s="212"/>
      <c r="D107" s="211" t="s">
        <v>79</v>
      </c>
      <c r="E107" s="211" t="s">
        <v>26</v>
      </c>
      <c r="F107" s="212"/>
      <c r="G107" s="212"/>
      <c r="H107" s="213" t="s">
        <v>314</v>
      </c>
      <c r="I107" s="218" t="s">
        <v>814</v>
      </c>
      <c r="J107" s="220" t="str">
        <f t="shared" si="8"/>
        <v>GI03FLMB-RIM01</v>
      </c>
      <c r="K107" s="276" t="s">
        <v>76</v>
      </c>
      <c r="L107" s="211" t="s">
        <v>86</v>
      </c>
      <c r="M107" s="220" t="str">
        <f>VLOOKUP(L107,Sensors!A$4:B$54,2,FALSE)</f>
        <v>CTDMO</v>
      </c>
      <c r="N107" s="220" t="s">
        <v>306</v>
      </c>
      <c r="O107" s="221" t="s">
        <v>772</v>
      </c>
      <c r="P107" s="218" t="s">
        <v>315</v>
      </c>
      <c r="Q107" s="218" t="s">
        <v>155</v>
      </c>
      <c r="R107" s="215" t="str">
        <f t="shared" si="9"/>
        <v>GI03FLMB-RIM01-02-CTDMOG060</v>
      </c>
    </row>
    <row r="108" spans="1:18" ht="13.5" customHeight="1" x14ac:dyDescent="0.3">
      <c r="A108" s="219"/>
      <c r="B108" s="211" t="s">
        <v>72</v>
      </c>
      <c r="C108" s="212"/>
      <c r="D108" s="211" t="s">
        <v>79</v>
      </c>
      <c r="E108" s="211" t="s">
        <v>26</v>
      </c>
      <c r="F108" s="212"/>
      <c r="G108" s="212"/>
      <c r="H108" s="213" t="s">
        <v>314</v>
      </c>
      <c r="I108" s="218" t="s">
        <v>814</v>
      </c>
      <c r="J108" s="220" t="str">
        <f t="shared" si="8"/>
        <v>GI03FLMB-RIM01</v>
      </c>
      <c r="K108" s="276" t="s">
        <v>76</v>
      </c>
      <c r="L108" s="211" t="s">
        <v>86</v>
      </c>
      <c r="M108" s="220" t="str">
        <f>VLOOKUP(L108,Sensors!A$4:B$54,2,FALSE)</f>
        <v>CTDMO</v>
      </c>
      <c r="N108" s="220" t="s">
        <v>306</v>
      </c>
      <c r="O108" s="221" t="s">
        <v>763</v>
      </c>
      <c r="P108" s="218" t="s">
        <v>315</v>
      </c>
      <c r="Q108" s="218" t="s">
        <v>143</v>
      </c>
      <c r="R108" s="215" t="str">
        <f t="shared" si="9"/>
        <v>GI03FLMB-RIM01-02-CTDMOG061</v>
      </c>
    </row>
    <row r="109" spans="1:18" ht="13.5" customHeight="1" x14ac:dyDescent="0.3">
      <c r="A109" s="219"/>
      <c r="B109" s="211" t="s">
        <v>72</v>
      </c>
      <c r="C109" s="212"/>
      <c r="D109" s="211" t="s">
        <v>79</v>
      </c>
      <c r="E109" s="211" t="s">
        <v>26</v>
      </c>
      <c r="F109" s="212"/>
      <c r="G109" s="212"/>
      <c r="H109" s="213" t="s">
        <v>314</v>
      </c>
      <c r="I109" s="218" t="s">
        <v>814</v>
      </c>
      <c r="J109" s="220" t="str">
        <f t="shared" si="8"/>
        <v>GI03FLMB-RIM01</v>
      </c>
      <c r="K109" s="276" t="s">
        <v>76</v>
      </c>
      <c r="L109" s="211" t="s">
        <v>86</v>
      </c>
      <c r="M109" s="220" t="str">
        <f>VLOOKUP(L109,Sensors!A$4:B$54,2,FALSE)</f>
        <v>CTDMO</v>
      </c>
      <c r="N109" s="220" t="s">
        <v>306</v>
      </c>
      <c r="O109" s="221" t="s">
        <v>764</v>
      </c>
      <c r="P109" s="218" t="s">
        <v>315</v>
      </c>
      <c r="Q109" s="218" t="s">
        <v>144</v>
      </c>
      <c r="R109" s="215" t="str">
        <f t="shared" si="9"/>
        <v>GI03FLMB-RIM01-02-CTDMOG062</v>
      </c>
    </row>
    <row r="110" spans="1:18" ht="13.5" customHeight="1" x14ac:dyDescent="0.3">
      <c r="A110" s="219"/>
      <c r="B110" s="211" t="s">
        <v>72</v>
      </c>
      <c r="C110" s="212"/>
      <c r="D110" s="211" t="s">
        <v>79</v>
      </c>
      <c r="E110" s="211" t="s">
        <v>26</v>
      </c>
      <c r="F110" s="212"/>
      <c r="G110" s="212"/>
      <c r="H110" s="213" t="s">
        <v>314</v>
      </c>
      <c r="I110" s="218" t="s">
        <v>814</v>
      </c>
      <c r="J110" s="220" t="str">
        <f t="shared" si="8"/>
        <v>GI03FLMB-RIM01</v>
      </c>
      <c r="K110" s="276" t="s">
        <v>76</v>
      </c>
      <c r="L110" s="211" t="s">
        <v>86</v>
      </c>
      <c r="M110" s="220" t="str">
        <f>VLOOKUP(L110,Sensors!A$4:B$54,2,FALSE)</f>
        <v>CTDMO</v>
      </c>
      <c r="N110" s="220" t="s">
        <v>306</v>
      </c>
      <c r="O110" s="221" t="s">
        <v>765</v>
      </c>
      <c r="P110" s="218" t="s">
        <v>315</v>
      </c>
      <c r="Q110" s="218" t="s">
        <v>145</v>
      </c>
      <c r="R110" s="215" t="str">
        <f t="shared" si="9"/>
        <v>GI03FLMB-RIM01-02-CTDMOG063</v>
      </c>
    </row>
    <row r="111" spans="1:18" ht="13.5" customHeight="1" x14ac:dyDescent="0.3">
      <c r="A111" s="219"/>
      <c r="B111" s="211" t="s">
        <v>72</v>
      </c>
      <c r="C111" s="212"/>
      <c r="D111" s="211" t="s">
        <v>79</v>
      </c>
      <c r="E111" s="211" t="s">
        <v>26</v>
      </c>
      <c r="F111" s="212"/>
      <c r="G111" s="212"/>
      <c r="H111" s="213" t="s">
        <v>314</v>
      </c>
      <c r="I111" s="218" t="s">
        <v>814</v>
      </c>
      <c r="J111" s="220" t="str">
        <f t="shared" si="8"/>
        <v>GI03FLMB-RIM01</v>
      </c>
      <c r="K111" s="276" t="s">
        <v>76</v>
      </c>
      <c r="L111" s="211" t="s">
        <v>86</v>
      </c>
      <c r="M111" s="220" t="str">
        <f>VLOOKUP(L111,Sensors!A$4:B$54,2,FALSE)</f>
        <v>CTDMO</v>
      </c>
      <c r="N111" s="220" t="s">
        <v>306</v>
      </c>
      <c r="O111" s="221" t="s">
        <v>766</v>
      </c>
      <c r="P111" s="218" t="s">
        <v>315</v>
      </c>
      <c r="Q111" s="218" t="s">
        <v>146</v>
      </c>
      <c r="R111" s="215" t="str">
        <f t="shared" si="9"/>
        <v>GI03FLMB-RIM01-02-CTDMOG064</v>
      </c>
    </row>
    <row r="112" spans="1:18" ht="13.5" customHeight="1" x14ac:dyDescent="0.3">
      <c r="A112" s="219"/>
      <c r="B112" s="211" t="s">
        <v>72</v>
      </c>
      <c r="C112" s="212"/>
      <c r="D112" s="211" t="s">
        <v>79</v>
      </c>
      <c r="E112" s="211" t="s">
        <v>26</v>
      </c>
      <c r="F112" s="212"/>
      <c r="G112" s="212"/>
      <c r="H112" s="213" t="s">
        <v>314</v>
      </c>
      <c r="I112" s="218" t="s">
        <v>814</v>
      </c>
      <c r="J112" s="220" t="str">
        <f t="shared" si="8"/>
        <v>GI03FLMB-RIM01</v>
      </c>
      <c r="K112" s="276" t="s">
        <v>76</v>
      </c>
      <c r="L112" s="211" t="s">
        <v>86</v>
      </c>
      <c r="M112" s="220" t="str">
        <f>VLOOKUP(L112,Sensors!A$4:B$54,2,FALSE)</f>
        <v>CTDMO</v>
      </c>
      <c r="N112" s="220" t="s">
        <v>306</v>
      </c>
      <c r="O112" s="221" t="s">
        <v>767</v>
      </c>
      <c r="P112" s="218" t="s">
        <v>315</v>
      </c>
      <c r="Q112" s="218" t="s">
        <v>147</v>
      </c>
      <c r="R112" s="215" t="str">
        <f t="shared" si="9"/>
        <v>GI03FLMB-RIM01-02-CTDMOG065</v>
      </c>
    </row>
    <row r="113" spans="1:18" ht="13.5" customHeight="1" x14ac:dyDescent="0.3">
      <c r="A113" s="219"/>
      <c r="B113" s="211" t="s">
        <v>72</v>
      </c>
      <c r="C113" s="212"/>
      <c r="D113" s="211" t="s">
        <v>79</v>
      </c>
      <c r="E113" s="211" t="s">
        <v>26</v>
      </c>
      <c r="F113" s="212"/>
      <c r="G113" s="212"/>
      <c r="H113" s="213" t="s">
        <v>314</v>
      </c>
      <c r="I113" s="218" t="s">
        <v>814</v>
      </c>
      <c r="J113" s="220" t="str">
        <f t="shared" si="8"/>
        <v>GI03FLMB-RIM01</v>
      </c>
      <c r="K113" s="276" t="s">
        <v>76</v>
      </c>
      <c r="L113" s="211" t="s">
        <v>86</v>
      </c>
      <c r="M113" s="220" t="str">
        <f>VLOOKUP(L113,Sensors!A$4:B$54,2,FALSE)</f>
        <v>CTDMO</v>
      </c>
      <c r="N113" s="220" t="s">
        <v>306</v>
      </c>
      <c r="O113" s="221" t="s">
        <v>768</v>
      </c>
      <c r="P113" s="218" t="s">
        <v>315</v>
      </c>
      <c r="Q113" s="218" t="s">
        <v>148</v>
      </c>
      <c r="R113" s="215" t="str">
        <f t="shared" si="9"/>
        <v>GI03FLMB-RIM01-02-CTDMOG066</v>
      </c>
    </row>
    <row r="114" spans="1:18" ht="13.5" customHeight="1" x14ac:dyDescent="0.3">
      <c r="A114" s="219"/>
      <c r="B114" s="211" t="s">
        <v>72</v>
      </c>
      <c r="C114" s="212"/>
      <c r="D114" s="211" t="s">
        <v>79</v>
      </c>
      <c r="E114" s="211" t="s">
        <v>26</v>
      </c>
      <c r="F114" s="212"/>
      <c r="G114" s="212"/>
      <c r="H114" s="213" t="s">
        <v>314</v>
      </c>
      <c r="I114" s="218" t="s">
        <v>814</v>
      </c>
      <c r="J114" s="220" t="str">
        <f t="shared" si="8"/>
        <v>GI03FLMB-RIM01</v>
      </c>
      <c r="K114" s="276" t="s">
        <v>76</v>
      </c>
      <c r="L114" s="211" t="s">
        <v>86</v>
      </c>
      <c r="M114" s="220" t="str">
        <f>VLOOKUP(L114,Sensors!A$4:B$54,2,FALSE)</f>
        <v>CTDMO</v>
      </c>
      <c r="N114" s="220" t="s">
        <v>306</v>
      </c>
      <c r="O114" s="221" t="s">
        <v>769</v>
      </c>
      <c r="P114" s="218" t="s">
        <v>315</v>
      </c>
      <c r="Q114" s="218" t="s">
        <v>149</v>
      </c>
      <c r="R114" s="215" t="str">
        <f t="shared" si="9"/>
        <v>GI03FLMB-RIM01-02-CTDMOG067</v>
      </c>
    </row>
    <row r="115" spans="1:18" ht="13.5" customHeight="1" x14ac:dyDescent="0.3">
      <c r="A115" s="219"/>
      <c r="B115" s="211" t="s">
        <v>72</v>
      </c>
      <c r="C115" s="212"/>
      <c r="D115" s="211" t="s">
        <v>79</v>
      </c>
      <c r="E115" s="211" t="s">
        <v>26</v>
      </c>
      <c r="F115" s="212"/>
      <c r="G115" s="212"/>
      <c r="H115" s="213" t="s">
        <v>314</v>
      </c>
      <c r="I115" s="218" t="s">
        <v>814</v>
      </c>
      <c r="J115" s="220" t="str">
        <f t="shared" si="8"/>
        <v>GI03FLMB-RIM01</v>
      </c>
      <c r="K115" s="276" t="s">
        <v>76</v>
      </c>
      <c r="L115" s="211" t="s">
        <v>86</v>
      </c>
      <c r="M115" s="220" t="str">
        <f>VLOOKUP(L115,Sensors!A$4:B$54,2,FALSE)</f>
        <v>CTDMO</v>
      </c>
      <c r="N115" s="220" t="s">
        <v>306</v>
      </c>
      <c r="O115" s="221" t="s">
        <v>770</v>
      </c>
      <c r="P115" s="218" t="s">
        <v>315</v>
      </c>
      <c r="Q115" s="218" t="s">
        <v>150</v>
      </c>
      <c r="R115" s="215" t="str">
        <f t="shared" si="9"/>
        <v>GI03FLMB-RIM01-02-CTDMOG068</v>
      </c>
    </row>
    <row r="116" spans="1:18" ht="13.5" customHeight="1" x14ac:dyDescent="0.3">
      <c r="A116" s="219"/>
      <c r="B116" s="211" t="s">
        <v>72</v>
      </c>
      <c r="C116" s="212"/>
      <c r="D116" s="211" t="s">
        <v>79</v>
      </c>
      <c r="E116" s="211" t="s">
        <v>26</v>
      </c>
      <c r="F116" s="212"/>
      <c r="G116" s="212"/>
      <c r="H116" s="213" t="s">
        <v>314</v>
      </c>
      <c r="I116" s="218" t="s">
        <v>814</v>
      </c>
      <c r="J116" s="220" t="str">
        <f t="shared" si="8"/>
        <v>GI03FLMB-RIM01</v>
      </c>
      <c r="K116" s="276" t="s">
        <v>76</v>
      </c>
      <c r="L116" s="211" t="s">
        <v>86</v>
      </c>
      <c r="M116" s="220" t="str">
        <f>VLOOKUP(L116,Sensors!A$4:B$54,2,FALSE)</f>
        <v>CTDMO</v>
      </c>
      <c r="N116" s="220" t="s">
        <v>307</v>
      </c>
      <c r="O116" s="221" t="s">
        <v>771</v>
      </c>
      <c r="P116" s="218" t="s">
        <v>315</v>
      </c>
      <c r="Q116" s="218" t="s">
        <v>151</v>
      </c>
      <c r="R116" s="215" t="str">
        <f t="shared" si="9"/>
        <v>GI03FLMB-RIM01-02-CTDMOH069</v>
      </c>
    </row>
    <row r="117" spans="1:18" ht="13.5" customHeight="1" x14ac:dyDescent="0.3">
      <c r="A117" s="219"/>
      <c r="B117" s="211" t="s">
        <v>72</v>
      </c>
      <c r="C117" s="212"/>
      <c r="D117" s="211" t="s">
        <v>79</v>
      </c>
      <c r="E117" s="211" t="s">
        <v>26</v>
      </c>
      <c r="F117" s="212"/>
      <c r="G117" s="212"/>
      <c r="H117" s="213" t="s">
        <v>314</v>
      </c>
      <c r="I117" s="218" t="s">
        <v>814</v>
      </c>
      <c r="J117" s="220" t="str">
        <f t="shared" si="8"/>
        <v>GI03FLMB-RIM01</v>
      </c>
      <c r="K117" s="276" t="s">
        <v>76</v>
      </c>
      <c r="L117" s="211" t="s">
        <v>86</v>
      </c>
      <c r="M117" s="220" t="str">
        <f>VLOOKUP(L117,Sensors!A$4:B$54,2,FALSE)</f>
        <v>CTDMO</v>
      </c>
      <c r="N117" s="220" t="s">
        <v>307</v>
      </c>
      <c r="O117" s="221" t="s">
        <v>774</v>
      </c>
      <c r="P117" s="218" t="s">
        <v>315</v>
      </c>
      <c r="Q117" s="218" t="s">
        <v>152</v>
      </c>
      <c r="R117" s="215" t="str">
        <f t="shared" si="9"/>
        <v>GI03FLMB-RIM01-02-CTDMOH070</v>
      </c>
    </row>
    <row r="118" spans="1:18" ht="13.5" customHeight="1" x14ac:dyDescent="0.3">
      <c r="A118" s="219"/>
      <c r="B118" s="211" t="s">
        <v>72</v>
      </c>
      <c r="C118" s="212"/>
      <c r="D118" s="211" t="s">
        <v>79</v>
      </c>
      <c r="E118" s="211" t="s">
        <v>26</v>
      </c>
      <c r="F118" s="212"/>
      <c r="G118" s="212"/>
      <c r="H118" s="213" t="s">
        <v>314</v>
      </c>
      <c r="I118" s="218" t="s">
        <v>814</v>
      </c>
      <c r="J118" s="220" t="str">
        <f t="shared" si="8"/>
        <v>GI03FLMB-RIM01</v>
      </c>
      <c r="K118" s="276" t="s">
        <v>76</v>
      </c>
      <c r="L118" s="211" t="s">
        <v>86</v>
      </c>
      <c r="M118" s="220" t="str">
        <f>VLOOKUP(L118,Sensors!A$4:B$54,2,FALSE)</f>
        <v>CTDMO</v>
      </c>
      <c r="N118" s="220" t="s">
        <v>307</v>
      </c>
      <c r="O118" s="221" t="s">
        <v>773</v>
      </c>
      <c r="P118" s="218" t="s">
        <v>315</v>
      </c>
      <c r="Q118" s="218" t="s">
        <v>153</v>
      </c>
      <c r="R118" s="215" t="str">
        <f t="shared" si="9"/>
        <v>GI03FLMB-RIM01-02-CTDMOH071</v>
      </c>
    </row>
    <row r="119" spans="1:18" ht="13.5" customHeight="1" x14ac:dyDescent="0.3">
      <c r="A119" s="219"/>
      <c r="B119" s="211" t="s">
        <v>72</v>
      </c>
      <c r="C119" s="212"/>
      <c r="D119" s="211" t="s">
        <v>79</v>
      </c>
      <c r="E119" s="211" t="s">
        <v>26</v>
      </c>
      <c r="F119" s="212"/>
      <c r="G119" s="212"/>
      <c r="H119" s="213" t="s">
        <v>314</v>
      </c>
      <c r="I119" s="270" t="s">
        <v>357</v>
      </c>
      <c r="J119" s="220" t="str">
        <f t="shared" si="8"/>
        <v>GI03FLMB-RI000</v>
      </c>
      <c r="K119" s="275" t="s">
        <v>373</v>
      </c>
      <c r="L119" s="211" t="s">
        <v>86</v>
      </c>
      <c r="M119" s="220" t="str">
        <f>VLOOKUP(L119,Sensors!A$4:B$54,2,FALSE)</f>
        <v>CTDMO</v>
      </c>
      <c r="N119" s="220" t="s">
        <v>307</v>
      </c>
      <c r="O119" s="279" t="s">
        <v>357</v>
      </c>
      <c r="P119" s="218" t="s">
        <v>315</v>
      </c>
      <c r="Q119" s="218" t="s">
        <v>409</v>
      </c>
      <c r="R119" s="215" t="str">
        <f t="shared" si="9"/>
        <v>GI03FLMB-RI000-00-CTDMOH000</v>
      </c>
    </row>
    <row r="120" spans="1:18" ht="13.5" customHeight="1" x14ac:dyDescent="0.3">
      <c r="A120" s="219"/>
      <c r="B120" s="211" t="s">
        <v>72</v>
      </c>
      <c r="C120" s="212"/>
      <c r="D120" s="211" t="s">
        <v>79</v>
      </c>
      <c r="E120" s="211" t="s">
        <v>26</v>
      </c>
      <c r="F120" s="212"/>
      <c r="G120" s="212"/>
      <c r="H120" s="213" t="s">
        <v>314</v>
      </c>
      <c r="I120" s="270" t="s">
        <v>357</v>
      </c>
      <c r="J120" s="220" t="str">
        <f t="shared" si="8"/>
        <v>GI03FLMB-RI000</v>
      </c>
      <c r="K120" s="275" t="s">
        <v>373</v>
      </c>
      <c r="L120" s="211" t="s">
        <v>86</v>
      </c>
      <c r="M120" s="220" t="str">
        <f>VLOOKUP(L120,Sensors!A$4:B$54,2,FALSE)</f>
        <v>CTDMO</v>
      </c>
      <c r="N120" s="220" t="s">
        <v>307</v>
      </c>
      <c r="O120" s="280">
        <v>700</v>
      </c>
      <c r="P120" s="218" t="s">
        <v>315</v>
      </c>
      <c r="Q120" s="218" t="s">
        <v>339</v>
      </c>
      <c r="R120" s="215" t="str">
        <f t="shared" si="9"/>
        <v>GI03FLMB-RI000-00-CTDMOH700</v>
      </c>
    </row>
    <row r="121" spans="1:18" ht="13.5" customHeight="1" x14ac:dyDescent="0.3">
      <c r="A121" s="219"/>
      <c r="B121" s="211" t="s">
        <v>72</v>
      </c>
      <c r="C121" s="212"/>
      <c r="D121" s="211" t="s">
        <v>79</v>
      </c>
      <c r="E121" s="211" t="s">
        <v>26</v>
      </c>
      <c r="F121" s="212"/>
      <c r="G121" s="212"/>
      <c r="H121" s="213" t="s">
        <v>314</v>
      </c>
      <c r="I121" s="270" t="s">
        <v>357</v>
      </c>
      <c r="J121" s="220" t="str">
        <f t="shared" si="8"/>
        <v>GI03FLMB-RI000</v>
      </c>
      <c r="K121" s="275" t="s">
        <v>373</v>
      </c>
      <c r="L121" s="211" t="s">
        <v>86</v>
      </c>
      <c r="M121" s="220" t="str">
        <f>VLOOKUP(L121,Sensors!A$4:B$54,2,FALSE)</f>
        <v>CTDMO</v>
      </c>
      <c r="N121" s="220" t="s">
        <v>307</v>
      </c>
      <c r="O121" s="280">
        <v>400</v>
      </c>
      <c r="P121" s="218" t="s">
        <v>315</v>
      </c>
      <c r="Q121" s="218" t="s">
        <v>337</v>
      </c>
      <c r="R121" s="215" t="str">
        <f t="shared" si="9"/>
        <v>GI03FLMB-RI000-00-CTDMOH400</v>
      </c>
    </row>
    <row r="122" spans="1:18" ht="13.5" customHeight="1" x14ac:dyDescent="0.3">
      <c r="A122" s="219"/>
      <c r="B122" s="211" t="s">
        <v>72</v>
      </c>
      <c r="C122" s="212"/>
      <c r="D122" s="211" t="s">
        <v>79</v>
      </c>
      <c r="E122" s="211" t="s">
        <v>26</v>
      </c>
      <c r="F122" s="212"/>
      <c r="G122" s="212"/>
      <c r="H122" s="213" t="s">
        <v>314</v>
      </c>
      <c r="I122" s="270" t="s">
        <v>357</v>
      </c>
      <c r="J122" s="220" t="str">
        <f t="shared" si="8"/>
        <v>GI03FLMB-RI000</v>
      </c>
      <c r="K122" s="275" t="s">
        <v>373</v>
      </c>
      <c r="L122" s="211" t="s">
        <v>86</v>
      </c>
      <c r="M122" s="220" t="str">
        <f>VLOOKUP(L122,Sensors!A$4:B$54,2,FALSE)</f>
        <v>CTDMO</v>
      </c>
      <c r="N122" s="220" t="s">
        <v>307</v>
      </c>
      <c r="O122" s="280">
        <v>100</v>
      </c>
      <c r="P122" s="218" t="s">
        <v>315</v>
      </c>
      <c r="Q122" s="218" t="s">
        <v>410</v>
      </c>
      <c r="R122" s="215" t="str">
        <f t="shared" si="9"/>
        <v>GI03FLMB-RI000-00-CTDMOH100</v>
      </c>
    </row>
    <row r="123" spans="1:18" ht="13.5" customHeight="1" x14ac:dyDescent="0.3">
      <c r="A123" s="219"/>
      <c r="B123" s="211" t="s">
        <v>72</v>
      </c>
      <c r="C123" s="212"/>
      <c r="D123" s="211" t="s">
        <v>79</v>
      </c>
      <c r="E123" s="211" t="s">
        <v>26</v>
      </c>
      <c r="F123" s="212"/>
      <c r="G123" s="212"/>
      <c r="H123" s="213" t="s">
        <v>314</v>
      </c>
      <c r="I123" s="270" t="s">
        <v>357</v>
      </c>
      <c r="J123" s="220" t="str">
        <f>CONCATENATE(B123,D123,E123,"-",H123,I123)</f>
        <v>GI03FLMB-RI000</v>
      </c>
      <c r="K123" s="275" t="s">
        <v>373</v>
      </c>
      <c r="L123" s="211" t="s">
        <v>408</v>
      </c>
      <c r="M123" s="220" t="str">
        <f>VLOOKUP(L123,Sensors!A$4:B$54,2,FALSE)</f>
        <v>VELPT</v>
      </c>
      <c r="N123" s="220" t="s">
        <v>309</v>
      </c>
      <c r="O123" s="281" t="s">
        <v>357</v>
      </c>
      <c r="P123" s="218" t="s">
        <v>315</v>
      </c>
      <c r="Q123" s="218" t="s">
        <v>409</v>
      </c>
      <c r="R123" s="215" t="str">
        <f>CONCATENATE(B123,D123,E123,"-",H123,I123,"-",K123,"-",M123,N123,O123)</f>
        <v>GI03FLMB-RI000-00-VELPTB000</v>
      </c>
    </row>
    <row r="124" spans="1:18" ht="13.5" customHeight="1" x14ac:dyDescent="0.3">
      <c r="A124" s="219"/>
      <c r="B124" s="211" t="s">
        <v>72</v>
      </c>
      <c r="C124" s="212"/>
      <c r="D124" s="211" t="s">
        <v>79</v>
      </c>
      <c r="E124" s="211" t="s">
        <v>26</v>
      </c>
      <c r="F124" s="212"/>
      <c r="G124" s="212"/>
      <c r="H124" s="213" t="s">
        <v>314</v>
      </c>
      <c r="I124" s="270" t="s">
        <v>357</v>
      </c>
      <c r="J124" s="220" t="str">
        <f>CONCATENATE(B124,D124,E124,"-",H124,I124)</f>
        <v>GI03FLMB-RI000</v>
      </c>
      <c r="K124" s="275" t="s">
        <v>373</v>
      </c>
      <c r="L124" s="211" t="s">
        <v>408</v>
      </c>
      <c r="M124" s="220" t="str">
        <f>VLOOKUP(L124,Sensors!A$4:B$54,2,FALSE)</f>
        <v>VELPT</v>
      </c>
      <c r="N124" s="220" t="s">
        <v>309</v>
      </c>
      <c r="O124" s="280">
        <v>700</v>
      </c>
      <c r="P124" s="218" t="s">
        <v>315</v>
      </c>
      <c r="Q124" s="218" t="s">
        <v>339</v>
      </c>
      <c r="R124" s="215" t="str">
        <f>CONCATENATE(B124,D124,E124,"-",H124,I124,"-",K124,"-",M124,N124,O124)</f>
        <v>GI03FLMB-RI000-00-VELPTB700</v>
      </c>
    </row>
    <row r="125" spans="1:18" ht="13.5" customHeight="1" x14ac:dyDescent="0.3">
      <c r="A125" s="219"/>
      <c r="B125" s="211" t="s">
        <v>72</v>
      </c>
      <c r="C125" s="212"/>
      <c r="D125" s="211" t="s">
        <v>79</v>
      </c>
      <c r="E125" s="211" t="s">
        <v>26</v>
      </c>
      <c r="F125" s="212"/>
      <c r="G125" s="212"/>
      <c r="H125" s="213" t="s">
        <v>314</v>
      </c>
      <c r="I125" s="270" t="s">
        <v>357</v>
      </c>
      <c r="J125" s="220" t="str">
        <f>CONCATENATE(B125,D125,E125,"-",H125,I125)</f>
        <v>GI03FLMB-RI000</v>
      </c>
      <c r="K125" s="275" t="s">
        <v>373</v>
      </c>
      <c r="L125" s="211" t="s">
        <v>408</v>
      </c>
      <c r="M125" s="220" t="str">
        <f>VLOOKUP(L125,Sensors!A$4:B$54,2,FALSE)</f>
        <v>VELPT</v>
      </c>
      <c r="N125" s="220" t="s">
        <v>309</v>
      </c>
      <c r="O125" s="280">
        <v>400</v>
      </c>
      <c r="P125" s="218" t="s">
        <v>315</v>
      </c>
      <c r="Q125" s="218" t="s">
        <v>337</v>
      </c>
      <c r="R125" s="215" t="str">
        <f>CONCATENATE(B125,D125,E125,"-",H125,I125,"-",K125,"-",M125,N125,O125)</f>
        <v>GI03FLMB-RI000-00-VELPTB400</v>
      </c>
    </row>
    <row r="126" spans="1:18" ht="13.5" customHeight="1" x14ac:dyDescent="0.3">
      <c r="A126" s="219"/>
      <c r="B126" s="211" t="s">
        <v>72</v>
      </c>
      <c r="C126" s="212"/>
      <c r="D126" s="211" t="s">
        <v>79</v>
      </c>
      <c r="E126" s="211" t="s">
        <v>26</v>
      </c>
      <c r="F126" s="212"/>
      <c r="G126" s="212"/>
      <c r="H126" s="213" t="s">
        <v>314</v>
      </c>
      <c r="I126" s="270" t="s">
        <v>357</v>
      </c>
      <c r="J126" s="220" t="str">
        <f>CONCATENATE(B126,D126,E126,"-",H126,I126)</f>
        <v>GI03FLMB-RI000</v>
      </c>
      <c r="K126" s="275" t="s">
        <v>373</v>
      </c>
      <c r="L126" s="211" t="s">
        <v>408</v>
      </c>
      <c r="M126" s="220" t="str">
        <f>VLOOKUP(L126,Sensors!A$4:B$54,2,FALSE)</f>
        <v>VELPT</v>
      </c>
      <c r="N126" s="220" t="s">
        <v>309</v>
      </c>
      <c r="O126" s="280">
        <v>100</v>
      </c>
      <c r="P126" s="218" t="s">
        <v>315</v>
      </c>
      <c r="Q126" s="218" t="s">
        <v>410</v>
      </c>
      <c r="R126" s="215" t="str">
        <f>CONCATENATE(B126,D126,E126,"-",H126,I126,"-",K126,"-",M126,N126,O126)</f>
        <v>GI03FLMB-RI000-00-VELPTB100</v>
      </c>
    </row>
    <row r="127" spans="1:18" ht="13.5" customHeight="1" x14ac:dyDescent="0.3">
      <c r="A127" s="219"/>
      <c r="B127" s="211" t="s">
        <v>72</v>
      </c>
      <c r="C127" s="219"/>
      <c r="D127" s="243" t="s">
        <v>79</v>
      </c>
      <c r="E127" s="243" t="s">
        <v>26</v>
      </c>
      <c r="F127" s="212"/>
      <c r="G127" s="212"/>
      <c r="H127" s="213" t="s">
        <v>314</v>
      </c>
      <c r="I127" s="218" t="s">
        <v>814</v>
      </c>
      <c r="J127" s="220" t="str">
        <f>CONCATENATE(B127,D127,E127,"-",H127,I127)</f>
        <v>GI03FLMB-RIM01</v>
      </c>
      <c r="K127" s="270" t="s">
        <v>373</v>
      </c>
      <c r="L127" s="211" t="s">
        <v>871</v>
      </c>
      <c r="M127" s="220" t="s">
        <v>866</v>
      </c>
      <c r="N127" s="218" t="s">
        <v>306</v>
      </c>
      <c r="O127" s="270" t="s">
        <v>357</v>
      </c>
      <c r="P127" s="218" t="s">
        <v>867</v>
      </c>
      <c r="Q127" s="218" t="s">
        <v>879</v>
      </c>
      <c r="R127" s="215" t="str">
        <f>CONCATENATE(B127,D127,E127,"-",H127,I127,"-",K127,"-",M127,N127,O127)</f>
        <v>GI03FLMB-RIM01-00-SIOENG000</v>
      </c>
    </row>
    <row r="128" spans="1:18" ht="13.5" customHeight="1" x14ac:dyDescent="0.3">
      <c r="A128" s="201"/>
      <c r="B128" s="202"/>
      <c r="C128" s="203"/>
      <c r="D128" s="202"/>
      <c r="E128" s="202"/>
      <c r="F128" s="203"/>
      <c r="G128" s="203"/>
      <c r="H128" s="204"/>
      <c r="I128" s="205"/>
      <c r="J128" s="206"/>
      <c r="K128" s="205"/>
      <c r="L128" s="207" t="s">
        <v>7</v>
      </c>
      <c r="M128" s="208">
        <f>COUNTA(M129:M132)*3</f>
        <v>12</v>
      </c>
      <c r="N128" s="205"/>
      <c r="O128" s="205"/>
      <c r="P128" s="205"/>
      <c r="Q128" s="205"/>
      <c r="R128" s="209"/>
    </row>
    <row r="129" spans="1:18" ht="13.5" customHeight="1" x14ac:dyDescent="0.3">
      <c r="A129" s="219"/>
      <c r="B129" s="211" t="s">
        <v>72</v>
      </c>
      <c r="C129" s="212" t="s">
        <v>974</v>
      </c>
      <c r="D129" s="211" t="s">
        <v>78</v>
      </c>
      <c r="E129" s="211" t="s">
        <v>27</v>
      </c>
      <c r="F129" s="212" t="str">
        <f>CONCATENATE(B129,D129,E129)</f>
        <v>GI05MOAS</v>
      </c>
      <c r="G129" s="212" t="s">
        <v>942</v>
      </c>
      <c r="H129" s="213" t="s">
        <v>255</v>
      </c>
      <c r="I129" s="218" t="s">
        <v>944</v>
      </c>
      <c r="J129" s="220" t="str">
        <f t="shared" ref="J129:J139" si="10">CONCATENATE(B129,D129,E129,"-",H129,I129)</f>
        <v>GI05MOAS-GLnnn</v>
      </c>
      <c r="K129" s="218" t="s">
        <v>75</v>
      </c>
      <c r="L129" s="212" t="s">
        <v>100</v>
      </c>
      <c r="M129" s="220" t="str">
        <f>VLOOKUP(L129,Sensors!A$4:B$54,2,FALSE)</f>
        <v>FLORD</v>
      </c>
      <c r="N129" s="220" t="s">
        <v>331</v>
      </c>
      <c r="O129" s="221" t="s">
        <v>357</v>
      </c>
      <c r="P129" s="220" t="s">
        <v>121</v>
      </c>
      <c r="Q129" s="218" t="s">
        <v>152</v>
      </c>
      <c r="R129" s="215" t="str">
        <f t="shared" ref="R129:R140" si="11">CONCATENATE(B129,D129,E129,"-",H129,I129,"-",K129,"-",M129,N129,O129)</f>
        <v>GI05MOAS-GLnnn-01-FLORDM000</v>
      </c>
    </row>
    <row r="130" spans="1:18" ht="13.5" customHeight="1" x14ac:dyDescent="0.3">
      <c r="A130" s="219"/>
      <c r="B130" s="211" t="s">
        <v>72</v>
      </c>
      <c r="C130" s="212"/>
      <c r="D130" s="211" t="s">
        <v>78</v>
      </c>
      <c r="E130" s="211" t="s">
        <v>27</v>
      </c>
      <c r="F130" s="212"/>
      <c r="G130" s="212"/>
      <c r="H130" s="213" t="s">
        <v>255</v>
      </c>
      <c r="I130" s="218" t="s">
        <v>944</v>
      </c>
      <c r="J130" s="220" t="str">
        <f t="shared" si="10"/>
        <v>GI05MOAS-GLnnn</v>
      </c>
      <c r="K130" s="218" t="s">
        <v>76</v>
      </c>
      <c r="L130" s="212" t="s">
        <v>101</v>
      </c>
      <c r="M130" s="220" t="str">
        <f>VLOOKUP(L130,Sensors!A$4:B$54,2,FALSE)</f>
        <v>DOSTA</v>
      </c>
      <c r="N130" s="220" t="s">
        <v>331</v>
      </c>
      <c r="O130" s="221" t="s">
        <v>357</v>
      </c>
      <c r="P130" s="220" t="s">
        <v>121</v>
      </c>
      <c r="Q130" s="218" t="s">
        <v>152</v>
      </c>
      <c r="R130" s="215" t="str">
        <f t="shared" si="11"/>
        <v>GI05MOAS-GLnnn-02-DOSTAM000</v>
      </c>
    </row>
    <row r="131" spans="1:18" ht="13.5" customHeight="1" x14ac:dyDescent="0.3">
      <c r="A131" s="219"/>
      <c r="B131" s="211" t="s">
        <v>72</v>
      </c>
      <c r="C131" s="212"/>
      <c r="D131" s="211" t="s">
        <v>78</v>
      </c>
      <c r="E131" s="211" t="s">
        <v>27</v>
      </c>
      <c r="F131" s="212"/>
      <c r="G131" s="212"/>
      <c r="H131" s="213" t="s">
        <v>255</v>
      </c>
      <c r="I131" s="218" t="s">
        <v>944</v>
      </c>
      <c r="J131" s="220" t="str">
        <f t="shared" si="10"/>
        <v>GI05MOAS-GLnnn</v>
      </c>
      <c r="K131" s="218" t="s">
        <v>77</v>
      </c>
      <c r="L131" s="212" t="s">
        <v>34</v>
      </c>
      <c r="M131" s="220" t="str">
        <f>VLOOKUP(L131,Sensors!A$4:B$54,2,FALSE)</f>
        <v>CTDGV</v>
      </c>
      <c r="N131" s="220" t="s">
        <v>331</v>
      </c>
      <c r="O131" s="221" t="s">
        <v>357</v>
      </c>
      <c r="P131" s="220" t="s">
        <v>121</v>
      </c>
      <c r="Q131" s="218" t="s">
        <v>152</v>
      </c>
      <c r="R131" s="215" t="str">
        <f t="shared" si="11"/>
        <v>GI05MOAS-GLnnn-04-CTDGVM000</v>
      </c>
    </row>
    <row r="132" spans="1:18" ht="13.5" customHeight="1" x14ac:dyDescent="0.3">
      <c r="A132" s="219"/>
      <c r="B132" s="211" t="s">
        <v>72</v>
      </c>
      <c r="C132" s="212"/>
      <c r="D132" s="211" t="s">
        <v>78</v>
      </c>
      <c r="E132" s="211" t="s">
        <v>27</v>
      </c>
      <c r="F132" s="212"/>
      <c r="G132" s="212"/>
      <c r="H132" s="213" t="s">
        <v>255</v>
      </c>
      <c r="I132" s="218" t="s">
        <v>944</v>
      </c>
      <c r="J132" s="220" t="str">
        <f>CONCATENATE(B132,D132,E132,"-",H132,I132)</f>
        <v>GI05MOAS-GLnnn</v>
      </c>
      <c r="K132" s="270" t="s">
        <v>373</v>
      </c>
      <c r="L132" s="212" t="s">
        <v>865</v>
      </c>
      <c r="M132" s="220" t="s">
        <v>872</v>
      </c>
      <c r="N132" s="220">
        <v>0</v>
      </c>
      <c r="O132" s="221" t="s">
        <v>357</v>
      </c>
      <c r="P132" s="220" t="s">
        <v>121</v>
      </c>
      <c r="Q132" s="218" t="s">
        <v>152</v>
      </c>
      <c r="R132" s="215" t="str">
        <f t="shared" si="11"/>
        <v>GI05MOAS-GLnnn-00-ENG000000</v>
      </c>
    </row>
    <row r="133" spans="1:18" ht="13.5" customHeight="1" x14ac:dyDescent="0.3">
      <c r="A133" s="219"/>
      <c r="B133" s="282"/>
      <c r="C133" s="212"/>
      <c r="D133" s="211"/>
      <c r="E133" s="211"/>
      <c r="F133" s="212"/>
      <c r="G133" s="212"/>
      <c r="H133" s="213"/>
      <c r="I133" s="218"/>
      <c r="J133" s="220"/>
      <c r="K133" s="270"/>
      <c r="L133" s="212"/>
      <c r="M133" s="208">
        <f>COUNTA(M134:M140)*2</f>
        <v>14</v>
      </c>
      <c r="N133" s="220"/>
      <c r="O133" s="221"/>
      <c r="P133" s="220"/>
      <c r="Q133" s="218"/>
      <c r="R133" s="215"/>
    </row>
    <row r="134" spans="1:18" ht="13.5" customHeight="1" x14ac:dyDescent="0.3">
      <c r="A134" s="219"/>
      <c r="B134" s="282" t="s">
        <v>72</v>
      </c>
      <c r="C134" s="212"/>
      <c r="D134" s="211" t="s">
        <v>78</v>
      </c>
      <c r="E134" s="211" t="s">
        <v>27</v>
      </c>
      <c r="F134" s="212"/>
      <c r="G134" s="212" t="s">
        <v>943</v>
      </c>
      <c r="H134" s="213" t="s">
        <v>405</v>
      </c>
      <c r="I134" s="218" t="s">
        <v>944</v>
      </c>
      <c r="J134" s="220" t="str">
        <f t="shared" si="10"/>
        <v>GI05MOAS-PGnnn</v>
      </c>
      <c r="K134" s="218" t="s">
        <v>75</v>
      </c>
      <c r="L134" s="212" t="s">
        <v>34</v>
      </c>
      <c r="M134" s="220" t="str">
        <f>VLOOKUP(L134,Sensors!A$4:B$54,2,FALSE)</f>
        <v>CTDGV</v>
      </c>
      <c r="N134" s="220" t="s">
        <v>331</v>
      </c>
      <c r="O134" s="221" t="s">
        <v>357</v>
      </c>
      <c r="P134" s="220" t="s">
        <v>121</v>
      </c>
      <c r="Q134" s="218" t="s">
        <v>239</v>
      </c>
      <c r="R134" s="215" t="str">
        <f t="shared" si="11"/>
        <v>GI05MOAS-PGnnn-01-CTDGVM000</v>
      </c>
    </row>
    <row r="135" spans="1:18" ht="13.5" customHeight="1" x14ac:dyDescent="0.3">
      <c r="A135" s="219"/>
      <c r="B135" s="282" t="s">
        <v>72</v>
      </c>
      <c r="C135" s="212"/>
      <c r="D135" s="211" t="s">
        <v>78</v>
      </c>
      <c r="E135" s="211" t="s">
        <v>27</v>
      </c>
      <c r="F135" s="212"/>
      <c r="G135" s="212"/>
      <c r="H135" s="213" t="s">
        <v>405</v>
      </c>
      <c r="I135" s="218" t="s">
        <v>944</v>
      </c>
      <c r="J135" s="220" t="str">
        <f t="shared" si="10"/>
        <v>GI05MOAS-PGnnn</v>
      </c>
      <c r="K135" s="218" t="s">
        <v>76</v>
      </c>
      <c r="L135" s="212" t="s">
        <v>101</v>
      </c>
      <c r="M135" s="220" t="str">
        <f>VLOOKUP(L135,Sensors!A$4:B$54,2,FALSE)</f>
        <v>DOSTA</v>
      </c>
      <c r="N135" s="220" t="s">
        <v>331</v>
      </c>
      <c r="O135" s="221" t="s">
        <v>357</v>
      </c>
      <c r="P135" s="220" t="s">
        <v>121</v>
      </c>
      <c r="Q135" s="218" t="s">
        <v>239</v>
      </c>
      <c r="R135" s="215" t="str">
        <f t="shared" si="11"/>
        <v>GI05MOAS-PGnnn-02-DOSTAM000</v>
      </c>
    </row>
    <row r="136" spans="1:18" ht="13.5" customHeight="1" x14ac:dyDescent="0.3">
      <c r="A136" s="219"/>
      <c r="B136" s="282" t="s">
        <v>72</v>
      </c>
      <c r="C136" s="212"/>
      <c r="D136" s="211" t="s">
        <v>78</v>
      </c>
      <c r="E136" s="211" t="s">
        <v>27</v>
      </c>
      <c r="F136" s="212"/>
      <c r="G136" s="212"/>
      <c r="H136" s="213" t="s">
        <v>405</v>
      </c>
      <c r="I136" s="218" t="s">
        <v>944</v>
      </c>
      <c r="J136" s="220" t="str">
        <f t="shared" si="10"/>
        <v>GI05MOAS-PGnnn</v>
      </c>
      <c r="K136" s="218" t="s">
        <v>79</v>
      </c>
      <c r="L136" s="212" t="s">
        <v>164</v>
      </c>
      <c r="M136" s="220" t="str">
        <f>VLOOKUP(L136,Sensors!A$4:B$54,2,FALSE)</f>
        <v>FLORT</v>
      </c>
      <c r="N136" s="220" t="s">
        <v>331</v>
      </c>
      <c r="O136" s="221" t="s">
        <v>357</v>
      </c>
      <c r="P136" s="220" t="s">
        <v>121</v>
      </c>
      <c r="Q136" s="218" t="s">
        <v>239</v>
      </c>
      <c r="R136" s="215" t="str">
        <f t="shared" si="11"/>
        <v>GI05MOAS-PGnnn-03-FLORTM000</v>
      </c>
    </row>
    <row r="137" spans="1:18" ht="13.5" customHeight="1" x14ac:dyDescent="0.3">
      <c r="A137" s="219"/>
      <c r="B137" s="282" t="s">
        <v>72</v>
      </c>
      <c r="C137" s="212"/>
      <c r="D137" s="211" t="s">
        <v>78</v>
      </c>
      <c r="E137" s="211" t="s">
        <v>27</v>
      </c>
      <c r="F137" s="212"/>
      <c r="G137" s="212"/>
      <c r="H137" s="213" t="s">
        <v>405</v>
      </c>
      <c r="I137" s="218" t="s">
        <v>944</v>
      </c>
      <c r="J137" s="220" t="str">
        <f t="shared" si="10"/>
        <v>GI05MOAS-PGnnn</v>
      </c>
      <c r="K137" s="270" t="s">
        <v>77</v>
      </c>
      <c r="L137" s="212" t="s">
        <v>164</v>
      </c>
      <c r="M137" s="220" t="str">
        <f>VLOOKUP(L137,Sensors!A$4:B$54,2,FALSE)</f>
        <v>FLORT</v>
      </c>
      <c r="N137" s="220" t="s">
        <v>327</v>
      </c>
      <c r="O137" s="221" t="s">
        <v>357</v>
      </c>
      <c r="P137" s="220" t="s">
        <v>121</v>
      </c>
      <c r="Q137" s="218" t="s">
        <v>239</v>
      </c>
      <c r="R137" s="215" t="str">
        <f t="shared" si="11"/>
        <v>GI05MOAS-PGnnn-04-FLORTO000</v>
      </c>
    </row>
    <row r="138" spans="1:18" ht="13.5" customHeight="1" x14ac:dyDescent="0.3">
      <c r="A138" s="219"/>
      <c r="B138" s="282" t="s">
        <v>72</v>
      </c>
      <c r="C138" s="212"/>
      <c r="D138" s="211" t="s">
        <v>78</v>
      </c>
      <c r="E138" s="211" t="s">
        <v>27</v>
      </c>
      <c r="F138" s="212"/>
      <c r="G138" s="212"/>
      <c r="H138" s="213" t="s">
        <v>405</v>
      </c>
      <c r="I138" s="218" t="s">
        <v>944</v>
      </c>
      <c r="J138" s="220" t="str">
        <f t="shared" si="10"/>
        <v>GI05MOAS-PGnnn</v>
      </c>
      <c r="K138" s="270" t="s">
        <v>78</v>
      </c>
      <c r="L138" s="212" t="s">
        <v>134</v>
      </c>
      <c r="M138" s="220" t="str">
        <f>VLOOKUP(L138,Sensors!A$4:B$54,2,FALSE)</f>
        <v>NUTNR</v>
      </c>
      <c r="N138" s="220" t="s">
        <v>331</v>
      </c>
      <c r="O138" s="221" t="s">
        <v>357</v>
      </c>
      <c r="P138" s="220" t="s">
        <v>121</v>
      </c>
      <c r="Q138" s="218" t="s">
        <v>239</v>
      </c>
      <c r="R138" s="215" t="str">
        <f t="shared" si="11"/>
        <v>GI05MOAS-PGnnn-05-NUTNRM000</v>
      </c>
    </row>
    <row r="139" spans="1:18" ht="13.5" customHeight="1" x14ac:dyDescent="0.3">
      <c r="A139" s="219"/>
      <c r="B139" s="282" t="s">
        <v>72</v>
      </c>
      <c r="C139" s="212"/>
      <c r="D139" s="211" t="s">
        <v>78</v>
      </c>
      <c r="E139" s="211" t="s">
        <v>27</v>
      </c>
      <c r="F139" s="212"/>
      <c r="G139" s="212"/>
      <c r="H139" s="213" t="s">
        <v>405</v>
      </c>
      <c r="I139" s="218" t="s">
        <v>944</v>
      </c>
      <c r="J139" s="220" t="str">
        <f t="shared" si="10"/>
        <v>GI05MOAS-PGnnn</v>
      </c>
      <c r="K139" s="270" t="s">
        <v>91</v>
      </c>
      <c r="L139" s="212" t="s">
        <v>165</v>
      </c>
      <c r="M139" s="220" t="str">
        <f>VLOOKUP(L139,Sensors!A$4:B$54,2,FALSE)</f>
        <v>PARAD</v>
      </c>
      <c r="N139" s="220" t="s">
        <v>331</v>
      </c>
      <c r="O139" s="221" t="s">
        <v>357</v>
      </c>
      <c r="P139" s="220" t="s">
        <v>121</v>
      </c>
      <c r="Q139" s="218" t="s">
        <v>239</v>
      </c>
      <c r="R139" s="215" t="str">
        <f t="shared" si="11"/>
        <v>GI05MOAS-PGnnn-06-PARADM000</v>
      </c>
    </row>
    <row r="140" spans="1:18" ht="13.5" customHeight="1" x14ac:dyDescent="0.3">
      <c r="A140" s="219"/>
      <c r="B140" s="211" t="s">
        <v>72</v>
      </c>
      <c r="C140" s="212"/>
      <c r="D140" s="211" t="s">
        <v>78</v>
      </c>
      <c r="E140" s="211" t="s">
        <v>27</v>
      </c>
      <c r="F140" s="212"/>
      <c r="G140" s="212"/>
      <c r="H140" s="213" t="s">
        <v>405</v>
      </c>
      <c r="I140" s="218" t="s">
        <v>944</v>
      </c>
      <c r="J140" s="220" t="str">
        <f>CONCATENATE(B140,D140,E140,"-",H140,I140)</f>
        <v>GI05MOAS-PGnnn</v>
      </c>
      <c r="K140" s="270" t="s">
        <v>373</v>
      </c>
      <c r="L140" s="212" t="s">
        <v>865</v>
      </c>
      <c r="M140" s="220" t="s">
        <v>872</v>
      </c>
      <c r="N140" s="220">
        <v>0</v>
      </c>
      <c r="O140" s="221" t="s">
        <v>357</v>
      </c>
      <c r="P140" s="220" t="s">
        <v>121</v>
      </c>
      <c r="Q140" s="218" t="s">
        <v>239</v>
      </c>
      <c r="R140" s="215" t="str">
        <f t="shared" si="11"/>
        <v>GI05MOAS-PGnnn-00-ENG000000</v>
      </c>
    </row>
    <row r="142" spans="1:18" x14ac:dyDescent="0.3">
      <c r="G142" s="272" t="s">
        <v>948</v>
      </c>
    </row>
    <row r="143" spans="1:18" x14ac:dyDescent="0.3">
      <c r="G143" s="272" t="s">
        <v>946</v>
      </c>
    </row>
  </sheetData>
  <phoneticPr fontId="2" type="noConversion"/>
  <printOptions horizontalCentered="1"/>
  <pageMargins left="0.5" right="0.5" top="1" bottom="1" header="0.5" footer="0.5"/>
  <pageSetup scale="45" orientation="landscape" verticalDpi="1200"/>
  <headerFooter alignWithMargins="0">
    <oddHeader>&amp;L&amp;K000000&amp;A&amp;C&amp;K000000&amp;F</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
  <sheetViews>
    <sheetView zoomScale="90" zoomScaleNormal="90" workbookViewId="0">
      <pane ySplit="2" topLeftCell="A3" activePane="bottomLeft" state="frozen"/>
      <selection pane="bottomLeft"/>
    </sheetView>
  </sheetViews>
  <sheetFormatPr defaultColWidth="8.6640625" defaultRowHeight="13.8" x14ac:dyDescent="0.3"/>
  <cols>
    <col min="1" max="1" width="10.77734375" style="229" bestFit="1" customWidth="1"/>
    <col min="2" max="2" width="4" style="229" bestFit="1" customWidth="1"/>
    <col min="3" max="3" width="11.77734375" style="229" bestFit="1" customWidth="1"/>
    <col min="4" max="4" width="3.44140625" style="229" bestFit="1" customWidth="1"/>
    <col min="5" max="5" width="5.77734375" style="229" bestFit="1" customWidth="1"/>
    <col min="6" max="6" width="10.109375" style="238" bestFit="1" customWidth="1"/>
    <col min="7" max="7" width="22.77734375" style="229" customWidth="1"/>
    <col min="8" max="8" width="3.6640625" style="231" customWidth="1"/>
    <col min="9" max="9" width="4.6640625" style="231" bestFit="1" customWidth="1"/>
    <col min="10" max="10" width="17" style="232" bestFit="1" customWidth="1"/>
    <col min="11" max="11" width="3.44140625" style="231" bestFit="1" customWidth="1"/>
    <col min="12" max="12" width="25.77734375" style="229" bestFit="1" customWidth="1"/>
    <col min="13" max="13" width="6.77734375" style="231" bestFit="1" customWidth="1"/>
    <col min="14" max="14" width="3.44140625" style="229" bestFit="1" customWidth="1"/>
    <col min="15" max="15" width="4" style="231" bestFit="1" customWidth="1"/>
    <col min="16" max="16" width="23.44140625" style="229" bestFit="1" customWidth="1"/>
    <col min="17" max="17" width="5" style="231" bestFit="1" customWidth="1"/>
    <col min="18" max="18" width="31.44140625" style="234" bestFit="1" customWidth="1"/>
    <col min="19" max="16384" width="8.6640625" style="75"/>
  </cols>
  <sheetData>
    <row r="1" spans="1:18" s="77" customFormat="1" ht="115.2" x14ac:dyDescent="0.25">
      <c r="A1" s="193" t="s">
        <v>250</v>
      </c>
      <c r="B1" s="194" t="s">
        <v>50</v>
      </c>
      <c r="C1" s="195" t="s">
        <v>133</v>
      </c>
      <c r="D1" s="196" t="s">
        <v>203</v>
      </c>
      <c r="E1" s="197" t="s">
        <v>18</v>
      </c>
      <c r="F1" s="195" t="s">
        <v>111</v>
      </c>
      <c r="G1" s="195" t="s">
        <v>51</v>
      </c>
      <c r="H1" s="195" t="s">
        <v>68</v>
      </c>
      <c r="I1" s="197" t="s">
        <v>52</v>
      </c>
      <c r="J1" s="195" t="s">
        <v>53</v>
      </c>
      <c r="K1" s="195" t="s">
        <v>35</v>
      </c>
      <c r="L1" s="197" t="s">
        <v>187</v>
      </c>
      <c r="M1" s="197" t="s">
        <v>188</v>
      </c>
      <c r="N1" s="197" t="s">
        <v>189</v>
      </c>
      <c r="O1" s="197" t="s">
        <v>256</v>
      </c>
      <c r="P1" s="197" t="s">
        <v>8</v>
      </c>
      <c r="Q1" s="197" t="s">
        <v>141</v>
      </c>
      <c r="R1" s="199" t="s">
        <v>200</v>
      </c>
    </row>
    <row r="2" spans="1:18" ht="13.5" customHeight="1" x14ac:dyDescent="0.3">
      <c r="A2" s="222"/>
      <c r="B2" s="223" t="s">
        <v>198</v>
      </c>
      <c r="C2" s="224"/>
      <c r="D2" s="223" t="s">
        <v>196</v>
      </c>
      <c r="E2" s="223" t="s">
        <v>199</v>
      </c>
      <c r="F2" s="212"/>
      <c r="G2" s="224"/>
      <c r="H2" s="225" t="s">
        <v>198</v>
      </c>
      <c r="I2" s="226" t="s">
        <v>197</v>
      </c>
      <c r="J2" s="220"/>
      <c r="K2" s="226" t="s">
        <v>196</v>
      </c>
      <c r="L2" s="223"/>
      <c r="M2" s="218" t="s">
        <v>194</v>
      </c>
      <c r="N2" s="218" t="s">
        <v>195</v>
      </c>
      <c r="O2" s="218"/>
      <c r="P2" s="218"/>
      <c r="Q2" s="226"/>
      <c r="R2" s="227" t="str">
        <f>CONCATENATE(B2,D2,E2,"-",H2,I2,"-",K2,"-",M2,N2)</f>
        <v>AA##AAAA-AACCC-##-CCCCCA</v>
      </c>
    </row>
    <row r="3" spans="1:18" ht="13.5" customHeight="1" x14ac:dyDescent="0.3">
      <c r="A3" s="222"/>
      <c r="B3" s="223"/>
      <c r="C3" s="224"/>
      <c r="D3" s="223"/>
      <c r="E3" s="223"/>
      <c r="F3" s="212"/>
      <c r="G3" s="224"/>
      <c r="H3" s="225"/>
      <c r="I3" s="226"/>
      <c r="J3" s="220"/>
      <c r="K3" s="226"/>
      <c r="L3" s="248" t="s">
        <v>278</v>
      </c>
      <c r="M3" s="359">
        <f>M4+M20+M40+M60+M65</f>
        <v>76</v>
      </c>
      <c r="N3" s="218"/>
      <c r="O3" s="218"/>
      <c r="P3" s="218"/>
      <c r="Q3" s="226"/>
      <c r="R3" s="227"/>
    </row>
    <row r="4" spans="1:18" s="73" customFormat="1" ht="13.5" customHeight="1" x14ac:dyDescent="0.3">
      <c r="A4" s="201"/>
      <c r="B4" s="202"/>
      <c r="C4" s="203"/>
      <c r="D4" s="202"/>
      <c r="E4" s="202"/>
      <c r="F4" s="203"/>
      <c r="G4" s="203"/>
      <c r="H4" s="204"/>
      <c r="I4" s="205"/>
      <c r="J4" s="206"/>
      <c r="K4" s="205"/>
      <c r="L4" s="207" t="s">
        <v>7</v>
      </c>
      <c r="M4" s="208">
        <f>COUNTA(M6:M19)</f>
        <v>14</v>
      </c>
      <c r="N4" s="205"/>
      <c r="O4" s="205"/>
      <c r="P4" s="205"/>
      <c r="Q4" s="205"/>
      <c r="R4" s="209"/>
    </row>
    <row r="5" spans="1:18" s="73" customFormat="1" ht="13.5" customHeight="1" x14ac:dyDescent="0.3">
      <c r="A5" s="219" t="s">
        <v>412</v>
      </c>
      <c r="B5" s="211" t="s">
        <v>70</v>
      </c>
      <c r="C5" s="212" t="s">
        <v>602</v>
      </c>
      <c r="D5" s="211" t="s">
        <v>76</v>
      </c>
      <c r="E5" s="211" t="s">
        <v>132</v>
      </c>
      <c r="F5" s="212" t="str">
        <f>CONCATENATE(B5,D5,E5)</f>
        <v>GP02HYPM</v>
      </c>
      <c r="G5" s="212" t="s">
        <v>609</v>
      </c>
      <c r="H5" s="213"/>
      <c r="I5" s="218"/>
      <c r="J5" s="220" t="str">
        <f>F5</f>
        <v>GP02HYPM</v>
      </c>
      <c r="K5" s="218"/>
      <c r="L5" s="211"/>
      <c r="M5" s="220"/>
      <c r="N5" s="220"/>
      <c r="O5" s="220"/>
      <c r="P5" s="218"/>
      <c r="Q5" s="218"/>
      <c r="R5" s="215" t="str">
        <f>F5</f>
        <v>GP02HYPM</v>
      </c>
    </row>
    <row r="6" spans="1:18" s="73" customFormat="1" ht="13.5" customHeight="1" x14ac:dyDescent="0.3">
      <c r="A6" s="219"/>
      <c r="B6" s="211" t="s">
        <v>70</v>
      </c>
      <c r="C6" s="212"/>
      <c r="D6" s="211" t="s">
        <v>76</v>
      </c>
      <c r="E6" s="211" t="s">
        <v>132</v>
      </c>
      <c r="F6" s="212"/>
      <c r="G6" s="212" t="s">
        <v>611</v>
      </c>
      <c r="H6" s="213" t="s">
        <v>96</v>
      </c>
      <c r="I6" s="218" t="s">
        <v>365</v>
      </c>
      <c r="J6" s="220" t="str">
        <f t="shared" ref="J6:J19" si="0">CONCATENATE(B6,D6,E6,"-",H6,I6)</f>
        <v>GP02HYPM-WFP02</v>
      </c>
      <c r="K6" s="270" t="s">
        <v>373</v>
      </c>
      <c r="L6" s="211" t="s">
        <v>868</v>
      </c>
      <c r="M6" s="220" t="s">
        <v>869</v>
      </c>
      <c r="N6" s="218" t="s">
        <v>306</v>
      </c>
      <c r="O6" s="270" t="s">
        <v>357</v>
      </c>
      <c r="P6" s="218" t="s">
        <v>5</v>
      </c>
      <c r="Q6" s="218" t="s">
        <v>884</v>
      </c>
      <c r="R6" s="215" t="str">
        <f>CONCATENATE(B6,D6,E6,"-",H6,I6,"-",K6,"-",M6,N6,O6)</f>
        <v>GP02HYPM-WFP02-00-WFPENG000</v>
      </c>
    </row>
    <row r="7" spans="1:18" s="73" customFormat="1" ht="13.5" customHeight="1" x14ac:dyDescent="0.3">
      <c r="A7" s="219"/>
      <c r="B7" s="211" t="s">
        <v>70</v>
      </c>
      <c r="C7" s="212"/>
      <c r="D7" s="211" t="s">
        <v>76</v>
      </c>
      <c r="E7" s="211" t="s">
        <v>132</v>
      </c>
      <c r="F7" s="212"/>
      <c r="G7" s="212"/>
      <c r="H7" s="213" t="s">
        <v>96</v>
      </c>
      <c r="I7" s="218" t="s">
        <v>365</v>
      </c>
      <c r="J7" s="220" t="str">
        <f t="shared" si="0"/>
        <v>GP02HYPM-WFP02</v>
      </c>
      <c r="K7" s="218" t="s">
        <v>75</v>
      </c>
      <c r="L7" s="212" t="s">
        <v>100</v>
      </c>
      <c r="M7" s="220" t="str">
        <f>VLOOKUP(L7,Sensors!A$4:B$54,2,FALSE)</f>
        <v>FLORD</v>
      </c>
      <c r="N7" s="220" t="s">
        <v>333</v>
      </c>
      <c r="O7" s="221" t="s">
        <v>357</v>
      </c>
      <c r="P7" s="218" t="s">
        <v>5</v>
      </c>
      <c r="Q7" s="218" t="s">
        <v>884</v>
      </c>
      <c r="R7" s="215" t="str">
        <f t="shared" ref="R7:R19" si="1">CONCATENATE(B7,D7,E7,"-",H7,I7,"-",K7,"-",M7,N7,O7)</f>
        <v>GP02HYPM-WFP02-01-FLORDL000</v>
      </c>
    </row>
    <row r="8" spans="1:18" s="73" customFormat="1" ht="13.5" customHeight="1" x14ac:dyDescent="0.3">
      <c r="A8" s="219"/>
      <c r="B8" s="211" t="s">
        <v>70</v>
      </c>
      <c r="C8" s="212"/>
      <c r="D8" s="211" t="s">
        <v>76</v>
      </c>
      <c r="E8" s="211" t="s">
        <v>132</v>
      </c>
      <c r="F8" s="212"/>
      <c r="G8" s="212"/>
      <c r="H8" s="213" t="s">
        <v>96</v>
      </c>
      <c r="I8" s="218" t="s">
        <v>365</v>
      </c>
      <c r="J8" s="220" t="str">
        <f t="shared" si="0"/>
        <v>GP02HYPM-WFP02</v>
      </c>
      <c r="K8" s="218" t="s">
        <v>79</v>
      </c>
      <c r="L8" s="212" t="s">
        <v>101</v>
      </c>
      <c r="M8" s="220" t="str">
        <f>VLOOKUP(L8,Sensors!A$4:B$54,2,FALSE)</f>
        <v>DOSTA</v>
      </c>
      <c r="N8" s="220" t="s">
        <v>333</v>
      </c>
      <c r="O8" s="221" t="s">
        <v>357</v>
      </c>
      <c r="P8" s="218" t="s">
        <v>5</v>
      </c>
      <c r="Q8" s="218" t="s">
        <v>884</v>
      </c>
      <c r="R8" s="215" t="str">
        <f t="shared" si="1"/>
        <v>GP02HYPM-WFP02-03-DOSTAL000</v>
      </c>
    </row>
    <row r="9" spans="1:18" s="73" customFormat="1" ht="13.5" customHeight="1" x14ac:dyDescent="0.3">
      <c r="A9" s="219"/>
      <c r="B9" s="211" t="s">
        <v>70</v>
      </c>
      <c r="C9" s="212"/>
      <c r="D9" s="211" t="s">
        <v>76</v>
      </c>
      <c r="E9" s="211" t="s">
        <v>132</v>
      </c>
      <c r="F9" s="212"/>
      <c r="G9" s="212"/>
      <c r="H9" s="213" t="s">
        <v>96</v>
      </c>
      <c r="I9" s="218" t="s">
        <v>365</v>
      </c>
      <c r="J9" s="220" t="str">
        <f t="shared" si="0"/>
        <v>GP02HYPM-WFP02</v>
      </c>
      <c r="K9" s="218" t="s">
        <v>77</v>
      </c>
      <c r="L9" s="212" t="s">
        <v>102</v>
      </c>
      <c r="M9" s="220" t="str">
        <f>VLOOKUP(L9,Sensors!A$4:B$54,2,FALSE)</f>
        <v>CTDPF</v>
      </c>
      <c r="N9" s="220" t="s">
        <v>333</v>
      </c>
      <c r="O9" s="221" t="s">
        <v>357</v>
      </c>
      <c r="P9" s="218" t="s">
        <v>5</v>
      </c>
      <c r="Q9" s="218" t="s">
        <v>884</v>
      </c>
      <c r="R9" s="215" t="str">
        <f t="shared" si="1"/>
        <v>GP02HYPM-WFP02-04-CTDPFL000</v>
      </c>
    </row>
    <row r="10" spans="1:18" s="73" customFormat="1" ht="13.5" customHeight="1" x14ac:dyDescent="0.3">
      <c r="A10" s="219"/>
      <c r="B10" s="211" t="s">
        <v>70</v>
      </c>
      <c r="C10" s="212"/>
      <c r="D10" s="211" t="s">
        <v>76</v>
      </c>
      <c r="E10" s="211" t="s">
        <v>132</v>
      </c>
      <c r="F10" s="212"/>
      <c r="G10" s="212"/>
      <c r="H10" s="213" t="s">
        <v>96</v>
      </c>
      <c r="I10" s="218" t="s">
        <v>365</v>
      </c>
      <c r="J10" s="220" t="str">
        <f t="shared" si="0"/>
        <v>GP02HYPM-WFP02</v>
      </c>
      <c r="K10" s="218" t="s">
        <v>78</v>
      </c>
      <c r="L10" s="212" t="s">
        <v>43</v>
      </c>
      <c r="M10" s="220" t="str">
        <f>VLOOKUP(L10,Sensors!A$4:B$54,2,FALSE)</f>
        <v>VEL3D</v>
      </c>
      <c r="N10" s="220" t="s">
        <v>333</v>
      </c>
      <c r="O10" s="221" t="s">
        <v>357</v>
      </c>
      <c r="P10" s="218" t="s">
        <v>5</v>
      </c>
      <c r="Q10" s="218" t="s">
        <v>884</v>
      </c>
      <c r="R10" s="215" t="str">
        <f t="shared" si="1"/>
        <v>GP02HYPM-WFP02-05-VEL3DL000</v>
      </c>
    </row>
    <row r="11" spans="1:18" s="73" customFormat="1" ht="13.5" customHeight="1" x14ac:dyDescent="0.3">
      <c r="A11" s="219"/>
      <c r="B11" s="211" t="s">
        <v>70</v>
      </c>
      <c r="C11" s="212"/>
      <c r="D11" s="211" t="s">
        <v>76</v>
      </c>
      <c r="E11" s="211" t="s">
        <v>132</v>
      </c>
      <c r="F11" s="212"/>
      <c r="G11" s="212" t="s">
        <v>613</v>
      </c>
      <c r="H11" s="213" t="s">
        <v>96</v>
      </c>
      <c r="I11" s="218" t="s">
        <v>366</v>
      </c>
      <c r="J11" s="220" t="str">
        <f t="shared" si="0"/>
        <v>GP02HYPM-WFP03</v>
      </c>
      <c r="K11" s="270" t="s">
        <v>373</v>
      </c>
      <c r="L11" s="211" t="s">
        <v>868</v>
      </c>
      <c r="M11" s="220" t="s">
        <v>869</v>
      </c>
      <c r="N11" s="218" t="s">
        <v>306</v>
      </c>
      <c r="O11" s="270" t="s">
        <v>357</v>
      </c>
      <c r="P11" s="218" t="s">
        <v>5</v>
      </c>
      <c r="Q11" s="218" t="s">
        <v>885</v>
      </c>
      <c r="R11" s="215" t="str">
        <f t="shared" si="1"/>
        <v>GP02HYPM-WFP03-00-WFPENG000</v>
      </c>
    </row>
    <row r="12" spans="1:18" s="73" customFormat="1" ht="13.5" customHeight="1" x14ac:dyDescent="0.3">
      <c r="A12" s="219"/>
      <c r="B12" s="211" t="s">
        <v>70</v>
      </c>
      <c r="C12" s="212"/>
      <c r="D12" s="211" t="s">
        <v>76</v>
      </c>
      <c r="E12" s="211" t="s">
        <v>132</v>
      </c>
      <c r="F12" s="212"/>
      <c r="G12" s="212"/>
      <c r="H12" s="213" t="s">
        <v>96</v>
      </c>
      <c r="I12" s="218" t="s">
        <v>366</v>
      </c>
      <c r="J12" s="220" t="str">
        <f>CONCATENATE(B12,D12,E12,"-",H12,I12)</f>
        <v>GP02HYPM-WFP03</v>
      </c>
      <c r="K12" s="218" t="s">
        <v>75</v>
      </c>
      <c r="L12" s="212" t="s">
        <v>100</v>
      </c>
      <c r="M12" s="220" t="str">
        <f>VLOOKUP(L12,Sensors!A$4:B$54,2,FALSE)</f>
        <v>FLORD</v>
      </c>
      <c r="N12" s="220" t="s">
        <v>333</v>
      </c>
      <c r="O12" s="221" t="s">
        <v>357</v>
      </c>
      <c r="P12" s="218" t="s">
        <v>5</v>
      </c>
      <c r="Q12" s="218" t="s">
        <v>885</v>
      </c>
      <c r="R12" s="215" t="str">
        <f>CONCATENATE(B12,D12,E12,"-",H12,I12,"-",K12,"-",M12,N12,O12)</f>
        <v>GP02HYPM-WFP03-01-FLORDL000</v>
      </c>
    </row>
    <row r="13" spans="1:18" s="73" customFormat="1" ht="13.5" customHeight="1" x14ac:dyDescent="0.3">
      <c r="A13" s="219"/>
      <c r="B13" s="211" t="s">
        <v>70</v>
      </c>
      <c r="C13" s="212"/>
      <c r="D13" s="211" t="s">
        <v>76</v>
      </c>
      <c r="E13" s="211" t="s">
        <v>132</v>
      </c>
      <c r="F13" s="212"/>
      <c r="G13" s="212"/>
      <c r="H13" s="213" t="s">
        <v>96</v>
      </c>
      <c r="I13" s="218" t="s">
        <v>366</v>
      </c>
      <c r="J13" s="220" t="str">
        <f>CONCATENATE(B13,D13,E13,"-",H13,I13)</f>
        <v>GP02HYPM-WFP03</v>
      </c>
      <c r="K13" s="218" t="s">
        <v>79</v>
      </c>
      <c r="L13" s="212" t="s">
        <v>101</v>
      </c>
      <c r="M13" s="220" t="str">
        <f>VLOOKUP(L13,Sensors!A$4:B$54,2,FALSE)</f>
        <v>DOSTA</v>
      </c>
      <c r="N13" s="220" t="s">
        <v>333</v>
      </c>
      <c r="O13" s="221" t="s">
        <v>357</v>
      </c>
      <c r="P13" s="218" t="s">
        <v>5</v>
      </c>
      <c r="Q13" s="218" t="s">
        <v>885</v>
      </c>
      <c r="R13" s="215" t="str">
        <f>CONCATENATE(B13,D13,E13,"-",H13,I13,"-",K13,"-",M13,N13,O13)</f>
        <v>GP02HYPM-WFP03-03-DOSTAL000</v>
      </c>
    </row>
    <row r="14" spans="1:18" s="73" customFormat="1" ht="13.5" customHeight="1" x14ac:dyDescent="0.3">
      <c r="A14" s="219"/>
      <c r="B14" s="211" t="s">
        <v>70</v>
      </c>
      <c r="C14" s="212"/>
      <c r="D14" s="211" t="s">
        <v>76</v>
      </c>
      <c r="E14" s="211" t="s">
        <v>132</v>
      </c>
      <c r="F14" s="212"/>
      <c r="G14" s="212"/>
      <c r="H14" s="213" t="s">
        <v>96</v>
      </c>
      <c r="I14" s="218" t="s">
        <v>366</v>
      </c>
      <c r="J14" s="220" t="str">
        <f>CONCATENATE(B14,D14,E14,"-",H14,I14)</f>
        <v>GP02HYPM-WFP03</v>
      </c>
      <c r="K14" s="218" t="s">
        <v>77</v>
      </c>
      <c r="L14" s="212" t="s">
        <v>102</v>
      </c>
      <c r="M14" s="220" t="str">
        <f>VLOOKUP(L14,Sensors!A$4:B$54,2,FALSE)</f>
        <v>CTDPF</v>
      </c>
      <c r="N14" s="220" t="s">
        <v>333</v>
      </c>
      <c r="O14" s="221" t="s">
        <v>357</v>
      </c>
      <c r="P14" s="218" t="s">
        <v>5</v>
      </c>
      <c r="Q14" s="218" t="s">
        <v>885</v>
      </c>
      <c r="R14" s="215" t="str">
        <f>CONCATENATE(B14,D14,E14,"-",H14,I14,"-",K14,"-",M14,N14,O14)</f>
        <v>GP02HYPM-WFP03-04-CTDPFL000</v>
      </c>
    </row>
    <row r="15" spans="1:18" s="73" customFormat="1" ht="13.5" customHeight="1" x14ac:dyDescent="0.3">
      <c r="A15" s="219"/>
      <c r="B15" s="211" t="s">
        <v>70</v>
      </c>
      <c r="C15" s="212"/>
      <c r="D15" s="211" t="s">
        <v>76</v>
      </c>
      <c r="E15" s="211" t="s">
        <v>132</v>
      </c>
      <c r="F15" s="212"/>
      <c r="G15" s="212"/>
      <c r="H15" s="213" t="s">
        <v>96</v>
      </c>
      <c r="I15" s="218" t="s">
        <v>366</v>
      </c>
      <c r="J15" s="220" t="str">
        <f>CONCATENATE(B15,D15,E15,"-",H15,I15)</f>
        <v>GP02HYPM-WFP03</v>
      </c>
      <c r="K15" s="218" t="s">
        <v>78</v>
      </c>
      <c r="L15" s="212" t="s">
        <v>43</v>
      </c>
      <c r="M15" s="220" t="str">
        <f>VLOOKUP(L15,Sensors!A$4:B$54,2,FALSE)</f>
        <v>VEL3D</v>
      </c>
      <c r="N15" s="220" t="s">
        <v>333</v>
      </c>
      <c r="O15" s="221" t="s">
        <v>357</v>
      </c>
      <c r="P15" s="218" t="s">
        <v>5</v>
      </c>
      <c r="Q15" s="218" t="s">
        <v>885</v>
      </c>
      <c r="R15" s="215" t="str">
        <f>CONCATENATE(B15,D15,E15,"-",H15,I15,"-",K15,"-",M15,N15,O15)</f>
        <v>GP02HYPM-WFP03-05-VEL3DL000</v>
      </c>
    </row>
    <row r="16" spans="1:18" s="73" customFormat="1" ht="13.5" customHeight="1" x14ac:dyDescent="0.3">
      <c r="A16" s="219"/>
      <c r="B16" s="211" t="s">
        <v>70</v>
      </c>
      <c r="C16" s="212"/>
      <c r="D16" s="211" t="s">
        <v>76</v>
      </c>
      <c r="E16" s="211" t="s">
        <v>132</v>
      </c>
      <c r="F16" s="212"/>
      <c r="G16" s="212" t="s">
        <v>237</v>
      </c>
      <c r="H16" s="213" t="s">
        <v>238</v>
      </c>
      <c r="I16" s="218" t="s">
        <v>814</v>
      </c>
      <c r="J16" s="220" t="str">
        <f t="shared" si="0"/>
        <v>GP02HYPM-MPM01</v>
      </c>
      <c r="K16" s="270" t="s">
        <v>76</v>
      </c>
      <c r="L16" s="211" t="s">
        <v>281</v>
      </c>
      <c r="M16" s="220" t="str">
        <f>VLOOKUP(L16,Sensors!A$4:B$54,2,FALSE)</f>
        <v>ZPLSG</v>
      </c>
      <c r="N16" s="220" t="s">
        <v>195</v>
      </c>
      <c r="O16" s="221" t="s">
        <v>751</v>
      </c>
      <c r="P16" s="220" t="s">
        <v>807</v>
      </c>
      <c r="Q16" s="218" t="s">
        <v>808</v>
      </c>
      <c r="R16" s="215" t="str">
        <f t="shared" si="1"/>
        <v>GP02HYPM-MPM01-02-ZPLSGA009</v>
      </c>
    </row>
    <row r="17" spans="1:18" s="73" customFormat="1" ht="13.5" customHeight="1" x14ac:dyDescent="0.3">
      <c r="A17" s="219"/>
      <c r="B17" s="211" t="s">
        <v>70</v>
      </c>
      <c r="C17" s="212"/>
      <c r="D17" s="211" t="s">
        <v>76</v>
      </c>
      <c r="E17" s="211" t="s">
        <v>132</v>
      </c>
      <c r="F17" s="212"/>
      <c r="G17" s="212"/>
      <c r="H17" s="213" t="s">
        <v>238</v>
      </c>
      <c r="I17" s="218" t="s">
        <v>814</v>
      </c>
      <c r="J17" s="220" t="str">
        <f>CONCATENATE(B17,D17,E17,"-",H17,I17)</f>
        <v>GP02HYPM-MPM01</v>
      </c>
      <c r="K17" s="270" t="s">
        <v>76</v>
      </c>
      <c r="L17" s="211" t="s">
        <v>281</v>
      </c>
      <c r="M17" s="220" t="str">
        <f>VLOOKUP(L17,Sensors!A$4:B$54,2,FALSE)</f>
        <v>ZPLSG</v>
      </c>
      <c r="N17" s="220" t="s">
        <v>195</v>
      </c>
      <c r="O17" s="221" t="s">
        <v>362</v>
      </c>
      <c r="P17" s="220" t="s">
        <v>807</v>
      </c>
      <c r="Q17" s="218" t="s">
        <v>808</v>
      </c>
      <c r="R17" s="215" t="str">
        <f>CONCATENATE(B17,D17,E17,"-",H17,I17,"-",K17,"-",M17,N17,O17)</f>
        <v>GP02HYPM-MPM01-02-ZPLSGA010</v>
      </c>
    </row>
    <row r="18" spans="1:18" s="73" customFormat="1" ht="13.5" customHeight="1" x14ac:dyDescent="0.3">
      <c r="A18" s="230"/>
      <c r="B18" s="243" t="s">
        <v>70</v>
      </c>
      <c r="C18" s="212"/>
      <c r="D18" s="211" t="s">
        <v>76</v>
      </c>
      <c r="E18" s="211" t="s">
        <v>132</v>
      </c>
      <c r="F18" s="212"/>
      <c r="G18" s="212" t="s">
        <v>317</v>
      </c>
      <c r="H18" s="213" t="s">
        <v>314</v>
      </c>
      <c r="I18" s="218" t="s">
        <v>814</v>
      </c>
      <c r="J18" s="220" t="str">
        <f t="shared" si="0"/>
        <v>GP02HYPM-RIM01</v>
      </c>
      <c r="K18" s="270" t="s">
        <v>76</v>
      </c>
      <c r="L18" s="212" t="s">
        <v>86</v>
      </c>
      <c r="M18" s="220" t="str">
        <f>VLOOKUP(L18,Sensors!A$4:B$54,2,FALSE)</f>
        <v>CTDMO</v>
      </c>
      <c r="N18" s="220" t="s">
        <v>306</v>
      </c>
      <c r="O18" s="221" t="s">
        <v>752</v>
      </c>
      <c r="P18" s="218" t="s">
        <v>315</v>
      </c>
      <c r="Q18" s="218" t="s">
        <v>403</v>
      </c>
      <c r="R18" s="215" t="str">
        <f t="shared" si="1"/>
        <v>GP02HYPM-RIM01-02-CTDMOG039</v>
      </c>
    </row>
    <row r="19" spans="1:18" s="73" customFormat="1" ht="13.5" customHeight="1" x14ac:dyDescent="0.3">
      <c r="A19" s="219"/>
      <c r="B19" s="211" t="s">
        <v>70</v>
      </c>
      <c r="C19" s="212"/>
      <c r="D19" s="211" t="s">
        <v>76</v>
      </c>
      <c r="E19" s="211" t="s">
        <v>132</v>
      </c>
      <c r="F19" s="212"/>
      <c r="G19" s="212"/>
      <c r="H19" s="213" t="s">
        <v>314</v>
      </c>
      <c r="I19" s="218" t="s">
        <v>814</v>
      </c>
      <c r="J19" s="220" t="str">
        <f t="shared" si="0"/>
        <v>GP02HYPM-RIM01</v>
      </c>
      <c r="K19" s="270" t="s">
        <v>373</v>
      </c>
      <c r="L19" s="212" t="s">
        <v>871</v>
      </c>
      <c r="M19" s="220" t="s">
        <v>866</v>
      </c>
      <c r="N19" s="220" t="s">
        <v>306</v>
      </c>
      <c r="O19" s="221" t="s">
        <v>357</v>
      </c>
      <c r="P19" s="218" t="s">
        <v>867</v>
      </c>
      <c r="Q19" s="218" t="s">
        <v>886</v>
      </c>
      <c r="R19" s="215" t="str">
        <f t="shared" si="1"/>
        <v>GP02HYPM-RIM01-00-SIOENG000</v>
      </c>
    </row>
    <row r="20" spans="1:18" s="73" customFormat="1" ht="13.5" customHeight="1" x14ac:dyDescent="0.3">
      <c r="A20" s="201"/>
      <c r="B20" s="202"/>
      <c r="C20" s="203"/>
      <c r="D20" s="202"/>
      <c r="E20" s="202"/>
      <c r="F20" s="203"/>
      <c r="G20" s="203"/>
      <c r="H20" s="204"/>
      <c r="I20" s="205"/>
      <c r="J20" s="206"/>
      <c r="K20" s="205"/>
      <c r="L20" s="207" t="s">
        <v>7</v>
      </c>
      <c r="M20" s="208">
        <f>COUNTA(M22:M39)</f>
        <v>18</v>
      </c>
      <c r="N20" s="205"/>
      <c r="O20" s="205"/>
      <c r="P20" s="205"/>
      <c r="Q20" s="205"/>
      <c r="R20" s="209"/>
    </row>
    <row r="21" spans="1:18" s="73" customFormat="1" ht="13.5" customHeight="1" x14ac:dyDescent="0.3">
      <c r="A21" s="222"/>
      <c r="B21" s="223" t="s">
        <v>70</v>
      </c>
      <c r="C21" s="212" t="s">
        <v>615</v>
      </c>
      <c r="D21" s="211" t="s">
        <v>79</v>
      </c>
      <c r="E21" s="211" t="s">
        <v>25</v>
      </c>
      <c r="F21" s="212" t="str">
        <f>CONCATENATE(B21,D21,E21)</f>
        <v>GP03FLMA</v>
      </c>
      <c r="G21" s="212" t="s">
        <v>616</v>
      </c>
      <c r="H21" s="213"/>
      <c r="I21" s="218"/>
      <c r="J21" s="220" t="str">
        <f>F21</f>
        <v>GP03FLMA</v>
      </c>
      <c r="K21" s="218"/>
      <c r="L21" s="211"/>
      <c r="M21" s="220"/>
      <c r="N21" s="220"/>
      <c r="O21" s="220"/>
      <c r="P21" s="218"/>
      <c r="Q21" s="218"/>
      <c r="R21" s="215" t="str">
        <f>F21</f>
        <v>GP03FLMA</v>
      </c>
    </row>
    <row r="22" spans="1:18" s="73" customFormat="1" ht="13.5" customHeight="1" x14ac:dyDescent="0.3">
      <c r="A22" s="219"/>
      <c r="B22" s="211" t="s">
        <v>70</v>
      </c>
      <c r="C22" s="219"/>
      <c r="D22" s="243" t="s">
        <v>79</v>
      </c>
      <c r="E22" s="243" t="s">
        <v>25</v>
      </c>
      <c r="F22" s="212"/>
      <c r="G22" s="212" t="s">
        <v>317</v>
      </c>
      <c r="H22" s="213" t="s">
        <v>314</v>
      </c>
      <c r="I22" s="218" t="s">
        <v>377</v>
      </c>
      <c r="J22" s="220" t="str">
        <f t="shared" ref="J22:J39" si="2">CONCATENATE(B22,D22,E22,"-",H22,I22)</f>
        <v>GP03FLMA-RIS01</v>
      </c>
      <c r="K22" s="270" t="s">
        <v>373</v>
      </c>
      <c r="L22" s="211" t="s">
        <v>870</v>
      </c>
      <c r="M22" s="220" t="s">
        <v>866</v>
      </c>
      <c r="N22" s="218" t="s">
        <v>306</v>
      </c>
      <c r="O22" s="270" t="s">
        <v>357</v>
      </c>
      <c r="P22" s="218" t="s">
        <v>807</v>
      </c>
      <c r="Q22" s="218" t="s">
        <v>155</v>
      </c>
      <c r="R22" s="215" t="str">
        <f>CONCATENATE(B22,D22,E22,"-",H22,I22,"-",K22,"-",M22,N22,O22)</f>
        <v>GP03FLMA-RIS01-00-SIOENG000</v>
      </c>
    </row>
    <row r="23" spans="1:18" s="73" customFormat="1" ht="13.5" customHeight="1" x14ac:dyDescent="0.3">
      <c r="A23" s="219"/>
      <c r="B23" s="211" t="s">
        <v>70</v>
      </c>
      <c r="C23" s="212"/>
      <c r="D23" s="211" t="s">
        <v>79</v>
      </c>
      <c r="E23" s="211" t="s">
        <v>25</v>
      </c>
      <c r="F23" s="212"/>
      <c r="G23" s="212"/>
      <c r="H23" s="213" t="s">
        <v>314</v>
      </c>
      <c r="I23" s="218" t="s">
        <v>377</v>
      </c>
      <c r="J23" s="220" t="str">
        <f t="shared" si="2"/>
        <v>GP03FLMA-RIS01</v>
      </c>
      <c r="K23" s="270" t="s">
        <v>78</v>
      </c>
      <c r="L23" s="212" t="s">
        <v>164</v>
      </c>
      <c r="M23" s="220" t="str">
        <f>VLOOKUP(L23,Sensors!A$4:B$54,2,FALSE)</f>
        <v>FLORT</v>
      </c>
      <c r="N23" s="220" t="s">
        <v>308</v>
      </c>
      <c r="O23" s="221" t="s">
        <v>357</v>
      </c>
      <c r="P23" s="218" t="s">
        <v>807</v>
      </c>
      <c r="Q23" s="218" t="s">
        <v>155</v>
      </c>
      <c r="R23" s="215" t="str">
        <f t="shared" ref="R23:R39" si="3">CONCATENATE(B23,D23,E23,"-",H23,I23,"-",K23,"-",M23,N23,O23)</f>
        <v>GP03FLMA-RIS01-05-FLORTD000</v>
      </c>
    </row>
    <row r="24" spans="1:18" s="73" customFormat="1" ht="13.5" customHeight="1" x14ac:dyDescent="0.3">
      <c r="A24" s="219"/>
      <c r="B24" s="211" t="s">
        <v>70</v>
      </c>
      <c r="C24" s="212"/>
      <c r="D24" s="211" t="s">
        <v>79</v>
      </c>
      <c r="E24" s="211" t="s">
        <v>25</v>
      </c>
      <c r="F24" s="212"/>
      <c r="G24" s="212"/>
      <c r="H24" s="213" t="s">
        <v>314</v>
      </c>
      <c r="I24" s="218" t="s">
        <v>377</v>
      </c>
      <c r="J24" s="220" t="str">
        <f t="shared" si="2"/>
        <v>GP03FLMA-RIS01</v>
      </c>
      <c r="K24" s="275" t="s">
        <v>77</v>
      </c>
      <c r="L24" s="211" t="s">
        <v>16</v>
      </c>
      <c r="M24" s="220" t="str">
        <f>VLOOKUP(L24,Sensors!A$4:B$54,2,FALSE)</f>
        <v>PHSEN</v>
      </c>
      <c r="N24" s="220" t="s">
        <v>303</v>
      </c>
      <c r="O24" s="221" t="s">
        <v>357</v>
      </c>
      <c r="P24" s="218" t="s">
        <v>807</v>
      </c>
      <c r="Q24" s="218" t="s">
        <v>155</v>
      </c>
      <c r="R24" s="215" t="str">
        <f t="shared" si="3"/>
        <v>GP03FLMA-RIS01-04-PHSENF000</v>
      </c>
    </row>
    <row r="25" spans="1:18" s="73" customFormat="1" ht="13.5" customHeight="1" x14ac:dyDescent="0.3">
      <c r="A25" s="219"/>
      <c r="B25" s="211" t="s">
        <v>70</v>
      </c>
      <c r="C25" s="212"/>
      <c r="D25" s="211" t="s">
        <v>79</v>
      </c>
      <c r="E25" s="211" t="s">
        <v>25</v>
      </c>
      <c r="F25" s="212"/>
      <c r="G25" s="212"/>
      <c r="H25" s="213" t="s">
        <v>314</v>
      </c>
      <c r="I25" s="218" t="s">
        <v>377</v>
      </c>
      <c r="J25" s="220" t="str">
        <f t="shared" si="2"/>
        <v>GP03FLMA-RIS01</v>
      </c>
      <c r="K25" s="218" t="s">
        <v>79</v>
      </c>
      <c r="L25" s="211" t="s">
        <v>101</v>
      </c>
      <c r="M25" s="220" t="str">
        <f>VLOOKUP(L25,Sensors!A$4:B$54,2,FALSE)</f>
        <v>DOSTA</v>
      </c>
      <c r="N25" s="220" t="s">
        <v>308</v>
      </c>
      <c r="O25" s="221" t="s">
        <v>357</v>
      </c>
      <c r="P25" s="218" t="s">
        <v>807</v>
      </c>
      <c r="Q25" s="218" t="s">
        <v>155</v>
      </c>
      <c r="R25" s="215" t="str">
        <f t="shared" si="3"/>
        <v>GP03FLMA-RIS01-03-DOSTAD000</v>
      </c>
    </row>
    <row r="26" spans="1:18" s="73" customFormat="1" ht="13.5" customHeight="1" x14ac:dyDescent="0.3">
      <c r="A26" s="219"/>
      <c r="B26" s="211" t="s">
        <v>70</v>
      </c>
      <c r="C26" s="212"/>
      <c r="D26" s="211" t="s">
        <v>79</v>
      </c>
      <c r="E26" s="211" t="s">
        <v>25</v>
      </c>
      <c r="F26" s="212"/>
      <c r="G26" s="212"/>
      <c r="H26" s="213" t="s">
        <v>314</v>
      </c>
      <c r="I26" s="218" t="s">
        <v>814</v>
      </c>
      <c r="J26" s="220" t="str">
        <f t="shared" si="2"/>
        <v>GP03FLMA-RIM01</v>
      </c>
      <c r="K26" s="276" t="s">
        <v>76</v>
      </c>
      <c r="L26" s="211" t="s">
        <v>313</v>
      </c>
      <c r="M26" s="220" t="str">
        <f>VLOOKUP(L26,Sensors!A$4:B$54,2,FALSE)</f>
        <v>ADCPS</v>
      </c>
      <c r="N26" s="213" t="s">
        <v>333</v>
      </c>
      <c r="O26" s="221" t="s">
        <v>219</v>
      </c>
      <c r="P26" s="200" t="s">
        <v>976</v>
      </c>
      <c r="Q26" s="218" t="s">
        <v>150</v>
      </c>
      <c r="R26" s="215" t="str">
        <f t="shared" si="3"/>
        <v>GP03FLMA-RIM01-02-ADCPSL003</v>
      </c>
    </row>
    <row r="27" spans="1:18" s="73" customFormat="1" ht="13.5" customHeight="1" x14ac:dyDescent="0.3">
      <c r="A27" s="219"/>
      <c r="B27" s="211" t="s">
        <v>70</v>
      </c>
      <c r="C27" s="212"/>
      <c r="D27" s="211" t="s">
        <v>79</v>
      </c>
      <c r="E27" s="211" t="s">
        <v>25</v>
      </c>
      <c r="F27" s="212"/>
      <c r="G27" s="212"/>
      <c r="H27" s="213" t="s">
        <v>314</v>
      </c>
      <c r="I27" s="218" t="s">
        <v>814</v>
      </c>
      <c r="J27" s="220" t="str">
        <f t="shared" si="2"/>
        <v>GP03FLMA-RIM01</v>
      </c>
      <c r="K27" s="276" t="s">
        <v>76</v>
      </c>
      <c r="L27" s="211" t="s">
        <v>86</v>
      </c>
      <c r="M27" s="220" t="str">
        <f>VLOOKUP(L27,Sensors!A$4:B$54,2,FALSE)</f>
        <v>CTDMO</v>
      </c>
      <c r="N27" s="220" t="s">
        <v>306</v>
      </c>
      <c r="O27" s="221" t="s">
        <v>753</v>
      </c>
      <c r="P27" s="218" t="s">
        <v>315</v>
      </c>
      <c r="Q27" s="218" t="s">
        <v>155</v>
      </c>
      <c r="R27" s="215" t="str">
        <f t="shared" si="3"/>
        <v>GP03FLMA-RIM01-02-CTDMOG040</v>
      </c>
    </row>
    <row r="28" spans="1:18" s="73" customFormat="1" ht="13.5" customHeight="1" x14ac:dyDescent="0.3">
      <c r="A28" s="219"/>
      <c r="B28" s="211" t="s">
        <v>70</v>
      </c>
      <c r="C28" s="212"/>
      <c r="D28" s="211" t="s">
        <v>79</v>
      </c>
      <c r="E28" s="211" t="s">
        <v>25</v>
      </c>
      <c r="F28" s="212"/>
      <c r="G28" s="212"/>
      <c r="H28" s="213" t="s">
        <v>314</v>
      </c>
      <c r="I28" s="218" t="s">
        <v>814</v>
      </c>
      <c r="J28" s="220" t="str">
        <f t="shared" si="2"/>
        <v>GP03FLMA-RIM01</v>
      </c>
      <c r="K28" s="276" t="s">
        <v>76</v>
      </c>
      <c r="L28" s="211" t="s">
        <v>86</v>
      </c>
      <c r="M28" s="220" t="str">
        <f>VLOOKUP(L28,Sensors!A$4:B$54,2,FALSE)</f>
        <v>CTDMO</v>
      </c>
      <c r="N28" s="220" t="s">
        <v>306</v>
      </c>
      <c r="O28" s="221" t="s">
        <v>428</v>
      </c>
      <c r="P28" s="218" t="s">
        <v>315</v>
      </c>
      <c r="Q28" s="218" t="s">
        <v>143</v>
      </c>
      <c r="R28" s="215" t="str">
        <f t="shared" si="3"/>
        <v>GP03FLMA-RIM01-02-CTDMOG041</v>
      </c>
    </row>
    <row r="29" spans="1:18" s="73" customFormat="1" ht="13.5" customHeight="1" x14ac:dyDescent="0.3">
      <c r="A29" s="219"/>
      <c r="B29" s="211" t="s">
        <v>70</v>
      </c>
      <c r="C29" s="212"/>
      <c r="D29" s="211" t="s">
        <v>79</v>
      </c>
      <c r="E29" s="211" t="s">
        <v>25</v>
      </c>
      <c r="F29" s="212"/>
      <c r="G29" s="212"/>
      <c r="H29" s="213" t="s">
        <v>314</v>
      </c>
      <c r="I29" s="218" t="s">
        <v>814</v>
      </c>
      <c r="J29" s="220" t="str">
        <f t="shared" si="2"/>
        <v>GP03FLMA-RIM01</v>
      </c>
      <c r="K29" s="276" t="s">
        <v>76</v>
      </c>
      <c r="L29" s="211" t="s">
        <v>86</v>
      </c>
      <c r="M29" s="220" t="str">
        <f>VLOOKUP(L29,Sensors!A$4:B$54,2,FALSE)</f>
        <v>CTDMO</v>
      </c>
      <c r="N29" s="220" t="s">
        <v>306</v>
      </c>
      <c r="O29" s="221" t="s">
        <v>429</v>
      </c>
      <c r="P29" s="218" t="s">
        <v>315</v>
      </c>
      <c r="Q29" s="218" t="s">
        <v>144</v>
      </c>
      <c r="R29" s="215" t="str">
        <f t="shared" si="3"/>
        <v>GP03FLMA-RIM01-02-CTDMOG042</v>
      </c>
    </row>
    <row r="30" spans="1:18" s="73" customFormat="1" ht="13.5" customHeight="1" x14ac:dyDescent="0.3">
      <c r="A30" s="219"/>
      <c r="B30" s="211" t="s">
        <v>70</v>
      </c>
      <c r="C30" s="212"/>
      <c r="D30" s="211" t="s">
        <v>79</v>
      </c>
      <c r="E30" s="211" t="s">
        <v>25</v>
      </c>
      <c r="F30" s="212"/>
      <c r="G30" s="212"/>
      <c r="H30" s="213" t="s">
        <v>314</v>
      </c>
      <c r="I30" s="218" t="s">
        <v>814</v>
      </c>
      <c r="J30" s="220" t="str">
        <f t="shared" si="2"/>
        <v>GP03FLMA-RIM01</v>
      </c>
      <c r="K30" s="276" t="s">
        <v>76</v>
      </c>
      <c r="L30" s="211" t="s">
        <v>86</v>
      </c>
      <c r="M30" s="220" t="str">
        <f>VLOOKUP(L30,Sensors!A$4:B$54,2,FALSE)</f>
        <v>CTDMO</v>
      </c>
      <c r="N30" s="220" t="s">
        <v>306</v>
      </c>
      <c r="O30" s="221" t="s">
        <v>754</v>
      </c>
      <c r="P30" s="218" t="s">
        <v>315</v>
      </c>
      <c r="Q30" s="218" t="s">
        <v>145</v>
      </c>
      <c r="R30" s="215" t="str">
        <f t="shared" si="3"/>
        <v>GP03FLMA-RIM01-02-CTDMOG043</v>
      </c>
    </row>
    <row r="31" spans="1:18" s="73" customFormat="1" ht="13.5" customHeight="1" x14ac:dyDescent="0.3">
      <c r="A31" s="219"/>
      <c r="B31" s="211" t="s">
        <v>70</v>
      </c>
      <c r="C31" s="212"/>
      <c r="D31" s="211" t="s">
        <v>79</v>
      </c>
      <c r="E31" s="211" t="s">
        <v>25</v>
      </c>
      <c r="F31" s="212"/>
      <c r="G31" s="212"/>
      <c r="H31" s="213" t="s">
        <v>314</v>
      </c>
      <c r="I31" s="218" t="s">
        <v>814</v>
      </c>
      <c r="J31" s="220" t="str">
        <f t="shared" si="2"/>
        <v>GP03FLMA-RIM01</v>
      </c>
      <c r="K31" s="276" t="s">
        <v>76</v>
      </c>
      <c r="L31" s="211" t="s">
        <v>86</v>
      </c>
      <c r="M31" s="220" t="str">
        <f>VLOOKUP(L31,Sensors!A$4:B$54,2,FALSE)</f>
        <v>CTDMO</v>
      </c>
      <c r="N31" s="220" t="s">
        <v>306</v>
      </c>
      <c r="O31" s="221" t="s">
        <v>755</v>
      </c>
      <c r="P31" s="218" t="s">
        <v>315</v>
      </c>
      <c r="Q31" s="218" t="s">
        <v>146</v>
      </c>
      <c r="R31" s="215" t="str">
        <f t="shared" si="3"/>
        <v>GP03FLMA-RIM01-02-CTDMOG044</v>
      </c>
    </row>
    <row r="32" spans="1:18" s="73" customFormat="1" ht="13.5" customHeight="1" x14ac:dyDescent="0.3">
      <c r="A32" s="219"/>
      <c r="B32" s="211" t="s">
        <v>70</v>
      </c>
      <c r="C32" s="212"/>
      <c r="D32" s="211" t="s">
        <v>79</v>
      </c>
      <c r="E32" s="211" t="s">
        <v>25</v>
      </c>
      <c r="F32" s="212"/>
      <c r="G32" s="212"/>
      <c r="H32" s="213" t="s">
        <v>314</v>
      </c>
      <c r="I32" s="218" t="s">
        <v>814</v>
      </c>
      <c r="J32" s="220" t="str">
        <f t="shared" si="2"/>
        <v>GP03FLMA-RIM01</v>
      </c>
      <c r="K32" s="276" t="s">
        <v>76</v>
      </c>
      <c r="L32" s="211" t="s">
        <v>86</v>
      </c>
      <c r="M32" s="220" t="str">
        <f>VLOOKUP(L32,Sensors!A$4:B$54,2,FALSE)</f>
        <v>CTDMO</v>
      </c>
      <c r="N32" s="220" t="s">
        <v>306</v>
      </c>
      <c r="O32" s="221" t="s">
        <v>756</v>
      </c>
      <c r="P32" s="218" t="s">
        <v>315</v>
      </c>
      <c r="Q32" s="218" t="s">
        <v>147</v>
      </c>
      <c r="R32" s="215" t="str">
        <f t="shared" si="3"/>
        <v>GP03FLMA-RIM01-02-CTDMOG045</v>
      </c>
    </row>
    <row r="33" spans="1:18" s="73" customFormat="1" ht="13.5" customHeight="1" x14ac:dyDescent="0.3">
      <c r="A33" s="219"/>
      <c r="B33" s="211" t="s">
        <v>70</v>
      </c>
      <c r="C33" s="212"/>
      <c r="D33" s="211" t="s">
        <v>79</v>
      </c>
      <c r="E33" s="211" t="s">
        <v>25</v>
      </c>
      <c r="F33" s="212"/>
      <c r="G33" s="212"/>
      <c r="H33" s="213" t="s">
        <v>314</v>
      </c>
      <c r="I33" s="218" t="s">
        <v>814</v>
      </c>
      <c r="J33" s="220" t="str">
        <f t="shared" si="2"/>
        <v>GP03FLMA-RIM01</v>
      </c>
      <c r="K33" s="276" t="s">
        <v>76</v>
      </c>
      <c r="L33" s="211" t="s">
        <v>86</v>
      </c>
      <c r="M33" s="220" t="str">
        <f>VLOOKUP(L33,Sensors!A$4:B$54,2,FALSE)</f>
        <v>CTDMO</v>
      </c>
      <c r="N33" s="220" t="s">
        <v>306</v>
      </c>
      <c r="O33" s="221" t="s">
        <v>757</v>
      </c>
      <c r="P33" s="218" t="s">
        <v>315</v>
      </c>
      <c r="Q33" s="218" t="s">
        <v>148</v>
      </c>
      <c r="R33" s="215" t="str">
        <f t="shared" si="3"/>
        <v>GP03FLMA-RIM01-02-CTDMOG046</v>
      </c>
    </row>
    <row r="34" spans="1:18" s="73" customFormat="1" ht="13.5" customHeight="1" x14ac:dyDescent="0.3">
      <c r="A34" s="219"/>
      <c r="B34" s="211" t="s">
        <v>70</v>
      </c>
      <c r="C34" s="212"/>
      <c r="D34" s="211" t="s">
        <v>79</v>
      </c>
      <c r="E34" s="211" t="s">
        <v>25</v>
      </c>
      <c r="F34" s="212"/>
      <c r="G34" s="212"/>
      <c r="H34" s="213" t="s">
        <v>314</v>
      </c>
      <c r="I34" s="218" t="s">
        <v>814</v>
      </c>
      <c r="J34" s="220" t="str">
        <f t="shared" si="2"/>
        <v>GP03FLMA-RIM01</v>
      </c>
      <c r="K34" s="276" t="s">
        <v>76</v>
      </c>
      <c r="L34" s="211" t="s">
        <v>86</v>
      </c>
      <c r="M34" s="220" t="str">
        <f>VLOOKUP(L34,Sensors!A$4:B$54,2,FALSE)</f>
        <v>CTDMO</v>
      </c>
      <c r="N34" s="220" t="s">
        <v>306</v>
      </c>
      <c r="O34" s="221" t="s">
        <v>758</v>
      </c>
      <c r="P34" s="218" t="s">
        <v>315</v>
      </c>
      <c r="Q34" s="218" t="s">
        <v>149</v>
      </c>
      <c r="R34" s="215" t="str">
        <f t="shared" si="3"/>
        <v>GP03FLMA-RIM01-02-CTDMOG047</v>
      </c>
    </row>
    <row r="35" spans="1:18" s="73" customFormat="1" ht="13.5" customHeight="1" x14ac:dyDescent="0.3">
      <c r="A35" s="219"/>
      <c r="B35" s="211" t="s">
        <v>70</v>
      </c>
      <c r="C35" s="212"/>
      <c r="D35" s="211" t="s">
        <v>79</v>
      </c>
      <c r="E35" s="211" t="s">
        <v>25</v>
      </c>
      <c r="F35" s="212"/>
      <c r="G35" s="212"/>
      <c r="H35" s="213" t="s">
        <v>314</v>
      </c>
      <c r="I35" s="218" t="s">
        <v>814</v>
      </c>
      <c r="J35" s="220" t="str">
        <f t="shared" si="2"/>
        <v>GP03FLMA-RIM01</v>
      </c>
      <c r="K35" s="276" t="s">
        <v>76</v>
      </c>
      <c r="L35" s="211" t="s">
        <v>86</v>
      </c>
      <c r="M35" s="220" t="str">
        <f>VLOOKUP(L35,Sensors!A$4:B$54,2,FALSE)</f>
        <v>CTDMO</v>
      </c>
      <c r="N35" s="220" t="s">
        <v>306</v>
      </c>
      <c r="O35" s="221" t="s">
        <v>759</v>
      </c>
      <c r="P35" s="218" t="s">
        <v>315</v>
      </c>
      <c r="Q35" s="218" t="s">
        <v>150</v>
      </c>
      <c r="R35" s="215" t="str">
        <f t="shared" si="3"/>
        <v>GP03FLMA-RIM01-02-CTDMOG048</v>
      </c>
    </row>
    <row r="36" spans="1:18" s="73" customFormat="1" ht="13.5" customHeight="1" x14ac:dyDescent="0.3">
      <c r="A36" s="219"/>
      <c r="B36" s="211" t="s">
        <v>70</v>
      </c>
      <c r="C36" s="212"/>
      <c r="D36" s="211" t="s">
        <v>79</v>
      </c>
      <c r="E36" s="211" t="s">
        <v>25</v>
      </c>
      <c r="F36" s="212"/>
      <c r="G36" s="212"/>
      <c r="H36" s="213" t="s">
        <v>314</v>
      </c>
      <c r="I36" s="218" t="s">
        <v>814</v>
      </c>
      <c r="J36" s="220" t="str">
        <f t="shared" si="2"/>
        <v>GP03FLMA-RIM01</v>
      </c>
      <c r="K36" s="276" t="s">
        <v>76</v>
      </c>
      <c r="L36" s="211" t="s">
        <v>86</v>
      </c>
      <c r="M36" s="220" t="str">
        <f>VLOOKUP(L36,Sensors!A$4:B$54,2,FALSE)</f>
        <v>CTDMO</v>
      </c>
      <c r="N36" s="220" t="s">
        <v>307</v>
      </c>
      <c r="O36" s="221" t="s">
        <v>760</v>
      </c>
      <c r="P36" s="218" t="s">
        <v>315</v>
      </c>
      <c r="Q36" s="218" t="s">
        <v>151</v>
      </c>
      <c r="R36" s="215" t="str">
        <f t="shared" si="3"/>
        <v>GP03FLMA-RIM01-02-CTDMOH049</v>
      </c>
    </row>
    <row r="37" spans="1:18" s="73" customFormat="1" ht="13.5" customHeight="1" x14ac:dyDescent="0.3">
      <c r="A37" s="219"/>
      <c r="B37" s="211" t="s">
        <v>70</v>
      </c>
      <c r="C37" s="212"/>
      <c r="D37" s="211" t="s">
        <v>79</v>
      </c>
      <c r="E37" s="211" t="s">
        <v>25</v>
      </c>
      <c r="F37" s="212"/>
      <c r="G37" s="212"/>
      <c r="H37" s="213" t="s">
        <v>314</v>
      </c>
      <c r="I37" s="218" t="s">
        <v>814</v>
      </c>
      <c r="J37" s="220" t="str">
        <f t="shared" si="2"/>
        <v>GP03FLMA-RIM01</v>
      </c>
      <c r="K37" s="276" t="s">
        <v>76</v>
      </c>
      <c r="L37" s="211" t="s">
        <v>86</v>
      </c>
      <c r="M37" s="220" t="str">
        <f>VLOOKUP(L37,Sensors!A$4:B$54,2,FALSE)</f>
        <v>CTDMO</v>
      </c>
      <c r="N37" s="220" t="s">
        <v>307</v>
      </c>
      <c r="O37" s="221" t="s">
        <v>761</v>
      </c>
      <c r="P37" s="218" t="s">
        <v>315</v>
      </c>
      <c r="Q37" s="218" t="s">
        <v>152</v>
      </c>
      <c r="R37" s="215" t="str">
        <f t="shared" si="3"/>
        <v>GP03FLMA-RIM01-02-CTDMOH050</v>
      </c>
    </row>
    <row r="38" spans="1:18" s="73" customFormat="1" ht="13.5" customHeight="1" x14ac:dyDescent="0.3">
      <c r="A38" s="219"/>
      <c r="B38" s="211" t="s">
        <v>70</v>
      </c>
      <c r="C38" s="212"/>
      <c r="D38" s="211" t="s">
        <v>79</v>
      </c>
      <c r="E38" s="211" t="s">
        <v>25</v>
      </c>
      <c r="F38" s="212"/>
      <c r="G38" s="212"/>
      <c r="H38" s="213" t="s">
        <v>314</v>
      </c>
      <c r="I38" s="218" t="s">
        <v>814</v>
      </c>
      <c r="J38" s="220" t="str">
        <f t="shared" si="2"/>
        <v>GP03FLMA-RIM01</v>
      </c>
      <c r="K38" s="276" t="s">
        <v>76</v>
      </c>
      <c r="L38" s="211" t="s">
        <v>86</v>
      </c>
      <c r="M38" s="220" t="str">
        <f>VLOOKUP(L38,Sensors!A$4:B$54,2,FALSE)</f>
        <v>CTDMO</v>
      </c>
      <c r="N38" s="220" t="s">
        <v>307</v>
      </c>
      <c r="O38" s="221" t="s">
        <v>430</v>
      </c>
      <c r="P38" s="218" t="s">
        <v>315</v>
      </c>
      <c r="Q38" s="218" t="s">
        <v>153</v>
      </c>
      <c r="R38" s="215" t="str">
        <f t="shared" si="3"/>
        <v>GP03FLMA-RIM01-02-CTDMOH051</v>
      </c>
    </row>
    <row r="39" spans="1:18" s="73" customFormat="1" ht="13.5" customHeight="1" x14ac:dyDescent="0.3">
      <c r="A39" s="219"/>
      <c r="B39" s="211" t="s">
        <v>70</v>
      </c>
      <c r="C39" s="219"/>
      <c r="D39" s="243" t="s">
        <v>79</v>
      </c>
      <c r="E39" s="243" t="s">
        <v>25</v>
      </c>
      <c r="F39" s="212"/>
      <c r="G39" s="212"/>
      <c r="H39" s="213" t="s">
        <v>314</v>
      </c>
      <c r="I39" s="218" t="s">
        <v>814</v>
      </c>
      <c r="J39" s="220" t="str">
        <f t="shared" si="2"/>
        <v>GP03FLMA-RIM01</v>
      </c>
      <c r="K39" s="270" t="s">
        <v>373</v>
      </c>
      <c r="L39" s="211" t="s">
        <v>871</v>
      </c>
      <c r="M39" s="220" t="s">
        <v>866</v>
      </c>
      <c r="N39" s="218" t="s">
        <v>306</v>
      </c>
      <c r="O39" s="270" t="s">
        <v>357</v>
      </c>
      <c r="P39" s="218" t="s">
        <v>867</v>
      </c>
      <c r="Q39" s="218" t="s">
        <v>879</v>
      </c>
      <c r="R39" s="215" t="str">
        <f t="shared" si="3"/>
        <v>GP03FLMA-RIM01-00-SIOENG000</v>
      </c>
    </row>
    <row r="40" spans="1:18" s="73" customFormat="1" ht="13.5" customHeight="1" x14ac:dyDescent="0.3">
      <c r="A40" s="201"/>
      <c r="B40" s="202"/>
      <c r="C40" s="203"/>
      <c r="D40" s="202"/>
      <c r="E40" s="202"/>
      <c r="F40" s="203"/>
      <c r="G40" s="203"/>
      <c r="H40" s="204"/>
      <c r="I40" s="205"/>
      <c r="J40" s="206"/>
      <c r="K40" s="205"/>
      <c r="L40" s="207" t="s">
        <v>7</v>
      </c>
      <c r="M40" s="208">
        <f>COUNTA(M42:M59)</f>
        <v>18</v>
      </c>
      <c r="N40" s="205"/>
      <c r="O40" s="205"/>
      <c r="P40" s="205"/>
      <c r="Q40" s="205"/>
      <c r="R40" s="209"/>
    </row>
    <row r="41" spans="1:18" s="73" customFormat="1" ht="13.5" customHeight="1" x14ac:dyDescent="0.3">
      <c r="A41" s="219"/>
      <c r="B41" s="211" t="s">
        <v>70</v>
      </c>
      <c r="C41" s="212" t="s">
        <v>619</v>
      </c>
      <c r="D41" s="211" t="s">
        <v>79</v>
      </c>
      <c r="E41" s="211" t="s">
        <v>26</v>
      </c>
      <c r="F41" s="212" t="str">
        <f>CONCATENATE(B41,D41,E41)</f>
        <v>GP03FLMB</v>
      </c>
      <c r="G41" s="212" t="s">
        <v>620</v>
      </c>
      <c r="H41" s="213"/>
      <c r="I41" s="218"/>
      <c r="J41" s="220" t="str">
        <f>F41</f>
        <v>GP03FLMB</v>
      </c>
      <c r="K41" s="218"/>
      <c r="L41" s="211"/>
      <c r="M41" s="220"/>
      <c r="N41" s="220"/>
      <c r="O41" s="220"/>
      <c r="P41" s="218"/>
      <c r="Q41" s="218"/>
      <c r="R41" s="215" t="str">
        <f>F41</f>
        <v>GP03FLMB</v>
      </c>
    </row>
    <row r="42" spans="1:18" s="73" customFormat="1" ht="13.5" customHeight="1" x14ac:dyDescent="0.3">
      <c r="A42" s="219"/>
      <c r="B42" s="211" t="s">
        <v>70</v>
      </c>
      <c r="C42" s="219"/>
      <c r="D42" s="243" t="s">
        <v>79</v>
      </c>
      <c r="E42" s="243" t="s">
        <v>26</v>
      </c>
      <c r="F42" s="212"/>
      <c r="G42" s="212" t="s">
        <v>317</v>
      </c>
      <c r="H42" s="213" t="s">
        <v>314</v>
      </c>
      <c r="I42" s="218" t="s">
        <v>377</v>
      </c>
      <c r="J42" s="220" t="str">
        <f t="shared" ref="J42:J59" si="4">CONCATENATE(B42,D42,E42,"-",H42,I42)</f>
        <v>GP03FLMB-RIS01</v>
      </c>
      <c r="K42" s="270" t="s">
        <v>373</v>
      </c>
      <c r="L42" s="211" t="s">
        <v>870</v>
      </c>
      <c r="M42" s="220" t="s">
        <v>866</v>
      </c>
      <c r="N42" s="218" t="s">
        <v>306</v>
      </c>
      <c r="O42" s="270" t="s">
        <v>357</v>
      </c>
      <c r="P42" s="218" t="s">
        <v>807</v>
      </c>
      <c r="Q42" s="218" t="s">
        <v>155</v>
      </c>
      <c r="R42" s="215" t="str">
        <f>CONCATENATE(B42,D42,E42,"-",H42,I42,"-",K42,"-",M42,N42,O42)</f>
        <v>GP03FLMB-RIS01-00-SIOENG000</v>
      </c>
    </row>
    <row r="43" spans="1:18" s="73" customFormat="1" ht="13.5" customHeight="1" x14ac:dyDescent="0.3">
      <c r="A43" s="219"/>
      <c r="B43" s="211" t="s">
        <v>70</v>
      </c>
      <c r="C43" s="212"/>
      <c r="D43" s="211" t="s">
        <v>79</v>
      </c>
      <c r="E43" s="211" t="s">
        <v>26</v>
      </c>
      <c r="F43" s="212"/>
      <c r="G43" s="212"/>
      <c r="H43" s="213" t="s">
        <v>314</v>
      </c>
      <c r="I43" s="218" t="s">
        <v>377</v>
      </c>
      <c r="J43" s="220" t="str">
        <f t="shared" si="4"/>
        <v>GP03FLMB-RIS01</v>
      </c>
      <c r="K43" s="270" t="s">
        <v>78</v>
      </c>
      <c r="L43" s="212" t="s">
        <v>164</v>
      </c>
      <c r="M43" s="220" t="str">
        <f>VLOOKUP(L43,Sensors!A$4:B$54,2,FALSE)</f>
        <v>FLORT</v>
      </c>
      <c r="N43" s="220" t="s">
        <v>308</v>
      </c>
      <c r="O43" s="221" t="s">
        <v>357</v>
      </c>
      <c r="P43" s="218" t="s">
        <v>807</v>
      </c>
      <c r="Q43" s="218" t="s">
        <v>155</v>
      </c>
      <c r="R43" s="215" t="str">
        <f t="shared" ref="R43:R59" si="5">CONCATENATE(B43,D43,E43,"-",H43,I43,"-",K43,"-",M43,N43,O43)</f>
        <v>GP03FLMB-RIS01-05-FLORTD000</v>
      </c>
    </row>
    <row r="44" spans="1:18" s="73" customFormat="1" ht="13.5" customHeight="1" x14ac:dyDescent="0.3">
      <c r="A44" s="219"/>
      <c r="B44" s="211" t="s">
        <v>70</v>
      </c>
      <c r="C44" s="212"/>
      <c r="D44" s="211" t="s">
        <v>79</v>
      </c>
      <c r="E44" s="211" t="s">
        <v>26</v>
      </c>
      <c r="F44" s="212"/>
      <c r="G44" s="212"/>
      <c r="H44" s="213" t="s">
        <v>314</v>
      </c>
      <c r="I44" s="218" t="s">
        <v>377</v>
      </c>
      <c r="J44" s="220" t="str">
        <f t="shared" si="4"/>
        <v>GP03FLMB-RIS01</v>
      </c>
      <c r="K44" s="275" t="s">
        <v>77</v>
      </c>
      <c r="L44" s="211" t="s">
        <v>16</v>
      </c>
      <c r="M44" s="220" t="str">
        <f>VLOOKUP(L44,Sensors!A$4:B$54,2,FALSE)</f>
        <v>PHSEN</v>
      </c>
      <c r="N44" s="220" t="s">
        <v>303</v>
      </c>
      <c r="O44" s="221" t="s">
        <v>357</v>
      </c>
      <c r="P44" s="218" t="s">
        <v>807</v>
      </c>
      <c r="Q44" s="218" t="s">
        <v>155</v>
      </c>
      <c r="R44" s="215" t="str">
        <f t="shared" si="5"/>
        <v>GP03FLMB-RIS01-04-PHSENF000</v>
      </c>
    </row>
    <row r="45" spans="1:18" s="73" customFormat="1" ht="13.5" customHeight="1" x14ac:dyDescent="0.3">
      <c r="A45" s="219"/>
      <c r="B45" s="211" t="s">
        <v>70</v>
      </c>
      <c r="C45" s="212"/>
      <c r="D45" s="211" t="s">
        <v>79</v>
      </c>
      <c r="E45" s="211" t="s">
        <v>26</v>
      </c>
      <c r="F45" s="212"/>
      <c r="G45" s="212"/>
      <c r="H45" s="213" t="s">
        <v>314</v>
      </c>
      <c r="I45" s="218" t="s">
        <v>377</v>
      </c>
      <c r="J45" s="220" t="str">
        <f t="shared" si="4"/>
        <v>GP03FLMB-RIS01</v>
      </c>
      <c r="K45" s="276" t="s">
        <v>79</v>
      </c>
      <c r="L45" s="211" t="s">
        <v>101</v>
      </c>
      <c r="M45" s="220" t="str">
        <f>VLOOKUP(L45,Sensors!A$4:B$54,2,FALSE)</f>
        <v>DOSTA</v>
      </c>
      <c r="N45" s="220" t="s">
        <v>308</v>
      </c>
      <c r="O45" s="221" t="s">
        <v>357</v>
      </c>
      <c r="P45" s="218" t="s">
        <v>807</v>
      </c>
      <c r="Q45" s="218" t="s">
        <v>155</v>
      </c>
      <c r="R45" s="215" t="str">
        <f t="shared" si="5"/>
        <v>GP03FLMB-RIS01-03-DOSTAD000</v>
      </c>
    </row>
    <row r="46" spans="1:18" s="73" customFormat="1" ht="13.5" customHeight="1" x14ac:dyDescent="0.3">
      <c r="A46" s="219"/>
      <c r="B46" s="211" t="s">
        <v>70</v>
      </c>
      <c r="C46" s="212"/>
      <c r="D46" s="211" t="s">
        <v>79</v>
      </c>
      <c r="E46" s="211" t="s">
        <v>26</v>
      </c>
      <c r="F46" s="212"/>
      <c r="G46" s="212"/>
      <c r="H46" s="213" t="s">
        <v>314</v>
      </c>
      <c r="I46" s="218" t="s">
        <v>814</v>
      </c>
      <c r="J46" s="220" t="str">
        <f t="shared" si="4"/>
        <v>GP03FLMB-RIM01</v>
      </c>
      <c r="K46" s="276" t="s">
        <v>76</v>
      </c>
      <c r="L46" s="211" t="s">
        <v>313</v>
      </c>
      <c r="M46" s="220" t="str">
        <f>VLOOKUP(L46,Sensors!A$4:B$54,2,FALSE)</f>
        <v>ADCPS</v>
      </c>
      <c r="N46" s="213" t="s">
        <v>333</v>
      </c>
      <c r="O46" s="221" t="s">
        <v>762</v>
      </c>
      <c r="P46" s="200" t="s">
        <v>976</v>
      </c>
      <c r="Q46" s="218" t="s">
        <v>150</v>
      </c>
      <c r="R46" s="215" t="str">
        <f t="shared" si="5"/>
        <v>GP03FLMB-RIM01-02-ADCPSL007</v>
      </c>
    </row>
    <row r="47" spans="1:18" s="73" customFormat="1" ht="13.5" customHeight="1" x14ac:dyDescent="0.3">
      <c r="A47" s="219"/>
      <c r="B47" s="211" t="s">
        <v>70</v>
      </c>
      <c r="C47" s="212"/>
      <c r="D47" s="211" t="s">
        <v>79</v>
      </c>
      <c r="E47" s="211" t="s">
        <v>26</v>
      </c>
      <c r="F47" s="212"/>
      <c r="G47" s="212"/>
      <c r="H47" s="213" t="s">
        <v>314</v>
      </c>
      <c r="I47" s="218" t="s">
        <v>814</v>
      </c>
      <c r="J47" s="220" t="str">
        <f t="shared" si="4"/>
        <v>GP03FLMB-RIM01</v>
      </c>
      <c r="K47" s="276" t="s">
        <v>76</v>
      </c>
      <c r="L47" s="211" t="s">
        <v>86</v>
      </c>
      <c r="M47" s="220" t="str">
        <f>VLOOKUP(L47,Sensors!A$4:B$54,2,FALSE)</f>
        <v>CTDMO</v>
      </c>
      <c r="N47" s="220" t="s">
        <v>306</v>
      </c>
      <c r="O47" s="221" t="s">
        <v>772</v>
      </c>
      <c r="P47" s="218" t="s">
        <v>315</v>
      </c>
      <c r="Q47" s="218" t="s">
        <v>155</v>
      </c>
      <c r="R47" s="215" t="str">
        <f t="shared" si="5"/>
        <v>GP03FLMB-RIM01-02-CTDMOG060</v>
      </c>
    </row>
    <row r="48" spans="1:18" s="73" customFormat="1" ht="13.5" customHeight="1" x14ac:dyDescent="0.3">
      <c r="A48" s="219"/>
      <c r="B48" s="211" t="s">
        <v>70</v>
      </c>
      <c r="C48" s="212"/>
      <c r="D48" s="211" t="s">
        <v>79</v>
      </c>
      <c r="E48" s="211" t="s">
        <v>26</v>
      </c>
      <c r="F48" s="212"/>
      <c r="G48" s="212"/>
      <c r="H48" s="213" t="s">
        <v>314</v>
      </c>
      <c r="I48" s="218" t="s">
        <v>814</v>
      </c>
      <c r="J48" s="220" t="str">
        <f t="shared" si="4"/>
        <v>GP03FLMB-RIM01</v>
      </c>
      <c r="K48" s="276" t="s">
        <v>76</v>
      </c>
      <c r="L48" s="211" t="s">
        <v>86</v>
      </c>
      <c r="M48" s="220" t="str">
        <f>VLOOKUP(L48,Sensors!A$4:B$54,2,FALSE)</f>
        <v>CTDMO</v>
      </c>
      <c r="N48" s="220" t="s">
        <v>306</v>
      </c>
      <c r="O48" s="221" t="s">
        <v>763</v>
      </c>
      <c r="P48" s="218" t="s">
        <v>315</v>
      </c>
      <c r="Q48" s="218" t="s">
        <v>143</v>
      </c>
      <c r="R48" s="215" t="str">
        <f t="shared" si="5"/>
        <v>GP03FLMB-RIM01-02-CTDMOG061</v>
      </c>
    </row>
    <row r="49" spans="1:18" s="73" customFormat="1" ht="13.5" customHeight="1" x14ac:dyDescent="0.3">
      <c r="A49" s="219"/>
      <c r="B49" s="211" t="s">
        <v>70</v>
      </c>
      <c r="C49" s="212"/>
      <c r="D49" s="211" t="s">
        <v>79</v>
      </c>
      <c r="E49" s="211" t="s">
        <v>26</v>
      </c>
      <c r="F49" s="212"/>
      <c r="G49" s="212"/>
      <c r="H49" s="213" t="s">
        <v>314</v>
      </c>
      <c r="I49" s="218" t="s">
        <v>814</v>
      </c>
      <c r="J49" s="220" t="str">
        <f t="shared" si="4"/>
        <v>GP03FLMB-RIM01</v>
      </c>
      <c r="K49" s="276" t="s">
        <v>76</v>
      </c>
      <c r="L49" s="211" t="s">
        <v>86</v>
      </c>
      <c r="M49" s="220" t="str">
        <f>VLOOKUP(L49,Sensors!A$4:B$54,2,FALSE)</f>
        <v>CTDMO</v>
      </c>
      <c r="N49" s="220" t="s">
        <v>306</v>
      </c>
      <c r="O49" s="221" t="s">
        <v>764</v>
      </c>
      <c r="P49" s="218" t="s">
        <v>315</v>
      </c>
      <c r="Q49" s="218" t="s">
        <v>144</v>
      </c>
      <c r="R49" s="215" t="str">
        <f t="shared" si="5"/>
        <v>GP03FLMB-RIM01-02-CTDMOG062</v>
      </c>
    </row>
    <row r="50" spans="1:18" s="73" customFormat="1" ht="13.5" customHeight="1" x14ac:dyDescent="0.3">
      <c r="A50" s="219"/>
      <c r="B50" s="211" t="s">
        <v>70</v>
      </c>
      <c r="C50" s="212"/>
      <c r="D50" s="211" t="s">
        <v>79</v>
      </c>
      <c r="E50" s="211" t="s">
        <v>26</v>
      </c>
      <c r="F50" s="212"/>
      <c r="G50" s="212"/>
      <c r="H50" s="213" t="s">
        <v>314</v>
      </c>
      <c r="I50" s="218" t="s">
        <v>814</v>
      </c>
      <c r="J50" s="220" t="str">
        <f t="shared" si="4"/>
        <v>GP03FLMB-RIM01</v>
      </c>
      <c r="K50" s="276" t="s">
        <v>76</v>
      </c>
      <c r="L50" s="211" t="s">
        <v>86</v>
      </c>
      <c r="M50" s="220" t="str">
        <f>VLOOKUP(L50,Sensors!A$4:B$54,2,FALSE)</f>
        <v>CTDMO</v>
      </c>
      <c r="N50" s="220" t="s">
        <v>306</v>
      </c>
      <c r="O50" s="221" t="s">
        <v>765</v>
      </c>
      <c r="P50" s="218" t="s">
        <v>315</v>
      </c>
      <c r="Q50" s="218" t="s">
        <v>145</v>
      </c>
      <c r="R50" s="215" t="str">
        <f t="shared" si="5"/>
        <v>GP03FLMB-RIM01-02-CTDMOG063</v>
      </c>
    </row>
    <row r="51" spans="1:18" s="73" customFormat="1" ht="13.5" customHeight="1" x14ac:dyDescent="0.3">
      <c r="A51" s="219"/>
      <c r="B51" s="211" t="s">
        <v>70</v>
      </c>
      <c r="C51" s="212"/>
      <c r="D51" s="211" t="s">
        <v>79</v>
      </c>
      <c r="E51" s="211" t="s">
        <v>26</v>
      </c>
      <c r="F51" s="212"/>
      <c r="G51" s="212"/>
      <c r="H51" s="213" t="s">
        <v>314</v>
      </c>
      <c r="I51" s="218" t="s">
        <v>814</v>
      </c>
      <c r="J51" s="220" t="str">
        <f t="shared" si="4"/>
        <v>GP03FLMB-RIM01</v>
      </c>
      <c r="K51" s="276" t="s">
        <v>76</v>
      </c>
      <c r="L51" s="211" t="s">
        <v>86</v>
      </c>
      <c r="M51" s="220" t="str">
        <f>VLOOKUP(L51,Sensors!A$4:B$54,2,FALSE)</f>
        <v>CTDMO</v>
      </c>
      <c r="N51" s="220" t="s">
        <v>306</v>
      </c>
      <c r="O51" s="221" t="s">
        <v>766</v>
      </c>
      <c r="P51" s="218" t="s">
        <v>315</v>
      </c>
      <c r="Q51" s="218" t="s">
        <v>146</v>
      </c>
      <c r="R51" s="215" t="str">
        <f t="shared" si="5"/>
        <v>GP03FLMB-RIM01-02-CTDMOG064</v>
      </c>
    </row>
    <row r="52" spans="1:18" s="73" customFormat="1" ht="13.5" customHeight="1" x14ac:dyDescent="0.3">
      <c r="A52" s="219"/>
      <c r="B52" s="211" t="s">
        <v>70</v>
      </c>
      <c r="C52" s="212"/>
      <c r="D52" s="211" t="s">
        <v>79</v>
      </c>
      <c r="E52" s="211" t="s">
        <v>26</v>
      </c>
      <c r="F52" s="212"/>
      <c r="G52" s="212"/>
      <c r="H52" s="213" t="s">
        <v>314</v>
      </c>
      <c r="I52" s="218" t="s">
        <v>814</v>
      </c>
      <c r="J52" s="220" t="str">
        <f t="shared" si="4"/>
        <v>GP03FLMB-RIM01</v>
      </c>
      <c r="K52" s="276" t="s">
        <v>76</v>
      </c>
      <c r="L52" s="211" t="s">
        <v>86</v>
      </c>
      <c r="M52" s="220" t="str">
        <f>VLOOKUP(L52,Sensors!A$4:B$54,2,FALSE)</f>
        <v>CTDMO</v>
      </c>
      <c r="N52" s="220" t="s">
        <v>306</v>
      </c>
      <c r="O52" s="221" t="s">
        <v>767</v>
      </c>
      <c r="P52" s="218" t="s">
        <v>315</v>
      </c>
      <c r="Q52" s="218" t="s">
        <v>147</v>
      </c>
      <c r="R52" s="215" t="str">
        <f t="shared" si="5"/>
        <v>GP03FLMB-RIM01-02-CTDMOG065</v>
      </c>
    </row>
    <row r="53" spans="1:18" s="73" customFormat="1" ht="13.5" customHeight="1" x14ac:dyDescent="0.3">
      <c r="A53" s="219"/>
      <c r="B53" s="211" t="s">
        <v>70</v>
      </c>
      <c r="C53" s="212"/>
      <c r="D53" s="211" t="s">
        <v>79</v>
      </c>
      <c r="E53" s="211" t="s">
        <v>26</v>
      </c>
      <c r="F53" s="212"/>
      <c r="G53" s="212"/>
      <c r="H53" s="213" t="s">
        <v>314</v>
      </c>
      <c r="I53" s="218" t="s">
        <v>814</v>
      </c>
      <c r="J53" s="220" t="str">
        <f t="shared" si="4"/>
        <v>GP03FLMB-RIM01</v>
      </c>
      <c r="K53" s="276" t="s">
        <v>76</v>
      </c>
      <c r="L53" s="211" t="s">
        <v>86</v>
      </c>
      <c r="M53" s="220" t="str">
        <f>VLOOKUP(L53,Sensors!A$4:B$54,2,FALSE)</f>
        <v>CTDMO</v>
      </c>
      <c r="N53" s="220" t="s">
        <v>306</v>
      </c>
      <c r="O53" s="221" t="s">
        <v>768</v>
      </c>
      <c r="P53" s="218" t="s">
        <v>315</v>
      </c>
      <c r="Q53" s="218" t="s">
        <v>148</v>
      </c>
      <c r="R53" s="215" t="str">
        <f t="shared" si="5"/>
        <v>GP03FLMB-RIM01-02-CTDMOG066</v>
      </c>
    </row>
    <row r="54" spans="1:18" s="73" customFormat="1" ht="13.5" customHeight="1" x14ac:dyDescent="0.3">
      <c r="A54" s="219"/>
      <c r="B54" s="211" t="s">
        <v>70</v>
      </c>
      <c r="C54" s="212"/>
      <c r="D54" s="211" t="s">
        <v>79</v>
      </c>
      <c r="E54" s="211" t="s">
        <v>26</v>
      </c>
      <c r="F54" s="212"/>
      <c r="G54" s="212"/>
      <c r="H54" s="213" t="s">
        <v>314</v>
      </c>
      <c r="I54" s="218" t="s">
        <v>814</v>
      </c>
      <c r="J54" s="220" t="str">
        <f t="shared" si="4"/>
        <v>GP03FLMB-RIM01</v>
      </c>
      <c r="K54" s="276" t="s">
        <v>76</v>
      </c>
      <c r="L54" s="211" t="s">
        <v>86</v>
      </c>
      <c r="M54" s="220" t="str">
        <f>VLOOKUP(L54,Sensors!A$4:B$54,2,FALSE)</f>
        <v>CTDMO</v>
      </c>
      <c r="N54" s="220" t="s">
        <v>306</v>
      </c>
      <c r="O54" s="221" t="s">
        <v>769</v>
      </c>
      <c r="P54" s="218" t="s">
        <v>315</v>
      </c>
      <c r="Q54" s="218" t="s">
        <v>149</v>
      </c>
      <c r="R54" s="215" t="str">
        <f t="shared" si="5"/>
        <v>GP03FLMB-RIM01-02-CTDMOG067</v>
      </c>
    </row>
    <row r="55" spans="1:18" s="73" customFormat="1" ht="13.5" customHeight="1" x14ac:dyDescent="0.3">
      <c r="A55" s="219"/>
      <c r="B55" s="211" t="s">
        <v>70</v>
      </c>
      <c r="C55" s="212"/>
      <c r="D55" s="211" t="s">
        <v>79</v>
      </c>
      <c r="E55" s="211" t="s">
        <v>26</v>
      </c>
      <c r="F55" s="212"/>
      <c r="G55" s="212"/>
      <c r="H55" s="213" t="s">
        <v>314</v>
      </c>
      <c r="I55" s="218" t="s">
        <v>814</v>
      </c>
      <c r="J55" s="220" t="str">
        <f t="shared" si="4"/>
        <v>GP03FLMB-RIM01</v>
      </c>
      <c r="K55" s="276" t="s">
        <v>76</v>
      </c>
      <c r="L55" s="211" t="s">
        <v>86</v>
      </c>
      <c r="M55" s="220" t="str">
        <f>VLOOKUP(L55,Sensors!A$4:B$54,2,FALSE)</f>
        <v>CTDMO</v>
      </c>
      <c r="N55" s="220" t="s">
        <v>306</v>
      </c>
      <c r="O55" s="221" t="s">
        <v>770</v>
      </c>
      <c r="P55" s="218" t="s">
        <v>315</v>
      </c>
      <c r="Q55" s="218" t="s">
        <v>150</v>
      </c>
      <c r="R55" s="215" t="str">
        <f t="shared" si="5"/>
        <v>GP03FLMB-RIM01-02-CTDMOG068</v>
      </c>
    </row>
    <row r="56" spans="1:18" s="73" customFormat="1" ht="13.5" customHeight="1" x14ac:dyDescent="0.3">
      <c r="A56" s="219"/>
      <c r="B56" s="211" t="s">
        <v>70</v>
      </c>
      <c r="C56" s="212"/>
      <c r="D56" s="211" t="s">
        <v>79</v>
      </c>
      <c r="E56" s="211" t="s">
        <v>26</v>
      </c>
      <c r="F56" s="212"/>
      <c r="G56" s="212"/>
      <c r="H56" s="213" t="s">
        <v>314</v>
      </c>
      <c r="I56" s="218" t="s">
        <v>814</v>
      </c>
      <c r="J56" s="220" t="str">
        <f t="shared" si="4"/>
        <v>GP03FLMB-RIM01</v>
      </c>
      <c r="K56" s="276" t="s">
        <v>76</v>
      </c>
      <c r="L56" s="211" t="s">
        <v>86</v>
      </c>
      <c r="M56" s="220" t="str">
        <f>VLOOKUP(L56,Sensors!A$4:B$54,2,FALSE)</f>
        <v>CTDMO</v>
      </c>
      <c r="N56" s="220" t="s">
        <v>307</v>
      </c>
      <c r="O56" s="221" t="s">
        <v>771</v>
      </c>
      <c r="P56" s="218" t="s">
        <v>315</v>
      </c>
      <c r="Q56" s="218" t="s">
        <v>151</v>
      </c>
      <c r="R56" s="215" t="str">
        <f t="shared" si="5"/>
        <v>GP03FLMB-RIM01-02-CTDMOH069</v>
      </c>
    </row>
    <row r="57" spans="1:18" s="73" customFormat="1" ht="13.5" customHeight="1" x14ac:dyDescent="0.3">
      <c r="A57" s="219"/>
      <c r="B57" s="211" t="s">
        <v>70</v>
      </c>
      <c r="C57" s="212"/>
      <c r="D57" s="211" t="s">
        <v>79</v>
      </c>
      <c r="E57" s="211" t="s">
        <v>26</v>
      </c>
      <c r="F57" s="212"/>
      <c r="G57" s="212"/>
      <c r="H57" s="213" t="s">
        <v>314</v>
      </c>
      <c r="I57" s="218" t="s">
        <v>814</v>
      </c>
      <c r="J57" s="220" t="str">
        <f t="shared" si="4"/>
        <v>GP03FLMB-RIM01</v>
      </c>
      <c r="K57" s="276" t="s">
        <v>76</v>
      </c>
      <c r="L57" s="211" t="s">
        <v>86</v>
      </c>
      <c r="M57" s="220" t="str">
        <f>VLOOKUP(L57,Sensors!A$4:B$54,2,FALSE)</f>
        <v>CTDMO</v>
      </c>
      <c r="N57" s="220" t="s">
        <v>307</v>
      </c>
      <c r="O57" s="221" t="s">
        <v>774</v>
      </c>
      <c r="P57" s="218" t="s">
        <v>315</v>
      </c>
      <c r="Q57" s="218" t="s">
        <v>152</v>
      </c>
      <c r="R57" s="215" t="str">
        <f t="shared" si="5"/>
        <v>GP03FLMB-RIM01-02-CTDMOH070</v>
      </c>
    </row>
    <row r="58" spans="1:18" s="73" customFormat="1" ht="13.5" customHeight="1" x14ac:dyDescent="0.3">
      <c r="A58" s="219"/>
      <c r="B58" s="211" t="s">
        <v>70</v>
      </c>
      <c r="C58" s="212"/>
      <c r="D58" s="211" t="s">
        <v>79</v>
      </c>
      <c r="E58" s="211" t="s">
        <v>26</v>
      </c>
      <c r="F58" s="212"/>
      <c r="G58" s="212"/>
      <c r="H58" s="213" t="s">
        <v>314</v>
      </c>
      <c r="I58" s="218" t="s">
        <v>814</v>
      </c>
      <c r="J58" s="220" t="str">
        <f t="shared" si="4"/>
        <v>GP03FLMB-RIM01</v>
      </c>
      <c r="K58" s="276" t="s">
        <v>76</v>
      </c>
      <c r="L58" s="211" t="s">
        <v>86</v>
      </c>
      <c r="M58" s="220" t="str">
        <f>VLOOKUP(L58,Sensors!A$4:B$54,2,FALSE)</f>
        <v>CTDMO</v>
      </c>
      <c r="N58" s="220" t="s">
        <v>307</v>
      </c>
      <c r="O58" s="221" t="s">
        <v>773</v>
      </c>
      <c r="P58" s="218" t="s">
        <v>315</v>
      </c>
      <c r="Q58" s="218" t="s">
        <v>153</v>
      </c>
      <c r="R58" s="215" t="str">
        <f t="shared" si="5"/>
        <v>GP03FLMB-RIM01-02-CTDMOH071</v>
      </c>
    </row>
    <row r="59" spans="1:18" s="73" customFormat="1" ht="13.5" customHeight="1" x14ac:dyDescent="0.3">
      <c r="A59" s="219"/>
      <c r="B59" s="211" t="s">
        <v>70</v>
      </c>
      <c r="C59" s="219"/>
      <c r="D59" s="243" t="s">
        <v>79</v>
      </c>
      <c r="E59" s="243" t="s">
        <v>26</v>
      </c>
      <c r="F59" s="212"/>
      <c r="G59" s="212"/>
      <c r="H59" s="213" t="s">
        <v>314</v>
      </c>
      <c r="I59" s="218" t="s">
        <v>814</v>
      </c>
      <c r="J59" s="220" t="str">
        <f t="shared" si="4"/>
        <v>GP03FLMB-RIM01</v>
      </c>
      <c r="K59" s="270" t="s">
        <v>373</v>
      </c>
      <c r="L59" s="211" t="s">
        <v>871</v>
      </c>
      <c r="M59" s="220" t="s">
        <v>866</v>
      </c>
      <c r="N59" s="218" t="s">
        <v>306</v>
      </c>
      <c r="O59" s="270" t="s">
        <v>357</v>
      </c>
      <c r="P59" s="218" t="s">
        <v>867</v>
      </c>
      <c r="Q59" s="218" t="s">
        <v>879</v>
      </c>
      <c r="R59" s="215" t="str">
        <f t="shared" si="5"/>
        <v>GP03FLMB-RIM01-00-SIOENG000</v>
      </c>
    </row>
    <row r="60" spans="1:18" s="73" customFormat="1" ht="13.5" customHeight="1" x14ac:dyDescent="0.3">
      <c r="A60" s="201"/>
      <c r="B60" s="202"/>
      <c r="C60" s="203"/>
      <c r="D60" s="202"/>
      <c r="E60" s="202"/>
      <c r="F60" s="203"/>
      <c r="G60" s="203"/>
      <c r="H60" s="204"/>
      <c r="I60" s="205"/>
      <c r="J60" s="206"/>
      <c r="K60" s="205"/>
      <c r="L60" s="207" t="s">
        <v>7</v>
      </c>
      <c r="M60" s="208">
        <f>COUNTA(M61:M64)*3</f>
        <v>12</v>
      </c>
      <c r="N60" s="205"/>
      <c r="O60" s="205"/>
      <c r="P60" s="205"/>
      <c r="Q60" s="205"/>
      <c r="R60" s="209"/>
    </row>
    <row r="61" spans="1:18" s="73" customFormat="1" ht="13.5" customHeight="1" x14ac:dyDescent="0.3">
      <c r="A61" s="219"/>
      <c r="B61" s="211" t="s">
        <v>70</v>
      </c>
      <c r="C61" s="212" t="s">
        <v>974</v>
      </c>
      <c r="D61" s="211" t="s">
        <v>78</v>
      </c>
      <c r="E61" s="211" t="s">
        <v>27</v>
      </c>
      <c r="F61" s="212" t="str">
        <f>CONCATENATE(B61,D61,E61)</f>
        <v>GP05MOAS</v>
      </c>
      <c r="G61" s="212" t="s">
        <v>977</v>
      </c>
      <c r="H61" s="213" t="s">
        <v>255</v>
      </c>
      <c r="I61" s="218" t="s">
        <v>944</v>
      </c>
      <c r="J61" s="220" t="str">
        <f>CONCATENATE(B61,D61,E61,"-",H61,I61)</f>
        <v>GP05MOAS-GLnnn</v>
      </c>
      <c r="K61" s="218" t="s">
        <v>75</v>
      </c>
      <c r="L61" s="212" t="s">
        <v>100</v>
      </c>
      <c r="M61" s="220" t="str">
        <f>VLOOKUP(L61,Sensors!A$4:B$54,2,FALSE)</f>
        <v>FLORD</v>
      </c>
      <c r="N61" s="220" t="s">
        <v>331</v>
      </c>
      <c r="O61" s="221" t="s">
        <v>357</v>
      </c>
      <c r="P61" s="220" t="s">
        <v>121</v>
      </c>
      <c r="Q61" s="218" t="s">
        <v>152</v>
      </c>
      <c r="R61" s="215" t="str">
        <f t="shared" ref="R61:R72" si="6">CONCATENATE(B61,D61,E61,"-",H61,I61,"-",K61,"-",M61,N61,O61)</f>
        <v>GP05MOAS-GLnnn-01-FLORDM000</v>
      </c>
    </row>
    <row r="62" spans="1:18" s="73" customFormat="1" ht="13.5" customHeight="1" x14ac:dyDescent="0.3">
      <c r="A62" s="219"/>
      <c r="B62" s="211" t="s">
        <v>70</v>
      </c>
      <c r="C62" s="212"/>
      <c r="D62" s="211" t="s">
        <v>78</v>
      </c>
      <c r="E62" s="211" t="s">
        <v>27</v>
      </c>
      <c r="F62" s="212"/>
      <c r="G62" s="212"/>
      <c r="H62" s="213" t="s">
        <v>255</v>
      </c>
      <c r="I62" s="218" t="s">
        <v>944</v>
      </c>
      <c r="J62" s="220" t="str">
        <f t="shared" ref="J62:J72" si="7">CONCATENATE(B62,D62,E62,"-",H62,I62)</f>
        <v>GP05MOAS-GLnnn</v>
      </c>
      <c r="K62" s="218" t="s">
        <v>76</v>
      </c>
      <c r="L62" s="212" t="s">
        <v>101</v>
      </c>
      <c r="M62" s="220" t="str">
        <f>VLOOKUP(L62,Sensors!A$4:B$54,2,FALSE)</f>
        <v>DOSTA</v>
      </c>
      <c r="N62" s="220" t="s">
        <v>331</v>
      </c>
      <c r="O62" s="221" t="s">
        <v>357</v>
      </c>
      <c r="P62" s="220" t="s">
        <v>121</v>
      </c>
      <c r="Q62" s="218" t="s">
        <v>152</v>
      </c>
      <c r="R62" s="215" t="str">
        <f t="shared" si="6"/>
        <v>GP05MOAS-GLnnn-02-DOSTAM000</v>
      </c>
    </row>
    <row r="63" spans="1:18" s="73" customFormat="1" ht="13.5" customHeight="1" x14ac:dyDescent="0.3">
      <c r="A63" s="219"/>
      <c r="B63" s="211" t="s">
        <v>70</v>
      </c>
      <c r="C63" s="212"/>
      <c r="D63" s="211" t="s">
        <v>78</v>
      </c>
      <c r="E63" s="211" t="s">
        <v>27</v>
      </c>
      <c r="F63" s="212"/>
      <c r="G63" s="212"/>
      <c r="H63" s="213" t="s">
        <v>255</v>
      </c>
      <c r="I63" s="218" t="s">
        <v>944</v>
      </c>
      <c r="J63" s="220" t="str">
        <f t="shared" si="7"/>
        <v>GP05MOAS-GLnnn</v>
      </c>
      <c r="K63" s="218" t="s">
        <v>77</v>
      </c>
      <c r="L63" s="212" t="s">
        <v>34</v>
      </c>
      <c r="M63" s="220" t="str">
        <f>VLOOKUP(L63,Sensors!A$4:B$54,2,FALSE)</f>
        <v>CTDGV</v>
      </c>
      <c r="N63" s="220" t="s">
        <v>331</v>
      </c>
      <c r="O63" s="221" t="s">
        <v>357</v>
      </c>
      <c r="P63" s="220" t="s">
        <v>121</v>
      </c>
      <c r="Q63" s="218" t="s">
        <v>152</v>
      </c>
      <c r="R63" s="215" t="str">
        <f t="shared" si="6"/>
        <v>GP05MOAS-GLnnn-04-CTDGVM000</v>
      </c>
    </row>
    <row r="64" spans="1:18" s="73" customFormat="1" ht="13.5" customHeight="1" x14ac:dyDescent="0.3">
      <c r="A64" s="219"/>
      <c r="B64" s="211" t="s">
        <v>70</v>
      </c>
      <c r="C64" s="212"/>
      <c r="D64" s="211" t="s">
        <v>78</v>
      </c>
      <c r="E64" s="211" t="s">
        <v>27</v>
      </c>
      <c r="F64" s="212"/>
      <c r="G64" s="212"/>
      <c r="H64" s="213" t="s">
        <v>255</v>
      </c>
      <c r="I64" s="218" t="s">
        <v>944</v>
      </c>
      <c r="J64" s="220" t="str">
        <f t="shared" si="7"/>
        <v>GP05MOAS-GLnnn</v>
      </c>
      <c r="K64" s="270" t="s">
        <v>373</v>
      </c>
      <c r="L64" s="212" t="s">
        <v>865</v>
      </c>
      <c r="M64" s="220" t="s">
        <v>872</v>
      </c>
      <c r="N64" s="220">
        <v>0</v>
      </c>
      <c r="O64" s="221" t="s">
        <v>357</v>
      </c>
      <c r="P64" s="220" t="s">
        <v>121</v>
      </c>
      <c r="Q64" s="218" t="s">
        <v>152</v>
      </c>
      <c r="R64" s="215" t="str">
        <f t="shared" si="6"/>
        <v>GP05MOAS-GLnnn-00-ENG000000</v>
      </c>
    </row>
    <row r="65" spans="1:18" s="73" customFormat="1" ht="13.5" customHeight="1" x14ac:dyDescent="0.3">
      <c r="A65" s="219"/>
      <c r="B65" s="211"/>
      <c r="C65" s="212"/>
      <c r="D65" s="211"/>
      <c r="E65" s="211"/>
      <c r="F65" s="212"/>
      <c r="G65" s="212"/>
      <c r="H65" s="213"/>
      <c r="I65" s="218"/>
      <c r="J65" s="220"/>
      <c r="K65" s="270"/>
      <c r="L65" s="212"/>
      <c r="M65" s="208">
        <f>COUNTA(M66:M72)*2</f>
        <v>14</v>
      </c>
      <c r="N65" s="220"/>
      <c r="O65" s="221"/>
      <c r="P65" s="220"/>
      <c r="Q65" s="218"/>
      <c r="R65" s="215"/>
    </row>
    <row r="66" spans="1:18" s="73" customFormat="1" ht="13.5" customHeight="1" x14ac:dyDescent="0.3">
      <c r="A66" s="219"/>
      <c r="B66" s="211" t="s">
        <v>70</v>
      </c>
      <c r="C66" s="212"/>
      <c r="D66" s="211" t="s">
        <v>78</v>
      </c>
      <c r="E66" s="211" t="s">
        <v>27</v>
      </c>
      <c r="F66" s="212"/>
      <c r="G66" s="212" t="s">
        <v>404</v>
      </c>
      <c r="H66" s="213" t="s">
        <v>405</v>
      </c>
      <c r="I66" s="218" t="s">
        <v>944</v>
      </c>
      <c r="J66" s="220" t="str">
        <f t="shared" si="7"/>
        <v>GP05MOAS-PGnnn</v>
      </c>
      <c r="K66" s="218" t="s">
        <v>75</v>
      </c>
      <c r="L66" s="212" t="s">
        <v>34</v>
      </c>
      <c r="M66" s="220" t="str">
        <f>VLOOKUP(L66,Sensors!A$4:B$54,2,FALSE)</f>
        <v>CTDGV</v>
      </c>
      <c r="N66" s="220" t="s">
        <v>331</v>
      </c>
      <c r="O66" s="221" t="s">
        <v>357</v>
      </c>
      <c r="P66" s="220" t="s">
        <v>121</v>
      </c>
      <c r="Q66" s="218" t="s">
        <v>239</v>
      </c>
      <c r="R66" s="215" t="str">
        <f t="shared" si="6"/>
        <v>GP05MOAS-PGnnn-01-CTDGVM000</v>
      </c>
    </row>
    <row r="67" spans="1:18" s="73" customFormat="1" ht="13.5" customHeight="1" x14ac:dyDescent="0.3">
      <c r="A67" s="219"/>
      <c r="B67" s="211" t="s">
        <v>70</v>
      </c>
      <c r="C67" s="212"/>
      <c r="D67" s="211" t="s">
        <v>78</v>
      </c>
      <c r="E67" s="211" t="s">
        <v>27</v>
      </c>
      <c r="F67" s="212"/>
      <c r="G67" s="212"/>
      <c r="H67" s="213" t="s">
        <v>405</v>
      </c>
      <c r="I67" s="218" t="s">
        <v>944</v>
      </c>
      <c r="J67" s="220" t="str">
        <f t="shared" si="7"/>
        <v>GP05MOAS-PGnnn</v>
      </c>
      <c r="K67" s="218" t="s">
        <v>76</v>
      </c>
      <c r="L67" s="212" t="s">
        <v>101</v>
      </c>
      <c r="M67" s="220" t="str">
        <f>VLOOKUP(L67,Sensors!A$4:B$54,2,FALSE)</f>
        <v>DOSTA</v>
      </c>
      <c r="N67" s="220" t="s">
        <v>331</v>
      </c>
      <c r="O67" s="221" t="s">
        <v>357</v>
      </c>
      <c r="P67" s="220" t="s">
        <v>121</v>
      </c>
      <c r="Q67" s="218" t="s">
        <v>239</v>
      </c>
      <c r="R67" s="215" t="str">
        <f t="shared" si="6"/>
        <v>GP05MOAS-PGnnn-02-DOSTAM000</v>
      </c>
    </row>
    <row r="68" spans="1:18" s="73" customFormat="1" ht="13.5" customHeight="1" x14ac:dyDescent="0.3">
      <c r="A68" s="219"/>
      <c r="B68" s="211" t="s">
        <v>70</v>
      </c>
      <c r="C68" s="212"/>
      <c r="D68" s="211" t="s">
        <v>78</v>
      </c>
      <c r="E68" s="211" t="s">
        <v>27</v>
      </c>
      <c r="F68" s="212"/>
      <c r="G68" s="212"/>
      <c r="H68" s="213" t="s">
        <v>405</v>
      </c>
      <c r="I68" s="218" t="s">
        <v>944</v>
      </c>
      <c r="J68" s="220" t="str">
        <f t="shared" si="7"/>
        <v>GP05MOAS-PGnnn</v>
      </c>
      <c r="K68" s="218" t="s">
        <v>79</v>
      </c>
      <c r="L68" s="212" t="s">
        <v>164</v>
      </c>
      <c r="M68" s="220" t="str">
        <f>VLOOKUP(L68,Sensors!A$4:B$54,2,FALSE)</f>
        <v>FLORT</v>
      </c>
      <c r="N68" s="220" t="s">
        <v>331</v>
      </c>
      <c r="O68" s="221" t="s">
        <v>357</v>
      </c>
      <c r="P68" s="220" t="s">
        <v>121</v>
      </c>
      <c r="Q68" s="218" t="s">
        <v>239</v>
      </c>
      <c r="R68" s="215" t="str">
        <f t="shared" si="6"/>
        <v>GP05MOAS-PGnnn-03-FLORTM000</v>
      </c>
    </row>
    <row r="69" spans="1:18" s="73" customFormat="1" ht="13.5" customHeight="1" x14ac:dyDescent="0.3">
      <c r="A69" s="219"/>
      <c r="B69" s="211" t="s">
        <v>70</v>
      </c>
      <c r="C69" s="212"/>
      <c r="D69" s="211" t="s">
        <v>78</v>
      </c>
      <c r="E69" s="211" t="s">
        <v>27</v>
      </c>
      <c r="F69" s="212"/>
      <c r="G69" s="212"/>
      <c r="H69" s="213" t="s">
        <v>405</v>
      </c>
      <c r="I69" s="218" t="s">
        <v>944</v>
      </c>
      <c r="J69" s="220" t="str">
        <f t="shared" si="7"/>
        <v>GP05MOAS-PGnnn</v>
      </c>
      <c r="K69" s="270" t="s">
        <v>77</v>
      </c>
      <c r="L69" s="212" t="s">
        <v>164</v>
      </c>
      <c r="M69" s="220" t="str">
        <f>VLOOKUP(L69,Sensors!A$4:B$54,2,FALSE)</f>
        <v>FLORT</v>
      </c>
      <c r="N69" s="220" t="s">
        <v>327</v>
      </c>
      <c r="O69" s="221" t="s">
        <v>357</v>
      </c>
      <c r="P69" s="220" t="s">
        <v>121</v>
      </c>
      <c r="Q69" s="218" t="s">
        <v>239</v>
      </c>
      <c r="R69" s="215" t="str">
        <f t="shared" si="6"/>
        <v>GP05MOAS-PGnnn-04-FLORTO000</v>
      </c>
    </row>
    <row r="70" spans="1:18" s="73" customFormat="1" ht="13.5" customHeight="1" x14ac:dyDescent="0.3">
      <c r="A70" s="219"/>
      <c r="B70" s="211" t="s">
        <v>70</v>
      </c>
      <c r="C70" s="212"/>
      <c r="D70" s="211" t="s">
        <v>78</v>
      </c>
      <c r="E70" s="211" t="s">
        <v>27</v>
      </c>
      <c r="F70" s="212"/>
      <c r="G70" s="212"/>
      <c r="H70" s="213" t="s">
        <v>405</v>
      </c>
      <c r="I70" s="218" t="s">
        <v>944</v>
      </c>
      <c r="J70" s="220" t="str">
        <f t="shared" si="7"/>
        <v>GP05MOAS-PGnnn</v>
      </c>
      <c r="K70" s="270" t="s">
        <v>78</v>
      </c>
      <c r="L70" s="212" t="s">
        <v>134</v>
      </c>
      <c r="M70" s="220" t="str">
        <f>VLOOKUP(L70,Sensors!A$4:B$54,2,FALSE)</f>
        <v>NUTNR</v>
      </c>
      <c r="N70" s="220" t="s">
        <v>331</v>
      </c>
      <c r="O70" s="221" t="s">
        <v>357</v>
      </c>
      <c r="P70" s="220" t="s">
        <v>121</v>
      </c>
      <c r="Q70" s="218" t="s">
        <v>239</v>
      </c>
      <c r="R70" s="215" t="str">
        <f t="shared" si="6"/>
        <v>GP05MOAS-PGnnn-05-NUTNRM000</v>
      </c>
    </row>
    <row r="71" spans="1:18" s="73" customFormat="1" ht="13.5" customHeight="1" x14ac:dyDescent="0.3">
      <c r="A71" s="219"/>
      <c r="B71" s="211" t="s">
        <v>70</v>
      </c>
      <c r="C71" s="212"/>
      <c r="D71" s="211" t="s">
        <v>78</v>
      </c>
      <c r="E71" s="211" t="s">
        <v>27</v>
      </c>
      <c r="F71" s="212"/>
      <c r="G71" s="212"/>
      <c r="H71" s="213" t="s">
        <v>405</v>
      </c>
      <c r="I71" s="218" t="s">
        <v>944</v>
      </c>
      <c r="J71" s="220" t="str">
        <f t="shared" si="7"/>
        <v>GP05MOAS-PGnnn</v>
      </c>
      <c r="K71" s="270" t="s">
        <v>91</v>
      </c>
      <c r="L71" s="212" t="s">
        <v>165</v>
      </c>
      <c r="M71" s="220" t="str">
        <f>VLOOKUP(L71,Sensors!A$4:B$54,2,FALSE)</f>
        <v>PARAD</v>
      </c>
      <c r="N71" s="220" t="s">
        <v>331</v>
      </c>
      <c r="O71" s="221" t="s">
        <v>357</v>
      </c>
      <c r="P71" s="220" t="s">
        <v>121</v>
      </c>
      <c r="Q71" s="218" t="s">
        <v>239</v>
      </c>
      <c r="R71" s="215" t="str">
        <f t="shared" si="6"/>
        <v>GP05MOAS-PGnnn-06-PARADM000</v>
      </c>
    </row>
    <row r="72" spans="1:18" s="73" customFormat="1" ht="13.5" customHeight="1" x14ac:dyDescent="0.3">
      <c r="A72" s="219"/>
      <c r="B72" s="211" t="s">
        <v>70</v>
      </c>
      <c r="C72" s="212"/>
      <c r="D72" s="211" t="s">
        <v>78</v>
      </c>
      <c r="E72" s="211" t="s">
        <v>27</v>
      </c>
      <c r="F72" s="212"/>
      <c r="G72" s="212"/>
      <c r="H72" s="213" t="s">
        <v>405</v>
      </c>
      <c r="I72" s="218" t="s">
        <v>944</v>
      </c>
      <c r="J72" s="220" t="str">
        <f t="shared" si="7"/>
        <v>GP05MOAS-PGnnn</v>
      </c>
      <c r="K72" s="270" t="s">
        <v>373</v>
      </c>
      <c r="L72" s="212" t="s">
        <v>865</v>
      </c>
      <c r="M72" s="220" t="s">
        <v>872</v>
      </c>
      <c r="N72" s="220">
        <v>0</v>
      </c>
      <c r="O72" s="221" t="s">
        <v>357</v>
      </c>
      <c r="P72" s="220" t="s">
        <v>121</v>
      </c>
      <c r="Q72" s="218" t="s">
        <v>239</v>
      </c>
      <c r="R72" s="215" t="str">
        <f t="shared" si="6"/>
        <v>GP05MOAS-PGnnn-00-ENG000000</v>
      </c>
    </row>
    <row r="73" spans="1:18" x14ac:dyDescent="0.3">
      <c r="Q73" s="360"/>
    </row>
    <row r="74" spans="1:18" x14ac:dyDescent="0.3">
      <c r="G74" s="272" t="s">
        <v>948</v>
      </c>
      <c r="Q74" s="360"/>
    </row>
    <row r="75" spans="1:18" x14ac:dyDescent="0.3">
      <c r="G75" s="272" t="s">
        <v>946</v>
      </c>
      <c r="Q75" s="360"/>
    </row>
    <row r="76" spans="1:18" x14ac:dyDescent="0.3">
      <c r="G76" s="277"/>
      <c r="Q76" s="360"/>
    </row>
    <row r="77" spans="1:18" x14ac:dyDescent="0.3">
      <c r="G77" s="272" t="s">
        <v>989</v>
      </c>
      <c r="Q77" s="360"/>
    </row>
    <row r="78" spans="1:18" s="73" customFormat="1" x14ac:dyDescent="0.3">
      <c r="A78" s="362"/>
      <c r="B78" s="362"/>
      <c r="C78" s="362"/>
      <c r="D78" s="362"/>
      <c r="E78" s="362"/>
      <c r="F78" s="70"/>
      <c r="G78" s="362"/>
      <c r="H78" s="363"/>
      <c r="I78" s="363"/>
      <c r="J78" s="13"/>
      <c r="K78" s="363"/>
      <c r="L78" s="362"/>
      <c r="M78" s="363"/>
      <c r="N78" s="362"/>
      <c r="O78" s="363"/>
      <c r="P78" s="362"/>
      <c r="Q78" s="363"/>
      <c r="R78" s="364"/>
    </row>
    <row r="79" spans="1:18" s="73" customFormat="1" ht="13.5" customHeight="1" x14ac:dyDescent="0.3">
      <c r="A79" s="219"/>
      <c r="B79" s="211" t="s">
        <v>70</v>
      </c>
      <c r="C79" s="212"/>
      <c r="D79" s="211" t="s">
        <v>78</v>
      </c>
      <c r="E79" s="211" t="s">
        <v>27</v>
      </c>
      <c r="F79" s="212"/>
      <c r="G79" s="212" t="s">
        <v>404</v>
      </c>
      <c r="H79" s="213" t="s">
        <v>405</v>
      </c>
      <c r="I79" s="218" t="s">
        <v>992</v>
      </c>
      <c r="J79" s="220" t="str">
        <f t="shared" ref="J79:J85" si="8">CONCATENATE(B79,D79,E79,"-",H79,I79)</f>
        <v>GP05MOAS-PG514</v>
      </c>
      <c r="K79" s="270" t="s">
        <v>75</v>
      </c>
      <c r="L79" s="212" t="s">
        <v>34</v>
      </c>
      <c r="M79" s="220" t="str">
        <f>VLOOKUP(L79,[1]Sensors!A$4:B$54,2,FALSE)</f>
        <v>CTDGV</v>
      </c>
      <c r="N79" s="220" t="s">
        <v>331</v>
      </c>
      <c r="O79" s="221" t="s">
        <v>357</v>
      </c>
      <c r="P79" s="220" t="s">
        <v>121</v>
      </c>
      <c r="Q79" s="218" t="s">
        <v>239</v>
      </c>
      <c r="R79" s="215" t="str">
        <f t="shared" ref="R79:R85" si="9">CONCATENATE(B79,D79,E79,"-",H79,I79,"-",K79,"-",M79,N79,O79)</f>
        <v>GP05MOAS-PG514-01-CTDGVM000</v>
      </c>
    </row>
    <row r="80" spans="1:18" s="73" customFormat="1" ht="13.5" customHeight="1" x14ac:dyDescent="0.3">
      <c r="A80" s="219"/>
      <c r="B80" s="211" t="s">
        <v>70</v>
      </c>
      <c r="C80" s="212"/>
      <c r="D80" s="211" t="s">
        <v>78</v>
      </c>
      <c r="E80" s="211" t="s">
        <v>27</v>
      </c>
      <c r="F80" s="212"/>
      <c r="G80" s="212"/>
      <c r="H80" s="213" t="s">
        <v>405</v>
      </c>
      <c r="I80" s="218" t="s">
        <v>992</v>
      </c>
      <c r="J80" s="220" t="str">
        <f t="shared" si="8"/>
        <v>GP05MOAS-PG514</v>
      </c>
      <c r="K80" s="270" t="s">
        <v>76</v>
      </c>
      <c r="L80" s="212" t="s">
        <v>101</v>
      </c>
      <c r="M80" s="220" t="str">
        <f>VLOOKUP(L80,[1]Sensors!A$4:B$54,2,FALSE)</f>
        <v>DOSTA</v>
      </c>
      <c r="N80" s="220" t="s">
        <v>331</v>
      </c>
      <c r="O80" s="221" t="s">
        <v>357</v>
      </c>
      <c r="P80" s="220" t="s">
        <v>121</v>
      </c>
      <c r="Q80" s="218" t="s">
        <v>239</v>
      </c>
      <c r="R80" s="215" t="str">
        <f t="shared" si="9"/>
        <v>GP05MOAS-PG514-02-DOSTAM000</v>
      </c>
    </row>
    <row r="81" spans="1:18" s="73" customFormat="1" ht="13.5" customHeight="1" x14ac:dyDescent="0.3">
      <c r="A81" s="219"/>
      <c r="B81" s="211" t="s">
        <v>70</v>
      </c>
      <c r="C81" s="212"/>
      <c r="D81" s="211" t="s">
        <v>78</v>
      </c>
      <c r="E81" s="211" t="s">
        <v>27</v>
      </c>
      <c r="F81" s="212"/>
      <c r="G81" s="212"/>
      <c r="H81" s="213" t="s">
        <v>405</v>
      </c>
      <c r="I81" s="218" t="s">
        <v>992</v>
      </c>
      <c r="J81" s="220" t="str">
        <f t="shared" si="8"/>
        <v>GP05MOAS-PG514</v>
      </c>
      <c r="K81" s="270" t="s">
        <v>79</v>
      </c>
      <c r="L81" s="212" t="s">
        <v>134</v>
      </c>
      <c r="M81" s="220" t="str">
        <f>VLOOKUP(L81,[1]Sensors!A$4:B$54,2,FALSE)</f>
        <v>NUTNR</v>
      </c>
      <c r="N81" s="220" t="s">
        <v>331</v>
      </c>
      <c r="O81" s="221" t="s">
        <v>357</v>
      </c>
      <c r="P81" s="220" t="s">
        <v>121</v>
      </c>
      <c r="Q81" s="218" t="s">
        <v>239</v>
      </c>
      <c r="R81" s="215" t="str">
        <f t="shared" si="9"/>
        <v>GP05MOAS-PG514-03-NUTNRM000</v>
      </c>
    </row>
    <row r="82" spans="1:18" s="73" customFormat="1" ht="13.5" customHeight="1" x14ac:dyDescent="0.3">
      <c r="A82" s="219"/>
      <c r="B82" s="211" t="s">
        <v>70</v>
      </c>
      <c r="C82" s="212"/>
      <c r="D82" s="211" t="s">
        <v>78</v>
      </c>
      <c r="E82" s="211" t="s">
        <v>27</v>
      </c>
      <c r="F82" s="212"/>
      <c r="G82" s="212" t="s">
        <v>990</v>
      </c>
      <c r="H82" s="213" t="s">
        <v>405</v>
      </c>
      <c r="I82" s="218" t="s">
        <v>991</v>
      </c>
      <c r="J82" s="220" t="str">
        <f t="shared" si="8"/>
        <v>GP05MOAS-PG515</v>
      </c>
      <c r="K82" s="270" t="s">
        <v>75</v>
      </c>
      <c r="L82" s="212" t="s">
        <v>34</v>
      </c>
      <c r="M82" s="220" t="str">
        <f>VLOOKUP(L82,[1]Sensors!A$4:B$54,2,FALSE)</f>
        <v>CTDGV</v>
      </c>
      <c r="N82" s="220" t="s">
        <v>331</v>
      </c>
      <c r="O82" s="221" t="s">
        <v>357</v>
      </c>
      <c r="P82" s="220" t="s">
        <v>121</v>
      </c>
      <c r="Q82" s="218" t="s">
        <v>239</v>
      </c>
      <c r="R82" s="215" t="str">
        <f t="shared" si="9"/>
        <v>GP05MOAS-PG515-01-CTDGVM000</v>
      </c>
    </row>
    <row r="83" spans="1:18" s="73" customFormat="1" ht="13.5" customHeight="1" x14ac:dyDescent="0.3">
      <c r="A83" s="219"/>
      <c r="B83" s="211" t="s">
        <v>70</v>
      </c>
      <c r="C83" s="212"/>
      <c r="D83" s="211" t="s">
        <v>78</v>
      </c>
      <c r="E83" s="211" t="s">
        <v>27</v>
      </c>
      <c r="F83" s="212"/>
      <c r="G83" s="212"/>
      <c r="H83" s="213" t="s">
        <v>405</v>
      </c>
      <c r="I83" s="218" t="s">
        <v>991</v>
      </c>
      <c r="J83" s="220" t="str">
        <f t="shared" si="8"/>
        <v>GP05MOAS-PG515</v>
      </c>
      <c r="K83" s="270" t="s">
        <v>76</v>
      </c>
      <c r="L83" s="212" t="s">
        <v>164</v>
      </c>
      <c r="M83" s="220" t="str">
        <f>VLOOKUP(L83,[1]Sensors!A$4:B$54,2,FALSE)</f>
        <v>FLORT</v>
      </c>
      <c r="N83" s="220" t="s">
        <v>331</v>
      </c>
      <c r="O83" s="221" t="s">
        <v>357</v>
      </c>
      <c r="P83" s="220" t="s">
        <v>121</v>
      </c>
      <c r="Q83" s="218" t="s">
        <v>239</v>
      </c>
      <c r="R83" s="215" t="str">
        <f t="shared" si="9"/>
        <v>GP05MOAS-PG515-02-FLORTM000</v>
      </c>
    </row>
    <row r="84" spans="1:18" s="73" customFormat="1" ht="13.5" customHeight="1" x14ac:dyDescent="0.3">
      <c r="A84" s="219"/>
      <c r="B84" s="211" t="s">
        <v>70</v>
      </c>
      <c r="C84" s="212"/>
      <c r="D84" s="211" t="s">
        <v>78</v>
      </c>
      <c r="E84" s="211" t="s">
        <v>27</v>
      </c>
      <c r="F84" s="212"/>
      <c r="G84" s="212"/>
      <c r="H84" s="213" t="s">
        <v>405</v>
      </c>
      <c r="I84" s="218" t="s">
        <v>991</v>
      </c>
      <c r="J84" s="220" t="str">
        <f t="shared" si="8"/>
        <v>GP05MOAS-PG515</v>
      </c>
      <c r="K84" s="270" t="s">
        <v>79</v>
      </c>
      <c r="L84" s="212" t="s">
        <v>164</v>
      </c>
      <c r="M84" s="220" t="str">
        <f>VLOOKUP(L84,[1]Sensors!A$4:B$54,2,FALSE)</f>
        <v>FLORT</v>
      </c>
      <c r="N84" s="220" t="s">
        <v>327</v>
      </c>
      <c r="O84" s="221" t="s">
        <v>357</v>
      </c>
      <c r="P84" s="220" t="s">
        <v>121</v>
      </c>
      <c r="Q84" s="218" t="s">
        <v>239</v>
      </c>
      <c r="R84" s="215" t="str">
        <f t="shared" si="9"/>
        <v>GP05MOAS-PG515-03-FLORTO000</v>
      </c>
    </row>
    <row r="85" spans="1:18" s="73" customFormat="1" ht="13.5" customHeight="1" x14ac:dyDescent="0.3">
      <c r="A85" s="219"/>
      <c r="B85" s="211" t="s">
        <v>70</v>
      </c>
      <c r="C85" s="212"/>
      <c r="D85" s="211" t="s">
        <v>78</v>
      </c>
      <c r="E85" s="211" t="s">
        <v>27</v>
      </c>
      <c r="F85" s="212"/>
      <c r="G85" s="212"/>
      <c r="H85" s="213" t="s">
        <v>405</v>
      </c>
      <c r="I85" s="218" t="s">
        <v>991</v>
      </c>
      <c r="J85" s="220" t="str">
        <f t="shared" si="8"/>
        <v>GP05MOAS-PG515</v>
      </c>
      <c r="K85" s="270" t="s">
        <v>77</v>
      </c>
      <c r="L85" s="212" t="s">
        <v>165</v>
      </c>
      <c r="M85" s="220" t="str">
        <f>VLOOKUP(L85,[1]Sensors!A$4:B$54,2,FALSE)</f>
        <v>PARAD</v>
      </c>
      <c r="N85" s="220" t="s">
        <v>331</v>
      </c>
      <c r="O85" s="221" t="s">
        <v>357</v>
      </c>
      <c r="P85" s="220" t="s">
        <v>121</v>
      </c>
      <c r="Q85" s="218" t="s">
        <v>239</v>
      </c>
      <c r="R85" s="215" t="str">
        <f t="shared" si="9"/>
        <v>GP05MOAS-PG515-04-PARADM000</v>
      </c>
    </row>
  </sheetData>
  <phoneticPr fontId="2" type="noConversion"/>
  <printOptions horizontalCentered="1"/>
  <pageMargins left="0.5" right="0.5" top="1" bottom="1" header="0.5" footer="0.5"/>
  <pageSetup scale="45" orientation="landscape" verticalDpi="1200"/>
  <headerFooter alignWithMargins="0">
    <oddHeader>&amp;L&amp;K000000&amp;A&amp;C&amp;K000000&amp;F</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0"/>
  <sheetViews>
    <sheetView zoomScale="80" zoomScaleNormal="80" workbookViewId="0">
      <pane ySplit="2" topLeftCell="A3" activePane="bottomLeft" state="frozen"/>
      <selection pane="bottomLeft"/>
    </sheetView>
  </sheetViews>
  <sheetFormatPr defaultColWidth="8.6640625" defaultRowHeight="13.8" x14ac:dyDescent="0.3"/>
  <cols>
    <col min="1" max="1" width="10.44140625" style="74" bestFit="1" customWidth="1"/>
    <col min="2" max="2" width="4" style="74" bestFit="1" customWidth="1"/>
    <col min="3" max="3" width="15.77734375" style="74" bestFit="1" customWidth="1"/>
    <col min="4" max="4" width="3.44140625" style="74" bestFit="1" customWidth="1"/>
    <col min="5" max="5" width="6.109375" style="74" bestFit="1" customWidth="1"/>
    <col min="6" max="6" width="10.109375" style="70" bestFit="1" customWidth="1"/>
    <col min="7" max="7" width="28.6640625" style="74" customWidth="1"/>
    <col min="8" max="8" width="3.44140625" style="76" bestFit="1" customWidth="1"/>
    <col min="9" max="9" width="6" style="76" bestFit="1" customWidth="1"/>
    <col min="10" max="10" width="16.33203125" style="13" bestFit="1" customWidth="1"/>
    <col min="11" max="11" width="4.33203125" style="76" bestFit="1" customWidth="1"/>
    <col min="12" max="12" width="26" style="74" bestFit="1" customWidth="1"/>
    <col min="13" max="13" width="7" style="76" bestFit="1" customWidth="1"/>
    <col min="14" max="14" width="3.44140625" style="74" bestFit="1" customWidth="1"/>
    <col min="15" max="15" width="6" style="74" bestFit="1" customWidth="1"/>
    <col min="16" max="16" width="39.109375" style="74" bestFit="1" customWidth="1"/>
    <col min="17" max="17" width="4.44140625" style="76" bestFit="1" customWidth="1"/>
    <col min="18" max="18" width="31.44140625" style="12" bestFit="1" customWidth="1"/>
    <col min="19" max="16384" width="8.6640625" style="75"/>
  </cols>
  <sheetData>
    <row r="1" spans="1:18" s="273" customFormat="1" ht="85.5" customHeight="1" x14ac:dyDescent="0.25">
      <c r="A1" s="193" t="s">
        <v>250</v>
      </c>
      <c r="B1" s="194" t="s">
        <v>50</v>
      </c>
      <c r="C1" s="195" t="s">
        <v>133</v>
      </c>
      <c r="D1" s="196" t="s">
        <v>203</v>
      </c>
      <c r="E1" s="197" t="s">
        <v>18</v>
      </c>
      <c r="F1" s="195" t="s">
        <v>111</v>
      </c>
      <c r="G1" s="195" t="s">
        <v>51</v>
      </c>
      <c r="H1" s="195" t="s">
        <v>68</v>
      </c>
      <c r="I1" s="197" t="s">
        <v>52</v>
      </c>
      <c r="J1" s="195" t="s">
        <v>53</v>
      </c>
      <c r="K1" s="195" t="s">
        <v>35</v>
      </c>
      <c r="L1" s="197" t="s">
        <v>187</v>
      </c>
      <c r="M1" s="197" t="s">
        <v>188</v>
      </c>
      <c r="N1" s="197" t="s">
        <v>189</v>
      </c>
      <c r="O1" s="197" t="s">
        <v>256</v>
      </c>
      <c r="P1" s="197" t="s">
        <v>8</v>
      </c>
      <c r="Q1" s="197" t="s">
        <v>64</v>
      </c>
      <c r="R1" s="199" t="s">
        <v>200</v>
      </c>
    </row>
    <row r="2" spans="1:18" s="172" customFormat="1" ht="13.5" customHeight="1" x14ac:dyDescent="0.3">
      <c r="A2" s="222"/>
      <c r="B2" s="223" t="s">
        <v>198</v>
      </c>
      <c r="C2" s="224"/>
      <c r="D2" s="223" t="s">
        <v>196</v>
      </c>
      <c r="E2" s="223" t="s">
        <v>199</v>
      </c>
      <c r="F2" s="212"/>
      <c r="G2" s="224"/>
      <c r="H2" s="225" t="s">
        <v>198</v>
      </c>
      <c r="I2" s="226" t="s">
        <v>197</v>
      </c>
      <c r="J2" s="220"/>
      <c r="K2" s="226" t="s">
        <v>196</v>
      </c>
      <c r="L2" s="223"/>
      <c r="M2" s="218" t="s">
        <v>194</v>
      </c>
      <c r="N2" s="218" t="s">
        <v>195</v>
      </c>
      <c r="O2" s="218"/>
      <c r="P2" s="218"/>
      <c r="Q2" s="226"/>
      <c r="R2" s="227" t="str">
        <f>CONCATENATE(B2,D2,E2,"-",H2,I2,"-",K2,"-",M2,N2)</f>
        <v>AA##AAAA-AACCC-##-CCCCCA</v>
      </c>
    </row>
    <row r="3" spans="1:18" s="172" customFormat="1" ht="13.5" customHeight="1" x14ac:dyDescent="0.3">
      <c r="A3" s="222"/>
      <c r="B3" s="223"/>
      <c r="C3" s="224"/>
      <c r="D3" s="223"/>
      <c r="E3" s="223"/>
      <c r="F3" s="212"/>
      <c r="G3" s="224"/>
      <c r="H3" s="225"/>
      <c r="I3" s="226"/>
      <c r="J3" s="220"/>
      <c r="K3" s="226"/>
      <c r="L3" s="248" t="s">
        <v>278</v>
      </c>
      <c r="M3" s="359">
        <f>M51+M40+M51+M84+M95+M128+M138+M179+M187</f>
        <v>205</v>
      </c>
      <c r="N3" s="218"/>
      <c r="O3" s="218"/>
      <c r="P3" s="218"/>
      <c r="Q3" s="226"/>
      <c r="R3" s="227"/>
    </row>
    <row r="4" spans="1:18" s="274" customFormat="1" ht="13.5" customHeight="1" x14ac:dyDescent="0.3">
      <c r="A4" s="365"/>
      <c r="B4" s="202"/>
      <c r="C4" s="203"/>
      <c r="D4" s="202"/>
      <c r="E4" s="202"/>
      <c r="F4" s="203"/>
      <c r="G4" s="203"/>
      <c r="H4" s="204"/>
      <c r="I4" s="240" t="s">
        <v>235</v>
      </c>
      <c r="J4" s="241"/>
      <c r="K4" s="240" t="s">
        <v>35</v>
      </c>
      <c r="L4" s="366" t="s">
        <v>7</v>
      </c>
      <c r="M4" s="208">
        <f>COUNTA(M6:M39)</f>
        <v>34</v>
      </c>
      <c r="N4" s="205"/>
      <c r="O4" s="205"/>
      <c r="P4" s="205"/>
      <c r="Q4" s="205"/>
      <c r="R4" s="209"/>
    </row>
    <row r="5" spans="1:18" s="174" customFormat="1" ht="13.5" customHeight="1" x14ac:dyDescent="0.3">
      <c r="A5" s="219" t="s">
        <v>975</v>
      </c>
      <c r="B5" s="211" t="s">
        <v>73</v>
      </c>
      <c r="C5" s="212" t="s">
        <v>514</v>
      </c>
      <c r="D5" s="211" t="s">
        <v>75</v>
      </c>
      <c r="E5" s="211" t="s">
        <v>28</v>
      </c>
      <c r="F5" s="212" t="str">
        <f>CONCATENATE(B5,D5,E5)</f>
        <v>CP01CNSM</v>
      </c>
      <c r="G5" s="212" t="s">
        <v>973</v>
      </c>
      <c r="H5" s="213"/>
      <c r="I5" s="218"/>
      <c r="J5" s="220" t="str">
        <f>F5</f>
        <v>CP01CNSM</v>
      </c>
      <c r="K5" s="218"/>
      <c r="L5" s="211"/>
      <c r="M5" s="220"/>
      <c r="N5" s="220"/>
      <c r="O5" s="220"/>
      <c r="P5" s="218"/>
      <c r="Q5" s="218"/>
      <c r="R5" s="215" t="str">
        <f>F5</f>
        <v>CP01CNSM</v>
      </c>
    </row>
    <row r="6" spans="1:18" s="174" customFormat="1" ht="13.5" customHeight="1" x14ac:dyDescent="0.3">
      <c r="A6" s="219"/>
      <c r="B6" s="211" t="s">
        <v>73</v>
      </c>
      <c r="C6" s="212"/>
      <c r="D6" s="211" t="s">
        <v>75</v>
      </c>
      <c r="E6" s="211" t="s">
        <v>28</v>
      </c>
      <c r="F6" s="212"/>
      <c r="G6" s="212" t="s">
        <v>46</v>
      </c>
      <c r="H6" s="213" t="s">
        <v>45</v>
      </c>
      <c r="I6" s="218" t="s">
        <v>860</v>
      </c>
      <c r="J6" s="220" t="str">
        <f>CONCATENATE(B6,D6,E6,"-",H6,I6)</f>
        <v>CP01CNSM-SBC11</v>
      </c>
      <c r="K6" s="218" t="s">
        <v>373</v>
      </c>
      <c r="L6" s="211" t="s">
        <v>890</v>
      </c>
      <c r="M6" s="220" t="s">
        <v>861</v>
      </c>
      <c r="N6" s="220" t="s">
        <v>306</v>
      </c>
      <c r="O6" s="221" t="s">
        <v>357</v>
      </c>
      <c r="P6" s="220" t="s">
        <v>375</v>
      </c>
      <c r="Q6" s="218" t="s">
        <v>154</v>
      </c>
      <c r="R6" s="215" t="str">
        <f>CONCATENATE(B6,D6,E6,"-",H6,I6,"-",K6,"-",M6,N6,O6)</f>
        <v>CP01CNSM-SBC11-00-CPMENG000</v>
      </c>
    </row>
    <row r="7" spans="1:18" s="174" customFormat="1" ht="13.5" customHeight="1" x14ac:dyDescent="0.3">
      <c r="A7" s="219"/>
      <c r="B7" s="211" t="s">
        <v>73</v>
      </c>
      <c r="C7" s="212"/>
      <c r="D7" s="211" t="s">
        <v>75</v>
      </c>
      <c r="E7" s="211" t="s">
        <v>28</v>
      </c>
      <c r="F7" s="212"/>
      <c r="G7" s="212"/>
      <c r="H7" s="213" t="s">
        <v>45</v>
      </c>
      <c r="I7" s="218" t="s">
        <v>353</v>
      </c>
      <c r="J7" s="220" t="str">
        <f>CONCATENATE(B7,D7,E7,"-",H7,I7)</f>
        <v>CP01CNSM-SBD11</v>
      </c>
      <c r="K7" s="218" t="s">
        <v>373</v>
      </c>
      <c r="L7" s="211" t="s">
        <v>873</v>
      </c>
      <c r="M7" s="220" t="s">
        <v>862</v>
      </c>
      <c r="N7" s="220" t="s">
        <v>306</v>
      </c>
      <c r="O7" s="221" t="s">
        <v>357</v>
      </c>
      <c r="P7" s="220" t="s">
        <v>375</v>
      </c>
      <c r="Q7" s="218" t="s">
        <v>154</v>
      </c>
      <c r="R7" s="215" t="str">
        <f>CONCATENATE(B7,D7,E7,"-",H7,I7,"-",K7,"-",M7,N7,O7)</f>
        <v>CP01CNSM-SBD11-00-DCLENG000</v>
      </c>
    </row>
    <row r="8" spans="1:18" s="174" customFormat="1" ht="13.5" customHeight="1" x14ac:dyDescent="0.3">
      <c r="A8" s="219"/>
      <c r="B8" s="211" t="s">
        <v>73</v>
      </c>
      <c r="C8" s="212"/>
      <c r="D8" s="211" t="s">
        <v>75</v>
      </c>
      <c r="E8" s="211" t="s">
        <v>28</v>
      </c>
      <c r="F8" s="212"/>
      <c r="G8" s="212"/>
      <c r="H8" s="213" t="s">
        <v>45</v>
      </c>
      <c r="I8" s="218" t="s">
        <v>354</v>
      </c>
      <c r="J8" s="220" t="str">
        <f>CONCATENATE(B8,D8,E8,"-",H8,I8)</f>
        <v>CP01CNSM-SBD12</v>
      </c>
      <c r="K8" s="218" t="s">
        <v>373</v>
      </c>
      <c r="L8" s="211" t="s">
        <v>874</v>
      </c>
      <c r="M8" s="220" t="s">
        <v>862</v>
      </c>
      <c r="N8" s="220" t="s">
        <v>306</v>
      </c>
      <c r="O8" s="221" t="s">
        <v>357</v>
      </c>
      <c r="P8" s="220" t="s">
        <v>375</v>
      </c>
      <c r="Q8" s="218" t="s">
        <v>154</v>
      </c>
      <c r="R8" s="215" t="str">
        <f>CONCATENATE(B8,D8,E8,"-",H8,I8,"-",K8,"-",M8,N8,O8)</f>
        <v>CP01CNSM-SBD12-00-DCLENG000</v>
      </c>
    </row>
    <row r="9" spans="1:18" s="174" customFormat="1" ht="13.5" customHeight="1" x14ac:dyDescent="0.3">
      <c r="A9" s="219"/>
      <c r="B9" s="211" t="s">
        <v>73</v>
      </c>
      <c r="C9" s="212"/>
      <c r="D9" s="211" t="s">
        <v>75</v>
      </c>
      <c r="E9" s="211" t="s">
        <v>28</v>
      </c>
      <c r="F9" s="212"/>
      <c r="G9" s="212"/>
      <c r="H9" s="213" t="s">
        <v>45</v>
      </c>
      <c r="I9" s="218" t="s">
        <v>353</v>
      </c>
      <c r="J9" s="220" t="str">
        <f t="shared" ref="J9:J31" si="0">CONCATENATE(B9,D9,E9,"-",H9,I9)</f>
        <v>CP01CNSM-SBD11</v>
      </c>
      <c r="K9" s="218" t="s">
        <v>75</v>
      </c>
      <c r="L9" s="212" t="s">
        <v>369</v>
      </c>
      <c r="M9" s="220" t="str">
        <f>VLOOKUP(L9,Sensors!A$4:B$54,2,FALSE)</f>
        <v>MOPAK</v>
      </c>
      <c r="N9" s="220">
        <v>0</v>
      </c>
      <c r="O9" s="221" t="s">
        <v>357</v>
      </c>
      <c r="P9" s="220" t="s">
        <v>215</v>
      </c>
      <c r="Q9" s="218" t="s">
        <v>154</v>
      </c>
      <c r="R9" s="215" t="str">
        <f t="shared" ref="R9:R39" si="1">CONCATENATE(B9,D9,E9,"-",H9,I9,"-",K9,"-",M9,N9,O9)</f>
        <v>CP01CNSM-SBD11-01-MOPAK0000</v>
      </c>
    </row>
    <row r="10" spans="1:18" s="174" customFormat="1" ht="13.5" customHeight="1" x14ac:dyDescent="0.3">
      <c r="A10" s="219"/>
      <c r="B10" s="211" t="s">
        <v>73</v>
      </c>
      <c r="C10" s="212"/>
      <c r="D10" s="211" t="s">
        <v>75</v>
      </c>
      <c r="E10" s="211" t="s">
        <v>28</v>
      </c>
      <c r="F10" s="212"/>
      <c r="G10" s="212"/>
      <c r="H10" s="213" t="s">
        <v>45</v>
      </c>
      <c r="I10" s="218" t="s">
        <v>353</v>
      </c>
      <c r="J10" s="220" t="str">
        <f t="shared" si="0"/>
        <v>CP01CNSM-SBD11</v>
      </c>
      <c r="K10" s="270" t="s">
        <v>76</v>
      </c>
      <c r="L10" s="211" t="s">
        <v>812</v>
      </c>
      <c r="M10" s="220" t="s">
        <v>813</v>
      </c>
      <c r="N10" s="220">
        <v>0</v>
      </c>
      <c r="O10" s="221" t="s">
        <v>357</v>
      </c>
      <c r="P10" s="220" t="s">
        <v>375</v>
      </c>
      <c r="Q10" s="218" t="s">
        <v>154</v>
      </c>
      <c r="R10" s="215" t="str">
        <f t="shared" si="1"/>
        <v>CP01CNSM-SBD11-02-HYDGN0000</v>
      </c>
    </row>
    <row r="11" spans="1:18" s="174" customFormat="1" ht="13.5" customHeight="1" x14ac:dyDescent="0.3">
      <c r="A11" s="219"/>
      <c r="B11" s="211" t="s">
        <v>73</v>
      </c>
      <c r="C11" s="212"/>
      <c r="D11" s="211" t="s">
        <v>75</v>
      </c>
      <c r="E11" s="211" t="s">
        <v>28</v>
      </c>
      <c r="F11" s="212"/>
      <c r="G11" s="212"/>
      <c r="H11" s="213" t="s">
        <v>45</v>
      </c>
      <c r="I11" s="218" t="s">
        <v>353</v>
      </c>
      <c r="J11" s="220" t="str">
        <f t="shared" si="0"/>
        <v>CP01CNSM-SBD11</v>
      </c>
      <c r="K11" s="218" t="s">
        <v>91</v>
      </c>
      <c r="L11" s="212" t="s">
        <v>90</v>
      </c>
      <c r="M11" s="220" t="str">
        <f>VLOOKUP(L11,Sensors!A$4:B$54,2,FALSE)</f>
        <v>METBK</v>
      </c>
      <c r="N11" s="220" t="s">
        <v>195</v>
      </c>
      <c r="O11" s="221" t="s">
        <v>357</v>
      </c>
      <c r="P11" s="220" t="s">
        <v>915</v>
      </c>
      <c r="Q11" s="220">
        <v>-3</v>
      </c>
      <c r="R11" s="215" t="str">
        <f t="shared" si="1"/>
        <v>CP01CNSM-SBD11-06-METBKA000</v>
      </c>
    </row>
    <row r="12" spans="1:18" s="174" customFormat="1" ht="13.5" customHeight="1" x14ac:dyDescent="0.3">
      <c r="A12" s="219"/>
      <c r="B12" s="211" t="s">
        <v>73</v>
      </c>
      <c r="C12" s="212"/>
      <c r="D12" s="211" t="s">
        <v>75</v>
      </c>
      <c r="E12" s="211" t="s">
        <v>28</v>
      </c>
      <c r="F12" s="212"/>
      <c r="G12" s="212"/>
      <c r="H12" s="213" t="s">
        <v>45</v>
      </c>
      <c r="I12" s="218" t="s">
        <v>354</v>
      </c>
      <c r="J12" s="220" t="str">
        <f>CONCATENATE(B12,D12,E12,"-",H12,I12)</f>
        <v>CP01CNSM-SBD12</v>
      </c>
      <c r="K12" s="270" t="s">
        <v>79</v>
      </c>
      <c r="L12" s="211" t="s">
        <v>812</v>
      </c>
      <c r="M12" s="220" t="s">
        <v>813</v>
      </c>
      <c r="N12" s="220">
        <v>0</v>
      </c>
      <c r="O12" s="221" t="s">
        <v>357</v>
      </c>
      <c r="P12" s="220" t="s">
        <v>375</v>
      </c>
      <c r="Q12" s="218" t="s">
        <v>154</v>
      </c>
      <c r="R12" s="215" t="str">
        <f t="shared" si="1"/>
        <v>CP01CNSM-SBD12-03-HYDGN0000</v>
      </c>
    </row>
    <row r="13" spans="1:18" s="174" customFormat="1" ht="13.5" customHeight="1" x14ac:dyDescent="0.3">
      <c r="A13" s="219"/>
      <c r="B13" s="211" t="s">
        <v>73</v>
      </c>
      <c r="C13" s="212"/>
      <c r="D13" s="211" t="s">
        <v>75</v>
      </c>
      <c r="E13" s="211" t="s">
        <v>28</v>
      </c>
      <c r="F13" s="212"/>
      <c r="G13" s="212"/>
      <c r="H13" s="213" t="s">
        <v>45</v>
      </c>
      <c r="I13" s="218" t="s">
        <v>354</v>
      </c>
      <c r="J13" s="220" t="str">
        <f t="shared" si="0"/>
        <v>CP01CNSM-SBD12</v>
      </c>
      <c r="K13" s="218" t="s">
        <v>77</v>
      </c>
      <c r="L13" s="212" t="s">
        <v>88</v>
      </c>
      <c r="M13" s="220" t="str">
        <f>VLOOKUP(L13,Sensors!A$4:B$54,2,FALSE)</f>
        <v>PCO2A</v>
      </c>
      <c r="N13" s="220" t="s">
        <v>195</v>
      </c>
      <c r="O13" s="221" t="s">
        <v>357</v>
      </c>
      <c r="P13" s="220" t="s">
        <v>276</v>
      </c>
      <c r="Q13" s="218" t="s">
        <v>154</v>
      </c>
      <c r="R13" s="215" t="str">
        <f t="shared" si="1"/>
        <v>CP01CNSM-SBD12-04-PCO2AA000</v>
      </c>
    </row>
    <row r="14" spans="1:18" s="174" customFormat="1" ht="13.5" customHeight="1" x14ac:dyDescent="0.3">
      <c r="A14" s="219"/>
      <c r="B14" s="211" t="s">
        <v>73</v>
      </c>
      <c r="C14" s="212"/>
      <c r="D14" s="211" t="s">
        <v>75</v>
      </c>
      <c r="E14" s="211" t="s">
        <v>28</v>
      </c>
      <c r="F14" s="212"/>
      <c r="G14" s="212"/>
      <c r="H14" s="213" t="s">
        <v>45</v>
      </c>
      <c r="I14" s="218" t="s">
        <v>354</v>
      </c>
      <c r="J14" s="220" t="str">
        <f t="shared" si="0"/>
        <v>CP01CNSM-SBD12</v>
      </c>
      <c r="K14" s="218" t="s">
        <v>78</v>
      </c>
      <c r="L14" s="212" t="s">
        <v>89</v>
      </c>
      <c r="M14" s="220" t="str">
        <f>VLOOKUP(L14,Sensors!A$4:B$54,2,FALSE)</f>
        <v>WAVSS</v>
      </c>
      <c r="N14" s="220" t="s">
        <v>195</v>
      </c>
      <c r="O14" s="221" t="s">
        <v>357</v>
      </c>
      <c r="P14" s="220" t="s">
        <v>215</v>
      </c>
      <c r="Q14" s="218" t="s">
        <v>154</v>
      </c>
      <c r="R14" s="215" t="str">
        <f t="shared" si="1"/>
        <v>CP01CNSM-SBD12-05-WAVSSA000</v>
      </c>
    </row>
    <row r="15" spans="1:18" s="174" customFormat="1" ht="13.5" customHeight="1" x14ac:dyDescent="0.3">
      <c r="A15" s="219"/>
      <c r="B15" s="211" t="s">
        <v>73</v>
      </c>
      <c r="C15" s="212"/>
      <c r="D15" s="211" t="s">
        <v>75</v>
      </c>
      <c r="E15" s="211" t="s">
        <v>28</v>
      </c>
      <c r="F15" s="212"/>
      <c r="G15" s="212"/>
      <c r="H15" s="213" t="s">
        <v>45</v>
      </c>
      <c r="I15" s="218" t="s">
        <v>354</v>
      </c>
      <c r="J15" s="220" t="str">
        <f>CONCATENATE(B15,D15,E15,"-",H15,I15)</f>
        <v>CP01CNSM-SBD12</v>
      </c>
      <c r="K15" s="218" t="s">
        <v>91</v>
      </c>
      <c r="L15" s="212" t="s">
        <v>90</v>
      </c>
      <c r="M15" s="220" t="str">
        <f>VLOOKUP(L15,Sensors!A$4:B$54,2,FALSE)</f>
        <v>METBK</v>
      </c>
      <c r="N15" s="220" t="s">
        <v>195</v>
      </c>
      <c r="O15" s="221" t="s">
        <v>357</v>
      </c>
      <c r="P15" s="220" t="s">
        <v>915</v>
      </c>
      <c r="Q15" s="220">
        <v>-3</v>
      </c>
      <c r="R15" s="215" t="str">
        <f t="shared" si="1"/>
        <v>CP01CNSM-SBD12-06-METBKA000</v>
      </c>
    </row>
    <row r="16" spans="1:18" s="174" customFormat="1" ht="13.5" customHeight="1" x14ac:dyDescent="0.3">
      <c r="A16" s="219"/>
      <c r="B16" s="211" t="s">
        <v>73</v>
      </c>
      <c r="C16" s="212"/>
      <c r="D16" s="211" t="s">
        <v>75</v>
      </c>
      <c r="E16" s="211" t="s">
        <v>28</v>
      </c>
      <c r="F16" s="212"/>
      <c r="G16" s="212"/>
      <c r="H16" s="213" t="s">
        <v>45</v>
      </c>
      <c r="I16" s="218" t="s">
        <v>354</v>
      </c>
      <c r="J16" s="220" t="str">
        <f t="shared" si="0"/>
        <v>CP01CNSM-SBD12</v>
      </c>
      <c r="K16" s="218" t="s">
        <v>93</v>
      </c>
      <c r="L16" s="212" t="s">
        <v>87</v>
      </c>
      <c r="M16" s="220" t="str">
        <f>VLOOKUP(L16,Sensors!A$4:B$54,2,FALSE)</f>
        <v>FDCHP</v>
      </c>
      <c r="N16" s="220" t="s">
        <v>195</v>
      </c>
      <c r="O16" s="221" t="s">
        <v>357</v>
      </c>
      <c r="P16" s="220" t="s">
        <v>915</v>
      </c>
      <c r="Q16" s="220">
        <v>-3</v>
      </c>
      <c r="R16" s="215" t="str">
        <f t="shared" si="1"/>
        <v>CP01CNSM-SBD12-08-FDCHPA000</v>
      </c>
    </row>
    <row r="17" spans="1:18" s="174" customFormat="1" ht="13.5" customHeight="1" x14ac:dyDescent="0.3">
      <c r="A17" s="219"/>
      <c r="B17" s="211" t="s">
        <v>73</v>
      </c>
      <c r="C17" s="212"/>
      <c r="D17" s="211" t="s">
        <v>75</v>
      </c>
      <c r="E17" s="211" t="s">
        <v>28</v>
      </c>
      <c r="F17" s="212"/>
      <c r="G17" s="212" t="s">
        <v>317</v>
      </c>
      <c r="H17" s="213" t="s">
        <v>314</v>
      </c>
      <c r="I17" s="218" t="s">
        <v>864</v>
      </c>
      <c r="J17" s="220" t="str">
        <f>CONCATENATE(B17,D17,E17,"-",H17,I17)</f>
        <v>CP01CNSM-RIC21</v>
      </c>
      <c r="K17" s="218" t="s">
        <v>373</v>
      </c>
      <c r="L17" s="211" t="s">
        <v>889</v>
      </c>
      <c r="M17" s="220" t="s">
        <v>861</v>
      </c>
      <c r="N17" s="220" t="s">
        <v>306</v>
      </c>
      <c r="O17" s="221" t="s">
        <v>357</v>
      </c>
      <c r="P17" s="220" t="s">
        <v>23</v>
      </c>
      <c r="Q17" s="218" t="s">
        <v>907</v>
      </c>
      <c r="R17" s="215" t="str">
        <f t="shared" si="1"/>
        <v>CP01CNSM-RIC21-00-CPMENG000</v>
      </c>
    </row>
    <row r="18" spans="1:18" s="174" customFormat="1" ht="13.5" customHeight="1" x14ac:dyDescent="0.3">
      <c r="A18" s="219"/>
      <c r="B18" s="211" t="s">
        <v>73</v>
      </c>
      <c r="C18" s="212"/>
      <c r="D18" s="211" t="s">
        <v>75</v>
      </c>
      <c r="E18" s="211" t="s">
        <v>28</v>
      </c>
      <c r="F18" s="212"/>
      <c r="G18" s="212"/>
      <c r="H18" s="213" t="s">
        <v>314</v>
      </c>
      <c r="I18" s="218" t="s">
        <v>355</v>
      </c>
      <c r="J18" s="220" t="str">
        <f>CONCATENATE(B18,D18,E18,"-",H18,I18)</f>
        <v>CP01CNSM-RID26</v>
      </c>
      <c r="K18" s="218" t="s">
        <v>373</v>
      </c>
      <c r="L18" s="211" t="s">
        <v>887</v>
      </c>
      <c r="M18" s="220" t="s">
        <v>862</v>
      </c>
      <c r="N18" s="220" t="s">
        <v>306</v>
      </c>
      <c r="O18" s="221" t="s">
        <v>357</v>
      </c>
      <c r="P18" s="220" t="s">
        <v>23</v>
      </c>
      <c r="Q18" s="218" t="s">
        <v>907</v>
      </c>
      <c r="R18" s="215" t="str">
        <f t="shared" si="1"/>
        <v>CP01CNSM-RID26-00-DCLENG000</v>
      </c>
    </row>
    <row r="19" spans="1:18" s="174" customFormat="1" ht="13.5" customHeight="1" x14ac:dyDescent="0.3">
      <c r="A19" s="219"/>
      <c r="B19" s="211" t="s">
        <v>73</v>
      </c>
      <c r="C19" s="212"/>
      <c r="D19" s="211" t="s">
        <v>75</v>
      </c>
      <c r="E19" s="211" t="s">
        <v>28</v>
      </c>
      <c r="F19" s="212"/>
      <c r="G19" s="212"/>
      <c r="H19" s="213" t="s">
        <v>314</v>
      </c>
      <c r="I19" s="218" t="s">
        <v>370</v>
      </c>
      <c r="J19" s="220" t="str">
        <f>CONCATENATE(B19,D19,E19,"-",H19,I19)</f>
        <v>CP01CNSM-RID27</v>
      </c>
      <c r="K19" s="218" t="s">
        <v>373</v>
      </c>
      <c r="L19" s="211" t="s">
        <v>888</v>
      </c>
      <c r="M19" s="220" t="s">
        <v>862</v>
      </c>
      <c r="N19" s="220" t="s">
        <v>306</v>
      </c>
      <c r="O19" s="221" t="s">
        <v>357</v>
      </c>
      <c r="P19" s="220" t="s">
        <v>23</v>
      </c>
      <c r="Q19" s="218" t="s">
        <v>907</v>
      </c>
      <c r="R19" s="215" t="str">
        <f t="shared" si="1"/>
        <v>CP01CNSM-RID27-00-DCLENG000</v>
      </c>
    </row>
    <row r="20" spans="1:18" s="174" customFormat="1" ht="13.5" customHeight="1" x14ac:dyDescent="0.3">
      <c r="A20" s="219"/>
      <c r="B20" s="211" t="s">
        <v>73</v>
      </c>
      <c r="C20" s="212"/>
      <c r="D20" s="211" t="s">
        <v>75</v>
      </c>
      <c r="E20" s="211" t="s">
        <v>28</v>
      </c>
      <c r="F20" s="212"/>
      <c r="G20" s="212"/>
      <c r="H20" s="213" t="s">
        <v>314</v>
      </c>
      <c r="I20" s="218" t="s">
        <v>355</v>
      </c>
      <c r="J20" s="220" t="str">
        <f t="shared" si="0"/>
        <v>CP01CNSM-RID26</v>
      </c>
      <c r="K20" s="218" t="s">
        <v>77</v>
      </c>
      <c r="L20" s="212" t="s">
        <v>39</v>
      </c>
      <c r="M20" s="220" t="str">
        <f>VLOOKUP(L20,Sensors!A$4:B$54,2,FALSE)</f>
        <v>VELPT</v>
      </c>
      <c r="N20" s="220" t="s">
        <v>195</v>
      </c>
      <c r="O20" s="221" t="s">
        <v>357</v>
      </c>
      <c r="P20" s="218" t="s">
        <v>23</v>
      </c>
      <c r="Q20" s="218" t="s">
        <v>907</v>
      </c>
      <c r="R20" s="215" t="str">
        <f t="shared" si="1"/>
        <v>CP01CNSM-RID26-04-VELPTA000</v>
      </c>
    </row>
    <row r="21" spans="1:18" s="174" customFormat="1" ht="13.5" customHeight="1" x14ac:dyDescent="0.3">
      <c r="A21" s="219"/>
      <c r="B21" s="211" t="s">
        <v>73</v>
      </c>
      <c r="C21" s="212"/>
      <c r="D21" s="211" t="s">
        <v>75</v>
      </c>
      <c r="E21" s="211" t="s">
        <v>28</v>
      </c>
      <c r="F21" s="212"/>
      <c r="G21" s="212"/>
      <c r="H21" s="213" t="s">
        <v>314</v>
      </c>
      <c r="I21" s="218" t="s">
        <v>355</v>
      </c>
      <c r="J21" s="220" t="str">
        <f t="shared" si="0"/>
        <v>CP01CNSM-RID26</v>
      </c>
      <c r="K21" s="218" t="s">
        <v>91</v>
      </c>
      <c r="L21" s="212" t="s">
        <v>16</v>
      </c>
      <c r="M21" s="220" t="str">
        <f>VLOOKUP(L21,Sensors!A$4:B$54,2,FALSE)</f>
        <v>PHSEN</v>
      </c>
      <c r="N21" s="220" t="s">
        <v>308</v>
      </c>
      <c r="O21" s="221" t="s">
        <v>357</v>
      </c>
      <c r="P21" s="218" t="s">
        <v>23</v>
      </c>
      <c r="Q21" s="218" t="s">
        <v>907</v>
      </c>
      <c r="R21" s="215" t="str">
        <f t="shared" si="1"/>
        <v>CP01CNSM-RID26-06-PHSEND000</v>
      </c>
    </row>
    <row r="22" spans="1:18" s="174" customFormat="1" ht="13.5" customHeight="1" x14ac:dyDescent="0.3">
      <c r="A22" s="219"/>
      <c r="B22" s="211" t="s">
        <v>73</v>
      </c>
      <c r="C22" s="212"/>
      <c r="D22" s="211" t="s">
        <v>75</v>
      </c>
      <c r="E22" s="211" t="s">
        <v>28</v>
      </c>
      <c r="F22" s="212"/>
      <c r="G22" s="212"/>
      <c r="H22" s="213" t="s">
        <v>314</v>
      </c>
      <c r="I22" s="218" t="s">
        <v>355</v>
      </c>
      <c r="J22" s="220" t="str">
        <f t="shared" si="0"/>
        <v>CP01CNSM-RID26</v>
      </c>
      <c r="K22" s="218" t="s">
        <v>92</v>
      </c>
      <c r="L22" s="212" t="s">
        <v>134</v>
      </c>
      <c r="M22" s="220" t="str">
        <f>VLOOKUP(L22,Sensors!A$4:B$54,2,FALSE)</f>
        <v>NUTNR</v>
      </c>
      <c r="N22" s="220" t="s">
        <v>309</v>
      </c>
      <c r="O22" s="221" t="s">
        <v>357</v>
      </c>
      <c r="P22" s="218" t="s">
        <v>23</v>
      </c>
      <c r="Q22" s="218" t="s">
        <v>907</v>
      </c>
      <c r="R22" s="215" t="str">
        <f t="shared" si="1"/>
        <v>CP01CNSM-RID26-07-NUTNRB000</v>
      </c>
    </row>
    <row r="23" spans="1:18" s="174" customFormat="1" ht="13.5" customHeight="1" x14ac:dyDescent="0.3">
      <c r="A23" s="219"/>
      <c r="B23" s="211" t="s">
        <v>73</v>
      </c>
      <c r="C23" s="212"/>
      <c r="D23" s="211" t="s">
        <v>75</v>
      </c>
      <c r="E23" s="211" t="s">
        <v>28</v>
      </c>
      <c r="F23" s="212"/>
      <c r="G23" s="212"/>
      <c r="H23" s="213" t="s">
        <v>314</v>
      </c>
      <c r="I23" s="218" t="s">
        <v>355</v>
      </c>
      <c r="J23" s="220" t="str">
        <f t="shared" si="0"/>
        <v>CP01CNSM-RID26</v>
      </c>
      <c r="K23" s="218" t="s">
        <v>93</v>
      </c>
      <c r="L23" s="212" t="s">
        <v>135</v>
      </c>
      <c r="M23" s="220" t="str">
        <f>VLOOKUP(L23,Sensors!A$4:B$54,2,FALSE)</f>
        <v>SPKIR</v>
      </c>
      <c r="N23" s="220" t="s">
        <v>309</v>
      </c>
      <c r="O23" s="221" t="s">
        <v>357</v>
      </c>
      <c r="P23" s="218" t="s">
        <v>23</v>
      </c>
      <c r="Q23" s="218" t="s">
        <v>907</v>
      </c>
      <c r="R23" s="215" t="str">
        <f t="shared" si="1"/>
        <v>CP01CNSM-RID26-08-SPKIRB000</v>
      </c>
    </row>
    <row r="24" spans="1:18" s="174" customFormat="1" ht="13.5" customHeight="1" x14ac:dyDescent="0.3">
      <c r="A24" s="219"/>
      <c r="B24" s="211" t="s">
        <v>73</v>
      </c>
      <c r="C24" s="212"/>
      <c r="D24" s="211" t="s">
        <v>75</v>
      </c>
      <c r="E24" s="211" t="s">
        <v>28</v>
      </c>
      <c r="F24" s="212"/>
      <c r="G24" s="212"/>
      <c r="H24" s="213" t="s">
        <v>314</v>
      </c>
      <c r="I24" s="218" t="s">
        <v>370</v>
      </c>
      <c r="J24" s="220" t="str">
        <f t="shared" si="0"/>
        <v>CP01CNSM-RID27</v>
      </c>
      <c r="K24" s="218" t="s">
        <v>75</v>
      </c>
      <c r="L24" s="212" t="s">
        <v>163</v>
      </c>
      <c r="M24" s="220" t="str">
        <f>VLOOKUP(L24,Sensors!A$4:B$54,2,FALSE)</f>
        <v>OPTAA</v>
      </c>
      <c r="N24" s="220" t="s">
        <v>308</v>
      </c>
      <c r="O24" s="221" t="s">
        <v>357</v>
      </c>
      <c r="P24" s="218" t="s">
        <v>23</v>
      </c>
      <c r="Q24" s="218" t="s">
        <v>907</v>
      </c>
      <c r="R24" s="215" t="str">
        <f t="shared" si="1"/>
        <v>CP01CNSM-RID27-01-OPTAAD000</v>
      </c>
    </row>
    <row r="25" spans="1:18" s="174" customFormat="1" ht="13.5" customHeight="1" x14ac:dyDescent="0.3">
      <c r="A25" s="219"/>
      <c r="B25" s="211" t="s">
        <v>73</v>
      </c>
      <c r="C25" s="212"/>
      <c r="D25" s="211" t="s">
        <v>75</v>
      </c>
      <c r="E25" s="211" t="s">
        <v>28</v>
      </c>
      <c r="F25" s="212"/>
      <c r="G25" s="212"/>
      <c r="H25" s="213" t="s">
        <v>314</v>
      </c>
      <c r="I25" s="218" t="s">
        <v>370</v>
      </c>
      <c r="J25" s="220" t="str">
        <f t="shared" si="0"/>
        <v>CP01CNSM-RID27</v>
      </c>
      <c r="K25" s="218" t="s">
        <v>76</v>
      </c>
      <c r="L25" s="211" t="s">
        <v>164</v>
      </c>
      <c r="M25" s="220" t="str">
        <f>VLOOKUP(L25,Sensors!A$4:B$54,2,FALSE)</f>
        <v>FLORT</v>
      </c>
      <c r="N25" s="220" t="s">
        <v>308</v>
      </c>
      <c r="O25" s="221" t="s">
        <v>357</v>
      </c>
      <c r="P25" s="218" t="s">
        <v>23</v>
      </c>
      <c r="Q25" s="218" t="s">
        <v>907</v>
      </c>
      <c r="R25" s="215" t="str">
        <f t="shared" si="1"/>
        <v>CP01CNSM-RID27-02-FLORTD000</v>
      </c>
    </row>
    <row r="26" spans="1:18" s="174" customFormat="1" ht="13.5" customHeight="1" x14ac:dyDescent="0.3">
      <c r="A26" s="219"/>
      <c r="B26" s="211" t="s">
        <v>73</v>
      </c>
      <c r="C26" s="212"/>
      <c r="D26" s="211" t="s">
        <v>75</v>
      </c>
      <c r="E26" s="211" t="s">
        <v>28</v>
      </c>
      <c r="F26" s="212"/>
      <c r="G26" s="211"/>
      <c r="H26" s="213" t="s">
        <v>314</v>
      </c>
      <c r="I26" s="218" t="s">
        <v>370</v>
      </c>
      <c r="J26" s="220" t="str">
        <f t="shared" si="0"/>
        <v>CP01CNSM-RID27</v>
      </c>
      <c r="K26" s="218" t="s">
        <v>79</v>
      </c>
      <c r="L26" s="212" t="s">
        <v>40</v>
      </c>
      <c r="M26" s="220" t="str">
        <f>VLOOKUP(L26,Sensors!A$4:B$54,2,FALSE)</f>
        <v>CTDBP</v>
      </c>
      <c r="N26" s="220" t="s">
        <v>305</v>
      </c>
      <c r="O26" s="221" t="s">
        <v>357</v>
      </c>
      <c r="P26" s="218" t="s">
        <v>23</v>
      </c>
      <c r="Q26" s="218" t="s">
        <v>907</v>
      </c>
      <c r="R26" s="215" t="str">
        <f t="shared" si="1"/>
        <v>CP01CNSM-RID27-03-CTDBPC000</v>
      </c>
    </row>
    <row r="27" spans="1:18" s="174" customFormat="1" ht="13.5" customHeight="1" x14ac:dyDescent="0.3">
      <c r="A27" s="219"/>
      <c r="B27" s="211" t="s">
        <v>73</v>
      </c>
      <c r="C27" s="212"/>
      <c r="D27" s="211" t="s">
        <v>75</v>
      </c>
      <c r="E27" s="211" t="s">
        <v>28</v>
      </c>
      <c r="F27" s="212"/>
      <c r="G27" s="212"/>
      <c r="H27" s="213" t="s">
        <v>314</v>
      </c>
      <c r="I27" s="218" t="s">
        <v>370</v>
      </c>
      <c r="J27" s="220" t="str">
        <f t="shared" si="0"/>
        <v>CP01CNSM-RID27</v>
      </c>
      <c r="K27" s="218" t="s">
        <v>77</v>
      </c>
      <c r="L27" s="212" t="s">
        <v>101</v>
      </c>
      <c r="M27" s="220" t="str">
        <f>VLOOKUP(L27,Sensors!A$4:B$54,2,FALSE)</f>
        <v>DOSTA</v>
      </c>
      <c r="N27" s="220" t="s">
        <v>308</v>
      </c>
      <c r="O27" s="221" t="s">
        <v>357</v>
      </c>
      <c r="P27" s="218" t="s">
        <v>23</v>
      </c>
      <c r="Q27" s="218" t="s">
        <v>907</v>
      </c>
      <c r="R27" s="215" t="str">
        <f t="shared" si="1"/>
        <v>CP01CNSM-RID27-04-DOSTAD000</v>
      </c>
    </row>
    <row r="28" spans="1:18" s="174" customFormat="1" ht="13.5" customHeight="1" x14ac:dyDescent="0.3">
      <c r="A28" s="219"/>
      <c r="B28" s="211" t="s">
        <v>73</v>
      </c>
      <c r="C28" s="212"/>
      <c r="D28" s="211" t="s">
        <v>75</v>
      </c>
      <c r="E28" s="211" t="s">
        <v>28</v>
      </c>
      <c r="F28" s="212"/>
      <c r="G28" s="212" t="s">
        <v>453</v>
      </c>
      <c r="H28" s="213" t="s">
        <v>61</v>
      </c>
      <c r="I28" s="218" t="s">
        <v>891</v>
      </c>
      <c r="J28" s="220" t="str">
        <f>CONCATENATE(B28,D28,E28,"-",H28,I28)</f>
        <v>CP01CNSM-MFC31</v>
      </c>
      <c r="K28" s="218" t="s">
        <v>373</v>
      </c>
      <c r="L28" s="211" t="s">
        <v>894</v>
      </c>
      <c r="M28" s="220" t="s">
        <v>861</v>
      </c>
      <c r="N28" s="220" t="s">
        <v>306</v>
      </c>
      <c r="O28" s="221" t="s">
        <v>357</v>
      </c>
      <c r="P28" s="220" t="s">
        <v>120</v>
      </c>
      <c r="Q28" s="218" t="s">
        <v>796</v>
      </c>
      <c r="R28" s="215" t="str">
        <f>CONCATENATE(B28,D28,E28,"-",H28,I28,"-",K28,"-",M28,N28,O28)</f>
        <v>CP01CNSM-MFC31-00-CPMENG000</v>
      </c>
    </row>
    <row r="29" spans="1:18" s="174" customFormat="1" ht="13.5" customHeight="1" x14ac:dyDescent="0.3">
      <c r="A29" s="219"/>
      <c r="B29" s="211" t="s">
        <v>73</v>
      </c>
      <c r="C29" s="212"/>
      <c r="D29" s="211" t="s">
        <v>75</v>
      </c>
      <c r="E29" s="211" t="s">
        <v>28</v>
      </c>
      <c r="F29" s="212"/>
      <c r="G29" s="212"/>
      <c r="H29" s="213" t="s">
        <v>61</v>
      </c>
      <c r="I29" s="218" t="s">
        <v>371</v>
      </c>
      <c r="J29" s="220" t="str">
        <f>CONCATENATE(B29,D29,E29,"-",H29,I29)</f>
        <v>CP01CNSM-MFD35</v>
      </c>
      <c r="K29" s="218" t="s">
        <v>373</v>
      </c>
      <c r="L29" s="211" t="s">
        <v>892</v>
      </c>
      <c r="M29" s="220" t="s">
        <v>862</v>
      </c>
      <c r="N29" s="220" t="s">
        <v>306</v>
      </c>
      <c r="O29" s="221" t="s">
        <v>357</v>
      </c>
      <c r="P29" s="220" t="s">
        <v>120</v>
      </c>
      <c r="Q29" s="218" t="s">
        <v>796</v>
      </c>
      <c r="R29" s="215" t="str">
        <f>CONCATENATE(B29,D29,E29,"-",H29,I29,"-",K29,"-",M29,N29,O29)</f>
        <v>CP01CNSM-MFD35-00-DCLENG000</v>
      </c>
    </row>
    <row r="30" spans="1:18" s="174" customFormat="1" ht="13.5" customHeight="1" x14ac:dyDescent="0.3">
      <c r="A30" s="219"/>
      <c r="B30" s="211" t="s">
        <v>73</v>
      </c>
      <c r="C30" s="212"/>
      <c r="D30" s="211" t="s">
        <v>75</v>
      </c>
      <c r="E30" s="211" t="s">
        <v>28</v>
      </c>
      <c r="F30" s="212"/>
      <c r="G30" s="212"/>
      <c r="H30" s="213" t="s">
        <v>61</v>
      </c>
      <c r="I30" s="218" t="s">
        <v>372</v>
      </c>
      <c r="J30" s="220" t="str">
        <f>CONCATENATE(B30,D30,E30,"-",H30,I30)</f>
        <v>CP01CNSM-MFD37</v>
      </c>
      <c r="K30" s="218" t="s">
        <v>373</v>
      </c>
      <c r="L30" s="211" t="s">
        <v>893</v>
      </c>
      <c r="M30" s="220" t="s">
        <v>862</v>
      </c>
      <c r="N30" s="220" t="s">
        <v>306</v>
      </c>
      <c r="O30" s="221" t="s">
        <v>357</v>
      </c>
      <c r="P30" s="220" t="s">
        <v>120</v>
      </c>
      <c r="Q30" s="218" t="s">
        <v>796</v>
      </c>
      <c r="R30" s="215" t="str">
        <f>CONCATENATE(B30,D30,E30,"-",H30,I30,"-",K30,"-",M30,N30,O30)</f>
        <v>CP01CNSM-MFD37-00-DCLENG000</v>
      </c>
    </row>
    <row r="31" spans="1:18" s="174" customFormat="1" ht="13.5" customHeight="1" x14ac:dyDescent="0.3">
      <c r="A31" s="219"/>
      <c r="B31" s="211" t="s">
        <v>73</v>
      </c>
      <c r="C31" s="212"/>
      <c r="D31" s="211" t="s">
        <v>75</v>
      </c>
      <c r="E31" s="211" t="s">
        <v>28</v>
      </c>
      <c r="F31" s="212"/>
      <c r="G31" s="212"/>
      <c r="H31" s="213" t="s">
        <v>61</v>
      </c>
      <c r="I31" s="218" t="s">
        <v>371</v>
      </c>
      <c r="J31" s="220" t="str">
        <f t="shared" si="0"/>
        <v>CP01CNSM-MFD35</v>
      </c>
      <c r="K31" s="218" t="s">
        <v>75</v>
      </c>
      <c r="L31" s="212" t="s">
        <v>312</v>
      </c>
      <c r="M31" s="220" t="str">
        <f>VLOOKUP(L31,Sensors!A$4:B$54,2,FALSE)</f>
        <v>ADCPT</v>
      </c>
      <c r="N31" s="220" t="s">
        <v>303</v>
      </c>
      <c r="O31" s="221" t="s">
        <v>357</v>
      </c>
      <c r="P31" s="220" t="s">
        <v>120</v>
      </c>
      <c r="Q31" s="218" t="s">
        <v>796</v>
      </c>
      <c r="R31" s="215" t="str">
        <f t="shared" si="1"/>
        <v>CP01CNSM-MFD35-01-ADCPTF000</v>
      </c>
    </row>
    <row r="32" spans="1:18" s="174" customFormat="1" ht="13.5" customHeight="1" x14ac:dyDescent="0.3">
      <c r="A32" s="219"/>
      <c r="B32" s="211" t="s">
        <v>73</v>
      </c>
      <c r="C32" s="212"/>
      <c r="D32" s="211" t="s">
        <v>75</v>
      </c>
      <c r="E32" s="211" t="s">
        <v>28</v>
      </c>
      <c r="F32" s="212"/>
      <c r="G32" s="212"/>
      <c r="H32" s="213" t="s">
        <v>61</v>
      </c>
      <c r="I32" s="218" t="s">
        <v>371</v>
      </c>
      <c r="J32" s="220" t="str">
        <f t="shared" ref="J32:J37" si="2">CONCATENATE(B32,D32,E32,"-",H32,I32)</f>
        <v>CP01CNSM-MFD35</v>
      </c>
      <c r="K32" s="218" t="s">
        <v>76</v>
      </c>
      <c r="L32" s="212" t="s">
        <v>10</v>
      </c>
      <c r="M32" s="220" t="str">
        <f>VLOOKUP(L32,Sensors!A$4:B$54,2,FALSE)</f>
        <v>PRESF</v>
      </c>
      <c r="N32" s="220" t="s">
        <v>309</v>
      </c>
      <c r="O32" s="221" t="s">
        <v>357</v>
      </c>
      <c r="P32" s="220" t="s">
        <v>120</v>
      </c>
      <c r="Q32" s="218" t="s">
        <v>796</v>
      </c>
      <c r="R32" s="215" t="str">
        <f t="shared" si="1"/>
        <v>CP01CNSM-MFD35-02-PRESFB000</v>
      </c>
    </row>
    <row r="33" spans="1:18" s="174" customFormat="1" ht="13.5" customHeight="1" x14ac:dyDescent="0.3">
      <c r="A33" s="219"/>
      <c r="B33" s="211" t="s">
        <v>73</v>
      </c>
      <c r="C33" s="212"/>
      <c r="D33" s="211" t="s">
        <v>75</v>
      </c>
      <c r="E33" s="211" t="s">
        <v>28</v>
      </c>
      <c r="F33" s="212"/>
      <c r="G33" s="212"/>
      <c r="H33" s="213" t="s">
        <v>61</v>
      </c>
      <c r="I33" s="218" t="s">
        <v>371</v>
      </c>
      <c r="J33" s="220" t="str">
        <f t="shared" si="2"/>
        <v>CP01CNSM-MFD35</v>
      </c>
      <c r="K33" s="218" t="s">
        <v>77</v>
      </c>
      <c r="L33" s="212" t="s">
        <v>39</v>
      </c>
      <c r="M33" s="220" t="str">
        <f>VLOOKUP(L33,Sensors!A$4:B$54,2,FALSE)</f>
        <v>VELPT</v>
      </c>
      <c r="N33" s="220" t="s">
        <v>195</v>
      </c>
      <c r="O33" s="221" t="s">
        <v>357</v>
      </c>
      <c r="P33" s="220" t="s">
        <v>120</v>
      </c>
      <c r="Q33" s="218" t="s">
        <v>796</v>
      </c>
      <c r="R33" s="215" t="str">
        <f t="shared" si="1"/>
        <v>CP01CNSM-MFD35-04-VELPTA000</v>
      </c>
    </row>
    <row r="34" spans="1:18" s="174" customFormat="1" ht="13.5" customHeight="1" x14ac:dyDescent="0.3">
      <c r="A34" s="219"/>
      <c r="B34" s="211" t="s">
        <v>73</v>
      </c>
      <c r="C34" s="212"/>
      <c r="D34" s="211" t="s">
        <v>75</v>
      </c>
      <c r="E34" s="211" t="s">
        <v>28</v>
      </c>
      <c r="F34" s="212"/>
      <c r="G34" s="212"/>
      <c r="H34" s="213" t="s">
        <v>61</v>
      </c>
      <c r="I34" s="218" t="s">
        <v>371</v>
      </c>
      <c r="J34" s="220" t="str">
        <f t="shared" si="2"/>
        <v>CP01CNSM-MFD35</v>
      </c>
      <c r="K34" s="218" t="s">
        <v>78</v>
      </c>
      <c r="L34" s="212" t="s">
        <v>208</v>
      </c>
      <c r="M34" s="220" t="str">
        <f>VLOOKUP(L34,Sensors!A$4:B$54,2,FALSE)</f>
        <v>PCO2W</v>
      </c>
      <c r="N34" s="220" t="s">
        <v>309</v>
      </c>
      <c r="O34" s="221" t="s">
        <v>357</v>
      </c>
      <c r="P34" s="220" t="s">
        <v>120</v>
      </c>
      <c r="Q34" s="218" t="s">
        <v>796</v>
      </c>
      <c r="R34" s="215" t="str">
        <f t="shared" si="1"/>
        <v>CP01CNSM-MFD35-05-PCO2WB000</v>
      </c>
    </row>
    <row r="35" spans="1:18" s="174" customFormat="1" ht="13.5" customHeight="1" x14ac:dyDescent="0.3">
      <c r="A35" s="219"/>
      <c r="B35" s="211" t="s">
        <v>73</v>
      </c>
      <c r="C35" s="212"/>
      <c r="D35" s="211" t="s">
        <v>75</v>
      </c>
      <c r="E35" s="211" t="s">
        <v>28</v>
      </c>
      <c r="F35" s="212"/>
      <c r="G35" s="212"/>
      <c r="H35" s="213" t="s">
        <v>61</v>
      </c>
      <c r="I35" s="218" t="s">
        <v>371</v>
      </c>
      <c r="J35" s="220" t="str">
        <f t="shared" si="2"/>
        <v>CP01CNSM-MFD35</v>
      </c>
      <c r="K35" s="270" t="s">
        <v>91</v>
      </c>
      <c r="L35" s="212" t="s">
        <v>16</v>
      </c>
      <c r="M35" s="220" t="str">
        <f>VLOOKUP(L35,Sensors!A$4:B$54,2,FALSE)</f>
        <v>PHSEN</v>
      </c>
      <c r="N35" s="220" t="s">
        <v>308</v>
      </c>
      <c r="O35" s="221" t="s">
        <v>357</v>
      </c>
      <c r="P35" s="220" t="s">
        <v>120</v>
      </c>
      <c r="Q35" s="218" t="s">
        <v>796</v>
      </c>
      <c r="R35" s="215" t="str">
        <f t="shared" si="1"/>
        <v>CP01CNSM-MFD35-06-PHSEND000</v>
      </c>
    </row>
    <row r="36" spans="1:18" s="174" customFormat="1" ht="13.5" customHeight="1" x14ac:dyDescent="0.3">
      <c r="A36" s="219"/>
      <c r="B36" s="211" t="s">
        <v>73</v>
      </c>
      <c r="C36" s="212"/>
      <c r="D36" s="211" t="s">
        <v>75</v>
      </c>
      <c r="E36" s="211" t="s">
        <v>28</v>
      </c>
      <c r="F36" s="212"/>
      <c r="G36" s="212"/>
      <c r="H36" s="213" t="s">
        <v>61</v>
      </c>
      <c r="I36" s="218" t="s">
        <v>372</v>
      </c>
      <c r="J36" s="220" t="str">
        <f t="shared" si="2"/>
        <v>CP01CNSM-MFD37</v>
      </c>
      <c r="K36" s="218" t="s">
        <v>75</v>
      </c>
      <c r="L36" s="212" t="s">
        <v>163</v>
      </c>
      <c r="M36" s="220" t="str">
        <f>VLOOKUP(L36,Sensors!A$4:B$54,2,FALSE)</f>
        <v>OPTAA</v>
      </c>
      <c r="N36" s="220" t="s">
        <v>308</v>
      </c>
      <c r="O36" s="221" t="s">
        <v>357</v>
      </c>
      <c r="P36" s="220" t="s">
        <v>120</v>
      </c>
      <c r="Q36" s="218" t="s">
        <v>796</v>
      </c>
      <c r="R36" s="215" t="str">
        <f t="shared" si="1"/>
        <v>CP01CNSM-MFD37-01-OPTAAD000</v>
      </c>
    </row>
    <row r="37" spans="1:18" s="174" customFormat="1" ht="13.5" customHeight="1" x14ac:dyDescent="0.3">
      <c r="A37" s="219"/>
      <c r="B37" s="211" t="s">
        <v>73</v>
      </c>
      <c r="C37" s="212"/>
      <c r="D37" s="211" t="s">
        <v>75</v>
      </c>
      <c r="E37" s="211" t="s">
        <v>28</v>
      </c>
      <c r="F37" s="212"/>
      <c r="G37" s="212"/>
      <c r="H37" s="213" t="s">
        <v>61</v>
      </c>
      <c r="I37" s="218" t="s">
        <v>372</v>
      </c>
      <c r="J37" s="220" t="str">
        <f t="shared" si="2"/>
        <v>CP01CNSM-MFD37</v>
      </c>
      <c r="K37" s="218" t="s">
        <v>79</v>
      </c>
      <c r="L37" s="212" t="s">
        <v>40</v>
      </c>
      <c r="M37" s="220" t="str">
        <f>VLOOKUP(L37,Sensors!A$4:B$54,2,FALSE)</f>
        <v>CTDBP</v>
      </c>
      <c r="N37" s="220" t="s">
        <v>308</v>
      </c>
      <c r="O37" s="221" t="s">
        <v>357</v>
      </c>
      <c r="P37" s="220" t="s">
        <v>120</v>
      </c>
      <c r="Q37" s="218" t="s">
        <v>796</v>
      </c>
      <c r="R37" s="215" t="str">
        <f t="shared" si="1"/>
        <v>CP01CNSM-MFD37-03-CTDBPD000</v>
      </c>
    </row>
    <row r="38" spans="1:18" s="174" customFormat="1" ht="13.5" customHeight="1" x14ac:dyDescent="0.3">
      <c r="A38" s="219"/>
      <c r="B38" s="211" t="s">
        <v>73</v>
      </c>
      <c r="C38" s="212"/>
      <c r="D38" s="211" t="s">
        <v>75</v>
      </c>
      <c r="E38" s="211" t="s">
        <v>28</v>
      </c>
      <c r="F38" s="212"/>
      <c r="G38" s="212"/>
      <c r="H38" s="213" t="s">
        <v>61</v>
      </c>
      <c r="I38" s="218" t="s">
        <v>372</v>
      </c>
      <c r="J38" s="220" t="str">
        <f>CONCATENATE(B38,D38,E38,"-",H38,I38)</f>
        <v>CP01CNSM-MFD37</v>
      </c>
      <c r="K38" s="218" t="s">
        <v>77</v>
      </c>
      <c r="L38" s="212" t="s">
        <v>101</v>
      </c>
      <c r="M38" s="220" t="str">
        <f>VLOOKUP(L38,Sensors!A$4:B$54,2,FALSE)</f>
        <v>DOSTA</v>
      </c>
      <c r="N38" s="220" t="s">
        <v>308</v>
      </c>
      <c r="O38" s="221" t="s">
        <v>357</v>
      </c>
      <c r="P38" s="220" t="s">
        <v>120</v>
      </c>
      <c r="Q38" s="218" t="s">
        <v>796</v>
      </c>
      <c r="R38" s="215" t="str">
        <f t="shared" si="1"/>
        <v>CP01CNSM-MFD37-04-DOSTAD000</v>
      </c>
    </row>
    <row r="39" spans="1:18" s="174" customFormat="1" ht="13.5" customHeight="1" x14ac:dyDescent="0.3">
      <c r="A39" s="219"/>
      <c r="B39" s="211" t="s">
        <v>73</v>
      </c>
      <c r="C39" s="212"/>
      <c r="D39" s="211" t="s">
        <v>75</v>
      </c>
      <c r="E39" s="211" t="s">
        <v>28</v>
      </c>
      <c r="F39" s="212"/>
      <c r="G39" s="212"/>
      <c r="H39" s="213" t="s">
        <v>61</v>
      </c>
      <c r="I39" s="218" t="s">
        <v>372</v>
      </c>
      <c r="J39" s="220" t="str">
        <f>CONCATENATE(B39,D39,E39,"-",H39,I39)</f>
        <v>CP01CNSM-MFD37</v>
      </c>
      <c r="K39" s="218" t="s">
        <v>92</v>
      </c>
      <c r="L39" s="212" t="s">
        <v>280</v>
      </c>
      <c r="M39" s="220" t="str">
        <f>VLOOKUP(L39,Sensors!A$4:B$54,2,FALSE)</f>
        <v>ZPLSC</v>
      </c>
      <c r="N39" s="220" t="s">
        <v>305</v>
      </c>
      <c r="O39" s="221" t="s">
        <v>357</v>
      </c>
      <c r="P39" s="220" t="s">
        <v>120</v>
      </c>
      <c r="Q39" s="218" t="s">
        <v>796</v>
      </c>
      <c r="R39" s="215" t="str">
        <f t="shared" si="1"/>
        <v>CP01CNSM-MFD37-07-ZPLSCC000</v>
      </c>
    </row>
    <row r="40" spans="1:18" s="274" customFormat="1" ht="13.5" customHeight="1" x14ac:dyDescent="0.3">
      <c r="A40" s="365"/>
      <c r="B40" s="202"/>
      <c r="C40" s="203"/>
      <c r="D40" s="202"/>
      <c r="E40" s="202"/>
      <c r="F40" s="203"/>
      <c r="G40" s="203"/>
      <c r="H40" s="204"/>
      <c r="I40" s="205"/>
      <c r="J40" s="206"/>
      <c r="K40" s="205"/>
      <c r="L40" s="366" t="s">
        <v>7</v>
      </c>
      <c r="M40" s="208">
        <f>COUNTA(M42:M50)</f>
        <v>9</v>
      </c>
      <c r="N40" s="205"/>
      <c r="O40" s="205"/>
      <c r="P40" s="205"/>
      <c r="Q40" s="205"/>
      <c r="R40" s="209"/>
    </row>
    <row r="41" spans="1:18" s="174" customFormat="1" ht="13.5" customHeight="1" x14ac:dyDescent="0.3">
      <c r="A41" s="367"/>
      <c r="B41" s="211" t="s">
        <v>73</v>
      </c>
      <c r="C41" s="212" t="s">
        <v>514</v>
      </c>
      <c r="D41" s="211" t="s">
        <v>75</v>
      </c>
      <c r="E41" s="211" t="s">
        <v>895</v>
      </c>
      <c r="F41" s="212" t="str">
        <f>CONCATENATE(B41,D41,E41)</f>
        <v>CP01CNSP</v>
      </c>
      <c r="G41" s="212" t="s">
        <v>908</v>
      </c>
      <c r="H41" s="213"/>
      <c r="I41" s="218"/>
      <c r="J41" s="220" t="str">
        <f>F41</f>
        <v>CP01CNSP</v>
      </c>
      <c r="K41" s="218"/>
      <c r="L41" s="211"/>
      <c r="M41" s="220"/>
      <c r="N41" s="220"/>
      <c r="O41" s="220"/>
      <c r="P41" s="218"/>
      <c r="Q41" s="218"/>
      <c r="R41" s="215" t="str">
        <f>F41</f>
        <v>CP01CNSP</v>
      </c>
    </row>
    <row r="42" spans="1:18" s="174" customFormat="1" ht="13.5" customHeight="1" x14ac:dyDescent="0.3">
      <c r="A42" s="367"/>
      <c r="B42" s="211" t="s">
        <v>73</v>
      </c>
      <c r="C42" s="212"/>
      <c r="D42" s="211" t="s">
        <v>75</v>
      </c>
      <c r="E42" s="211" t="s">
        <v>895</v>
      </c>
      <c r="F42" s="212"/>
      <c r="G42" s="212" t="s">
        <v>909</v>
      </c>
      <c r="H42" s="213" t="s">
        <v>74</v>
      </c>
      <c r="I42" s="218" t="s">
        <v>218</v>
      </c>
      <c r="J42" s="220" t="str">
        <f>CONCATENATE(B42,D42,E42,"-",H42,I42)</f>
        <v>CP01CNSP-SP001</v>
      </c>
      <c r="K42" s="270" t="s">
        <v>373</v>
      </c>
      <c r="L42" s="212" t="s">
        <v>865</v>
      </c>
      <c r="M42" s="220" t="s">
        <v>896</v>
      </c>
      <c r="N42" s="218" t="s">
        <v>306</v>
      </c>
      <c r="O42" s="270" t="s">
        <v>357</v>
      </c>
      <c r="P42" s="220" t="s">
        <v>816</v>
      </c>
      <c r="Q42" s="218" t="s">
        <v>156</v>
      </c>
      <c r="R42" s="215" t="str">
        <f>CONCATENATE(B42,D42,E42,"-",H42,I42,"-",K42,"-",M42,N42,O42)</f>
        <v>CP01CNSP-SP001-00-SPPENG000</v>
      </c>
    </row>
    <row r="43" spans="1:18" s="174" customFormat="1" ht="13.5" customHeight="1" x14ac:dyDescent="0.3">
      <c r="A43" s="219"/>
      <c r="B43" s="211" t="s">
        <v>73</v>
      </c>
      <c r="C43" s="212"/>
      <c r="D43" s="211" t="s">
        <v>75</v>
      </c>
      <c r="E43" s="211" t="s">
        <v>895</v>
      </c>
      <c r="F43" s="212"/>
      <c r="G43" s="212"/>
      <c r="H43" s="213" t="s">
        <v>74</v>
      </c>
      <c r="I43" s="218" t="s">
        <v>218</v>
      </c>
      <c r="J43" s="220" t="str">
        <f t="shared" ref="J43:J50" si="3">CONCATENATE(B43,D43,E43,"-",H43,I43)</f>
        <v>CP01CNSP-SP001</v>
      </c>
      <c r="K43" s="218" t="s">
        <v>76</v>
      </c>
      <c r="L43" s="211" t="s">
        <v>163</v>
      </c>
      <c r="M43" s="220" t="str">
        <f>VLOOKUP(L43,Sensors!A$4:B$54,2,FALSE)</f>
        <v>OPTAA</v>
      </c>
      <c r="N43" s="213" t="s">
        <v>334</v>
      </c>
      <c r="O43" s="221" t="s">
        <v>357</v>
      </c>
      <c r="P43" s="220" t="s">
        <v>816</v>
      </c>
      <c r="Q43" s="218" t="s">
        <v>156</v>
      </c>
      <c r="R43" s="215" t="str">
        <f t="shared" ref="R43:R50" si="4">CONCATENATE(B43,D43,E43,"-",H43,I43,"-",K43,"-",M43,N43,O43)</f>
        <v>CP01CNSP-SP001-02-OPTAAJ000</v>
      </c>
    </row>
    <row r="44" spans="1:18" s="174" customFormat="1" ht="13.5" customHeight="1" x14ac:dyDescent="0.3">
      <c r="A44" s="219"/>
      <c r="B44" s="211" t="s">
        <v>73</v>
      </c>
      <c r="C44" s="212"/>
      <c r="D44" s="211" t="s">
        <v>75</v>
      </c>
      <c r="E44" s="211" t="s">
        <v>895</v>
      </c>
      <c r="F44" s="212"/>
      <c r="G44" s="212"/>
      <c r="H44" s="213" t="s">
        <v>74</v>
      </c>
      <c r="I44" s="218" t="s">
        <v>218</v>
      </c>
      <c r="J44" s="220" t="str">
        <f t="shared" si="3"/>
        <v>CP01CNSP-SP001</v>
      </c>
      <c r="K44" s="218" t="s">
        <v>79</v>
      </c>
      <c r="L44" s="211" t="s">
        <v>134</v>
      </c>
      <c r="M44" s="220" t="str">
        <f>VLOOKUP(L44,Sensors!A$4:B$54,2,FALSE)</f>
        <v>NUTNR</v>
      </c>
      <c r="N44" s="213" t="s">
        <v>334</v>
      </c>
      <c r="O44" s="221" t="s">
        <v>357</v>
      </c>
      <c r="P44" s="220" t="s">
        <v>816</v>
      </c>
      <c r="Q44" s="218" t="s">
        <v>156</v>
      </c>
      <c r="R44" s="215" t="str">
        <f t="shared" si="4"/>
        <v>CP01CNSP-SP001-03-NUTNRJ000</v>
      </c>
    </row>
    <row r="45" spans="1:18" s="174" customFormat="1" ht="13.5" customHeight="1" x14ac:dyDescent="0.3">
      <c r="A45" s="219"/>
      <c r="B45" s="211" t="s">
        <v>73</v>
      </c>
      <c r="C45" s="212"/>
      <c r="D45" s="211" t="s">
        <v>75</v>
      </c>
      <c r="E45" s="211" t="s">
        <v>895</v>
      </c>
      <c r="F45" s="212"/>
      <c r="G45" s="212"/>
      <c r="H45" s="213" t="s">
        <v>74</v>
      </c>
      <c r="I45" s="218" t="s">
        <v>218</v>
      </c>
      <c r="J45" s="220" t="str">
        <f t="shared" si="3"/>
        <v>CP01CNSP-SP001</v>
      </c>
      <c r="K45" s="218" t="s">
        <v>78</v>
      </c>
      <c r="L45" s="212" t="s">
        <v>39</v>
      </c>
      <c r="M45" s="220" t="str">
        <f>VLOOKUP(L45,Sensors!A$4:B$54,2,FALSE)</f>
        <v>VELPT</v>
      </c>
      <c r="N45" s="213" t="s">
        <v>334</v>
      </c>
      <c r="O45" s="221" t="s">
        <v>357</v>
      </c>
      <c r="P45" s="220" t="s">
        <v>816</v>
      </c>
      <c r="Q45" s="218" t="s">
        <v>156</v>
      </c>
      <c r="R45" s="215" t="str">
        <f t="shared" si="4"/>
        <v>CP01CNSP-SP001-05-VELPTJ000</v>
      </c>
    </row>
    <row r="46" spans="1:18" s="174" customFormat="1" ht="13.5" customHeight="1" x14ac:dyDescent="0.3">
      <c r="A46" s="219"/>
      <c r="B46" s="211" t="s">
        <v>73</v>
      </c>
      <c r="C46" s="212"/>
      <c r="D46" s="211" t="s">
        <v>75</v>
      </c>
      <c r="E46" s="211" t="s">
        <v>895</v>
      </c>
      <c r="F46" s="212"/>
      <c r="G46" s="212"/>
      <c r="H46" s="213" t="s">
        <v>74</v>
      </c>
      <c r="I46" s="218" t="s">
        <v>218</v>
      </c>
      <c r="J46" s="220" t="str">
        <f t="shared" si="3"/>
        <v>CP01CNSP-SP001</v>
      </c>
      <c r="K46" s="218" t="s">
        <v>91</v>
      </c>
      <c r="L46" s="211" t="s">
        <v>101</v>
      </c>
      <c r="M46" s="220" t="str">
        <f>VLOOKUP(L46,Sensors!A$4:B$54,2,FALSE)</f>
        <v>DOSTA</v>
      </c>
      <c r="N46" s="213" t="s">
        <v>334</v>
      </c>
      <c r="O46" s="221" t="s">
        <v>357</v>
      </c>
      <c r="P46" s="220" t="s">
        <v>816</v>
      </c>
      <c r="Q46" s="218" t="s">
        <v>156</v>
      </c>
      <c r="R46" s="215" t="str">
        <f t="shared" si="4"/>
        <v>CP01CNSP-SP001-06-DOSTAJ000</v>
      </c>
    </row>
    <row r="47" spans="1:18" s="174" customFormat="1" ht="13.5" customHeight="1" x14ac:dyDescent="0.3">
      <c r="A47" s="219"/>
      <c r="B47" s="211" t="s">
        <v>73</v>
      </c>
      <c r="C47" s="212"/>
      <c r="D47" s="211" t="s">
        <v>75</v>
      </c>
      <c r="E47" s="211" t="s">
        <v>895</v>
      </c>
      <c r="F47" s="212"/>
      <c r="G47" s="212"/>
      <c r="H47" s="213" t="s">
        <v>74</v>
      </c>
      <c r="I47" s="218" t="s">
        <v>218</v>
      </c>
      <c r="J47" s="220" t="str">
        <f t="shared" si="3"/>
        <v>CP01CNSP-SP001</v>
      </c>
      <c r="K47" s="218" t="s">
        <v>92</v>
      </c>
      <c r="L47" s="211" t="s">
        <v>135</v>
      </c>
      <c r="M47" s="220" t="str">
        <f>VLOOKUP(L47,Sensors!A$4:B$54,2,FALSE)</f>
        <v>SPKIR</v>
      </c>
      <c r="N47" s="213" t="s">
        <v>334</v>
      </c>
      <c r="O47" s="221" t="s">
        <v>357</v>
      </c>
      <c r="P47" s="220" t="s">
        <v>816</v>
      </c>
      <c r="Q47" s="218" t="s">
        <v>156</v>
      </c>
      <c r="R47" s="215" t="str">
        <f t="shared" si="4"/>
        <v>CP01CNSP-SP001-07-SPKIRJ000</v>
      </c>
    </row>
    <row r="48" spans="1:18" s="174" customFormat="1" ht="13.5" customHeight="1" x14ac:dyDescent="0.3">
      <c r="A48" s="219"/>
      <c r="B48" s="211" t="s">
        <v>73</v>
      </c>
      <c r="C48" s="212"/>
      <c r="D48" s="211" t="s">
        <v>75</v>
      </c>
      <c r="E48" s="211" t="s">
        <v>895</v>
      </c>
      <c r="F48" s="212"/>
      <c r="G48" s="212"/>
      <c r="H48" s="213" t="s">
        <v>74</v>
      </c>
      <c r="I48" s="218" t="s">
        <v>218</v>
      </c>
      <c r="J48" s="220" t="str">
        <f t="shared" si="3"/>
        <v>CP01CNSP-SP001</v>
      </c>
      <c r="K48" s="218" t="s">
        <v>93</v>
      </c>
      <c r="L48" s="211" t="s">
        <v>102</v>
      </c>
      <c r="M48" s="220" t="str">
        <f>VLOOKUP(L48,Sensors!A$4:B$54,2,FALSE)</f>
        <v>CTDPF</v>
      </c>
      <c r="N48" s="213" t="s">
        <v>334</v>
      </c>
      <c r="O48" s="221" t="s">
        <v>357</v>
      </c>
      <c r="P48" s="220" t="s">
        <v>816</v>
      </c>
      <c r="Q48" s="218" t="s">
        <v>156</v>
      </c>
      <c r="R48" s="215" t="str">
        <f t="shared" si="4"/>
        <v>CP01CNSP-SP001-08-CTDPFJ000</v>
      </c>
    </row>
    <row r="49" spans="1:18" s="174" customFormat="1" ht="13.5" customHeight="1" x14ac:dyDescent="0.3">
      <c r="A49" s="219"/>
      <c r="B49" s="211" t="s">
        <v>73</v>
      </c>
      <c r="C49" s="212"/>
      <c r="D49" s="211" t="s">
        <v>75</v>
      </c>
      <c r="E49" s="211" t="s">
        <v>895</v>
      </c>
      <c r="F49" s="212"/>
      <c r="G49" s="212"/>
      <c r="H49" s="213" t="s">
        <v>74</v>
      </c>
      <c r="I49" s="218" t="s">
        <v>218</v>
      </c>
      <c r="J49" s="220" t="str">
        <f>CONCATENATE(B49,D49,E49,"-",H49,I49)</f>
        <v>CP01CNSP-SP001</v>
      </c>
      <c r="K49" s="218" t="s">
        <v>136</v>
      </c>
      <c r="L49" s="211" t="s">
        <v>164</v>
      </c>
      <c r="M49" s="220" t="str">
        <f>VLOOKUP(L49,Sensors!A$4:B$54,2,FALSE)</f>
        <v>FLORT</v>
      </c>
      <c r="N49" s="213" t="s">
        <v>334</v>
      </c>
      <c r="O49" s="221" t="s">
        <v>357</v>
      </c>
      <c r="P49" s="220" t="s">
        <v>816</v>
      </c>
      <c r="Q49" s="218" t="s">
        <v>156</v>
      </c>
      <c r="R49" s="215" t="str">
        <f t="shared" si="4"/>
        <v>CP01CNSP-SP001-09-FLORTJ000</v>
      </c>
    </row>
    <row r="50" spans="1:18" s="174" customFormat="1" ht="13.5" customHeight="1" x14ac:dyDescent="0.3">
      <c r="A50" s="219"/>
      <c r="B50" s="211" t="s">
        <v>73</v>
      </c>
      <c r="C50" s="212"/>
      <c r="D50" s="211" t="s">
        <v>75</v>
      </c>
      <c r="E50" s="211" t="s">
        <v>895</v>
      </c>
      <c r="F50" s="212"/>
      <c r="G50" s="212"/>
      <c r="H50" s="213" t="s">
        <v>74</v>
      </c>
      <c r="I50" s="218" t="s">
        <v>218</v>
      </c>
      <c r="J50" s="220" t="str">
        <f t="shared" si="3"/>
        <v>CP01CNSP-SP001</v>
      </c>
      <c r="K50" s="218" t="s">
        <v>127</v>
      </c>
      <c r="L50" s="211" t="s">
        <v>165</v>
      </c>
      <c r="M50" s="220" t="str">
        <f>VLOOKUP(L50,Sensors!A$4:B$54,2,FALSE)</f>
        <v>PARAD</v>
      </c>
      <c r="N50" s="213" t="s">
        <v>334</v>
      </c>
      <c r="O50" s="221" t="s">
        <v>357</v>
      </c>
      <c r="P50" s="220" t="s">
        <v>816</v>
      </c>
      <c r="Q50" s="218" t="s">
        <v>156</v>
      </c>
      <c r="R50" s="215" t="str">
        <f t="shared" si="4"/>
        <v>CP01CNSP-SP001-10-PARADJ000</v>
      </c>
    </row>
    <row r="51" spans="1:18" s="274" customFormat="1" ht="13.5" customHeight="1" x14ac:dyDescent="0.3">
      <c r="A51" s="365"/>
      <c r="B51" s="202"/>
      <c r="C51" s="203"/>
      <c r="D51" s="202"/>
      <c r="E51" s="202"/>
      <c r="F51" s="203"/>
      <c r="G51" s="203"/>
      <c r="H51" s="204"/>
      <c r="I51" s="240" t="s">
        <v>235</v>
      </c>
      <c r="J51" s="241"/>
      <c r="K51" s="240" t="s">
        <v>35</v>
      </c>
      <c r="L51" s="366" t="s">
        <v>7</v>
      </c>
      <c r="M51" s="208">
        <f>COUNTA(M53:M83)</f>
        <v>31</v>
      </c>
      <c r="N51" s="205"/>
      <c r="O51" s="205"/>
      <c r="P51" s="205"/>
      <c r="Q51" s="205"/>
      <c r="R51" s="209"/>
    </row>
    <row r="52" spans="1:18" s="174" customFormat="1" ht="13.5" customHeight="1" x14ac:dyDescent="0.3">
      <c r="A52" s="219"/>
      <c r="B52" s="211" t="s">
        <v>73</v>
      </c>
      <c r="C52" s="212" t="s">
        <v>541</v>
      </c>
      <c r="D52" s="211" t="s">
        <v>79</v>
      </c>
      <c r="E52" s="211" t="s">
        <v>29</v>
      </c>
      <c r="F52" s="212" t="str">
        <f>CONCATENATE(B52,D52,E52)</f>
        <v>CP03ISSM</v>
      </c>
      <c r="G52" s="212" t="s">
        <v>973</v>
      </c>
      <c r="H52" s="213"/>
      <c r="I52" s="218"/>
      <c r="J52" s="220" t="str">
        <f>F52</f>
        <v>CP03ISSM</v>
      </c>
      <c r="K52" s="218"/>
      <c r="L52" s="211"/>
      <c r="M52" s="220"/>
      <c r="N52" s="220"/>
      <c r="O52" s="220"/>
      <c r="P52" s="218"/>
      <c r="Q52" s="218"/>
      <c r="R52" s="215" t="str">
        <f>F52</f>
        <v>CP03ISSM</v>
      </c>
    </row>
    <row r="53" spans="1:18" s="174" customFormat="1" ht="13.5" customHeight="1" x14ac:dyDescent="0.3">
      <c r="A53" s="219"/>
      <c r="B53" s="211" t="s">
        <v>73</v>
      </c>
      <c r="C53" s="212"/>
      <c r="D53" s="211" t="s">
        <v>79</v>
      </c>
      <c r="E53" s="211" t="s">
        <v>29</v>
      </c>
      <c r="F53" s="212"/>
      <c r="G53" s="212" t="s">
        <v>46</v>
      </c>
      <c r="H53" s="213" t="s">
        <v>45</v>
      </c>
      <c r="I53" s="218" t="s">
        <v>860</v>
      </c>
      <c r="J53" s="220" t="str">
        <f>CONCATENATE(B53,D53,E53,"-",H53,I53)</f>
        <v>CP03ISSM-SBC11</v>
      </c>
      <c r="K53" s="218" t="s">
        <v>373</v>
      </c>
      <c r="L53" s="211" t="s">
        <v>890</v>
      </c>
      <c r="M53" s="220" t="s">
        <v>861</v>
      </c>
      <c r="N53" s="220" t="s">
        <v>306</v>
      </c>
      <c r="O53" s="221" t="s">
        <v>357</v>
      </c>
      <c r="P53" s="220" t="s">
        <v>375</v>
      </c>
      <c r="Q53" s="218" t="s">
        <v>154</v>
      </c>
      <c r="R53" s="215" t="str">
        <f>CONCATENATE(B53,D53,E53,"-",H53,I53,"-",K53,"-",M53,N53,O53)</f>
        <v>CP03ISSM-SBC11-00-CPMENG000</v>
      </c>
    </row>
    <row r="54" spans="1:18" s="174" customFormat="1" ht="13.5" customHeight="1" x14ac:dyDescent="0.3">
      <c r="A54" s="219"/>
      <c r="B54" s="211" t="s">
        <v>73</v>
      </c>
      <c r="C54" s="212"/>
      <c r="D54" s="211" t="s">
        <v>79</v>
      </c>
      <c r="E54" s="211" t="s">
        <v>29</v>
      </c>
      <c r="F54" s="212"/>
      <c r="G54" s="212"/>
      <c r="H54" s="213" t="s">
        <v>45</v>
      </c>
      <c r="I54" s="218" t="s">
        <v>353</v>
      </c>
      <c r="J54" s="220" t="str">
        <f>CONCATENATE(B54,D54,E54,"-",H54,I54)</f>
        <v>CP03ISSM-SBD11</v>
      </c>
      <c r="K54" s="218" t="s">
        <v>373</v>
      </c>
      <c r="L54" s="211" t="s">
        <v>873</v>
      </c>
      <c r="M54" s="220" t="s">
        <v>862</v>
      </c>
      <c r="N54" s="220" t="s">
        <v>306</v>
      </c>
      <c r="O54" s="221" t="s">
        <v>357</v>
      </c>
      <c r="P54" s="220" t="s">
        <v>375</v>
      </c>
      <c r="Q54" s="218" t="s">
        <v>154</v>
      </c>
      <c r="R54" s="215" t="str">
        <f>CONCATENATE(B54,D54,E54,"-",H54,I54,"-",K54,"-",M54,N54,O54)</f>
        <v>CP03ISSM-SBD11-00-DCLENG000</v>
      </c>
    </row>
    <row r="55" spans="1:18" s="174" customFormat="1" ht="13.5" customHeight="1" x14ac:dyDescent="0.3">
      <c r="A55" s="219"/>
      <c r="B55" s="211" t="s">
        <v>73</v>
      </c>
      <c r="C55" s="212"/>
      <c r="D55" s="211" t="s">
        <v>79</v>
      </c>
      <c r="E55" s="211" t="s">
        <v>29</v>
      </c>
      <c r="F55" s="212"/>
      <c r="G55" s="212"/>
      <c r="H55" s="213" t="s">
        <v>45</v>
      </c>
      <c r="I55" s="218" t="s">
        <v>354</v>
      </c>
      <c r="J55" s="220" t="str">
        <f>CONCATENATE(B55,D55,E55,"-",H55,I55)</f>
        <v>CP03ISSM-SBD12</v>
      </c>
      <c r="K55" s="218" t="s">
        <v>373</v>
      </c>
      <c r="L55" s="211" t="s">
        <v>874</v>
      </c>
      <c r="M55" s="220" t="s">
        <v>862</v>
      </c>
      <c r="N55" s="220" t="s">
        <v>306</v>
      </c>
      <c r="O55" s="221" t="s">
        <v>357</v>
      </c>
      <c r="P55" s="220" t="s">
        <v>375</v>
      </c>
      <c r="Q55" s="218" t="s">
        <v>154</v>
      </c>
      <c r="R55" s="215" t="str">
        <f>CONCATENATE(B55,D55,E55,"-",H55,I55,"-",K55,"-",M55,N55,O55)</f>
        <v>CP03ISSM-SBD12-00-DCLENG000</v>
      </c>
    </row>
    <row r="56" spans="1:18" s="174" customFormat="1" ht="13.5" customHeight="1" x14ac:dyDescent="0.3">
      <c r="A56" s="219"/>
      <c r="B56" s="211" t="s">
        <v>73</v>
      </c>
      <c r="C56" s="212"/>
      <c r="D56" s="211" t="s">
        <v>79</v>
      </c>
      <c r="E56" s="211" t="s">
        <v>29</v>
      </c>
      <c r="F56" s="212"/>
      <c r="G56" s="212"/>
      <c r="H56" s="213" t="s">
        <v>45</v>
      </c>
      <c r="I56" s="218" t="s">
        <v>353</v>
      </c>
      <c r="J56" s="220" t="str">
        <f t="shared" ref="J56:J83" si="5">CONCATENATE(B56,D56,E56,"-",H56,I56)</f>
        <v>CP03ISSM-SBD11</v>
      </c>
      <c r="K56" s="218" t="s">
        <v>75</v>
      </c>
      <c r="L56" s="212" t="s">
        <v>369</v>
      </c>
      <c r="M56" s="220" t="str">
        <f>VLOOKUP(L56,Sensors!A$4:B$54,2,FALSE)</f>
        <v>MOPAK</v>
      </c>
      <c r="N56" s="220">
        <v>0</v>
      </c>
      <c r="O56" s="221" t="s">
        <v>357</v>
      </c>
      <c r="P56" s="220" t="s">
        <v>215</v>
      </c>
      <c r="Q56" s="218" t="s">
        <v>154</v>
      </c>
      <c r="R56" s="215" t="str">
        <f t="shared" ref="R56:R83" si="6">CONCATENATE(B56,D56,E56,"-",H56,I56,"-",K56,"-",M56,N56,O56)</f>
        <v>CP03ISSM-SBD11-01-MOPAK0000</v>
      </c>
    </row>
    <row r="57" spans="1:18" s="174" customFormat="1" ht="13.5" customHeight="1" x14ac:dyDescent="0.3">
      <c r="A57" s="219"/>
      <c r="B57" s="211" t="s">
        <v>73</v>
      </c>
      <c r="C57" s="212"/>
      <c r="D57" s="211" t="s">
        <v>79</v>
      </c>
      <c r="E57" s="211" t="s">
        <v>29</v>
      </c>
      <c r="F57" s="212"/>
      <c r="G57" s="212"/>
      <c r="H57" s="213" t="s">
        <v>45</v>
      </c>
      <c r="I57" s="218" t="s">
        <v>353</v>
      </c>
      <c r="J57" s="220" t="str">
        <f t="shared" si="5"/>
        <v>CP03ISSM-SBD11</v>
      </c>
      <c r="K57" s="270" t="s">
        <v>76</v>
      </c>
      <c r="L57" s="211" t="s">
        <v>812</v>
      </c>
      <c r="M57" s="220" t="s">
        <v>813</v>
      </c>
      <c r="N57" s="220">
        <v>0</v>
      </c>
      <c r="O57" s="221" t="s">
        <v>357</v>
      </c>
      <c r="P57" s="220" t="s">
        <v>375</v>
      </c>
      <c r="Q57" s="218" t="s">
        <v>154</v>
      </c>
      <c r="R57" s="215" t="str">
        <f t="shared" si="6"/>
        <v>CP03ISSM-SBD11-02-HYDGN0000</v>
      </c>
    </row>
    <row r="58" spans="1:18" s="174" customFormat="1" ht="13.5" customHeight="1" x14ac:dyDescent="0.3">
      <c r="A58" s="219"/>
      <c r="B58" s="211" t="s">
        <v>73</v>
      </c>
      <c r="C58" s="212"/>
      <c r="D58" s="211" t="s">
        <v>79</v>
      </c>
      <c r="E58" s="211" t="s">
        <v>29</v>
      </c>
      <c r="F58" s="212"/>
      <c r="G58" s="212"/>
      <c r="H58" s="213" t="s">
        <v>45</v>
      </c>
      <c r="I58" s="218" t="s">
        <v>353</v>
      </c>
      <c r="J58" s="220" t="str">
        <f t="shared" si="5"/>
        <v>CP03ISSM-SBD11</v>
      </c>
      <c r="K58" s="218" t="s">
        <v>91</v>
      </c>
      <c r="L58" s="212" t="s">
        <v>90</v>
      </c>
      <c r="M58" s="220" t="str">
        <f>VLOOKUP(L58,Sensors!A$4:B$54,2,FALSE)</f>
        <v>METBK</v>
      </c>
      <c r="N58" s="220" t="s">
        <v>195</v>
      </c>
      <c r="O58" s="221" t="s">
        <v>357</v>
      </c>
      <c r="P58" s="220" t="s">
        <v>915</v>
      </c>
      <c r="Q58" s="220">
        <v>-3</v>
      </c>
      <c r="R58" s="215" t="str">
        <f t="shared" si="6"/>
        <v>CP03ISSM-SBD11-06-METBKA000</v>
      </c>
    </row>
    <row r="59" spans="1:18" s="174" customFormat="1" ht="13.5" customHeight="1" x14ac:dyDescent="0.3">
      <c r="A59" s="219"/>
      <c r="B59" s="211" t="s">
        <v>73</v>
      </c>
      <c r="C59" s="212"/>
      <c r="D59" s="211" t="s">
        <v>79</v>
      </c>
      <c r="E59" s="211" t="s">
        <v>29</v>
      </c>
      <c r="F59" s="212"/>
      <c r="G59" s="212"/>
      <c r="H59" s="213" t="s">
        <v>45</v>
      </c>
      <c r="I59" s="218" t="s">
        <v>354</v>
      </c>
      <c r="J59" s="220" t="str">
        <f t="shared" si="5"/>
        <v>CP03ISSM-SBD12</v>
      </c>
      <c r="K59" s="270" t="s">
        <v>79</v>
      </c>
      <c r="L59" s="211" t="s">
        <v>812</v>
      </c>
      <c r="M59" s="220" t="s">
        <v>813</v>
      </c>
      <c r="N59" s="220">
        <v>0</v>
      </c>
      <c r="O59" s="221" t="s">
        <v>357</v>
      </c>
      <c r="P59" s="220" t="s">
        <v>375</v>
      </c>
      <c r="Q59" s="218" t="s">
        <v>154</v>
      </c>
      <c r="R59" s="215" t="str">
        <f t="shared" si="6"/>
        <v>CP03ISSM-SBD12-03-HYDGN0000</v>
      </c>
    </row>
    <row r="60" spans="1:18" s="174" customFormat="1" ht="13.5" customHeight="1" x14ac:dyDescent="0.3">
      <c r="A60" s="219"/>
      <c r="B60" s="211" t="s">
        <v>73</v>
      </c>
      <c r="C60" s="212"/>
      <c r="D60" s="211" t="s">
        <v>79</v>
      </c>
      <c r="E60" s="211" t="s">
        <v>29</v>
      </c>
      <c r="F60" s="212"/>
      <c r="G60" s="212"/>
      <c r="H60" s="213" t="s">
        <v>45</v>
      </c>
      <c r="I60" s="218" t="s">
        <v>354</v>
      </c>
      <c r="J60" s="220" t="str">
        <f t="shared" si="5"/>
        <v>CP03ISSM-SBD12</v>
      </c>
      <c r="K60" s="218" t="s">
        <v>77</v>
      </c>
      <c r="L60" s="212" t="s">
        <v>88</v>
      </c>
      <c r="M60" s="220" t="str">
        <f>VLOOKUP(L60,Sensors!A$4:B$54,2,FALSE)</f>
        <v>PCO2A</v>
      </c>
      <c r="N60" s="220" t="s">
        <v>195</v>
      </c>
      <c r="O60" s="221" t="s">
        <v>357</v>
      </c>
      <c r="P60" s="220" t="s">
        <v>276</v>
      </c>
      <c r="Q60" s="218" t="s">
        <v>154</v>
      </c>
      <c r="R60" s="215" t="str">
        <f t="shared" si="6"/>
        <v>CP03ISSM-SBD12-04-PCO2AA000</v>
      </c>
    </row>
    <row r="61" spans="1:18" s="174" customFormat="1" ht="13.5" customHeight="1" x14ac:dyDescent="0.3">
      <c r="A61" s="219"/>
      <c r="B61" s="211" t="s">
        <v>73</v>
      </c>
      <c r="C61" s="212"/>
      <c r="D61" s="211" t="s">
        <v>79</v>
      </c>
      <c r="E61" s="211" t="s">
        <v>29</v>
      </c>
      <c r="F61" s="212"/>
      <c r="G61" s="212" t="s">
        <v>317</v>
      </c>
      <c r="H61" s="213" t="s">
        <v>314</v>
      </c>
      <c r="I61" s="218" t="s">
        <v>864</v>
      </c>
      <c r="J61" s="220" t="str">
        <f>CONCATENATE(B61,D61,E61,"-",H61,I61)</f>
        <v>CP03ISSM-RIC21</v>
      </c>
      <c r="K61" s="218" t="s">
        <v>373</v>
      </c>
      <c r="L61" s="211" t="s">
        <v>889</v>
      </c>
      <c r="M61" s="220" t="s">
        <v>861</v>
      </c>
      <c r="N61" s="220" t="s">
        <v>306</v>
      </c>
      <c r="O61" s="221" t="s">
        <v>357</v>
      </c>
      <c r="P61" s="220" t="s">
        <v>23</v>
      </c>
      <c r="Q61" s="218" t="s">
        <v>907</v>
      </c>
      <c r="R61" s="215" t="str">
        <f t="shared" si="6"/>
        <v>CP03ISSM-RIC21-00-CPMENG000</v>
      </c>
    </row>
    <row r="62" spans="1:18" s="174" customFormat="1" ht="13.5" customHeight="1" x14ac:dyDescent="0.3">
      <c r="A62" s="219"/>
      <c r="B62" s="211" t="s">
        <v>73</v>
      </c>
      <c r="C62" s="212"/>
      <c r="D62" s="211" t="s">
        <v>79</v>
      </c>
      <c r="E62" s="211" t="s">
        <v>29</v>
      </c>
      <c r="F62" s="212"/>
      <c r="G62" s="212"/>
      <c r="H62" s="213" t="s">
        <v>314</v>
      </c>
      <c r="I62" s="218" t="s">
        <v>355</v>
      </c>
      <c r="J62" s="220" t="str">
        <f>CONCATENATE(B62,D62,E62,"-",H62,I62)</f>
        <v>CP03ISSM-RID26</v>
      </c>
      <c r="K62" s="218" t="s">
        <v>373</v>
      </c>
      <c r="L62" s="211" t="s">
        <v>887</v>
      </c>
      <c r="M62" s="220" t="s">
        <v>862</v>
      </c>
      <c r="N62" s="220" t="s">
        <v>306</v>
      </c>
      <c r="O62" s="221" t="s">
        <v>357</v>
      </c>
      <c r="P62" s="220" t="s">
        <v>23</v>
      </c>
      <c r="Q62" s="218" t="s">
        <v>907</v>
      </c>
      <c r="R62" s="215" t="str">
        <f t="shared" si="6"/>
        <v>CP03ISSM-RID26-00-DCLENG000</v>
      </c>
    </row>
    <row r="63" spans="1:18" s="174" customFormat="1" ht="13.5" customHeight="1" x14ac:dyDescent="0.3">
      <c r="A63" s="219"/>
      <c r="B63" s="211" t="s">
        <v>73</v>
      </c>
      <c r="C63" s="212"/>
      <c r="D63" s="211" t="s">
        <v>79</v>
      </c>
      <c r="E63" s="211" t="s">
        <v>29</v>
      </c>
      <c r="F63" s="212"/>
      <c r="G63" s="212"/>
      <c r="H63" s="213" t="s">
        <v>314</v>
      </c>
      <c r="I63" s="218" t="s">
        <v>370</v>
      </c>
      <c r="J63" s="220" t="str">
        <f>CONCATENATE(B63,D63,E63,"-",H63,I63)</f>
        <v>CP03ISSM-RID27</v>
      </c>
      <c r="K63" s="218" t="s">
        <v>373</v>
      </c>
      <c r="L63" s="211" t="s">
        <v>888</v>
      </c>
      <c r="M63" s="220" t="s">
        <v>862</v>
      </c>
      <c r="N63" s="220" t="s">
        <v>306</v>
      </c>
      <c r="O63" s="221" t="s">
        <v>357</v>
      </c>
      <c r="P63" s="220" t="s">
        <v>23</v>
      </c>
      <c r="Q63" s="218" t="s">
        <v>907</v>
      </c>
      <c r="R63" s="215" t="str">
        <f t="shared" si="6"/>
        <v>CP03ISSM-RID27-00-DCLENG000</v>
      </c>
    </row>
    <row r="64" spans="1:18" s="174" customFormat="1" ht="13.5" customHeight="1" x14ac:dyDescent="0.3">
      <c r="A64" s="219"/>
      <c r="B64" s="211" t="s">
        <v>73</v>
      </c>
      <c r="C64" s="212"/>
      <c r="D64" s="211" t="s">
        <v>79</v>
      </c>
      <c r="E64" s="211" t="s">
        <v>29</v>
      </c>
      <c r="F64" s="212"/>
      <c r="G64" s="212"/>
      <c r="H64" s="213" t="s">
        <v>314</v>
      </c>
      <c r="I64" s="218" t="s">
        <v>355</v>
      </c>
      <c r="J64" s="220" t="str">
        <f t="shared" si="5"/>
        <v>CP03ISSM-RID26</v>
      </c>
      <c r="K64" s="218" t="s">
        <v>77</v>
      </c>
      <c r="L64" s="212" t="s">
        <v>39</v>
      </c>
      <c r="M64" s="220" t="str">
        <f>VLOOKUP(L64,Sensors!A$4:B$54,2,FALSE)</f>
        <v>VELPT</v>
      </c>
      <c r="N64" s="220" t="s">
        <v>195</v>
      </c>
      <c r="O64" s="221" t="s">
        <v>357</v>
      </c>
      <c r="P64" s="218" t="s">
        <v>23</v>
      </c>
      <c r="Q64" s="218" t="s">
        <v>907</v>
      </c>
      <c r="R64" s="215" t="str">
        <f t="shared" si="6"/>
        <v>CP03ISSM-RID26-04-VELPTA000</v>
      </c>
    </row>
    <row r="65" spans="1:18" s="174" customFormat="1" ht="13.5" customHeight="1" x14ac:dyDescent="0.3">
      <c r="A65" s="219"/>
      <c r="B65" s="211" t="s">
        <v>73</v>
      </c>
      <c r="C65" s="212"/>
      <c r="D65" s="211" t="s">
        <v>79</v>
      </c>
      <c r="E65" s="211" t="s">
        <v>29</v>
      </c>
      <c r="F65" s="212"/>
      <c r="G65" s="242"/>
      <c r="H65" s="213" t="s">
        <v>314</v>
      </c>
      <c r="I65" s="218" t="s">
        <v>355</v>
      </c>
      <c r="J65" s="220" t="str">
        <f t="shared" si="5"/>
        <v>CP03ISSM-RID26</v>
      </c>
      <c r="K65" s="218" t="s">
        <v>91</v>
      </c>
      <c r="L65" s="211" t="s">
        <v>16</v>
      </c>
      <c r="M65" s="220" t="str">
        <f>VLOOKUP(L65,Sensors!A$4:B$54,2,FALSE)</f>
        <v>PHSEN</v>
      </c>
      <c r="N65" s="220" t="s">
        <v>308</v>
      </c>
      <c r="O65" s="221" t="s">
        <v>357</v>
      </c>
      <c r="P65" s="218" t="s">
        <v>23</v>
      </c>
      <c r="Q65" s="218" t="s">
        <v>907</v>
      </c>
      <c r="R65" s="215" t="str">
        <f t="shared" si="6"/>
        <v>CP03ISSM-RID26-06-PHSEND000</v>
      </c>
    </row>
    <row r="66" spans="1:18" s="174" customFormat="1" ht="13.5" customHeight="1" x14ac:dyDescent="0.3">
      <c r="A66" s="219"/>
      <c r="B66" s="211" t="s">
        <v>73</v>
      </c>
      <c r="C66" s="212"/>
      <c r="D66" s="211" t="s">
        <v>79</v>
      </c>
      <c r="E66" s="211" t="s">
        <v>29</v>
      </c>
      <c r="F66" s="212"/>
      <c r="G66" s="212"/>
      <c r="H66" s="213" t="s">
        <v>314</v>
      </c>
      <c r="I66" s="218" t="s">
        <v>355</v>
      </c>
      <c r="J66" s="220" t="str">
        <f>CONCATENATE(B66,D66,E66,"-",H66,I66)</f>
        <v>CP03ISSM-RID26</v>
      </c>
      <c r="K66" s="218" t="s">
        <v>92</v>
      </c>
      <c r="L66" s="212" t="s">
        <v>134</v>
      </c>
      <c r="M66" s="220" t="str">
        <f>VLOOKUP(L66,Sensors!A$4:B$54,2,FALSE)</f>
        <v>NUTNR</v>
      </c>
      <c r="N66" s="220" t="s">
        <v>309</v>
      </c>
      <c r="O66" s="221" t="s">
        <v>357</v>
      </c>
      <c r="P66" s="218" t="s">
        <v>23</v>
      </c>
      <c r="Q66" s="218" t="s">
        <v>907</v>
      </c>
      <c r="R66" s="215" t="str">
        <f t="shared" si="6"/>
        <v>CP03ISSM-RID26-07-NUTNRB000</v>
      </c>
    </row>
    <row r="67" spans="1:18" s="174" customFormat="1" ht="13.5" customHeight="1" x14ac:dyDescent="0.3">
      <c r="A67" s="219"/>
      <c r="B67" s="211" t="s">
        <v>73</v>
      </c>
      <c r="C67" s="212"/>
      <c r="D67" s="211" t="s">
        <v>79</v>
      </c>
      <c r="E67" s="211" t="s">
        <v>29</v>
      </c>
      <c r="F67" s="212"/>
      <c r="G67" s="211"/>
      <c r="H67" s="213" t="s">
        <v>314</v>
      </c>
      <c r="I67" s="218" t="s">
        <v>355</v>
      </c>
      <c r="J67" s="220" t="str">
        <f>CONCATENATE(B67,D67,E67,"-",H67,I67)</f>
        <v>CP03ISSM-RID26</v>
      </c>
      <c r="K67" s="218" t="s">
        <v>93</v>
      </c>
      <c r="L67" s="212" t="s">
        <v>135</v>
      </c>
      <c r="M67" s="220" t="str">
        <f>VLOOKUP(L67,Sensors!A$4:B$54,2,FALSE)</f>
        <v>SPKIR</v>
      </c>
      <c r="N67" s="220" t="s">
        <v>309</v>
      </c>
      <c r="O67" s="221" t="s">
        <v>357</v>
      </c>
      <c r="P67" s="218" t="s">
        <v>23</v>
      </c>
      <c r="Q67" s="218" t="s">
        <v>907</v>
      </c>
      <c r="R67" s="215" t="str">
        <f t="shared" si="6"/>
        <v>CP03ISSM-RID26-08-SPKIRB000</v>
      </c>
    </row>
    <row r="68" spans="1:18" s="174" customFormat="1" ht="13.5" customHeight="1" x14ac:dyDescent="0.3">
      <c r="A68" s="219"/>
      <c r="B68" s="211" t="s">
        <v>73</v>
      </c>
      <c r="C68" s="212"/>
      <c r="D68" s="211" t="s">
        <v>79</v>
      </c>
      <c r="E68" s="211" t="s">
        <v>29</v>
      </c>
      <c r="F68" s="212"/>
      <c r="G68" s="212"/>
      <c r="H68" s="213" t="s">
        <v>314</v>
      </c>
      <c r="I68" s="218" t="s">
        <v>370</v>
      </c>
      <c r="J68" s="220" t="str">
        <f t="shared" si="5"/>
        <v>CP03ISSM-RID27</v>
      </c>
      <c r="K68" s="218" t="s">
        <v>75</v>
      </c>
      <c r="L68" s="212" t="s">
        <v>163</v>
      </c>
      <c r="M68" s="220" t="str">
        <f>VLOOKUP(L68,Sensors!A$4:B$54,2,FALSE)</f>
        <v>OPTAA</v>
      </c>
      <c r="N68" s="220" t="s">
        <v>308</v>
      </c>
      <c r="O68" s="221" t="s">
        <v>357</v>
      </c>
      <c r="P68" s="218" t="s">
        <v>23</v>
      </c>
      <c r="Q68" s="218" t="s">
        <v>907</v>
      </c>
      <c r="R68" s="215" t="str">
        <f t="shared" si="6"/>
        <v>CP03ISSM-RID27-01-OPTAAD000</v>
      </c>
    </row>
    <row r="69" spans="1:18" s="174" customFormat="1" ht="13.5" customHeight="1" x14ac:dyDescent="0.3">
      <c r="A69" s="219"/>
      <c r="B69" s="211" t="s">
        <v>73</v>
      </c>
      <c r="C69" s="212"/>
      <c r="D69" s="211" t="s">
        <v>79</v>
      </c>
      <c r="E69" s="211" t="s">
        <v>29</v>
      </c>
      <c r="F69" s="212"/>
      <c r="G69" s="212"/>
      <c r="H69" s="213" t="s">
        <v>314</v>
      </c>
      <c r="I69" s="218" t="s">
        <v>370</v>
      </c>
      <c r="J69" s="220" t="str">
        <f t="shared" si="5"/>
        <v>CP03ISSM-RID27</v>
      </c>
      <c r="K69" s="218" t="s">
        <v>76</v>
      </c>
      <c r="L69" s="211" t="s">
        <v>164</v>
      </c>
      <c r="M69" s="220" t="str">
        <f>VLOOKUP(L69,Sensors!A$4:B$54,2,FALSE)</f>
        <v>FLORT</v>
      </c>
      <c r="N69" s="220" t="s">
        <v>308</v>
      </c>
      <c r="O69" s="221" t="s">
        <v>357</v>
      </c>
      <c r="P69" s="218" t="s">
        <v>23</v>
      </c>
      <c r="Q69" s="218" t="s">
        <v>907</v>
      </c>
      <c r="R69" s="215" t="str">
        <f t="shared" si="6"/>
        <v>CP03ISSM-RID27-02-FLORTD000</v>
      </c>
    </row>
    <row r="70" spans="1:18" s="174" customFormat="1" ht="13.5" customHeight="1" x14ac:dyDescent="0.3">
      <c r="A70" s="243"/>
      <c r="B70" s="211" t="s">
        <v>73</v>
      </c>
      <c r="C70" s="212"/>
      <c r="D70" s="211" t="s">
        <v>79</v>
      </c>
      <c r="E70" s="211" t="s">
        <v>29</v>
      </c>
      <c r="F70" s="212"/>
      <c r="G70" s="212"/>
      <c r="H70" s="213" t="s">
        <v>314</v>
      </c>
      <c r="I70" s="218" t="s">
        <v>370</v>
      </c>
      <c r="J70" s="220" t="str">
        <f t="shared" si="5"/>
        <v>CP03ISSM-RID27</v>
      </c>
      <c r="K70" s="218" t="s">
        <v>79</v>
      </c>
      <c r="L70" s="212" t="s">
        <v>40</v>
      </c>
      <c r="M70" s="220" t="str">
        <f>VLOOKUP(L70,Sensors!A$4:B$54,2,FALSE)</f>
        <v>CTDBP</v>
      </c>
      <c r="N70" s="220" t="s">
        <v>305</v>
      </c>
      <c r="O70" s="221" t="s">
        <v>357</v>
      </c>
      <c r="P70" s="218" t="s">
        <v>23</v>
      </c>
      <c r="Q70" s="218" t="s">
        <v>907</v>
      </c>
      <c r="R70" s="215" t="str">
        <f t="shared" si="6"/>
        <v>CP03ISSM-RID27-03-CTDBPC000</v>
      </c>
    </row>
    <row r="71" spans="1:18" s="174" customFormat="1" ht="13.5" customHeight="1" x14ac:dyDescent="0.3">
      <c r="A71" s="219"/>
      <c r="B71" s="211" t="s">
        <v>73</v>
      </c>
      <c r="C71" s="212"/>
      <c r="D71" s="211" t="s">
        <v>79</v>
      </c>
      <c r="E71" s="211" t="s">
        <v>29</v>
      </c>
      <c r="F71" s="212"/>
      <c r="G71" s="212"/>
      <c r="H71" s="213" t="s">
        <v>314</v>
      </c>
      <c r="I71" s="218" t="s">
        <v>370</v>
      </c>
      <c r="J71" s="220" t="str">
        <f t="shared" si="5"/>
        <v>CP03ISSM-RID27</v>
      </c>
      <c r="K71" s="218" t="s">
        <v>77</v>
      </c>
      <c r="L71" s="212" t="s">
        <v>101</v>
      </c>
      <c r="M71" s="220" t="str">
        <f>VLOOKUP(L71,Sensors!A$4:B$54,2,FALSE)</f>
        <v>DOSTA</v>
      </c>
      <c r="N71" s="220" t="s">
        <v>308</v>
      </c>
      <c r="O71" s="221" t="s">
        <v>357</v>
      </c>
      <c r="P71" s="218" t="s">
        <v>23</v>
      </c>
      <c r="Q71" s="218" t="s">
        <v>907</v>
      </c>
      <c r="R71" s="215" t="str">
        <f t="shared" si="6"/>
        <v>CP03ISSM-RID27-04-DOSTAD000</v>
      </c>
    </row>
    <row r="72" spans="1:18" s="174" customFormat="1" ht="13.5" customHeight="1" x14ac:dyDescent="0.3">
      <c r="A72" s="219"/>
      <c r="B72" s="211" t="s">
        <v>73</v>
      </c>
      <c r="C72" s="212"/>
      <c r="D72" s="211" t="s">
        <v>79</v>
      </c>
      <c r="E72" s="211" t="s">
        <v>29</v>
      </c>
      <c r="F72" s="212"/>
      <c r="G72" s="212" t="s">
        <v>453</v>
      </c>
      <c r="H72" s="213" t="s">
        <v>61</v>
      </c>
      <c r="I72" s="218" t="s">
        <v>891</v>
      </c>
      <c r="J72" s="220" t="str">
        <f>CONCATENATE(B72,D72,E72,"-",H72,I72)</f>
        <v>CP03ISSM-MFC31</v>
      </c>
      <c r="K72" s="218" t="s">
        <v>373</v>
      </c>
      <c r="L72" s="211" t="s">
        <v>894</v>
      </c>
      <c r="M72" s="220" t="s">
        <v>861</v>
      </c>
      <c r="N72" s="220" t="s">
        <v>306</v>
      </c>
      <c r="O72" s="221" t="s">
        <v>357</v>
      </c>
      <c r="P72" s="220" t="s">
        <v>120</v>
      </c>
      <c r="Q72" s="218" t="s">
        <v>797</v>
      </c>
      <c r="R72" s="215" t="str">
        <f t="shared" si="6"/>
        <v>CP03ISSM-MFC31-00-CPMENG000</v>
      </c>
    </row>
    <row r="73" spans="1:18" s="174" customFormat="1" ht="13.5" customHeight="1" x14ac:dyDescent="0.3">
      <c r="A73" s="219"/>
      <c r="B73" s="211" t="s">
        <v>73</v>
      </c>
      <c r="C73" s="212"/>
      <c r="D73" s="211" t="s">
        <v>79</v>
      </c>
      <c r="E73" s="211" t="s">
        <v>29</v>
      </c>
      <c r="F73" s="212"/>
      <c r="G73" s="212"/>
      <c r="H73" s="213" t="s">
        <v>61</v>
      </c>
      <c r="I73" s="218" t="s">
        <v>371</v>
      </c>
      <c r="J73" s="220" t="str">
        <f>CONCATENATE(B73,D73,E73,"-",H73,I73)</f>
        <v>CP03ISSM-MFD35</v>
      </c>
      <c r="K73" s="218" t="s">
        <v>373</v>
      </c>
      <c r="L73" s="211" t="s">
        <v>892</v>
      </c>
      <c r="M73" s="220" t="s">
        <v>862</v>
      </c>
      <c r="N73" s="220" t="s">
        <v>306</v>
      </c>
      <c r="O73" s="221" t="s">
        <v>357</v>
      </c>
      <c r="P73" s="220" t="s">
        <v>120</v>
      </c>
      <c r="Q73" s="218" t="s">
        <v>797</v>
      </c>
      <c r="R73" s="215" t="str">
        <f t="shared" si="6"/>
        <v>CP03ISSM-MFD35-00-DCLENG000</v>
      </c>
    </row>
    <row r="74" spans="1:18" s="174" customFormat="1" ht="13.5" customHeight="1" x14ac:dyDescent="0.3">
      <c r="A74" s="219"/>
      <c r="B74" s="211" t="s">
        <v>73</v>
      </c>
      <c r="C74" s="212"/>
      <c r="D74" s="211" t="s">
        <v>79</v>
      </c>
      <c r="E74" s="211" t="s">
        <v>29</v>
      </c>
      <c r="F74" s="212"/>
      <c r="G74" s="212"/>
      <c r="H74" s="213" t="s">
        <v>61</v>
      </c>
      <c r="I74" s="218" t="s">
        <v>372</v>
      </c>
      <c r="J74" s="220" t="str">
        <f>CONCATENATE(B74,D74,E74,"-",H74,I74)</f>
        <v>CP03ISSM-MFD37</v>
      </c>
      <c r="K74" s="218" t="s">
        <v>373</v>
      </c>
      <c r="L74" s="211" t="s">
        <v>893</v>
      </c>
      <c r="M74" s="220" t="s">
        <v>862</v>
      </c>
      <c r="N74" s="220" t="s">
        <v>306</v>
      </c>
      <c r="O74" s="221" t="s">
        <v>357</v>
      </c>
      <c r="P74" s="220" t="s">
        <v>120</v>
      </c>
      <c r="Q74" s="218" t="s">
        <v>797</v>
      </c>
      <c r="R74" s="215" t="str">
        <f t="shared" si="6"/>
        <v>CP03ISSM-MFD37-00-DCLENG000</v>
      </c>
    </row>
    <row r="75" spans="1:18" s="174" customFormat="1" ht="13.5" customHeight="1" x14ac:dyDescent="0.3">
      <c r="A75" s="243"/>
      <c r="B75" s="211" t="s">
        <v>73</v>
      </c>
      <c r="C75" s="212"/>
      <c r="D75" s="211" t="s">
        <v>79</v>
      </c>
      <c r="E75" s="211" t="s">
        <v>29</v>
      </c>
      <c r="F75" s="212"/>
      <c r="G75" s="212"/>
      <c r="H75" s="213" t="s">
        <v>61</v>
      </c>
      <c r="I75" s="218" t="s">
        <v>371</v>
      </c>
      <c r="J75" s="220" t="str">
        <f t="shared" si="5"/>
        <v>CP03ISSM-MFD35</v>
      </c>
      <c r="K75" s="218" t="s">
        <v>75</v>
      </c>
      <c r="L75" s="212" t="s">
        <v>312</v>
      </c>
      <c r="M75" s="220" t="str">
        <f>VLOOKUP(L75,Sensors!A$4:B$54,2,FALSE)</f>
        <v>ADCPT</v>
      </c>
      <c r="N75" s="220" t="s">
        <v>303</v>
      </c>
      <c r="O75" s="221" t="s">
        <v>357</v>
      </c>
      <c r="P75" s="220" t="s">
        <v>120</v>
      </c>
      <c r="Q75" s="218" t="s">
        <v>797</v>
      </c>
      <c r="R75" s="215" t="str">
        <f t="shared" si="6"/>
        <v>CP03ISSM-MFD35-01-ADCPTF000</v>
      </c>
    </row>
    <row r="76" spans="1:18" s="174" customFormat="1" ht="13.5" customHeight="1" x14ac:dyDescent="0.3">
      <c r="A76" s="243"/>
      <c r="B76" s="211" t="s">
        <v>73</v>
      </c>
      <c r="C76" s="212"/>
      <c r="D76" s="211" t="s">
        <v>79</v>
      </c>
      <c r="E76" s="211" t="s">
        <v>29</v>
      </c>
      <c r="F76" s="212"/>
      <c r="G76" s="212"/>
      <c r="H76" s="213" t="s">
        <v>61</v>
      </c>
      <c r="I76" s="218" t="s">
        <v>371</v>
      </c>
      <c r="J76" s="220" t="str">
        <f t="shared" si="5"/>
        <v>CP03ISSM-MFD35</v>
      </c>
      <c r="K76" s="218" t="s">
        <v>76</v>
      </c>
      <c r="L76" s="212" t="s">
        <v>10</v>
      </c>
      <c r="M76" s="220" t="str">
        <f>VLOOKUP(L76,Sensors!A$4:B$54,2,FALSE)</f>
        <v>PRESF</v>
      </c>
      <c r="N76" s="220" t="s">
        <v>309</v>
      </c>
      <c r="O76" s="221" t="s">
        <v>357</v>
      </c>
      <c r="P76" s="220" t="s">
        <v>120</v>
      </c>
      <c r="Q76" s="218" t="s">
        <v>797</v>
      </c>
      <c r="R76" s="215" t="str">
        <f t="shared" si="6"/>
        <v>CP03ISSM-MFD35-02-PRESFB000</v>
      </c>
    </row>
    <row r="77" spans="1:18" s="174" customFormat="1" ht="13.5" customHeight="1" x14ac:dyDescent="0.3">
      <c r="A77" s="243"/>
      <c r="B77" s="211" t="s">
        <v>73</v>
      </c>
      <c r="C77" s="212"/>
      <c r="D77" s="211" t="s">
        <v>79</v>
      </c>
      <c r="E77" s="211" t="s">
        <v>29</v>
      </c>
      <c r="F77" s="212"/>
      <c r="G77" s="212"/>
      <c r="H77" s="213" t="s">
        <v>61</v>
      </c>
      <c r="I77" s="218" t="s">
        <v>371</v>
      </c>
      <c r="J77" s="220" t="str">
        <f t="shared" si="5"/>
        <v>CP03ISSM-MFD35</v>
      </c>
      <c r="K77" s="218" t="s">
        <v>77</v>
      </c>
      <c r="L77" s="212" t="s">
        <v>39</v>
      </c>
      <c r="M77" s="220" t="str">
        <f>VLOOKUP(L77,Sensors!A$4:B$54,2,FALSE)</f>
        <v>VELPT</v>
      </c>
      <c r="N77" s="220" t="s">
        <v>195</v>
      </c>
      <c r="O77" s="221" t="s">
        <v>357</v>
      </c>
      <c r="P77" s="220" t="s">
        <v>120</v>
      </c>
      <c r="Q77" s="218" t="s">
        <v>797</v>
      </c>
      <c r="R77" s="215" t="str">
        <f t="shared" si="6"/>
        <v>CP03ISSM-MFD35-04-VELPTA000</v>
      </c>
    </row>
    <row r="78" spans="1:18" s="174" customFormat="1" ht="13.5" customHeight="1" x14ac:dyDescent="0.3">
      <c r="A78" s="243"/>
      <c r="B78" s="211" t="s">
        <v>73</v>
      </c>
      <c r="C78" s="212"/>
      <c r="D78" s="211" t="s">
        <v>79</v>
      </c>
      <c r="E78" s="211" t="s">
        <v>29</v>
      </c>
      <c r="F78" s="212"/>
      <c r="G78" s="212"/>
      <c r="H78" s="213" t="s">
        <v>61</v>
      </c>
      <c r="I78" s="218" t="s">
        <v>371</v>
      </c>
      <c r="J78" s="220" t="str">
        <f t="shared" si="5"/>
        <v>CP03ISSM-MFD35</v>
      </c>
      <c r="K78" s="218" t="s">
        <v>78</v>
      </c>
      <c r="L78" s="212" t="s">
        <v>208</v>
      </c>
      <c r="M78" s="220" t="str">
        <f>VLOOKUP(L78,Sensors!A$4:B$54,2,FALSE)</f>
        <v>PCO2W</v>
      </c>
      <c r="N78" s="220" t="s">
        <v>309</v>
      </c>
      <c r="O78" s="221" t="s">
        <v>357</v>
      </c>
      <c r="P78" s="220" t="s">
        <v>120</v>
      </c>
      <c r="Q78" s="218" t="s">
        <v>797</v>
      </c>
      <c r="R78" s="215" t="str">
        <f t="shared" si="6"/>
        <v>CP03ISSM-MFD35-05-PCO2WB000</v>
      </c>
    </row>
    <row r="79" spans="1:18" s="174" customFormat="1" ht="13.5" customHeight="1" x14ac:dyDescent="0.3">
      <c r="A79" s="243"/>
      <c r="B79" s="211" t="s">
        <v>73</v>
      </c>
      <c r="C79" s="212"/>
      <c r="D79" s="211" t="s">
        <v>79</v>
      </c>
      <c r="E79" s="211" t="s">
        <v>29</v>
      </c>
      <c r="F79" s="212"/>
      <c r="G79" s="212"/>
      <c r="H79" s="213" t="s">
        <v>61</v>
      </c>
      <c r="I79" s="218" t="s">
        <v>371</v>
      </c>
      <c r="J79" s="220" t="str">
        <f t="shared" si="5"/>
        <v>CP03ISSM-MFD35</v>
      </c>
      <c r="K79" s="270" t="s">
        <v>91</v>
      </c>
      <c r="L79" s="212" t="s">
        <v>16</v>
      </c>
      <c r="M79" s="220" t="str">
        <f>VLOOKUP(L79,Sensors!A$4:B$54,2,FALSE)</f>
        <v>PHSEN</v>
      </c>
      <c r="N79" s="220" t="s">
        <v>308</v>
      </c>
      <c r="O79" s="221" t="s">
        <v>357</v>
      </c>
      <c r="P79" s="220" t="s">
        <v>120</v>
      </c>
      <c r="Q79" s="218" t="s">
        <v>797</v>
      </c>
      <c r="R79" s="215" t="str">
        <f t="shared" si="6"/>
        <v>CP03ISSM-MFD35-06-PHSEND000</v>
      </c>
    </row>
    <row r="80" spans="1:18" s="174" customFormat="1" ht="13.5" customHeight="1" x14ac:dyDescent="0.3">
      <c r="A80" s="243"/>
      <c r="B80" s="211" t="s">
        <v>73</v>
      </c>
      <c r="C80" s="212"/>
      <c r="D80" s="211" t="s">
        <v>79</v>
      </c>
      <c r="E80" s="211" t="s">
        <v>29</v>
      </c>
      <c r="F80" s="212"/>
      <c r="G80" s="212"/>
      <c r="H80" s="213" t="s">
        <v>61</v>
      </c>
      <c r="I80" s="218" t="s">
        <v>372</v>
      </c>
      <c r="J80" s="220" t="str">
        <f t="shared" si="5"/>
        <v>CP03ISSM-MFD37</v>
      </c>
      <c r="K80" s="218" t="s">
        <v>75</v>
      </c>
      <c r="L80" s="212" t="s">
        <v>163</v>
      </c>
      <c r="M80" s="220" t="str">
        <f>VLOOKUP(L80,Sensors!A$4:B$54,2,FALSE)</f>
        <v>OPTAA</v>
      </c>
      <c r="N80" s="220" t="s">
        <v>308</v>
      </c>
      <c r="O80" s="221" t="s">
        <v>357</v>
      </c>
      <c r="P80" s="220" t="s">
        <v>120</v>
      </c>
      <c r="Q80" s="218" t="s">
        <v>797</v>
      </c>
      <c r="R80" s="215" t="str">
        <f t="shared" si="6"/>
        <v>CP03ISSM-MFD37-01-OPTAAD000</v>
      </c>
    </row>
    <row r="81" spans="1:18" s="174" customFormat="1" ht="13.5" customHeight="1" x14ac:dyDescent="0.3">
      <c r="A81" s="243"/>
      <c r="B81" s="211" t="s">
        <v>73</v>
      </c>
      <c r="C81" s="212"/>
      <c r="D81" s="211" t="s">
        <v>79</v>
      </c>
      <c r="E81" s="211" t="s">
        <v>29</v>
      </c>
      <c r="F81" s="212"/>
      <c r="G81" s="212"/>
      <c r="H81" s="213" t="s">
        <v>61</v>
      </c>
      <c r="I81" s="218" t="s">
        <v>372</v>
      </c>
      <c r="J81" s="220" t="str">
        <f t="shared" si="5"/>
        <v>CP03ISSM-MFD37</v>
      </c>
      <c r="K81" s="218" t="s">
        <v>79</v>
      </c>
      <c r="L81" s="212" t="s">
        <v>40</v>
      </c>
      <c r="M81" s="220" t="str">
        <f>VLOOKUP(L81,Sensors!A$4:B$54,2,FALSE)</f>
        <v>CTDBP</v>
      </c>
      <c r="N81" s="220" t="s">
        <v>308</v>
      </c>
      <c r="O81" s="221" t="s">
        <v>357</v>
      </c>
      <c r="P81" s="220" t="s">
        <v>120</v>
      </c>
      <c r="Q81" s="218" t="s">
        <v>797</v>
      </c>
      <c r="R81" s="215" t="str">
        <f t="shared" si="6"/>
        <v>CP03ISSM-MFD37-03-CTDBPD000</v>
      </c>
    </row>
    <row r="82" spans="1:18" s="174" customFormat="1" ht="13.5" customHeight="1" x14ac:dyDescent="0.3">
      <c r="A82" s="243"/>
      <c r="B82" s="211" t="s">
        <v>73</v>
      </c>
      <c r="C82" s="212"/>
      <c r="D82" s="211" t="s">
        <v>79</v>
      </c>
      <c r="E82" s="211" t="s">
        <v>29</v>
      </c>
      <c r="F82" s="212"/>
      <c r="G82" s="242"/>
      <c r="H82" s="213" t="s">
        <v>61</v>
      </c>
      <c r="I82" s="218" t="s">
        <v>372</v>
      </c>
      <c r="J82" s="220" t="str">
        <f t="shared" si="5"/>
        <v>CP03ISSM-MFD37</v>
      </c>
      <c r="K82" s="218" t="s">
        <v>77</v>
      </c>
      <c r="L82" s="212" t="s">
        <v>101</v>
      </c>
      <c r="M82" s="220" t="str">
        <f>VLOOKUP(L82,Sensors!A$4:B$54,2,FALSE)</f>
        <v>DOSTA</v>
      </c>
      <c r="N82" s="220" t="s">
        <v>308</v>
      </c>
      <c r="O82" s="221" t="s">
        <v>357</v>
      </c>
      <c r="P82" s="220" t="s">
        <v>120</v>
      </c>
      <c r="Q82" s="218" t="s">
        <v>797</v>
      </c>
      <c r="R82" s="215" t="str">
        <f t="shared" si="6"/>
        <v>CP03ISSM-MFD37-04-DOSTAD000</v>
      </c>
    </row>
    <row r="83" spans="1:18" s="174" customFormat="1" ht="13.5" customHeight="1" x14ac:dyDescent="0.3">
      <c r="A83" s="219"/>
      <c r="B83" s="211" t="s">
        <v>73</v>
      </c>
      <c r="C83" s="212"/>
      <c r="D83" s="211" t="s">
        <v>79</v>
      </c>
      <c r="E83" s="211" t="s">
        <v>29</v>
      </c>
      <c r="F83" s="212"/>
      <c r="G83" s="212"/>
      <c r="H83" s="213" t="s">
        <v>61</v>
      </c>
      <c r="I83" s="218" t="s">
        <v>372</v>
      </c>
      <c r="J83" s="220" t="str">
        <f t="shared" si="5"/>
        <v>CP03ISSM-MFD37</v>
      </c>
      <c r="K83" s="218" t="s">
        <v>92</v>
      </c>
      <c r="L83" s="212" t="s">
        <v>280</v>
      </c>
      <c r="M83" s="220" t="str">
        <f>VLOOKUP(L83,Sensors!A$4:B$54,2,FALSE)</f>
        <v>ZPLSC</v>
      </c>
      <c r="N83" s="220" t="s">
        <v>305</v>
      </c>
      <c r="O83" s="221" t="s">
        <v>357</v>
      </c>
      <c r="P83" s="220" t="s">
        <v>120</v>
      </c>
      <c r="Q83" s="218" t="s">
        <v>797</v>
      </c>
      <c r="R83" s="215" t="str">
        <f t="shared" si="6"/>
        <v>CP03ISSM-MFD37-07-ZPLSCC000</v>
      </c>
    </row>
    <row r="84" spans="1:18" s="274" customFormat="1" ht="13.5" customHeight="1" x14ac:dyDescent="0.3">
      <c r="A84" s="365"/>
      <c r="B84" s="202"/>
      <c r="C84" s="203"/>
      <c r="D84" s="202"/>
      <c r="E84" s="202"/>
      <c r="F84" s="203"/>
      <c r="G84" s="203"/>
      <c r="H84" s="204"/>
      <c r="I84" s="205"/>
      <c r="J84" s="206"/>
      <c r="K84" s="205"/>
      <c r="L84" s="366" t="s">
        <v>7</v>
      </c>
      <c r="M84" s="208">
        <f>COUNTA(M86:M94)</f>
        <v>9</v>
      </c>
      <c r="N84" s="205"/>
      <c r="O84" s="205"/>
      <c r="P84" s="205"/>
      <c r="Q84" s="205"/>
      <c r="R84" s="209"/>
    </row>
    <row r="85" spans="1:18" s="174" customFormat="1" ht="13.5" customHeight="1" x14ac:dyDescent="0.3">
      <c r="A85" s="243"/>
      <c r="B85" s="211" t="s">
        <v>73</v>
      </c>
      <c r="C85" s="212" t="s">
        <v>541</v>
      </c>
      <c r="D85" s="211" t="s">
        <v>79</v>
      </c>
      <c r="E85" s="211" t="s">
        <v>897</v>
      </c>
      <c r="F85" s="212" t="str">
        <f>CONCATENATE(B85,D85,E85)</f>
        <v>CP03ISSP</v>
      </c>
      <c r="G85" s="212" t="s">
        <v>908</v>
      </c>
      <c r="H85" s="213"/>
      <c r="I85" s="218"/>
      <c r="J85" s="220" t="str">
        <f>F85</f>
        <v>CP03ISSP</v>
      </c>
      <c r="K85" s="218"/>
      <c r="L85" s="211"/>
      <c r="M85" s="220"/>
      <c r="N85" s="220"/>
      <c r="O85" s="220"/>
      <c r="P85" s="218"/>
      <c r="Q85" s="218"/>
      <c r="R85" s="215" t="str">
        <f>F85</f>
        <v>CP03ISSP</v>
      </c>
    </row>
    <row r="86" spans="1:18" s="174" customFormat="1" ht="13.5" customHeight="1" x14ac:dyDescent="0.3">
      <c r="A86" s="367"/>
      <c r="B86" s="211" t="s">
        <v>73</v>
      </c>
      <c r="C86" s="212"/>
      <c r="D86" s="211" t="s">
        <v>79</v>
      </c>
      <c r="E86" s="211" t="s">
        <v>897</v>
      </c>
      <c r="F86" s="212"/>
      <c r="G86" s="212" t="s">
        <v>909</v>
      </c>
      <c r="H86" s="213" t="s">
        <v>74</v>
      </c>
      <c r="I86" s="218" t="s">
        <v>218</v>
      </c>
      <c r="J86" s="220" t="str">
        <f>CONCATENATE(B86,D86,E86,"-",H86,I86)</f>
        <v>CP03ISSP-SP001</v>
      </c>
      <c r="K86" s="270" t="s">
        <v>373</v>
      </c>
      <c r="L86" s="212" t="s">
        <v>865</v>
      </c>
      <c r="M86" s="220" t="s">
        <v>896</v>
      </c>
      <c r="N86" s="218" t="s">
        <v>306</v>
      </c>
      <c r="O86" s="270" t="s">
        <v>357</v>
      </c>
      <c r="P86" s="220" t="s">
        <v>816</v>
      </c>
      <c r="Q86" s="218" t="s">
        <v>156</v>
      </c>
      <c r="R86" s="215" t="str">
        <f>CONCATENATE(B86,D86,E86,"-",H86,I86,"-",K86,"-",M86,N86,O86)</f>
        <v>CP03ISSP-SP001-00-SPPENG000</v>
      </c>
    </row>
    <row r="87" spans="1:18" s="174" customFormat="1" ht="13.5" customHeight="1" x14ac:dyDescent="0.3">
      <c r="A87" s="243"/>
      <c r="B87" s="211" t="s">
        <v>73</v>
      </c>
      <c r="C87" s="212"/>
      <c r="D87" s="211" t="s">
        <v>79</v>
      </c>
      <c r="E87" s="211" t="s">
        <v>897</v>
      </c>
      <c r="F87" s="212"/>
      <c r="G87" s="212"/>
      <c r="H87" s="213" t="s">
        <v>74</v>
      </c>
      <c r="I87" s="218" t="s">
        <v>218</v>
      </c>
      <c r="J87" s="220" t="str">
        <f t="shared" ref="J87:J94" si="7">CONCATENATE(B87,D87,E87,"-",H87,I87)</f>
        <v>CP03ISSP-SP001</v>
      </c>
      <c r="K87" s="218" t="s">
        <v>76</v>
      </c>
      <c r="L87" s="211" t="s">
        <v>163</v>
      </c>
      <c r="M87" s="220" t="str">
        <f>VLOOKUP(L87,Sensors!A$4:B$54,2,FALSE)</f>
        <v>OPTAA</v>
      </c>
      <c r="N87" s="213" t="s">
        <v>334</v>
      </c>
      <c r="O87" s="221" t="s">
        <v>357</v>
      </c>
      <c r="P87" s="220" t="s">
        <v>816</v>
      </c>
      <c r="Q87" s="218" t="s">
        <v>173</v>
      </c>
      <c r="R87" s="215" t="str">
        <f t="shared" ref="R87:R94" si="8">CONCATENATE(B87,D87,E87,"-",H87,I87,"-",K87,"-",M87,N87,O87)</f>
        <v>CP03ISSP-SP001-02-OPTAAJ000</v>
      </c>
    </row>
    <row r="88" spans="1:18" s="174" customFormat="1" ht="13.5" customHeight="1" x14ac:dyDescent="0.3">
      <c r="A88" s="243"/>
      <c r="B88" s="211" t="s">
        <v>73</v>
      </c>
      <c r="C88" s="212"/>
      <c r="D88" s="211" t="s">
        <v>79</v>
      </c>
      <c r="E88" s="211" t="s">
        <v>897</v>
      </c>
      <c r="F88" s="212"/>
      <c r="G88" s="212"/>
      <c r="H88" s="213" t="s">
        <v>74</v>
      </c>
      <c r="I88" s="218" t="s">
        <v>218</v>
      </c>
      <c r="J88" s="220" t="str">
        <f t="shared" si="7"/>
        <v>CP03ISSP-SP001</v>
      </c>
      <c r="K88" s="218" t="s">
        <v>79</v>
      </c>
      <c r="L88" s="211" t="s">
        <v>134</v>
      </c>
      <c r="M88" s="220" t="str">
        <f>VLOOKUP(L88,Sensors!A$4:B$54,2,FALSE)</f>
        <v>NUTNR</v>
      </c>
      <c r="N88" s="213" t="s">
        <v>334</v>
      </c>
      <c r="O88" s="221" t="s">
        <v>357</v>
      </c>
      <c r="P88" s="220" t="s">
        <v>816</v>
      </c>
      <c r="Q88" s="218" t="s">
        <v>173</v>
      </c>
      <c r="R88" s="215" t="str">
        <f t="shared" si="8"/>
        <v>CP03ISSP-SP001-03-NUTNRJ000</v>
      </c>
    </row>
    <row r="89" spans="1:18" s="174" customFormat="1" ht="13.5" customHeight="1" x14ac:dyDescent="0.3">
      <c r="A89" s="243"/>
      <c r="B89" s="211" t="s">
        <v>73</v>
      </c>
      <c r="C89" s="212"/>
      <c r="D89" s="211" t="s">
        <v>79</v>
      </c>
      <c r="E89" s="211" t="s">
        <v>897</v>
      </c>
      <c r="F89" s="212"/>
      <c r="G89" s="212"/>
      <c r="H89" s="213" t="s">
        <v>74</v>
      </c>
      <c r="I89" s="218" t="s">
        <v>218</v>
      </c>
      <c r="J89" s="220" t="str">
        <f t="shared" si="7"/>
        <v>CP03ISSP-SP001</v>
      </c>
      <c r="K89" s="218" t="s">
        <v>78</v>
      </c>
      <c r="L89" s="212" t="s">
        <v>39</v>
      </c>
      <c r="M89" s="220" t="str">
        <f>VLOOKUP(L89,Sensors!A$4:B$54,2,FALSE)</f>
        <v>VELPT</v>
      </c>
      <c r="N89" s="213" t="s">
        <v>334</v>
      </c>
      <c r="O89" s="221" t="s">
        <v>357</v>
      </c>
      <c r="P89" s="220" t="s">
        <v>816</v>
      </c>
      <c r="Q89" s="218" t="s">
        <v>173</v>
      </c>
      <c r="R89" s="215" t="str">
        <f t="shared" si="8"/>
        <v>CP03ISSP-SP001-05-VELPTJ000</v>
      </c>
    </row>
    <row r="90" spans="1:18" s="174" customFormat="1" ht="13.5" customHeight="1" x14ac:dyDescent="0.3">
      <c r="A90" s="243"/>
      <c r="B90" s="211" t="s">
        <v>73</v>
      </c>
      <c r="C90" s="212"/>
      <c r="D90" s="211" t="s">
        <v>79</v>
      </c>
      <c r="E90" s="211" t="s">
        <v>897</v>
      </c>
      <c r="F90" s="212"/>
      <c r="G90" s="212"/>
      <c r="H90" s="213" t="s">
        <v>74</v>
      </c>
      <c r="I90" s="218" t="s">
        <v>218</v>
      </c>
      <c r="J90" s="220" t="str">
        <f t="shared" si="7"/>
        <v>CP03ISSP-SP001</v>
      </c>
      <c r="K90" s="218" t="s">
        <v>91</v>
      </c>
      <c r="L90" s="211" t="s">
        <v>101</v>
      </c>
      <c r="M90" s="220" t="str">
        <f>VLOOKUP(L90,Sensors!A$4:B$54,2,FALSE)</f>
        <v>DOSTA</v>
      </c>
      <c r="N90" s="213" t="s">
        <v>334</v>
      </c>
      <c r="O90" s="221" t="s">
        <v>357</v>
      </c>
      <c r="P90" s="220" t="s">
        <v>816</v>
      </c>
      <c r="Q90" s="218" t="s">
        <v>173</v>
      </c>
      <c r="R90" s="215" t="str">
        <f t="shared" si="8"/>
        <v>CP03ISSP-SP001-06-DOSTAJ000</v>
      </c>
    </row>
    <row r="91" spans="1:18" s="174" customFormat="1" ht="13.5" customHeight="1" x14ac:dyDescent="0.3">
      <c r="A91" s="243"/>
      <c r="B91" s="211" t="s">
        <v>73</v>
      </c>
      <c r="C91" s="212"/>
      <c r="D91" s="211" t="s">
        <v>79</v>
      </c>
      <c r="E91" s="211" t="s">
        <v>897</v>
      </c>
      <c r="F91" s="212"/>
      <c r="G91" s="212"/>
      <c r="H91" s="213" t="s">
        <v>74</v>
      </c>
      <c r="I91" s="218" t="s">
        <v>218</v>
      </c>
      <c r="J91" s="220" t="str">
        <f t="shared" si="7"/>
        <v>CP03ISSP-SP001</v>
      </c>
      <c r="K91" s="218" t="s">
        <v>92</v>
      </c>
      <c r="L91" s="211" t="s">
        <v>135</v>
      </c>
      <c r="M91" s="220" t="str">
        <f>VLOOKUP(L91,Sensors!A$4:B$54,2,FALSE)</f>
        <v>SPKIR</v>
      </c>
      <c r="N91" s="213" t="s">
        <v>334</v>
      </c>
      <c r="O91" s="221" t="s">
        <v>357</v>
      </c>
      <c r="P91" s="220" t="s">
        <v>816</v>
      </c>
      <c r="Q91" s="218" t="s">
        <v>173</v>
      </c>
      <c r="R91" s="215" t="str">
        <f t="shared" si="8"/>
        <v>CP03ISSP-SP001-07-SPKIRJ000</v>
      </c>
    </row>
    <row r="92" spans="1:18" s="174" customFormat="1" ht="13.5" customHeight="1" x14ac:dyDescent="0.3">
      <c r="A92" s="243"/>
      <c r="B92" s="211" t="s">
        <v>73</v>
      </c>
      <c r="C92" s="212"/>
      <c r="D92" s="211" t="s">
        <v>79</v>
      </c>
      <c r="E92" s="211" t="s">
        <v>897</v>
      </c>
      <c r="F92" s="212"/>
      <c r="G92" s="212"/>
      <c r="H92" s="213" t="s">
        <v>74</v>
      </c>
      <c r="I92" s="218" t="s">
        <v>218</v>
      </c>
      <c r="J92" s="220" t="str">
        <f t="shared" si="7"/>
        <v>CP03ISSP-SP001</v>
      </c>
      <c r="K92" s="218" t="s">
        <v>93</v>
      </c>
      <c r="L92" s="211" t="s">
        <v>102</v>
      </c>
      <c r="M92" s="220" t="str">
        <f>VLOOKUP(L92,Sensors!A$4:B$54,2,FALSE)</f>
        <v>CTDPF</v>
      </c>
      <c r="N92" s="213" t="s">
        <v>334</v>
      </c>
      <c r="O92" s="221" t="s">
        <v>357</v>
      </c>
      <c r="P92" s="220" t="s">
        <v>816</v>
      </c>
      <c r="Q92" s="218" t="s">
        <v>173</v>
      </c>
      <c r="R92" s="215" t="str">
        <f t="shared" si="8"/>
        <v>CP03ISSP-SP001-08-CTDPFJ000</v>
      </c>
    </row>
    <row r="93" spans="1:18" s="174" customFormat="1" ht="13.5" customHeight="1" x14ac:dyDescent="0.3">
      <c r="A93" s="243"/>
      <c r="B93" s="211" t="s">
        <v>73</v>
      </c>
      <c r="C93" s="212"/>
      <c r="D93" s="211" t="s">
        <v>79</v>
      </c>
      <c r="E93" s="211" t="s">
        <v>897</v>
      </c>
      <c r="F93" s="212"/>
      <c r="G93" s="212"/>
      <c r="H93" s="213" t="s">
        <v>74</v>
      </c>
      <c r="I93" s="218" t="s">
        <v>218</v>
      </c>
      <c r="J93" s="220" t="str">
        <f t="shared" si="7"/>
        <v>CP03ISSP-SP001</v>
      </c>
      <c r="K93" s="218" t="s">
        <v>136</v>
      </c>
      <c r="L93" s="211" t="s">
        <v>164</v>
      </c>
      <c r="M93" s="220" t="str">
        <f>VLOOKUP(L93,Sensors!A$4:B$54,2,FALSE)</f>
        <v>FLORT</v>
      </c>
      <c r="N93" s="213" t="s">
        <v>334</v>
      </c>
      <c r="O93" s="221" t="s">
        <v>357</v>
      </c>
      <c r="P93" s="220" t="s">
        <v>816</v>
      </c>
      <c r="Q93" s="218" t="s">
        <v>173</v>
      </c>
      <c r="R93" s="215" t="str">
        <f t="shared" si="8"/>
        <v>CP03ISSP-SP001-09-FLORTJ000</v>
      </c>
    </row>
    <row r="94" spans="1:18" s="174" customFormat="1" ht="13.5" customHeight="1" x14ac:dyDescent="0.3">
      <c r="A94" s="243"/>
      <c r="B94" s="211" t="s">
        <v>73</v>
      </c>
      <c r="C94" s="212"/>
      <c r="D94" s="211" t="s">
        <v>79</v>
      </c>
      <c r="E94" s="211" t="s">
        <v>897</v>
      </c>
      <c r="F94" s="212"/>
      <c r="G94" s="212"/>
      <c r="H94" s="213" t="s">
        <v>74</v>
      </c>
      <c r="I94" s="218" t="s">
        <v>218</v>
      </c>
      <c r="J94" s="220" t="str">
        <f t="shared" si="7"/>
        <v>CP03ISSP-SP001</v>
      </c>
      <c r="K94" s="218" t="s">
        <v>127</v>
      </c>
      <c r="L94" s="211" t="s">
        <v>165</v>
      </c>
      <c r="M94" s="220" t="str">
        <f>VLOOKUP(L94,Sensors!A$4:B$54,2,FALSE)</f>
        <v>PARAD</v>
      </c>
      <c r="N94" s="213" t="s">
        <v>334</v>
      </c>
      <c r="O94" s="221" t="s">
        <v>357</v>
      </c>
      <c r="P94" s="220" t="s">
        <v>816</v>
      </c>
      <c r="Q94" s="218" t="s">
        <v>173</v>
      </c>
      <c r="R94" s="215" t="str">
        <f t="shared" si="8"/>
        <v>CP03ISSP-SP001-10-PARADJ000</v>
      </c>
    </row>
    <row r="95" spans="1:18" s="274" customFormat="1" ht="13.5" customHeight="1" x14ac:dyDescent="0.3">
      <c r="A95" s="365"/>
      <c r="B95" s="202"/>
      <c r="C95" s="203"/>
      <c r="D95" s="202"/>
      <c r="E95" s="202"/>
      <c r="F95" s="203"/>
      <c r="G95" s="203"/>
      <c r="H95" s="204"/>
      <c r="I95" s="240" t="s">
        <v>235</v>
      </c>
      <c r="J95" s="241"/>
      <c r="K95" s="240" t="s">
        <v>35</v>
      </c>
      <c r="L95" s="366" t="s">
        <v>7</v>
      </c>
      <c r="M95" s="208">
        <f>COUNTA(M97:M127)</f>
        <v>31</v>
      </c>
      <c r="N95" s="205"/>
      <c r="O95" s="205"/>
      <c r="P95" s="205"/>
      <c r="Q95" s="205"/>
      <c r="R95" s="209"/>
    </row>
    <row r="96" spans="1:18" s="174" customFormat="1" ht="13.5" customHeight="1" x14ac:dyDescent="0.3">
      <c r="A96" s="243"/>
      <c r="B96" s="211" t="s">
        <v>73</v>
      </c>
      <c r="C96" s="212" t="s">
        <v>551</v>
      </c>
      <c r="D96" s="211" t="s">
        <v>77</v>
      </c>
      <c r="E96" s="211" t="s">
        <v>30</v>
      </c>
      <c r="F96" s="212" t="str">
        <f>CONCATENATE(B96,D96,E96)</f>
        <v>CP04OSSM</v>
      </c>
      <c r="G96" s="212" t="s">
        <v>973</v>
      </c>
      <c r="H96" s="213"/>
      <c r="I96" s="218"/>
      <c r="J96" s="220" t="str">
        <f>F96</f>
        <v>CP04OSSM</v>
      </c>
      <c r="K96" s="218"/>
      <c r="L96" s="211"/>
      <c r="M96" s="220"/>
      <c r="N96" s="220"/>
      <c r="O96" s="220"/>
      <c r="P96" s="218"/>
      <c r="Q96" s="218"/>
      <c r="R96" s="215" t="str">
        <f>F96</f>
        <v>CP04OSSM</v>
      </c>
    </row>
    <row r="97" spans="1:18" s="174" customFormat="1" ht="13.5" customHeight="1" x14ac:dyDescent="0.3">
      <c r="A97" s="219"/>
      <c r="B97" s="211" t="s">
        <v>73</v>
      </c>
      <c r="C97" s="212"/>
      <c r="D97" s="211" t="s">
        <v>77</v>
      </c>
      <c r="E97" s="211" t="s">
        <v>30</v>
      </c>
      <c r="F97" s="212"/>
      <c r="G97" s="212" t="s">
        <v>46</v>
      </c>
      <c r="H97" s="213" t="s">
        <v>45</v>
      </c>
      <c r="I97" s="218" t="s">
        <v>860</v>
      </c>
      <c r="J97" s="220" t="str">
        <f t="shared" ref="J97:J118" si="9">CONCATENATE(B97,D97,E97,"-",H97,I97)</f>
        <v>CP04OSSM-SBC11</v>
      </c>
      <c r="K97" s="218" t="s">
        <v>373</v>
      </c>
      <c r="L97" s="211" t="s">
        <v>890</v>
      </c>
      <c r="M97" s="220" t="s">
        <v>861</v>
      </c>
      <c r="N97" s="220" t="s">
        <v>306</v>
      </c>
      <c r="O97" s="221" t="s">
        <v>357</v>
      </c>
      <c r="P97" s="220" t="s">
        <v>375</v>
      </c>
      <c r="Q97" s="218" t="s">
        <v>154</v>
      </c>
      <c r="R97" s="215" t="str">
        <f>CONCATENATE(B97,D97,E97,"-",H97,I97,"-",K97,"-",M97,N97,O97)</f>
        <v>CP04OSSM-SBC11-00-CPMENG000</v>
      </c>
    </row>
    <row r="98" spans="1:18" s="174" customFormat="1" ht="13.5" customHeight="1" x14ac:dyDescent="0.3">
      <c r="A98" s="219"/>
      <c r="B98" s="211" t="s">
        <v>73</v>
      </c>
      <c r="C98" s="212"/>
      <c r="D98" s="211" t="s">
        <v>77</v>
      </c>
      <c r="E98" s="211" t="s">
        <v>30</v>
      </c>
      <c r="F98" s="212"/>
      <c r="G98" s="212"/>
      <c r="H98" s="213" t="s">
        <v>45</v>
      </c>
      <c r="I98" s="218" t="s">
        <v>353</v>
      </c>
      <c r="J98" s="220" t="str">
        <f t="shared" si="9"/>
        <v>CP04OSSM-SBD11</v>
      </c>
      <c r="K98" s="218" t="s">
        <v>373</v>
      </c>
      <c r="L98" s="211" t="s">
        <v>873</v>
      </c>
      <c r="M98" s="220" t="s">
        <v>862</v>
      </c>
      <c r="N98" s="220" t="s">
        <v>306</v>
      </c>
      <c r="O98" s="221" t="s">
        <v>357</v>
      </c>
      <c r="P98" s="220" t="s">
        <v>375</v>
      </c>
      <c r="Q98" s="218" t="s">
        <v>154</v>
      </c>
      <c r="R98" s="215" t="str">
        <f>CONCATENATE(B98,D98,E98,"-",H98,I98,"-",K98,"-",M98,N98,O98)</f>
        <v>CP04OSSM-SBD11-00-DCLENG000</v>
      </c>
    </row>
    <row r="99" spans="1:18" s="174" customFormat="1" ht="13.5" customHeight="1" x14ac:dyDescent="0.3">
      <c r="A99" s="219"/>
      <c r="B99" s="211" t="s">
        <v>73</v>
      </c>
      <c r="C99" s="212"/>
      <c r="D99" s="211" t="s">
        <v>77</v>
      </c>
      <c r="E99" s="211" t="s">
        <v>30</v>
      </c>
      <c r="F99" s="212"/>
      <c r="G99" s="212"/>
      <c r="H99" s="213" t="s">
        <v>45</v>
      </c>
      <c r="I99" s="218" t="s">
        <v>354</v>
      </c>
      <c r="J99" s="220" t="str">
        <f t="shared" si="9"/>
        <v>CP04OSSM-SBD12</v>
      </c>
      <c r="K99" s="218" t="s">
        <v>373</v>
      </c>
      <c r="L99" s="211" t="s">
        <v>874</v>
      </c>
      <c r="M99" s="220" t="s">
        <v>862</v>
      </c>
      <c r="N99" s="220" t="s">
        <v>306</v>
      </c>
      <c r="O99" s="221" t="s">
        <v>357</v>
      </c>
      <c r="P99" s="220" t="s">
        <v>375</v>
      </c>
      <c r="Q99" s="218" t="s">
        <v>154</v>
      </c>
      <c r="R99" s="215" t="str">
        <f>CONCATENATE(B99,D99,E99,"-",H99,I99,"-",K99,"-",M99,N99,O99)</f>
        <v>CP04OSSM-SBD12-00-DCLENG000</v>
      </c>
    </row>
    <row r="100" spans="1:18" s="174" customFormat="1" ht="13.5" customHeight="1" x14ac:dyDescent="0.3">
      <c r="A100" s="219"/>
      <c r="B100" s="211" t="s">
        <v>73</v>
      </c>
      <c r="C100" s="212"/>
      <c r="D100" s="211" t="s">
        <v>77</v>
      </c>
      <c r="E100" s="211" t="s">
        <v>30</v>
      </c>
      <c r="F100" s="212"/>
      <c r="G100" s="212"/>
      <c r="H100" s="213" t="s">
        <v>45</v>
      </c>
      <c r="I100" s="218" t="s">
        <v>353</v>
      </c>
      <c r="J100" s="220" t="str">
        <f t="shared" si="9"/>
        <v>CP04OSSM-SBD11</v>
      </c>
      <c r="K100" s="218" t="s">
        <v>75</v>
      </c>
      <c r="L100" s="212" t="s">
        <v>369</v>
      </c>
      <c r="M100" s="220" t="str">
        <f>VLOOKUP(L100,Sensors!A$4:B$54,2,FALSE)</f>
        <v>MOPAK</v>
      </c>
      <c r="N100" s="220">
        <v>0</v>
      </c>
      <c r="O100" s="221" t="s">
        <v>357</v>
      </c>
      <c r="P100" s="220" t="s">
        <v>215</v>
      </c>
      <c r="Q100" s="218" t="s">
        <v>154</v>
      </c>
      <c r="R100" s="215" t="str">
        <f t="shared" ref="R100:R127" si="10">CONCATENATE(B100,D100,E100,"-",H100,I100,"-",K100,"-",M100,N100,O100)</f>
        <v>CP04OSSM-SBD11-01-MOPAK0000</v>
      </c>
    </row>
    <row r="101" spans="1:18" s="174" customFormat="1" ht="13.5" customHeight="1" x14ac:dyDescent="0.3">
      <c r="A101" s="219"/>
      <c r="B101" s="211" t="s">
        <v>73</v>
      </c>
      <c r="C101" s="212"/>
      <c r="D101" s="211" t="s">
        <v>77</v>
      </c>
      <c r="E101" s="211" t="s">
        <v>30</v>
      </c>
      <c r="F101" s="212"/>
      <c r="G101" s="212"/>
      <c r="H101" s="213" t="s">
        <v>45</v>
      </c>
      <c r="I101" s="218" t="s">
        <v>353</v>
      </c>
      <c r="J101" s="220" t="str">
        <f t="shared" si="9"/>
        <v>CP04OSSM-SBD11</v>
      </c>
      <c r="K101" s="270" t="s">
        <v>76</v>
      </c>
      <c r="L101" s="211" t="s">
        <v>812</v>
      </c>
      <c r="M101" s="220" t="s">
        <v>813</v>
      </c>
      <c r="N101" s="220">
        <v>0</v>
      </c>
      <c r="O101" s="221" t="s">
        <v>357</v>
      </c>
      <c r="P101" s="220" t="s">
        <v>375</v>
      </c>
      <c r="Q101" s="218" t="s">
        <v>154</v>
      </c>
      <c r="R101" s="215" t="str">
        <f t="shared" si="10"/>
        <v>CP04OSSM-SBD11-02-HYDGN0000</v>
      </c>
    </row>
    <row r="102" spans="1:18" s="174" customFormat="1" ht="13.5" customHeight="1" x14ac:dyDescent="0.3">
      <c r="A102" s="243"/>
      <c r="B102" s="211" t="s">
        <v>73</v>
      </c>
      <c r="C102" s="212"/>
      <c r="D102" s="211" t="s">
        <v>77</v>
      </c>
      <c r="E102" s="211" t="s">
        <v>30</v>
      </c>
      <c r="F102" s="212"/>
      <c r="G102" s="212"/>
      <c r="H102" s="213" t="s">
        <v>45</v>
      </c>
      <c r="I102" s="218" t="s">
        <v>353</v>
      </c>
      <c r="J102" s="220" t="str">
        <f t="shared" si="9"/>
        <v>CP04OSSM-SBD11</v>
      </c>
      <c r="K102" s="218" t="s">
        <v>91</v>
      </c>
      <c r="L102" s="212" t="s">
        <v>90</v>
      </c>
      <c r="M102" s="220" t="str">
        <f>VLOOKUP(L102,Sensors!A$4:B$54,2,FALSE)</f>
        <v>METBK</v>
      </c>
      <c r="N102" s="220" t="s">
        <v>195</v>
      </c>
      <c r="O102" s="221" t="s">
        <v>357</v>
      </c>
      <c r="P102" s="220" t="s">
        <v>915</v>
      </c>
      <c r="Q102" s="220">
        <v>-3</v>
      </c>
      <c r="R102" s="215" t="str">
        <f t="shared" si="10"/>
        <v>CP04OSSM-SBD11-06-METBKA000</v>
      </c>
    </row>
    <row r="103" spans="1:18" s="174" customFormat="1" ht="13.5" customHeight="1" x14ac:dyDescent="0.3">
      <c r="A103" s="219"/>
      <c r="B103" s="211" t="s">
        <v>73</v>
      </c>
      <c r="C103" s="212"/>
      <c r="D103" s="211" t="s">
        <v>77</v>
      </c>
      <c r="E103" s="211" t="s">
        <v>30</v>
      </c>
      <c r="F103" s="212"/>
      <c r="G103" s="212"/>
      <c r="H103" s="213" t="s">
        <v>45</v>
      </c>
      <c r="I103" s="218" t="s">
        <v>354</v>
      </c>
      <c r="J103" s="220" t="str">
        <f t="shared" si="9"/>
        <v>CP04OSSM-SBD12</v>
      </c>
      <c r="K103" s="270" t="s">
        <v>79</v>
      </c>
      <c r="L103" s="211" t="s">
        <v>812</v>
      </c>
      <c r="M103" s="220" t="s">
        <v>813</v>
      </c>
      <c r="N103" s="220">
        <v>0</v>
      </c>
      <c r="O103" s="221" t="s">
        <v>357</v>
      </c>
      <c r="P103" s="220" t="s">
        <v>375</v>
      </c>
      <c r="Q103" s="218" t="s">
        <v>154</v>
      </c>
      <c r="R103" s="215" t="str">
        <f t="shared" si="10"/>
        <v>CP04OSSM-SBD12-03-HYDGN0000</v>
      </c>
    </row>
    <row r="104" spans="1:18" s="174" customFormat="1" ht="13.5" customHeight="1" x14ac:dyDescent="0.3">
      <c r="A104" s="219"/>
      <c r="B104" s="211" t="s">
        <v>73</v>
      </c>
      <c r="C104" s="212"/>
      <c r="D104" s="211" t="s">
        <v>77</v>
      </c>
      <c r="E104" s="211" t="s">
        <v>30</v>
      </c>
      <c r="F104" s="212"/>
      <c r="G104" s="212"/>
      <c r="H104" s="213" t="s">
        <v>45</v>
      </c>
      <c r="I104" s="218" t="s">
        <v>354</v>
      </c>
      <c r="J104" s="220" t="str">
        <f t="shared" si="9"/>
        <v>CP04OSSM-SBD12</v>
      </c>
      <c r="K104" s="218" t="s">
        <v>77</v>
      </c>
      <c r="L104" s="212" t="s">
        <v>88</v>
      </c>
      <c r="M104" s="220" t="str">
        <f>VLOOKUP(L104,Sensors!A$4:B$54,2,FALSE)</f>
        <v>PCO2A</v>
      </c>
      <c r="N104" s="220" t="s">
        <v>195</v>
      </c>
      <c r="O104" s="221" t="s">
        <v>357</v>
      </c>
      <c r="P104" s="220" t="s">
        <v>276</v>
      </c>
      <c r="Q104" s="218" t="s">
        <v>154</v>
      </c>
      <c r="R104" s="215" t="str">
        <f t="shared" si="10"/>
        <v>CP04OSSM-SBD12-04-PCO2AA000</v>
      </c>
    </row>
    <row r="105" spans="1:18" s="174" customFormat="1" ht="13.5" customHeight="1" x14ac:dyDescent="0.3">
      <c r="A105" s="219"/>
      <c r="B105" s="211" t="s">
        <v>73</v>
      </c>
      <c r="C105" s="212"/>
      <c r="D105" s="211" t="s">
        <v>77</v>
      </c>
      <c r="E105" s="211" t="s">
        <v>30</v>
      </c>
      <c r="F105" s="212"/>
      <c r="G105" s="212" t="s">
        <v>317</v>
      </c>
      <c r="H105" s="213" t="s">
        <v>314</v>
      </c>
      <c r="I105" s="218" t="s">
        <v>864</v>
      </c>
      <c r="J105" s="220" t="str">
        <f t="shared" si="9"/>
        <v>CP04OSSM-RIC21</v>
      </c>
      <c r="K105" s="218" t="s">
        <v>373</v>
      </c>
      <c r="L105" s="211" t="s">
        <v>889</v>
      </c>
      <c r="M105" s="220" t="s">
        <v>861</v>
      </c>
      <c r="N105" s="220" t="s">
        <v>306</v>
      </c>
      <c r="O105" s="221" t="s">
        <v>357</v>
      </c>
      <c r="P105" s="220" t="s">
        <v>23</v>
      </c>
      <c r="Q105" s="218" t="s">
        <v>907</v>
      </c>
      <c r="R105" s="215" t="str">
        <f t="shared" si="10"/>
        <v>CP04OSSM-RIC21-00-CPMENG000</v>
      </c>
    </row>
    <row r="106" spans="1:18" s="174" customFormat="1" ht="13.5" customHeight="1" x14ac:dyDescent="0.3">
      <c r="A106" s="219"/>
      <c r="B106" s="211" t="s">
        <v>73</v>
      </c>
      <c r="C106" s="212"/>
      <c r="D106" s="211" t="s">
        <v>77</v>
      </c>
      <c r="E106" s="211" t="s">
        <v>30</v>
      </c>
      <c r="F106" s="212"/>
      <c r="G106" s="212"/>
      <c r="H106" s="213" t="s">
        <v>314</v>
      </c>
      <c r="I106" s="218" t="s">
        <v>355</v>
      </c>
      <c r="J106" s="220" t="str">
        <f t="shared" si="9"/>
        <v>CP04OSSM-RID26</v>
      </c>
      <c r="K106" s="218" t="s">
        <v>373</v>
      </c>
      <c r="L106" s="211" t="s">
        <v>887</v>
      </c>
      <c r="M106" s="220" t="s">
        <v>862</v>
      </c>
      <c r="N106" s="220" t="s">
        <v>306</v>
      </c>
      <c r="O106" s="221" t="s">
        <v>357</v>
      </c>
      <c r="P106" s="220" t="s">
        <v>23</v>
      </c>
      <c r="Q106" s="218" t="s">
        <v>907</v>
      </c>
      <c r="R106" s="215" t="str">
        <f t="shared" si="10"/>
        <v>CP04OSSM-RID26-00-DCLENG000</v>
      </c>
    </row>
    <row r="107" spans="1:18" s="174" customFormat="1" ht="13.5" customHeight="1" x14ac:dyDescent="0.3">
      <c r="A107" s="219"/>
      <c r="B107" s="211" t="s">
        <v>73</v>
      </c>
      <c r="C107" s="212"/>
      <c r="D107" s="211" t="s">
        <v>77</v>
      </c>
      <c r="E107" s="211" t="s">
        <v>30</v>
      </c>
      <c r="F107" s="212"/>
      <c r="G107" s="212"/>
      <c r="H107" s="213" t="s">
        <v>314</v>
      </c>
      <c r="I107" s="218" t="s">
        <v>370</v>
      </c>
      <c r="J107" s="220" t="str">
        <f t="shared" si="9"/>
        <v>CP04OSSM-RID27</v>
      </c>
      <c r="K107" s="218" t="s">
        <v>373</v>
      </c>
      <c r="L107" s="211" t="s">
        <v>888</v>
      </c>
      <c r="M107" s="220" t="s">
        <v>862</v>
      </c>
      <c r="N107" s="220" t="s">
        <v>306</v>
      </c>
      <c r="O107" s="221" t="s">
        <v>357</v>
      </c>
      <c r="P107" s="220" t="s">
        <v>23</v>
      </c>
      <c r="Q107" s="218" t="s">
        <v>907</v>
      </c>
      <c r="R107" s="215" t="str">
        <f t="shared" si="10"/>
        <v>CP04OSSM-RID27-00-DCLENG000</v>
      </c>
    </row>
    <row r="108" spans="1:18" s="174" customFormat="1" ht="13.5" customHeight="1" x14ac:dyDescent="0.3">
      <c r="A108" s="243"/>
      <c r="B108" s="211" t="s">
        <v>73</v>
      </c>
      <c r="C108" s="212"/>
      <c r="D108" s="211" t="s">
        <v>77</v>
      </c>
      <c r="E108" s="211" t="s">
        <v>30</v>
      </c>
      <c r="F108" s="212"/>
      <c r="G108" s="212"/>
      <c r="H108" s="213" t="s">
        <v>314</v>
      </c>
      <c r="I108" s="218" t="s">
        <v>355</v>
      </c>
      <c r="J108" s="220" t="str">
        <f t="shared" si="9"/>
        <v>CP04OSSM-RID26</v>
      </c>
      <c r="K108" s="218" t="s">
        <v>77</v>
      </c>
      <c r="L108" s="212" t="s">
        <v>39</v>
      </c>
      <c r="M108" s="220" t="str">
        <f>VLOOKUP(L108,Sensors!A$4:B$54,2,FALSE)</f>
        <v>VELPT</v>
      </c>
      <c r="N108" s="220" t="s">
        <v>195</v>
      </c>
      <c r="O108" s="221" t="s">
        <v>357</v>
      </c>
      <c r="P108" s="218" t="s">
        <v>23</v>
      </c>
      <c r="Q108" s="218" t="s">
        <v>907</v>
      </c>
      <c r="R108" s="215" t="str">
        <f t="shared" si="10"/>
        <v>CP04OSSM-RID26-04-VELPTA000</v>
      </c>
    </row>
    <row r="109" spans="1:18" s="174" customFormat="1" ht="13.5" customHeight="1" x14ac:dyDescent="0.3">
      <c r="A109" s="243"/>
      <c r="B109" s="211" t="s">
        <v>73</v>
      </c>
      <c r="C109" s="212"/>
      <c r="D109" s="211" t="s">
        <v>77</v>
      </c>
      <c r="E109" s="211" t="s">
        <v>30</v>
      </c>
      <c r="F109" s="212"/>
      <c r="G109" s="212"/>
      <c r="H109" s="213" t="s">
        <v>314</v>
      </c>
      <c r="I109" s="218" t="s">
        <v>355</v>
      </c>
      <c r="J109" s="220" t="str">
        <f t="shared" si="9"/>
        <v>CP04OSSM-RID26</v>
      </c>
      <c r="K109" s="218" t="s">
        <v>91</v>
      </c>
      <c r="L109" s="211" t="s">
        <v>16</v>
      </c>
      <c r="M109" s="220" t="str">
        <f>VLOOKUP(L109,Sensors!A$4:B$54,2,FALSE)</f>
        <v>PHSEN</v>
      </c>
      <c r="N109" s="220" t="s">
        <v>308</v>
      </c>
      <c r="O109" s="221" t="s">
        <v>357</v>
      </c>
      <c r="P109" s="218" t="s">
        <v>23</v>
      </c>
      <c r="Q109" s="218" t="s">
        <v>907</v>
      </c>
      <c r="R109" s="215" t="str">
        <f t="shared" si="10"/>
        <v>CP04OSSM-RID26-06-PHSEND000</v>
      </c>
    </row>
    <row r="110" spans="1:18" s="174" customFormat="1" ht="13.5" customHeight="1" x14ac:dyDescent="0.3">
      <c r="A110" s="243"/>
      <c r="B110" s="211" t="s">
        <v>73</v>
      </c>
      <c r="C110" s="212"/>
      <c r="D110" s="211" t="s">
        <v>77</v>
      </c>
      <c r="E110" s="211" t="s">
        <v>30</v>
      </c>
      <c r="F110" s="212"/>
      <c r="G110" s="211"/>
      <c r="H110" s="213" t="s">
        <v>314</v>
      </c>
      <c r="I110" s="218" t="s">
        <v>355</v>
      </c>
      <c r="J110" s="220" t="str">
        <f t="shared" si="9"/>
        <v>CP04OSSM-RID26</v>
      </c>
      <c r="K110" s="218" t="s">
        <v>92</v>
      </c>
      <c r="L110" s="212" t="s">
        <v>134</v>
      </c>
      <c r="M110" s="220" t="str">
        <f>VLOOKUP(L110,Sensors!A$4:B$54,2,FALSE)</f>
        <v>NUTNR</v>
      </c>
      <c r="N110" s="220" t="s">
        <v>309</v>
      </c>
      <c r="O110" s="221" t="s">
        <v>357</v>
      </c>
      <c r="P110" s="218" t="s">
        <v>23</v>
      </c>
      <c r="Q110" s="218" t="s">
        <v>907</v>
      </c>
      <c r="R110" s="215" t="str">
        <f>CONCATENATE(B110,D110,E110,"-",H110,I110,"-",K110,"-",M110,N110,O110)</f>
        <v>CP04OSSM-RID26-07-NUTNRB000</v>
      </c>
    </row>
    <row r="111" spans="1:18" s="174" customFormat="1" ht="13.5" customHeight="1" x14ac:dyDescent="0.3">
      <c r="A111" s="243"/>
      <c r="B111" s="211" t="s">
        <v>73</v>
      </c>
      <c r="C111" s="212"/>
      <c r="D111" s="211" t="s">
        <v>77</v>
      </c>
      <c r="E111" s="211" t="s">
        <v>30</v>
      </c>
      <c r="F111" s="212"/>
      <c r="G111" s="212"/>
      <c r="H111" s="213" t="s">
        <v>314</v>
      </c>
      <c r="I111" s="218" t="s">
        <v>355</v>
      </c>
      <c r="J111" s="220" t="str">
        <f t="shared" si="9"/>
        <v>CP04OSSM-RID26</v>
      </c>
      <c r="K111" s="218" t="s">
        <v>93</v>
      </c>
      <c r="L111" s="212" t="s">
        <v>135</v>
      </c>
      <c r="M111" s="220" t="str">
        <f>VLOOKUP(L111,Sensors!A$4:B$54,2,FALSE)</f>
        <v>SPKIR</v>
      </c>
      <c r="N111" s="220" t="s">
        <v>309</v>
      </c>
      <c r="O111" s="221" t="s">
        <v>357</v>
      </c>
      <c r="P111" s="218" t="s">
        <v>23</v>
      </c>
      <c r="Q111" s="218" t="s">
        <v>907</v>
      </c>
      <c r="R111" s="215" t="str">
        <f>CONCATENATE(B111,D111,E111,"-",H111,I111,"-",K111,"-",M111,N111,O111)</f>
        <v>CP04OSSM-RID26-08-SPKIRB000</v>
      </c>
    </row>
    <row r="112" spans="1:18" s="174" customFormat="1" ht="13.5" customHeight="1" x14ac:dyDescent="0.3">
      <c r="A112" s="243"/>
      <c r="B112" s="211" t="s">
        <v>73</v>
      </c>
      <c r="C112" s="212"/>
      <c r="D112" s="211" t="s">
        <v>77</v>
      </c>
      <c r="E112" s="211" t="s">
        <v>30</v>
      </c>
      <c r="F112" s="212"/>
      <c r="G112" s="211"/>
      <c r="H112" s="213" t="s">
        <v>314</v>
      </c>
      <c r="I112" s="218" t="s">
        <v>370</v>
      </c>
      <c r="J112" s="220" t="str">
        <f t="shared" si="9"/>
        <v>CP04OSSM-RID27</v>
      </c>
      <c r="K112" s="218" t="s">
        <v>75</v>
      </c>
      <c r="L112" s="212" t="s">
        <v>163</v>
      </c>
      <c r="M112" s="220" t="str">
        <f>VLOOKUP(L112,Sensors!A$4:B$54,2,FALSE)</f>
        <v>OPTAA</v>
      </c>
      <c r="N112" s="220" t="s">
        <v>308</v>
      </c>
      <c r="O112" s="221" t="s">
        <v>357</v>
      </c>
      <c r="P112" s="218" t="s">
        <v>23</v>
      </c>
      <c r="Q112" s="218" t="s">
        <v>907</v>
      </c>
      <c r="R112" s="215" t="str">
        <f t="shared" si="10"/>
        <v>CP04OSSM-RID27-01-OPTAAD000</v>
      </c>
    </row>
    <row r="113" spans="1:18" s="174" customFormat="1" ht="13.5" customHeight="1" x14ac:dyDescent="0.3">
      <c r="A113" s="243"/>
      <c r="B113" s="211" t="s">
        <v>73</v>
      </c>
      <c r="C113" s="212"/>
      <c r="D113" s="211" t="s">
        <v>77</v>
      </c>
      <c r="E113" s="211" t="s">
        <v>30</v>
      </c>
      <c r="F113" s="212"/>
      <c r="G113" s="211"/>
      <c r="H113" s="213" t="s">
        <v>314</v>
      </c>
      <c r="I113" s="218" t="s">
        <v>370</v>
      </c>
      <c r="J113" s="220" t="str">
        <f t="shared" si="9"/>
        <v>CP04OSSM-RID27</v>
      </c>
      <c r="K113" s="218" t="s">
        <v>76</v>
      </c>
      <c r="L113" s="211" t="s">
        <v>164</v>
      </c>
      <c r="M113" s="220" t="str">
        <f>VLOOKUP(L113,Sensors!A$4:B$54,2,FALSE)</f>
        <v>FLORT</v>
      </c>
      <c r="N113" s="220" t="s">
        <v>308</v>
      </c>
      <c r="O113" s="221" t="s">
        <v>357</v>
      </c>
      <c r="P113" s="218" t="s">
        <v>23</v>
      </c>
      <c r="Q113" s="218" t="s">
        <v>907</v>
      </c>
      <c r="R113" s="215" t="str">
        <f t="shared" si="10"/>
        <v>CP04OSSM-RID27-02-FLORTD000</v>
      </c>
    </row>
    <row r="114" spans="1:18" s="174" customFormat="1" ht="13.5" customHeight="1" x14ac:dyDescent="0.3">
      <c r="A114" s="243"/>
      <c r="B114" s="211" t="s">
        <v>73</v>
      </c>
      <c r="C114" s="212"/>
      <c r="D114" s="211" t="s">
        <v>77</v>
      </c>
      <c r="E114" s="211" t="s">
        <v>30</v>
      </c>
      <c r="F114" s="212"/>
      <c r="G114" s="212"/>
      <c r="H114" s="213" t="s">
        <v>314</v>
      </c>
      <c r="I114" s="218" t="s">
        <v>370</v>
      </c>
      <c r="J114" s="220" t="str">
        <f t="shared" si="9"/>
        <v>CP04OSSM-RID27</v>
      </c>
      <c r="K114" s="218" t="s">
        <v>79</v>
      </c>
      <c r="L114" s="212" t="s">
        <v>40</v>
      </c>
      <c r="M114" s="220" t="str">
        <f>VLOOKUP(L114,Sensors!A$4:B$54,2,FALSE)</f>
        <v>CTDBP</v>
      </c>
      <c r="N114" s="220" t="s">
        <v>305</v>
      </c>
      <c r="O114" s="221" t="s">
        <v>357</v>
      </c>
      <c r="P114" s="218" t="s">
        <v>23</v>
      </c>
      <c r="Q114" s="218" t="s">
        <v>907</v>
      </c>
      <c r="R114" s="215" t="str">
        <f t="shared" si="10"/>
        <v>CP04OSSM-RID27-03-CTDBPC000</v>
      </c>
    </row>
    <row r="115" spans="1:18" s="174" customFormat="1" ht="13.5" customHeight="1" x14ac:dyDescent="0.3">
      <c r="A115" s="243"/>
      <c r="B115" s="211" t="s">
        <v>73</v>
      </c>
      <c r="C115" s="212"/>
      <c r="D115" s="211" t="s">
        <v>77</v>
      </c>
      <c r="E115" s="211" t="s">
        <v>30</v>
      </c>
      <c r="F115" s="212"/>
      <c r="G115" s="211"/>
      <c r="H115" s="213" t="s">
        <v>314</v>
      </c>
      <c r="I115" s="218" t="s">
        <v>370</v>
      </c>
      <c r="J115" s="220" t="str">
        <f t="shared" si="9"/>
        <v>CP04OSSM-RID27</v>
      </c>
      <c r="K115" s="218" t="s">
        <v>77</v>
      </c>
      <c r="L115" s="212" t="s">
        <v>101</v>
      </c>
      <c r="M115" s="220" t="str">
        <f>VLOOKUP(L115,Sensors!A$4:B$54,2,FALSE)</f>
        <v>DOSTA</v>
      </c>
      <c r="N115" s="220" t="s">
        <v>308</v>
      </c>
      <c r="O115" s="221" t="s">
        <v>357</v>
      </c>
      <c r="P115" s="218" t="s">
        <v>23</v>
      </c>
      <c r="Q115" s="218" t="s">
        <v>907</v>
      </c>
      <c r="R115" s="215" t="str">
        <f t="shared" si="10"/>
        <v>CP04OSSM-RID27-04-DOSTAD000</v>
      </c>
    </row>
    <row r="116" spans="1:18" s="174" customFormat="1" ht="13.5" customHeight="1" x14ac:dyDescent="0.3">
      <c r="A116" s="219"/>
      <c r="B116" s="211" t="s">
        <v>73</v>
      </c>
      <c r="C116" s="212"/>
      <c r="D116" s="211" t="s">
        <v>77</v>
      </c>
      <c r="E116" s="211" t="s">
        <v>30</v>
      </c>
      <c r="F116" s="212"/>
      <c r="G116" s="212" t="s">
        <v>453</v>
      </c>
      <c r="H116" s="213" t="s">
        <v>61</v>
      </c>
      <c r="I116" s="218" t="s">
        <v>891</v>
      </c>
      <c r="J116" s="220" t="str">
        <f t="shared" si="9"/>
        <v>CP04OSSM-MFC31</v>
      </c>
      <c r="K116" s="218" t="s">
        <v>373</v>
      </c>
      <c r="L116" s="211" t="s">
        <v>894</v>
      </c>
      <c r="M116" s="220" t="s">
        <v>861</v>
      </c>
      <c r="N116" s="220" t="s">
        <v>306</v>
      </c>
      <c r="O116" s="221" t="s">
        <v>357</v>
      </c>
      <c r="P116" s="220" t="s">
        <v>120</v>
      </c>
      <c r="Q116" s="218" t="s">
        <v>798</v>
      </c>
      <c r="R116" s="215" t="str">
        <f t="shared" si="10"/>
        <v>CP04OSSM-MFC31-00-CPMENG000</v>
      </c>
    </row>
    <row r="117" spans="1:18" s="174" customFormat="1" ht="13.5" customHeight="1" x14ac:dyDescent="0.3">
      <c r="A117" s="219"/>
      <c r="B117" s="211" t="s">
        <v>73</v>
      </c>
      <c r="C117" s="212"/>
      <c r="D117" s="211" t="s">
        <v>77</v>
      </c>
      <c r="E117" s="211" t="s">
        <v>30</v>
      </c>
      <c r="F117" s="212"/>
      <c r="G117" s="212"/>
      <c r="H117" s="213" t="s">
        <v>61</v>
      </c>
      <c r="I117" s="218" t="s">
        <v>371</v>
      </c>
      <c r="J117" s="220" t="str">
        <f t="shared" si="9"/>
        <v>CP04OSSM-MFD35</v>
      </c>
      <c r="K117" s="218" t="s">
        <v>373</v>
      </c>
      <c r="L117" s="211" t="s">
        <v>892</v>
      </c>
      <c r="M117" s="220" t="s">
        <v>862</v>
      </c>
      <c r="N117" s="220" t="s">
        <v>306</v>
      </c>
      <c r="O117" s="221" t="s">
        <v>357</v>
      </c>
      <c r="P117" s="220" t="s">
        <v>120</v>
      </c>
      <c r="Q117" s="218" t="s">
        <v>798</v>
      </c>
      <c r="R117" s="215" t="str">
        <f t="shared" si="10"/>
        <v>CP04OSSM-MFD35-00-DCLENG000</v>
      </c>
    </row>
    <row r="118" spans="1:18" s="174" customFormat="1" ht="13.5" customHeight="1" x14ac:dyDescent="0.3">
      <c r="A118" s="219"/>
      <c r="B118" s="211" t="s">
        <v>73</v>
      </c>
      <c r="C118" s="212"/>
      <c r="D118" s="211" t="s">
        <v>77</v>
      </c>
      <c r="E118" s="211" t="s">
        <v>30</v>
      </c>
      <c r="F118" s="212"/>
      <c r="G118" s="212"/>
      <c r="H118" s="213" t="s">
        <v>61</v>
      </c>
      <c r="I118" s="218" t="s">
        <v>372</v>
      </c>
      <c r="J118" s="220" t="str">
        <f t="shared" si="9"/>
        <v>CP04OSSM-MFD37</v>
      </c>
      <c r="K118" s="218" t="s">
        <v>373</v>
      </c>
      <c r="L118" s="211" t="s">
        <v>893</v>
      </c>
      <c r="M118" s="220" t="s">
        <v>862</v>
      </c>
      <c r="N118" s="220" t="s">
        <v>306</v>
      </c>
      <c r="O118" s="221" t="s">
        <v>357</v>
      </c>
      <c r="P118" s="220" t="s">
        <v>120</v>
      </c>
      <c r="Q118" s="218" t="s">
        <v>798</v>
      </c>
      <c r="R118" s="215" t="str">
        <f t="shared" si="10"/>
        <v>CP04OSSM-MFD37-00-DCLENG000</v>
      </c>
    </row>
    <row r="119" spans="1:18" s="174" customFormat="1" ht="13.5" customHeight="1" x14ac:dyDescent="0.3">
      <c r="A119" s="243"/>
      <c r="B119" s="211" t="s">
        <v>73</v>
      </c>
      <c r="C119" s="212"/>
      <c r="D119" s="211" t="s">
        <v>77</v>
      </c>
      <c r="E119" s="211" t="s">
        <v>30</v>
      </c>
      <c r="F119" s="212"/>
      <c r="G119" s="212"/>
      <c r="H119" s="213" t="s">
        <v>61</v>
      </c>
      <c r="I119" s="218" t="s">
        <v>371</v>
      </c>
      <c r="J119" s="220" t="str">
        <f t="shared" ref="J119:J127" si="11">CONCATENATE(B119,D119,E119,"-",H119,I119)</f>
        <v>CP04OSSM-MFD35</v>
      </c>
      <c r="K119" s="218" t="s">
        <v>75</v>
      </c>
      <c r="L119" s="212" t="s">
        <v>313</v>
      </c>
      <c r="M119" s="220" t="str">
        <f>VLOOKUP(L119,Sensors!A$4:B$54,2,FALSE)</f>
        <v>ADCPS</v>
      </c>
      <c r="N119" s="213" t="s">
        <v>334</v>
      </c>
      <c r="O119" s="221" t="s">
        <v>357</v>
      </c>
      <c r="P119" s="220" t="s">
        <v>120</v>
      </c>
      <c r="Q119" s="218" t="s">
        <v>798</v>
      </c>
      <c r="R119" s="215" t="str">
        <f t="shared" si="10"/>
        <v>CP04OSSM-MFD35-01-ADCPSJ000</v>
      </c>
    </row>
    <row r="120" spans="1:18" s="174" customFormat="1" ht="13.5" customHeight="1" x14ac:dyDescent="0.3">
      <c r="A120" s="243"/>
      <c r="B120" s="211" t="s">
        <v>73</v>
      </c>
      <c r="C120" s="212"/>
      <c r="D120" s="211" t="s">
        <v>77</v>
      </c>
      <c r="E120" s="211" t="s">
        <v>30</v>
      </c>
      <c r="F120" s="212"/>
      <c r="G120" s="212"/>
      <c r="H120" s="213" t="s">
        <v>61</v>
      </c>
      <c r="I120" s="218" t="s">
        <v>371</v>
      </c>
      <c r="J120" s="220" t="str">
        <f t="shared" si="11"/>
        <v>CP04OSSM-MFD35</v>
      </c>
      <c r="K120" s="218" t="s">
        <v>76</v>
      </c>
      <c r="L120" s="212" t="s">
        <v>10</v>
      </c>
      <c r="M120" s="220" t="str">
        <f>VLOOKUP(L120,Sensors!A$4:B$54,2,FALSE)</f>
        <v>PRESF</v>
      </c>
      <c r="N120" s="220" t="s">
        <v>305</v>
      </c>
      <c r="O120" s="221" t="s">
        <v>357</v>
      </c>
      <c r="P120" s="220" t="s">
        <v>120</v>
      </c>
      <c r="Q120" s="218" t="s">
        <v>798</v>
      </c>
      <c r="R120" s="215" t="str">
        <f t="shared" si="10"/>
        <v>CP04OSSM-MFD35-02-PRESFC000</v>
      </c>
    </row>
    <row r="121" spans="1:18" s="174" customFormat="1" ht="13.5" customHeight="1" x14ac:dyDescent="0.3">
      <c r="A121" s="243"/>
      <c r="B121" s="211" t="s">
        <v>73</v>
      </c>
      <c r="C121" s="212"/>
      <c r="D121" s="211" t="s">
        <v>77</v>
      </c>
      <c r="E121" s="211" t="s">
        <v>30</v>
      </c>
      <c r="F121" s="212"/>
      <c r="G121" s="212"/>
      <c r="H121" s="213" t="s">
        <v>61</v>
      </c>
      <c r="I121" s="218" t="s">
        <v>371</v>
      </c>
      <c r="J121" s="220" t="str">
        <f t="shared" si="11"/>
        <v>CP04OSSM-MFD35</v>
      </c>
      <c r="K121" s="218" t="s">
        <v>77</v>
      </c>
      <c r="L121" s="212" t="s">
        <v>39</v>
      </c>
      <c r="M121" s="220" t="str">
        <f>VLOOKUP(L121,Sensors!A$4:B$54,2,FALSE)</f>
        <v>VELPT</v>
      </c>
      <c r="N121" s="220" t="s">
        <v>309</v>
      </c>
      <c r="O121" s="221" t="s">
        <v>357</v>
      </c>
      <c r="P121" s="220" t="s">
        <v>120</v>
      </c>
      <c r="Q121" s="218" t="s">
        <v>798</v>
      </c>
      <c r="R121" s="215" t="str">
        <f t="shared" si="10"/>
        <v>CP04OSSM-MFD35-04-VELPTB000</v>
      </c>
    </row>
    <row r="122" spans="1:18" s="174" customFormat="1" ht="13.5" customHeight="1" x14ac:dyDescent="0.3">
      <c r="A122" s="243"/>
      <c r="B122" s="211" t="s">
        <v>73</v>
      </c>
      <c r="C122" s="212"/>
      <c r="D122" s="211" t="s">
        <v>77</v>
      </c>
      <c r="E122" s="211" t="s">
        <v>30</v>
      </c>
      <c r="F122" s="212"/>
      <c r="G122" s="212"/>
      <c r="H122" s="213" t="s">
        <v>61</v>
      </c>
      <c r="I122" s="218" t="s">
        <v>371</v>
      </c>
      <c r="J122" s="220" t="str">
        <f t="shared" si="11"/>
        <v>CP04OSSM-MFD35</v>
      </c>
      <c r="K122" s="218" t="s">
        <v>78</v>
      </c>
      <c r="L122" s="212" t="s">
        <v>208</v>
      </c>
      <c r="M122" s="220" t="str">
        <f>VLOOKUP(L122,Sensors!A$4:B$54,2,FALSE)</f>
        <v>PCO2W</v>
      </c>
      <c r="N122" s="220" t="s">
        <v>309</v>
      </c>
      <c r="O122" s="221" t="s">
        <v>357</v>
      </c>
      <c r="P122" s="220" t="s">
        <v>120</v>
      </c>
      <c r="Q122" s="218" t="s">
        <v>798</v>
      </c>
      <c r="R122" s="215" t="str">
        <f t="shared" si="10"/>
        <v>CP04OSSM-MFD35-05-PCO2WB000</v>
      </c>
    </row>
    <row r="123" spans="1:18" s="174" customFormat="1" ht="13.5" customHeight="1" x14ac:dyDescent="0.3">
      <c r="A123" s="243"/>
      <c r="B123" s="211" t="s">
        <v>73</v>
      </c>
      <c r="C123" s="212"/>
      <c r="D123" s="211" t="s">
        <v>77</v>
      </c>
      <c r="E123" s="211" t="s">
        <v>30</v>
      </c>
      <c r="F123" s="212"/>
      <c r="G123" s="212"/>
      <c r="H123" s="213" t="s">
        <v>61</v>
      </c>
      <c r="I123" s="218" t="s">
        <v>371</v>
      </c>
      <c r="J123" s="220" t="str">
        <f t="shared" si="11"/>
        <v>CP04OSSM-MFD35</v>
      </c>
      <c r="K123" s="270" t="s">
        <v>91</v>
      </c>
      <c r="L123" s="212" t="s">
        <v>16</v>
      </c>
      <c r="M123" s="220" t="str">
        <f>VLOOKUP(L123,Sensors!A$4:B$54,2,FALSE)</f>
        <v>PHSEN</v>
      </c>
      <c r="N123" s="220" t="s">
        <v>308</v>
      </c>
      <c r="O123" s="221" t="s">
        <v>357</v>
      </c>
      <c r="P123" s="220" t="s">
        <v>120</v>
      </c>
      <c r="Q123" s="218" t="s">
        <v>798</v>
      </c>
      <c r="R123" s="215" t="str">
        <f t="shared" si="10"/>
        <v>CP04OSSM-MFD35-06-PHSEND000</v>
      </c>
    </row>
    <row r="124" spans="1:18" s="174" customFormat="1" ht="13.5" customHeight="1" x14ac:dyDescent="0.3">
      <c r="A124" s="243"/>
      <c r="B124" s="211" t="s">
        <v>73</v>
      </c>
      <c r="C124" s="212"/>
      <c r="D124" s="211" t="s">
        <v>77</v>
      </c>
      <c r="E124" s="211" t="s">
        <v>30</v>
      </c>
      <c r="F124" s="212"/>
      <c r="G124" s="212"/>
      <c r="H124" s="213" t="s">
        <v>61</v>
      </c>
      <c r="I124" s="218" t="s">
        <v>372</v>
      </c>
      <c r="J124" s="220" t="str">
        <f t="shared" si="11"/>
        <v>CP04OSSM-MFD37</v>
      </c>
      <c r="K124" s="218" t="s">
        <v>75</v>
      </c>
      <c r="L124" s="212" t="s">
        <v>163</v>
      </c>
      <c r="M124" s="220" t="str">
        <f>VLOOKUP(L124,Sensors!A$4:B$54,2,FALSE)</f>
        <v>OPTAA</v>
      </c>
      <c r="N124" s="220" t="s">
        <v>308</v>
      </c>
      <c r="O124" s="221" t="s">
        <v>357</v>
      </c>
      <c r="P124" s="220" t="s">
        <v>120</v>
      </c>
      <c r="Q124" s="218" t="s">
        <v>798</v>
      </c>
      <c r="R124" s="215" t="str">
        <f t="shared" si="10"/>
        <v>CP04OSSM-MFD37-01-OPTAAD000</v>
      </c>
    </row>
    <row r="125" spans="1:18" s="174" customFormat="1" ht="13.5" customHeight="1" x14ac:dyDescent="0.3">
      <c r="A125" s="243"/>
      <c r="B125" s="211" t="s">
        <v>73</v>
      </c>
      <c r="C125" s="212"/>
      <c r="D125" s="211" t="s">
        <v>77</v>
      </c>
      <c r="E125" s="211" t="s">
        <v>30</v>
      </c>
      <c r="F125" s="212"/>
      <c r="G125" s="212"/>
      <c r="H125" s="213" t="s">
        <v>61</v>
      </c>
      <c r="I125" s="218" t="s">
        <v>372</v>
      </c>
      <c r="J125" s="220" t="str">
        <f t="shared" si="11"/>
        <v>CP04OSSM-MFD37</v>
      </c>
      <c r="K125" s="218" t="s">
        <v>79</v>
      </c>
      <c r="L125" s="212" t="s">
        <v>40</v>
      </c>
      <c r="M125" s="220" t="str">
        <f>VLOOKUP(L125,Sensors!A$4:B$54,2,FALSE)</f>
        <v>CTDBP</v>
      </c>
      <c r="N125" s="220" t="s">
        <v>304</v>
      </c>
      <c r="O125" s="221" t="s">
        <v>357</v>
      </c>
      <c r="P125" s="220" t="s">
        <v>120</v>
      </c>
      <c r="Q125" s="218" t="s">
        <v>798</v>
      </c>
      <c r="R125" s="215" t="str">
        <f t="shared" si="10"/>
        <v>CP04OSSM-MFD37-03-CTDBPE000</v>
      </c>
    </row>
    <row r="126" spans="1:18" s="174" customFormat="1" ht="13.5" customHeight="1" x14ac:dyDescent="0.3">
      <c r="A126" s="243"/>
      <c r="B126" s="211" t="s">
        <v>73</v>
      </c>
      <c r="C126" s="212"/>
      <c r="D126" s="211" t="s">
        <v>77</v>
      </c>
      <c r="E126" s="211" t="s">
        <v>30</v>
      </c>
      <c r="F126" s="212"/>
      <c r="G126" s="242"/>
      <c r="H126" s="213" t="s">
        <v>61</v>
      </c>
      <c r="I126" s="218" t="s">
        <v>372</v>
      </c>
      <c r="J126" s="220" t="str">
        <f t="shared" si="11"/>
        <v>CP04OSSM-MFD37</v>
      </c>
      <c r="K126" s="218" t="s">
        <v>77</v>
      </c>
      <c r="L126" s="212" t="s">
        <v>101</v>
      </c>
      <c r="M126" s="220" t="str">
        <f>VLOOKUP(L126,Sensors!A$4:B$54,2,FALSE)</f>
        <v>DOSTA</v>
      </c>
      <c r="N126" s="220" t="s">
        <v>308</v>
      </c>
      <c r="O126" s="221" t="s">
        <v>357</v>
      </c>
      <c r="P126" s="220" t="s">
        <v>120</v>
      </c>
      <c r="Q126" s="218" t="s">
        <v>798</v>
      </c>
      <c r="R126" s="215" t="str">
        <f t="shared" si="10"/>
        <v>CP04OSSM-MFD37-04-DOSTAD000</v>
      </c>
    </row>
    <row r="127" spans="1:18" s="174" customFormat="1" ht="13.5" customHeight="1" x14ac:dyDescent="0.3">
      <c r="A127" s="219"/>
      <c r="B127" s="211" t="s">
        <v>73</v>
      </c>
      <c r="C127" s="212"/>
      <c r="D127" s="211" t="s">
        <v>77</v>
      </c>
      <c r="E127" s="211" t="s">
        <v>30</v>
      </c>
      <c r="F127" s="212"/>
      <c r="G127" s="212"/>
      <c r="H127" s="213" t="s">
        <v>61</v>
      </c>
      <c r="I127" s="218" t="s">
        <v>372</v>
      </c>
      <c r="J127" s="220" t="str">
        <f t="shared" si="11"/>
        <v>CP04OSSM-MFD37</v>
      </c>
      <c r="K127" s="218" t="s">
        <v>92</v>
      </c>
      <c r="L127" s="212" t="s">
        <v>280</v>
      </c>
      <c r="M127" s="220" t="str">
        <f>VLOOKUP(L127,Sensors!A$4:B$54,2,FALSE)</f>
        <v>ZPLSC</v>
      </c>
      <c r="N127" s="220" t="s">
        <v>305</v>
      </c>
      <c r="O127" s="221" t="s">
        <v>357</v>
      </c>
      <c r="P127" s="220" t="s">
        <v>120</v>
      </c>
      <c r="Q127" s="218" t="s">
        <v>798</v>
      </c>
      <c r="R127" s="215" t="str">
        <f t="shared" si="10"/>
        <v>CP04OSSM-MFD37-07-ZPLSCC000</v>
      </c>
    </row>
    <row r="128" spans="1:18" s="274" customFormat="1" ht="13.5" customHeight="1" x14ac:dyDescent="0.3">
      <c r="A128" s="365"/>
      <c r="B128" s="202"/>
      <c r="C128" s="203"/>
      <c r="D128" s="202"/>
      <c r="E128" s="202"/>
      <c r="F128" s="203"/>
      <c r="G128" s="203"/>
      <c r="H128" s="204"/>
      <c r="I128" s="205"/>
      <c r="J128" s="206"/>
      <c r="K128" s="205"/>
      <c r="L128" s="366" t="s">
        <v>7</v>
      </c>
      <c r="M128" s="208">
        <f>COUNTA(M130:M137)</f>
        <v>8</v>
      </c>
      <c r="N128" s="205"/>
      <c r="O128" s="205"/>
      <c r="P128" s="205"/>
      <c r="Q128" s="205"/>
      <c r="R128" s="209"/>
    </row>
    <row r="129" spans="1:18" s="174" customFormat="1" ht="13.5" customHeight="1" x14ac:dyDescent="0.3">
      <c r="A129" s="367"/>
      <c r="B129" s="211" t="s">
        <v>73</v>
      </c>
      <c r="C129" s="212" t="s">
        <v>551</v>
      </c>
      <c r="D129" s="211" t="s">
        <v>77</v>
      </c>
      <c r="E129" s="211" t="s">
        <v>36</v>
      </c>
      <c r="F129" s="212" t="str">
        <f>CONCATENATE(B129,D129,E129)</f>
        <v>CP04OSPM</v>
      </c>
      <c r="G129" s="212" t="s">
        <v>505</v>
      </c>
      <c r="H129" s="213"/>
      <c r="I129" s="218"/>
      <c r="J129" s="220" t="str">
        <f>F129</f>
        <v>CP04OSPM</v>
      </c>
      <c r="K129" s="218"/>
      <c r="L129" s="211"/>
      <c r="M129" s="220"/>
      <c r="N129" s="220"/>
      <c r="O129" s="220"/>
      <c r="P129" s="218"/>
      <c r="Q129" s="218"/>
      <c r="R129" s="215" t="str">
        <f>F129</f>
        <v>CP04OSPM</v>
      </c>
    </row>
    <row r="130" spans="1:18" s="174" customFormat="1" ht="13.5" customHeight="1" x14ac:dyDescent="0.3">
      <c r="A130" s="367"/>
      <c r="B130" s="211" t="s">
        <v>73</v>
      </c>
      <c r="C130" s="211"/>
      <c r="D130" s="211" t="s">
        <v>77</v>
      </c>
      <c r="E130" s="211" t="s">
        <v>36</v>
      </c>
      <c r="F130" s="212"/>
      <c r="G130" s="212" t="s">
        <v>46</v>
      </c>
      <c r="H130" s="213" t="s">
        <v>45</v>
      </c>
      <c r="I130" s="218" t="s">
        <v>377</v>
      </c>
      <c r="J130" s="220" t="str">
        <f t="shared" ref="J130:J137" si="12">CONCATENATE(B130,D130,E130,"-",H130,I130)</f>
        <v>CP04OSPM-SBS01</v>
      </c>
      <c r="K130" s="270" t="s">
        <v>373</v>
      </c>
      <c r="L130" s="212" t="s">
        <v>898</v>
      </c>
      <c r="M130" s="220" t="s">
        <v>899</v>
      </c>
      <c r="N130" s="218" t="s">
        <v>306</v>
      </c>
      <c r="O130" s="221" t="s">
        <v>357</v>
      </c>
      <c r="P130" s="218" t="s">
        <v>375</v>
      </c>
      <c r="Q130" s="218" t="s">
        <v>154</v>
      </c>
      <c r="R130" s="215" t="str">
        <f>CONCATENATE(B130,D130,E130,"-",H130,I130,"-",K130,"-",M130,N130,O130)</f>
        <v>CP04OSPM-SBS01-00-STCENG000</v>
      </c>
    </row>
    <row r="131" spans="1:18" s="174" customFormat="1" ht="13.5" customHeight="1" x14ac:dyDescent="0.3">
      <c r="A131" s="367"/>
      <c r="B131" s="211" t="s">
        <v>73</v>
      </c>
      <c r="C131" s="211"/>
      <c r="D131" s="211" t="s">
        <v>77</v>
      </c>
      <c r="E131" s="211" t="s">
        <v>36</v>
      </c>
      <c r="F131" s="212"/>
      <c r="G131" s="212"/>
      <c r="H131" s="213" t="s">
        <v>45</v>
      </c>
      <c r="I131" s="218" t="s">
        <v>374</v>
      </c>
      <c r="J131" s="220" t="str">
        <f t="shared" si="12"/>
        <v>CP04OSPM-SBS11</v>
      </c>
      <c r="K131" s="218" t="s">
        <v>76</v>
      </c>
      <c r="L131" s="212" t="s">
        <v>369</v>
      </c>
      <c r="M131" s="220" t="str">
        <f>VLOOKUP(L131,Sensors!A$4:B$54,2,FALSE)</f>
        <v>MOPAK</v>
      </c>
      <c r="N131" s="218" t="s">
        <v>154</v>
      </c>
      <c r="O131" s="221" t="s">
        <v>357</v>
      </c>
      <c r="P131" s="218" t="s">
        <v>375</v>
      </c>
      <c r="Q131" s="218" t="s">
        <v>154</v>
      </c>
      <c r="R131" s="215" t="str">
        <f t="shared" ref="R131:R137" si="13">CONCATENATE(B131,D131,E131,"-",H131,I131,"-",K131,"-",M131,N131,O131)</f>
        <v>CP04OSPM-SBS11-02-MOPAK0000</v>
      </c>
    </row>
    <row r="132" spans="1:18" s="174" customFormat="1" ht="13.5" customHeight="1" x14ac:dyDescent="0.3">
      <c r="A132" s="367"/>
      <c r="B132" s="211" t="s">
        <v>73</v>
      </c>
      <c r="C132" s="211"/>
      <c r="D132" s="211" t="s">
        <v>77</v>
      </c>
      <c r="E132" s="211" t="s">
        <v>36</v>
      </c>
      <c r="F132" s="212"/>
      <c r="G132" s="211" t="s">
        <v>115</v>
      </c>
      <c r="H132" s="213" t="s">
        <v>96</v>
      </c>
      <c r="I132" s="218" t="s">
        <v>364</v>
      </c>
      <c r="J132" s="220" t="str">
        <f t="shared" si="12"/>
        <v>CP04OSPM-WFP01</v>
      </c>
      <c r="K132" s="270" t="s">
        <v>373</v>
      </c>
      <c r="L132" s="212" t="s">
        <v>865</v>
      </c>
      <c r="M132" s="220" t="s">
        <v>869</v>
      </c>
      <c r="N132" s="218" t="s">
        <v>306</v>
      </c>
      <c r="O132" s="221" t="s">
        <v>357</v>
      </c>
      <c r="P132" s="218" t="s">
        <v>5</v>
      </c>
      <c r="Q132" s="218" t="s">
        <v>799</v>
      </c>
      <c r="R132" s="215" t="str">
        <f t="shared" si="13"/>
        <v>CP04OSPM-WFP01-00-WFPENG000</v>
      </c>
    </row>
    <row r="133" spans="1:18" s="174" customFormat="1" ht="13.5" customHeight="1" x14ac:dyDescent="0.3">
      <c r="A133" s="243"/>
      <c r="B133" s="211" t="s">
        <v>73</v>
      </c>
      <c r="C133" s="211"/>
      <c r="D133" s="211" t="s">
        <v>77</v>
      </c>
      <c r="E133" s="211" t="s">
        <v>36</v>
      </c>
      <c r="F133" s="212"/>
      <c r="G133" s="211"/>
      <c r="H133" s="213" t="s">
        <v>96</v>
      </c>
      <c r="I133" s="218" t="s">
        <v>364</v>
      </c>
      <c r="J133" s="220" t="str">
        <f t="shared" si="12"/>
        <v>CP04OSPM-WFP01</v>
      </c>
      <c r="K133" s="218" t="s">
        <v>75</v>
      </c>
      <c r="L133" s="211" t="s">
        <v>43</v>
      </c>
      <c r="M133" s="220" t="str">
        <f>VLOOKUP(L133,Sensors!A$4:B$54,2,FALSE)</f>
        <v>VEL3D</v>
      </c>
      <c r="N133" s="220" t="s">
        <v>345</v>
      </c>
      <c r="O133" s="221" t="s">
        <v>357</v>
      </c>
      <c r="P133" s="220" t="s">
        <v>5</v>
      </c>
      <c r="Q133" s="218" t="s">
        <v>799</v>
      </c>
      <c r="R133" s="215" t="str">
        <f t="shared" si="13"/>
        <v>CP04OSPM-WFP01-01-VEL3DK000</v>
      </c>
    </row>
    <row r="134" spans="1:18" s="174" customFormat="1" ht="13.5" customHeight="1" x14ac:dyDescent="0.3">
      <c r="A134" s="243"/>
      <c r="B134" s="211" t="s">
        <v>73</v>
      </c>
      <c r="C134" s="211"/>
      <c r="D134" s="211" t="s">
        <v>77</v>
      </c>
      <c r="E134" s="211" t="s">
        <v>36</v>
      </c>
      <c r="F134" s="212"/>
      <c r="G134" s="212"/>
      <c r="H134" s="213" t="s">
        <v>96</v>
      </c>
      <c r="I134" s="218" t="s">
        <v>364</v>
      </c>
      <c r="J134" s="220" t="str">
        <f t="shared" si="12"/>
        <v>CP04OSPM-WFP01</v>
      </c>
      <c r="K134" s="218" t="s">
        <v>76</v>
      </c>
      <c r="L134" s="211" t="s">
        <v>38</v>
      </c>
      <c r="M134" s="220" t="str">
        <f>VLOOKUP(L134,Sensors!A$4:B$54,2,FALSE)</f>
        <v>DOFST</v>
      </c>
      <c r="N134" s="220" t="s">
        <v>345</v>
      </c>
      <c r="O134" s="221" t="s">
        <v>357</v>
      </c>
      <c r="P134" s="220" t="s">
        <v>5</v>
      </c>
      <c r="Q134" s="218" t="s">
        <v>799</v>
      </c>
      <c r="R134" s="215" t="str">
        <f t="shared" si="13"/>
        <v>CP04OSPM-WFP01-02-DOFSTK000</v>
      </c>
    </row>
    <row r="135" spans="1:18" s="174" customFormat="1" ht="13.5" customHeight="1" x14ac:dyDescent="0.3">
      <c r="A135" s="243"/>
      <c r="B135" s="211" t="s">
        <v>73</v>
      </c>
      <c r="C135" s="211"/>
      <c r="D135" s="211" t="s">
        <v>77</v>
      </c>
      <c r="E135" s="211" t="s">
        <v>36</v>
      </c>
      <c r="F135" s="212"/>
      <c r="G135" s="212"/>
      <c r="H135" s="213" t="s">
        <v>96</v>
      </c>
      <c r="I135" s="218" t="s">
        <v>364</v>
      </c>
      <c r="J135" s="220" t="str">
        <f t="shared" si="12"/>
        <v>CP04OSPM-WFP01</v>
      </c>
      <c r="K135" s="218" t="s">
        <v>79</v>
      </c>
      <c r="L135" s="211" t="s">
        <v>102</v>
      </c>
      <c r="M135" s="220" t="str">
        <f>VLOOKUP(L135,Sensors!A$4:B$54,2,FALSE)</f>
        <v>CTDPF</v>
      </c>
      <c r="N135" s="220" t="s">
        <v>345</v>
      </c>
      <c r="O135" s="221" t="s">
        <v>357</v>
      </c>
      <c r="P135" s="220" t="s">
        <v>5</v>
      </c>
      <c r="Q135" s="218" t="s">
        <v>799</v>
      </c>
      <c r="R135" s="215" t="str">
        <f t="shared" si="13"/>
        <v>CP04OSPM-WFP01-03-CTDPFK000</v>
      </c>
    </row>
    <row r="136" spans="1:18" s="174" customFormat="1" ht="13.5" customHeight="1" x14ac:dyDescent="0.3">
      <c r="A136" s="243"/>
      <c r="B136" s="211" t="s">
        <v>73</v>
      </c>
      <c r="C136" s="211"/>
      <c r="D136" s="211" t="s">
        <v>77</v>
      </c>
      <c r="E136" s="211" t="s">
        <v>36</v>
      </c>
      <c r="F136" s="212"/>
      <c r="G136" s="212"/>
      <c r="H136" s="213" t="s">
        <v>96</v>
      </c>
      <c r="I136" s="218" t="s">
        <v>364</v>
      </c>
      <c r="J136" s="220" t="str">
        <f t="shared" si="12"/>
        <v>CP04OSPM-WFP01</v>
      </c>
      <c r="K136" s="218" t="s">
        <v>77</v>
      </c>
      <c r="L136" s="211" t="s">
        <v>164</v>
      </c>
      <c r="M136" s="220" t="str">
        <f>VLOOKUP(L136,Sensors!A$4:B$54,2,FALSE)</f>
        <v>FLORT</v>
      </c>
      <c r="N136" s="220" t="s">
        <v>345</v>
      </c>
      <c r="O136" s="221" t="s">
        <v>357</v>
      </c>
      <c r="P136" s="220" t="s">
        <v>5</v>
      </c>
      <c r="Q136" s="218" t="s">
        <v>799</v>
      </c>
      <c r="R136" s="215" t="str">
        <f t="shared" si="13"/>
        <v>CP04OSPM-WFP01-04-FLORTK000</v>
      </c>
    </row>
    <row r="137" spans="1:18" s="174" customFormat="1" ht="13.5" customHeight="1" x14ac:dyDescent="0.3">
      <c r="A137" s="243"/>
      <c r="B137" s="211" t="s">
        <v>73</v>
      </c>
      <c r="C137" s="211"/>
      <c r="D137" s="211" t="s">
        <v>77</v>
      </c>
      <c r="E137" s="211" t="s">
        <v>36</v>
      </c>
      <c r="F137" s="212"/>
      <c r="G137" s="212"/>
      <c r="H137" s="213" t="s">
        <v>96</v>
      </c>
      <c r="I137" s="218" t="s">
        <v>364</v>
      </c>
      <c r="J137" s="220" t="str">
        <f t="shared" si="12"/>
        <v>CP04OSPM-WFP01</v>
      </c>
      <c r="K137" s="218" t="s">
        <v>78</v>
      </c>
      <c r="L137" s="211" t="s">
        <v>165</v>
      </c>
      <c r="M137" s="220" t="str">
        <f>VLOOKUP(L137,Sensors!A$4:B$54,2,FALSE)</f>
        <v>PARAD</v>
      </c>
      <c r="N137" s="220" t="s">
        <v>345</v>
      </c>
      <c r="O137" s="221" t="s">
        <v>357</v>
      </c>
      <c r="P137" s="220" t="s">
        <v>5</v>
      </c>
      <c r="Q137" s="218" t="s">
        <v>799</v>
      </c>
      <c r="R137" s="215" t="str">
        <f t="shared" si="13"/>
        <v>CP04OSPM-WFP01-05-PARADK000</v>
      </c>
    </row>
    <row r="138" spans="1:18" s="274" customFormat="1" ht="13.5" customHeight="1" x14ac:dyDescent="0.3">
      <c r="A138" s="365"/>
      <c r="B138" s="202"/>
      <c r="C138" s="203"/>
      <c r="D138" s="202"/>
      <c r="E138" s="202"/>
      <c r="F138" s="203"/>
      <c r="G138" s="203"/>
      <c r="H138" s="204"/>
      <c r="I138" s="205"/>
      <c r="J138" s="206"/>
      <c r="K138" s="205"/>
      <c r="L138" s="366" t="s">
        <v>7</v>
      </c>
      <c r="M138" s="208">
        <f>COUNTA(M140:M148)+COUNTA(M150:M158)+COUNTA(M160:M168)+COUNTA(M170:M178)</f>
        <v>36</v>
      </c>
      <c r="N138" s="205"/>
      <c r="O138" s="205"/>
      <c r="P138" s="205"/>
      <c r="Q138" s="205"/>
      <c r="R138" s="209"/>
    </row>
    <row r="139" spans="1:18" s="174" customFormat="1" ht="13.5" customHeight="1" x14ac:dyDescent="0.3">
      <c r="A139" s="367"/>
      <c r="B139" s="211" t="s">
        <v>73</v>
      </c>
      <c r="C139" s="211" t="s">
        <v>532</v>
      </c>
      <c r="D139" s="211" t="s">
        <v>76</v>
      </c>
      <c r="E139" s="211" t="s">
        <v>190</v>
      </c>
      <c r="F139" s="212" t="str">
        <f>CONCATENATE(B139,D139,E139)</f>
        <v>CP02PMUI</v>
      </c>
      <c r="G139" s="212" t="s">
        <v>505</v>
      </c>
      <c r="H139" s="213"/>
      <c r="I139" s="218"/>
      <c r="J139" s="220" t="str">
        <f>F139</f>
        <v>CP02PMUI</v>
      </c>
      <c r="K139" s="218"/>
      <c r="L139" s="211"/>
      <c r="M139" s="220"/>
      <c r="N139" s="220"/>
      <c r="O139" s="220"/>
      <c r="P139" s="218"/>
      <c r="Q139" s="218"/>
      <c r="R139" s="215" t="str">
        <f>F139</f>
        <v>CP02PMUI</v>
      </c>
    </row>
    <row r="140" spans="1:18" s="174" customFormat="1" ht="13.5" customHeight="1" x14ac:dyDescent="0.3">
      <c r="A140" s="367"/>
      <c r="B140" s="211" t="s">
        <v>73</v>
      </c>
      <c r="C140" s="211"/>
      <c r="D140" s="211" t="s">
        <v>76</v>
      </c>
      <c r="E140" s="211" t="s">
        <v>190</v>
      </c>
      <c r="F140" s="212"/>
      <c r="G140" s="212" t="s">
        <v>46</v>
      </c>
      <c r="H140" s="213" t="s">
        <v>45</v>
      </c>
      <c r="I140" s="218" t="s">
        <v>377</v>
      </c>
      <c r="J140" s="220" t="str">
        <f t="shared" ref="J140:J178" si="14">CONCATENATE(B140,D140,E140,"-",H140,I140)</f>
        <v>CP02PMUI-SBS01</v>
      </c>
      <c r="K140" s="270" t="s">
        <v>373</v>
      </c>
      <c r="L140" s="212" t="s">
        <v>898</v>
      </c>
      <c r="M140" s="220" t="s">
        <v>899</v>
      </c>
      <c r="N140" s="218" t="s">
        <v>306</v>
      </c>
      <c r="O140" s="221" t="s">
        <v>357</v>
      </c>
      <c r="P140" s="218" t="s">
        <v>375</v>
      </c>
      <c r="Q140" s="218" t="s">
        <v>154</v>
      </c>
      <c r="R140" s="215" t="str">
        <f>CONCATENATE(B140,D140,E140,"-",H140,I140,"-",K140,"-",M140,N140,O140)</f>
        <v>CP02PMUI-SBS01-00-STCENG000</v>
      </c>
    </row>
    <row r="141" spans="1:18" s="174" customFormat="1" ht="13.5" customHeight="1" x14ac:dyDescent="0.3">
      <c r="A141" s="367"/>
      <c r="B141" s="211" t="s">
        <v>73</v>
      </c>
      <c r="C141" s="211"/>
      <c r="D141" s="211" t="s">
        <v>76</v>
      </c>
      <c r="E141" s="211" t="s">
        <v>190</v>
      </c>
      <c r="F141" s="212"/>
      <c r="G141" s="212"/>
      <c r="H141" s="213" t="s">
        <v>45</v>
      </c>
      <c r="I141" s="218" t="s">
        <v>377</v>
      </c>
      <c r="J141" s="220" t="str">
        <f t="shared" si="14"/>
        <v>CP02PMUI-SBS01</v>
      </c>
      <c r="K141" s="218" t="s">
        <v>75</v>
      </c>
      <c r="L141" s="212" t="s">
        <v>369</v>
      </c>
      <c r="M141" s="220" t="str">
        <f>VLOOKUP(L141,Sensors!A$4:B$54,2,FALSE)</f>
        <v>MOPAK</v>
      </c>
      <c r="N141" s="218" t="s">
        <v>154</v>
      </c>
      <c r="O141" s="221" t="s">
        <v>357</v>
      </c>
      <c r="P141" s="218" t="s">
        <v>375</v>
      </c>
      <c r="Q141" s="218" t="s">
        <v>154</v>
      </c>
      <c r="R141" s="215" t="str">
        <f>CONCATENATE(B141,D141,E141,"-",H141,I141,"-",K141,"-",M141,N141,O141)</f>
        <v>CP02PMUI-SBS01-01-MOPAK0000</v>
      </c>
    </row>
    <row r="142" spans="1:18" s="174" customFormat="1" ht="13.5" customHeight="1" x14ac:dyDescent="0.3">
      <c r="A142" s="243"/>
      <c r="B142" s="211" t="s">
        <v>73</v>
      </c>
      <c r="C142" s="211"/>
      <c r="D142" s="211" t="s">
        <v>76</v>
      </c>
      <c r="E142" s="211" t="s">
        <v>190</v>
      </c>
      <c r="F142" s="212"/>
      <c r="G142" s="212"/>
      <c r="H142" s="213" t="s">
        <v>314</v>
      </c>
      <c r="I142" s="218" t="s">
        <v>378</v>
      </c>
      <c r="J142" s="220" t="str">
        <f t="shared" si="14"/>
        <v>CP02PMUI-RII01</v>
      </c>
      <c r="K142" s="218" t="s">
        <v>76</v>
      </c>
      <c r="L142" s="212" t="s">
        <v>312</v>
      </c>
      <c r="M142" s="220" t="str">
        <f>VLOOKUP(L142,Sensors!A$4:B$54,2,FALSE)</f>
        <v>ADCPT</v>
      </c>
      <c r="N142" s="220" t="s">
        <v>306</v>
      </c>
      <c r="O142" s="221" t="s">
        <v>362</v>
      </c>
      <c r="P142" s="220" t="s">
        <v>182</v>
      </c>
      <c r="Q142" s="218" t="s">
        <v>802</v>
      </c>
      <c r="R142" s="215" t="str">
        <f t="shared" ref="R142:R148" si="15">CONCATENATE(B142,D142,E142,"-",H142,I142,"-",K142,"-",M142,N142,O142)</f>
        <v>CP02PMUI-RII01-02-ADCPTG010</v>
      </c>
    </row>
    <row r="143" spans="1:18" s="174" customFormat="1" ht="13.5" customHeight="1" x14ac:dyDescent="0.3">
      <c r="A143" s="367"/>
      <c r="B143" s="211" t="s">
        <v>73</v>
      </c>
      <c r="C143" s="211"/>
      <c r="D143" s="211" t="s">
        <v>76</v>
      </c>
      <c r="E143" s="211" t="s">
        <v>190</v>
      </c>
      <c r="F143" s="212"/>
      <c r="G143" s="211" t="s">
        <v>115</v>
      </c>
      <c r="H143" s="213" t="s">
        <v>96</v>
      </c>
      <c r="I143" s="218" t="s">
        <v>364</v>
      </c>
      <c r="J143" s="220" t="str">
        <f t="shared" si="14"/>
        <v>CP02PMUI-WFP01</v>
      </c>
      <c r="K143" s="270" t="s">
        <v>373</v>
      </c>
      <c r="L143" s="212" t="s">
        <v>865</v>
      </c>
      <c r="M143" s="220" t="s">
        <v>869</v>
      </c>
      <c r="N143" s="218" t="s">
        <v>306</v>
      </c>
      <c r="O143" s="221" t="s">
        <v>357</v>
      </c>
      <c r="P143" s="218" t="s">
        <v>5</v>
      </c>
      <c r="Q143" s="218" t="s">
        <v>802</v>
      </c>
      <c r="R143" s="215" t="str">
        <f t="shared" si="15"/>
        <v>CP02PMUI-WFP01-00-WFPENG000</v>
      </c>
    </row>
    <row r="144" spans="1:18" s="174" customFormat="1" ht="13.5" customHeight="1" x14ac:dyDescent="0.3">
      <c r="A144" s="243"/>
      <c r="B144" s="211" t="s">
        <v>73</v>
      </c>
      <c r="C144" s="212"/>
      <c r="D144" s="211" t="s">
        <v>76</v>
      </c>
      <c r="E144" s="211" t="s">
        <v>190</v>
      </c>
      <c r="F144" s="212"/>
      <c r="G144" s="211"/>
      <c r="H144" s="213" t="s">
        <v>96</v>
      </c>
      <c r="I144" s="218" t="s">
        <v>364</v>
      </c>
      <c r="J144" s="220" t="str">
        <f t="shared" si="14"/>
        <v>CP02PMUI-WFP01</v>
      </c>
      <c r="K144" s="218" t="s">
        <v>75</v>
      </c>
      <c r="L144" s="211" t="s">
        <v>43</v>
      </c>
      <c r="M144" s="220" t="str">
        <f>VLOOKUP(L144,Sensors!A$4:B$54,2,FALSE)</f>
        <v>VEL3D</v>
      </c>
      <c r="N144" s="220" t="s">
        <v>345</v>
      </c>
      <c r="O144" s="221" t="s">
        <v>357</v>
      </c>
      <c r="P144" s="220" t="s">
        <v>5</v>
      </c>
      <c r="Q144" s="218" t="s">
        <v>802</v>
      </c>
      <c r="R144" s="215" t="str">
        <f t="shared" si="15"/>
        <v>CP02PMUI-WFP01-01-VEL3DK000</v>
      </c>
    </row>
    <row r="145" spans="1:18" s="174" customFormat="1" ht="13.5" customHeight="1" x14ac:dyDescent="0.3">
      <c r="A145" s="243"/>
      <c r="B145" s="211" t="s">
        <v>73</v>
      </c>
      <c r="C145" s="211"/>
      <c r="D145" s="211" t="s">
        <v>76</v>
      </c>
      <c r="E145" s="211" t="s">
        <v>190</v>
      </c>
      <c r="F145" s="212"/>
      <c r="G145" s="212"/>
      <c r="H145" s="213" t="s">
        <v>96</v>
      </c>
      <c r="I145" s="218" t="s">
        <v>364</v>
      </c>
      <c r="J145" s="220" t="str">
        <f t="shared" si="14"/>
        <v>CP02PMUI-WFP01</v>
      </c>
      <c r="K145" s="218" t="s">
        <v>76</v>
      </c>
      <c r="L145" s="211" t="s">
        <v>38</v>
      </c>
      <c r="M145" s="220" t="str">
        <f>VLOOKUP(L145,Sensors!A$4:B$54,2,FALSE)</f>
        <v>DOFST</v>
      </c>
      <c r="N145" s="220" t="s">
        <v>345</v>
      </c>
      <c r="O145" s="221" t="s">
        <v>357</v>
      </c>
      <c r="P145" s="220" t="s">
        <v>5</v>
      </c>
      <c r="Q145" s="218" t="s">
        <v>802</v>
      </c>
      <c r="R145" s="215" t="str">
        <f t="shared" si="15"/>
        <v>CP02PMUI-WFP01-02-DOFSTK000</v>
      </c>
    </row>
    <row r="146" spans="1:18" s="174" customFormat="1" ht="13.5" customHeight="1" x14ac:dyDescent="0.3">
      <c r="A146" s="243"/>
      <c r="B146" s="211" t="s">
        <v>73</v>
      </c>
      <c r="C146" s="211"/>
      <c r="D146" s="211" t="s">
        <v>76</v>
      </c>
      <c r="E146" s="211" t="s">
        <v>190</v>
      </c>
      <c r="F146" s="212"/>
      <c r="G146" s="212"/>
      <c r="H146" s="213" t="s">
        <v>96</v>
      </c>
      <c r="I146" s="218" t="s">
        <v>364</v>
      </c>
      <c r="J146" s="220" t="str">
        <f t="shared" si="14"/>
        <v>CP02PMUI-WFP01</v>
      </c>
      <c r="K146" s="218" t="s">
        <v>79</v>
      </c>
      <c r="L146" s="211" t="s">
        <v>102</v>
      </c>
      <c r="M146" s="220" t="str">
        <f>VLOOKUP(L146,Sensors!A$4:B$54,2,FALSE)</f>
        <v>CTDPF</v>
      </c>
      <c r="N146" s="220" t="s">
        <v>345</v>
      </c>
      <c r="O146" s="221" t="s">
        <v>357</v>
      </c>
      <c r="P146" s="220" t="s">
        <v>5</v>
      </c>
      <c r="Q146" s="218" t="s">
        <v>802</v>
      </c>
      <c r="R146" s="215" t="str">
        <f t="shared" si="15"/>
        <v>CP02PMUI-WFP01-03-CTDPFK000</v>
      </c>
    </row>
    <row r="147" spans="1:18" s="174" customFormat="1" ht="13.5" customHeight="1" x14ac:dyDescent="0.3">
      <c r="A147" s="243"/>
      <c r="B147" s="211" t="s">
        <v>73</v>
      </c>
      <c r="C147" s="211"/>
      <c r="D147" s="211" t="s">
        <v>76</v>
      </c>
      <c r="E147" s="211" t="s">
        <v>190</v>
      </c>
      <c r="F147" s="212"/>
      <c r="G147" s="212"/>
      <c r="H147" s="213" t="s">
        <v>96</v>
      </c>
      <c r="I147" s="218" t="s">
        <v>364</v>
      </c>
      <c r="J147" s="220" t="str">
        <f t="shared" si="14"/>
        <v>CP02PMUI-WFP01</v>
      </c>
      <c r="K147" s="218" t="s">
        <v>77</v>
      </c>
      <c r="L147" s="211" t="s">
        <v>164</v>
      </c>
      <c r="M147" s="220" t="str">
        <f>VLOOKUP(L147,Sensors!A$4:B$54,2,FALSE)</f>
        <v>FLORT</v>
      </c>
      <c r="N147" s="220" t="s">
        <v>345</v>
      </c>
      <c r="O147" s="221" t="s">
        <v>357</v>
      </c>
      <c r="P147" s="220" t="s">
        <v>5</v>
      </c>
      <c r="Q147" s="218" t="s">
        <v>802</v>
      </c>
      <c r="R147" s="215" t="str">
        <f t="shared" si="15"/>
        <v>CP02PMUI-WFP01-04-FLORTK000</v>
      </c>
    </row>
    <row r="148" spans="1:18" s="174" customFormat="1" ht="13.5" customHeight="1" x14ac:dyDescent="0.3">
      <c r="A148" s="243"/>
      <c r="B148" s="211" t="s">
        <v>73</v>
      </c>
      <c r="C148" s="211"/>
      <c r="D148" s="211" t="s">
        <v>76</v>
      </c>
      <c r="E148" s="211" t="s">
        <v>190</v>
      </c>
      <c r="F148" s="212"/>
      <c r="G148" s="212"/>
      <c r="H148" s="213" t="s">
        <v>96</v>
      </c>
      <c r="I148" s="218" t="s">
        <v>364</v>
      </c>
      <c r="J148" s="220" t="str">
        <f t="shared" si="14"/>
        <v>CP02PMUI-WFP01</v>
      </c>
      <c r="K148" s="218" t="s">
        <v>78</v>
      </c>
      <c r="L148" s="211" t="s">
        <v>165</v>
      </c>
      <c r="M148" s="220" t="str">
        <f>VLOOKUP(L148,Sensors!A$4:B$54,2,FALSE)</f>
        <v>PARAD</v>
      </c>
      <c r="N148" s="220" t="s">
        <v>345</v>
      </c>
      <c r="O148" s="221" t="s">
        <v>357</v>
      </c>
      <c r="P148" s="220" t="s">
        <v>5</v>
      </c>
      <c r="Q148" s="218" t="s">
        <v>802</v>
      </c>
      <c r="R148" s="215" t="str">
        <f t="shared" si="15"/>
        <v>CP02PMUI-WFP01-05-PARADK000</v>
      </c>
    </row>
    <row r="149" spans="1:18" s="174" customFormat="1" ht="13.5" customHeight="1" x14ac:dyDescent="0.3">
      <c r="A149" s="367"/>
      <c r="B149" s="211" t="s">
        <v>73</v>
      </c>
      <c r="C149" s="212" t="s">
        <v>413</v>
      </c>
      <c r="D149" s="211" t="s">
        <v>76</v>
      </c>
      <c r="E149" s="211" t="s">
        <v>191</v>
      </c>
      <c r="F149" s="212" t="str">
        <f>CONCATENATE(B149,D149,E149)</f>
        <v>CP02PMUO</v>
      </c>
      <c r="G149" s="212" t="s">
        <v>505</v>
      </c>
      <c r="H149" s="213"/>
      <c r="I149" s="218"/>
      <c r="J149" s="220" t="str">
        <f>F149</f>
        <v>CP02PMUO</v>
      </c>
      <c r="K149" s="218"/>
      <c r="L149" s="211"/>
      <c r="M149" s="220"/>
      <c r="N149" s="220"/>
      <c r="O149" s="220"/>
      <c r="P149" s="218"/>
      <c r="Q149" s="218"/>
      <c r="R149" s="215" t="str">
        <f>F149</f>
        <v>CP02PMUO</v>
      </c>
    </row>
    <row r="150" spans="1:18" s="174" customFormat="1" ht="13.5" customHeight="1" x14ac:dyDescent="0.3">
      <c r="A150" s="367"/>
      <c r="B150" s="211" t="s">
        <v>73</v>
      </c>
      <c r="C150" s="211"/>
      <c r="D150" s="211" t="s">
        <v>76</v>
      </c>
      <c r="E150" s="211" t="s">
        <v>191</v>
      </c>
      <c r="F150" s="212"/>
      <c r="G150" s="212" t="s">
        <v>46</v>
      </c>
      <c r="H150" s="213" t="s">
        <v>45</v>
      </c>
      <c r="I150" s="218" t="s">
        <v>377</v>
      </c>
      <c r="J150" s="220" t="str">
        <f t="shared" si="14"/>
        <v>CP02PMUO-SBS01</v>
      </c>
      <c r="K150" s="270" t="s">
        <v>373</v>
      </c>
      <c r="L150" s="212" t="s">
        <v>898</v>
      </c>
      <c r="M150" s="220" t="s">
        <v>899</v>
      </c>
      <c r="N150" s="218" t="s">
        <v>306</v>
      </c>
      <c r="O150" s="221" t="s">
        <v>357</v>
      </c>
      <c r="P150" s="218" t="s">
        <v>375</v>
      </c>
      <c r="Q150" s="218" t="s">
        <v>154</v>
      </c>
      <c r="R150" s="215" t="str">
        <f>CONCATENATE(B150,D150,E150,"-",H150,I150,"-",K150,"-",M150,N150,O150)</f>
        <v>CP02PMUO-SBS01-00-STCENG000</v>
      </c>
    </row>
    <row r="151" spans="1:18" s="174" customFormat="1" ht="13.5" customHeight="1" x14ac:dyDescent="0.3">
      <c r="A151" s="367"/>
      <c r="B151" s="211" t="s">
        <v>73</v>
      </c>
      <c r="C151" s="211"/>
      <c r="D151" s="211" t="s">
        <v>76</v>
      </c>
      <c r="E151" s="211" t="s">
        <v>191</v>
      </c>
      <c r="F151" s="212"/>
      <c r="G151" s="212"/>
      <c r="H151" s="213" t="s">
        <v>45</v>
      </c>
      <c r="I151" s="218" t="s">
        <v>377</v>
      </c>
      <c r="J151" s="220" t="str">
        <f t="shared" si="14"/>
        <v>CP02PMUO-SBS01</v>
      </c>
      <c r="K151" s="218" t="s">
        <v>75</v>
      </c>
      <c r="L151" s="212" t="s">
        <v>369</v>
      </c>
      <c r="M151" s="220" t="str">
        <f>VLOOKUP(L151,Sensors!A$4:B$54,2,FALSE)</f>
        <v>MOPAK</v>
      </c>
      <c r="N151" s="218" t="s">
        <v>154</v>
      </c>
      <c r="O151" s="221" t="s">
        <v>357</v>
      </c>
      <c r="P151" s="218" t="s">
        <v>375</v>
      </c>
      <c r="Q151" s="218" t="s">
        <v>154</v>
      </c>
      <c r="R151" s="215" t="str">
        <f>CONCATENATE(B151,D151,E151,"-",H151,I151,"-",K151,"-",M151,N151,O151)</f>
        <v>CP02PMUO-SBS01-01-MOPAK0000</v>
      </c>
    </row>
    <row r="152" spans="1:18" s="174" customFormat="1" ht="13.5" customHeight="1" x14ac:dyDescent="0.3">
      <c r="A152" s="243"/>
      <c r="B152" s="211" t="s">
        <v>73</v>
      </c>
      <c r="C152" s="211"/>
      <c r="D152" s="211" t="s">
        <v>76</v>
      </c>
      <c r="E152" s="211" t="s">
        <v>191</v>
      </c>
      <c r="F152" s="212"/>
      <c r="G152" s="212"/>
      <c r="H152" s="213" t="s">
        <v>314</v>
      </c>
      <c r="I152" s="218" t="s">
        <v>378</v>
      </c>
      <c r="J152" s="220" t="str">
        <f t="shared" si="14"/>
        <v>CP02PMUO-RII01</v>
      </c>
      <c r="K152" s="218" t="s">
        <v>76</v>
      </c>
      <c r="L152" s="212" t="s">
        <v>313</v>
      </c>
      <c r="M152" s="220" t="str">
        <f>VLOOKUP(L152,Sensors!A$4:B$54,2,FALSE)</f>
        <v>ADCPS</v>
      </c>
      <c r="N152" s="220" t="s">
        <v>333</v>
      </c>
      <c r="O152" s="221" t="s">
        <v>362</v>
      </c>
      <c r="P152" s="220" t="s">
        <v>182</v>
      </c>
      <c r="Q152" s="218" t="s">
        <v>803</v>
      </c>
      <c r="R152" s="215" t="str">
        <f t="shared" ref="R152:R158" si="16">CONCATENATE(B152,D152,E152,"-",H152,I152,"-",K152,"-",M152,N152,O152)</f>
        <v>CP02PMUO-RII01-02-ADCPSL010</v>
      </c>
    </row>
    <row r="153" spans="1:18" s="174" customFormat="1" ht="13.5" customHeight="1" x14ac:dyDescent="0.3">
      <c r="A153" s="367"/>
      <c r="B153" s="211" t="s">
        <v>73</v>
      </c>
      <c r="C153" s="211"/>
      <c r="D153" s="211" t="s">
        <v>76</v>
      </c>
      <c r="E153" s="211" t="s">
        <v>191</v>
      </c>
      <c r="F153" s="212"/>
      <c r="G153" s="211" t="s">
        <v>115</v>
      </c>
      <c r="H153" s="213" t="s">
        <v>96</v>
      </c>
      <c r="I153" s="218" t="s">
        <v>364</v>
      </c>
      <c r="J153" s="220" t="str">
        <f t="shared" si="14"/>
        <v>CP02PMUO-WFP01</v>
      </c>
      <c r="K153" s="270" t="s">
        <v>373</v>
      </c>
      <c r="L153" s="212" t="s">
        <v>865</v>
      </c>
      <c r="M153" s="220" t="s">
        <v>869</v>
      </c>
      <c r="N153" s="218" t="s">
        <v>306</v>
      </c>
      <c r="O153" s="221" t="s">
        <v>357</v>
      </c>
      <c r="P153" s="218" t="s">
        <v>5</v>
      </c>
      <c r="Q153" s="218" t="s">
        <v>803</v>
      </c>
      <c r="R153" s="215" t="str">
        <f t="shared" si="16"/>
        <v>CP02PMUO-WFP01-00-WFPENG000</v>
      </c>
    </row>
    <row r="154" spans="1:18" s="174" customFormat="1" ht="13.5" customHeight="1" x14ac:dyDescent="0.3">
      <c r="A154" s="243"/>
      <c r="B154" s="211" t="s">
        <v>73</v>
      </c>
      <c r="C154" s="211"/>
      <c r="D154" s="211" t="s">
        <v>76</v>
      </c>
      <c r="E154" s="211" t="s">
        <v>191</v>
      </c>
      <c r="F154" s="212"/>
      <c r="G154" s="211"/>
      <c r="H154" s="213" t="s">
        <v>96</v>
      </c>
      <c r="I154" s="218" t="s">
        <v>364</v>
      </c>
      <c r="J154" s="220" t="str">
        <f t="shared" si="14"/>
        <v>CP02PMUO-WFP01</v>
      </c>
      <c r="K154" s="218" t="s">
        <v>75</v>
      </c>
      <c r="L154" s="211" t="s">
        <v>43</v>
      </c>
      <c r="M154" s="220" t="str">
        <f>VLOOKUP(L154,Sensors!A$4:B$54,2,FALSE)</f>
        <v>VEL3D</v>
      </c>
      <c r="N154" s="220" t="s">
        <v>345</v>
      </c>
      <c r="O154" s="221" t="s">
        <v>357</v>
      </c>
      <c r="P154" s="220" t="s">
        <v>5</v>
      </c>
      <c r="Q154" s="218" t="s">
        <v>803</v>
      </c>
      <c r="R154" s="215" t="str">
        <f t="shared" si="16"/>
        <v>CP02PMUO-WFP01-01-VEL3DK000</v>
      </c>
    </row>
    <row r="155" spans="1:18" s="174" customFormat="1" ht="13.5" customHeight="1" x14ac:dyDescent="0.3">
      <c r="A155" s="243"/>
      <c r="B155" s="211" t="s">
        <v>73</v>
      </c>
      <c r="C155" s="211"/>
      <c r="D155" s="211" t="s">
        <v>76</v>
      </c>
      <c r="E155" s="211" t="s">
        <v>191</v>
      </c>
      <c r="F155" s="212"/>
      <c r="G155" s="212"/>
      <c r="H155" s="213" t="s">
        <v>96</v>
      </c>
      <c r="I155" s="218" t="s">
        <v>364</v>
      </c>
      <c r="J155" s="220" t="str">
        <f t="shared" si="14"/>
        <v>CP02PMUO-WFP01</v>
      </c>
      <c r="K155" s="218" t="s">
        <v>76</v>
      </c>
      <c r="L155" s="211" t="s">
        <v>38</v>
      </c>
      <c r="M155" s="220" t="str">
        <f>VLOOKUP(L155,Sensors!A$4:B$54,2,FALSE)</f>
        <v>DOFST</v>
      </c>
      <c r="N155" s="220" t="s">
        <v>345</v>
      </c>
      <c r="O155" s="221" t="s">
        <v>357</v>
      </c>
      <c r="P155" s="220" t="s">
        <v>5</v>
      </c>
      <c r="Q155" s="218" t="s">
        <v>803</v>
      </c>
      <c r="R155" s="215" t="str">
        <f t="shared" si="16"/>
        <v>CP02PMUO-WFP01-02-DOFSTK000</v>
      </c>
    </row>
    <row r="156" spans="1:18" s="174" customFormat="1" ht="13.5" customHeight="1" x14ac:dyDescent="0.3">
      <c r="A156" s="243"/>
      <c r="B156" s="211" t="s">
        <v>73</v>
      </c>
      <c r="C156" s="211"/>
      <c r="D156" s="211" t="s">
        <v>76</v>
      </c>
      <c r="E156" s="211" t="s">
        <v>191</v>
      </c>
      <c r="F156" s="212"/>
      <c r="G156" s="212"/>
      <c r="H156" s="213" t="s">
        <v>96</v>
      </c>
      <c r="I156" s="218" t="s">
        <v>364</v>
      </c>
      <c r="J156" s="220" t="str">
        <f t="shared" si="14"/>
        <v>CP02PMUO-WFP01</v>
      </c>
      <c r="K156" s="218" t="s">
        <v>79</v>
      </c>
      <c r="L156" s="211" t="s">
        <v>102</v>
      </c>
      <c r="M156" s="220" t="str">
        <f>VLOOKUP(L156,Sensors!A$4:B$54,2,FALSE)</f>
        <v>CTDPF</v>
      </c>
      <c r="N156" s="220" t="s">
        <v>345</v>
      </c>
      <c r="O156" s="221" t="s">
        <v>357</v>
      </c>
      <c r="P156" s="220" t="s">
        <v>5</v>
      </c>
      <c r="Q156" s="218" t="s">
        <v>803</v>
      </c>
      <c r="R156" s="215" t="str">
        <f t="shared" si="16"/>
        <v>CP02PMUO-WFP01-03-CTDPFK000</v>
      </c>
    </row>
    <row r="157" spans="1:18" s="174" customFormat="1" ht="13.5" customHeight="1" x14ac:dyDescent="0.3">
      <c r="A157" s="243"/>
      <c r="B157" s="211" t="s">
        <v>73</v>
      </c>
      <c r="C157" s="211"/>
      <c r="D157" s="211" t="s">
        <v>76</v>
      </c>
      <c r="E157" s="211" t="s">
        <v>191</v>
      </c>
      <c r="F157" s="212"/>
      <c r="G157" s="212"/>
      <c r="H157" s="213" t="s">
        <v>96</v>
      </c>
      <c r="I157" s="218" t="s">
        <v>364</v>
      </c>
      <c r="J157" s="220" t="str">
        <f t="shared" si="14"/>
        <v>CP02PMUO-WFP01</v>
      </c>
      <c r="K157" s="218" t="s">
        <v>77</v>
      </c>
      <c r="L157" s="211" t="s">
        <v>164</v>
      </c>
      <c r="M157" s="220" t="str">
        <f>VLOOKUP(L157,Sensors!A$4:B$54,2,FALSE)</f>
        <v>FLORT</v>
      </c>
      <c r="N157" s="220" t="s">
        <v>345</v>
      </c>
      <c r="O157" s="221" t="s">
        <v>357</v>
      </c>
      <c r="P157" s="220" t="s">
        <v>5</v>
      </c>
      <c r="Q157" s="218" t="s">
        <v>803</v>
      </c>
      <c r="R157" s="215" t="str">
        <f t="shared" si="16"/>
        <v>CP02PMUO-WFP01-04-FLORTK000</v>
      </c>
    </row>
    <row r="158" spans="1:18" s="174" customFormat="1" ht="13.5" customHeight="1" x14ac:dyDescent="0.3">
      <c r="A158" s="243"/>
      <c r="B158" s="211" t="s">
        <v>73</v>
      </c>
      <c r="C158" s="211"/>
      <c r="D158" s="211" t="s">
        <v>76</v>
      </c>
      <c r="E158" s="211" t="s">
        <v>191</v>
      </c>
      <c r="F158" s="212"/>
      <c r="G158" s="212"/>
      <c r="H158" s="213" t="s">
        <v>96</v>
      </c>
      <c r="I158" s="218" t="s">
        <v>364</v>
      </c>
      <c r="J158" s="220" t="str">
        <f t="shared" si="14"/>
        <v>CP02PMUO-WFP01</v>
      </c>
      <c r="K158" s="218" t="s">
        <v>78</v>
      </c>
      <c r="L158" s="211" t="s">
        <v>165</v>
      </c>
      <c r="M158" s="220" t="str">
        <f>VLOOKUP(L158,Sensors!A$4:B$54,2,FALSE)</f>
        <v>PARAD</v>
      </c>
      <c r="N158" s="220" t="s">
        <v>345</v>
      </c>
      <c r="O158" s="221" t="s">
        <v>357</v>
      </c>
      <c r="P158" s="220" t="s">
        <v>5</v>
      </c>
      <c r="Q158" s="218" t="s">
        <v>803</v>
      </c>
      <c r="R158" s="215" t="str">
        <f t="shared" si="16"/>
        <v>CP02PMUO-WFP01-05-PARADK000</v>
      </c>
    </row>
    <row r="159" spans="1:18" s="174" customFormat="1" ht="13.5" customHeight="1" x14ac:dyDescent="0.3">
      <c r="A159" s="367"/>
      <c r="B159" s="211" t="s">
        <v>73</v>
      </c>
      <c r="C159" s="212" t="s">
        <v>414</v>
      </c>
      <c r="D159" s="211" t="s">
        <v>76</v>
      </c>
      <c r="E159" s="211" t="s">
        <v>192</v>
      </c>
      <c r="F159" s="212" t="str">
        <f>CONCATENATE(B159,D159,E159)</f>
        <v>CP02PMCI</v>
      </c>
      <c r="G159" s="212" t="s">
        <v>505</v>
      </c>
      <c r="H159" s="213"/>
      <c r="I159" s="218"/>
      <c r="J159" s="220" t="str">
        <f>F159</f>
        <v>CP02PMCI</v>
      </c>
      <c r="K159" s="218"/>
      <c r="L159" s="211"/>
      <c r="M159" s="220"/>
      <c r="N159" s="220"/>
      <c r="O159" s="220"/>
      <c r="P159" s="218"/>
      <c r="Q159" s="218"/>
      <c r="R159" s="215" t="str">
        <f>F159</f>
        <v>CP02PMCI</v>
      </c>
    </row>
    <row r="160" spans="1:18" s="174" customFormat="1" ht="13.5" customHeight="1" x14ac:dyDescent="0.3">
      <c r="A160" s="367"/>
      <c r="B160" s="211" t="s">
        <v>73</v>
      </c>
      <c r="C160" s="211"/>
      <c r="D160" s="211" t="s">
        <v>76</v>
      </c>
      <c r="E160" s="211" t="s">
        <v>192</v>
      </c>
      <c r="F160" s="212"/>
      <c r="G160" s="212" t="s">
        <v>46</v>
      </c>
      <c r="H160" s="213" t="s">
        <v>45</v>
      </c>
      <c r="I160" s="218" t="s">
        <v>377</v>
      </c>
      <c r="J160" s="220" t="str">
        <f t="shared" si="14"/>
        <v>CP02PMCI-SBS01</v>
      </c>
      <c r="K160" s="270" t="s">
        <v>373</v>
      </c>
      <c r="L160" s="212" t="s">
        <v>898</v>
      </c>
      <c r="M160" s="220" t="s">
        <v>899</v>
      </c>
      <c r="N160" s="218" t="s">
        <v>306</v>
      </c>
      <c r="O160" s="221" t="s">
        <v>357</v>
      </c>
      <c r="P160" s="218" t="s">
        <v>375</v>
      </c>
      <c r="Q160" s="218" t="s">
        <v>154</v>
      </c>
      <c r="R160" s="215" t="str">
        <f>CONCATENATE(B160,D160,E160,"-",H160,I160,"-",K160,"-",M160,N160,O160)</f>
        <v>CP02PMCI-SBS01-00-STCENG000</v>
      </c>
    </row>
    <row r="161" spans="1:18" s="174" customFormat="1" ht="13.5" customHeight="1" x14ac:dyDescent="0.3">
      <c r="A161" s="367"/>
      <c r="B161" s="211" t="s">
        <v>73</v>
      </c>
      <c r="C161" s="211"/>
      <c r="D161" s="211" t="s">
        <v>76</v>
      </c>
      <c r="E161" s="211" t="s">
        <v>192</v>
      </c>
      <c r="F161" s="212"/>
      <c r="G161" s="212"/>
      <c r="H161" s="213" t="s">
        <v>45</v>
      </c>
      <c r="I161" s="218" t="s">
        <v>377</v>
      </c>
      <c r="J161" s="220" t="str">
        <f t="shared" si="14"/>
        <v>CP02PMCI-SBS01</v>
      </c>
      <c r="K161" s="218" t="s">
        <v>75</v>
      </c>
      <c r="L161" s="212" t="s">
        <v>369</v>
      </c>
      <c r="M161" s="220" t="str">
        <f>VLOOKUP(L161,Sensors!A$4:B$54,2,FALSE)</f>
        <v>MOPAK</v>
      </c>
      <c r="N161" s="218" t="s">
        <v>154</v>
      </c>
      <c r="O161" s="221" t="s">
        <v>357</v>
      </c>
      <c r="P161" s="218" t="s">
        <v>375</v>
      </c>
      <c r="Q161" s="218" t="s">
        <v>154</v>
      </c>
      <c r="R161" s="215" t="str">
        <f>CONCATENATE(B161,D161,E161,"-",H161,I161,"-",K161,"-",M161,N161,O161)</f>
        <v>CP02PMCI-SBS01-01-MOPAK0000</v>
      </c>
    </row>
    <row r="162" spans="1:18" s="174" customFormat="1" ht="13.5" customHeight="1" x14ac:dyDescent="0.3">
      <c r="A162" s="243"/>
      <c r="B162" s="211" t="s">
        <v>73</v>
      </c>
      <c r="C162" s="211"/>
      <c r="D162" s="211" t="s">
        <v>76</v>
      </c>
      <c r="E162" s="211" t="s">
        <v>192</v>
      </c>
      <c r="F162" s="212"/>
      <c r="G162" s="212"/>
      <c r="H162" s="213" t="s">
        <v>314</v>
      </c>
      <c r="I162" s="218" t="s">
        <v>378</v>
      </c>
      <c r="J162" s="220" t="str">
        <f t="shared" si="14"/>
        <v>CP02PMCI-RII01</v>
      </c>
      <c r="K162" s="218" t="s">
        <v>76</v>
      </c>
      <c r="L162" s="212" t="s">
        <v>312</v>
      </c>
      <c r="M162" s="220" t="str">
        <f>VLOOKUP(L162,Sensors!A$4:B$54,2,FALSE)</f>
        <v>ADCPT</v>
      </c>
      <c r="N162" s="220" t="s">
        <v>306</v>
      </c>
      <c r="O162" s="221" t="s">
        <v>362</v>
      </c>
      <c r="P162" s="220" t="s">
        <v>182</v>
      </c>
      <c r="Q162" s="218" t="s">
        <v>800</v>
      </c>
      <c r="R162" s="215" t="str">
        <f t="shared" ref="R162:R168" si="17">CONCATENATE(B162,D162,E162,"-",H162,I162,"-",K162,"-",M162,N162,O162)</f>
        <v>CP02PMCI-RII01-02-ADCPTG010</v>
      </c>
    </row>
    <row r="163" spans="1:18" s="174" customFormat="1" ht="13.5" customHeight="1" x14ac:dyDescent="0.3">
      <c r="A163" s="367"/>
      <c r="B163" s="211" t="s">
        <v>73</v>
      </c>
      <c r="C163" s="211"/>
      <c r="D163" s="211" t="s">
        <v>76</v>
      </c>
      <c r="E163" s="211" t="s">
        <v>192</v>
      </c>
      <c r="F163" s="212"/>
      <c r="G163" s="211" t="s">
        <v>115</v>
      </c>
      <c r="H163" s="213" t="s">
        <v>96</v>
      </c>
      <c r="I163" s="218" t="s">
        <v>364</v>
      </c>
      <c r="J163" s="220" t="str">
        <f t="shared" si="14"/>
        <v>CP02PMCI-WFP01</v>
      </c>
      <c r="K163" s="270" t="s">
        <v>373</v>
      </c>
      <c r="L163" s="212" t="s">
        <v>865</v>
      </c>
      <c r="M163" s="220" t="s">
        <v>869</v>
      </c>
      <c r="N163" s="218" t="s">
        <v>306</v>
      </c>
      <c r="O163" s="221" t="s">
        <v>357</v>
      </c>
      <c r="P163" s="218" t="s">
        <v>5</v>
      </c>
      <c r="Q163" s="218" t="s">
        <v>803</v>
      </c>
      <c r="R163" s="215" t="str">
        <f t="shared" si="17"/>
        <v>CP02PMCI-WFP01-00-WFPENG000</v>
      </c>
    </row>
    <row r="164" spans="1:18" s="174" customFormat="1" ht="13.5" customHeight="1" x14ac:dyDescent="0.3">
      <c r="A164" s="243"/>
      <c r="B164" s="211" t="s">
        <v>73</v>
      </c>
      <c r="C164" s="211"/>
      <c r="D164" s="211" t="s">
        <v>76</v>
      </c>
      <c r="E164" s="211" t="s">
        <v>192</v>
      </c>
      <c r="F164" s="212"/>
      <c r="G164" s="211"/>
      <c r="H164" s="213" t="s">
        <v>96</v>
      </c>
      <c r="I164" s="218" t="s">
        <v>364</v>
      </c>
      <c r="J164" s="220" t="str">
        <f t="shared" si="14"/>
        <v>CP02PMCI-WFP01</v>
      </c>
      <c r="K164" s="218" t="s">
        <v>75</v>
      </c>
      <c r="L164" s="211" t="s">
        <v>43</v>
      </c>
      <c r="M164" s="220" t="str">
        <f>VLOOKUP(L164,Sensors!A$4:B$54,2,FALSE)</f>
        <v>VEL3D</v>
      </c>
      <c r="N164" s="220" t="s">
        <v>345</v>
      </c>
      <c r="O164" s="221" t="s">
        <v>357</v>
      </c>
      <c r="P164" s="220" t="s">
        <v>5</v>
      </c>
      <c r="Q164" s="218" t="s">
        <v>800</v>
      </c>
      <c r="R164" s="215" t="str">
        <f t="shared" si="17"/>
        <v>CP02PMCI-WFP01-01-VEL3DK000</v>
      </c>
    </row>
    <row r="165" spans="1:18" s="174" customFormat="1" ht="13.5" customHeight="1" x14ac:dyDescent="0.3">
      <c r="A165" s="243"/>
      <c r="B165" s="211" t="s">
        <v>73</v>
      </c>
      <c r="C165" s="211"/>
      <c r="D165" s="211" t="s">
        <v>76</v>
      </c>
      <c r="E165" s="211" t="s">
        <v>192</v>
      </c>
      <c r="F165" s="212"/>
      <c r="G165" s="212"/>
      <c r="H165" s="213" t="s">
        <v>96</v>
      </c>
      <c r="I165" s="218" t="s">
        <v>364</v>
      </c>
      <c r="J165" s="220" t="str">
        <f t="shared" si="14"/>
        <v>CP02PMCI-WFP01</v>
      </c>
      <c r="K165" s="218" t="s">
        <v>76</v>
      </c>
      <c r="L165" s="211" t="s">
        <v>38</v>
      </c>
      <c r="M165" s="220" t="str">
        <f>VLOOKUP(L165,Sensors!A$4:B$54,2,FALSE)</f>
        <v>DOFST</v>
      </c>
      <c r="N165" s="220" t="s">
        <v>345</v>
      </c>
      <c r="O165" s="221" t="s">
        <v>357</v>
      </c>
      <c r="P165" s="220" t="s">
        <v>5</v>
      </c>
      <c r="Q165" s="218" t="s">
        <v>800</v>
      </c>
      <c r="R165" s="215" t="str">
        <f t="shared" si="17"/>
        <v>CP02PMCI-WFP01-02-DOFSTK000</v>
      </c>
    </row>
    <row r="166" spans="1:18" s="174" customFormat="1" ht="13.5" customHeight="1" x14ac:dyDescent="0.3">
      <c r="A166" s="243"/>
      <c r="B166" s="211" t="s">
        <v>73</v>
      </c>
      <c r="C166" s="211"/>
      <c r="D166" s="211" t="s">
        <v>76</v>
      </c>
      <c r="E166" s="211" t="s">
        <v>192</v>
      </c>
      <c r="F166" s="212"/>
      <c r="G166" s="212"/>
      <c r="H166" s="213" t="s">
        <v>96</v>
      </c>
      <c r="I166" s="218" t="s">
        <v>364</v>
      </c>
      <c r="J166" s="220" t="str">
        <f t="shared" si="14"/>
        <v>CP02PMCI-WFP01</v>
      </c>
      <c r="K166" s="218" t="s">
        <v>79</v>
      </c>
      <c r="L166" s="211" t="s">
        <v>102</v>
      </c>
      <c r="M166" s="220" t="str">
        <f>VLOOKUP(L166,Sensors!A$4:B$54,2,FALSE)</f>
        <v>CTDPF</v>
      </c>
      <c r="N166" s="220" t="s">
        <v>345</v>
      </c>
      <c r="O166" s="221" t="s">
        <v>357</v>
      </c>
      <c r="P166" s="220" t="s">
        <v>5</v>
      </c>
      <c r="Q166" s="218" t="s">
        <v>800</v>
      </c>
      <c r="R166" s="215" t="str">
        <f t="shared" si="17"/>
        <v>CP02PMCI-WFP01-03-CTDPFK000</v>
      </c>
    </row>
    <row r="167" spans="1:18" s="174" customFormat="1" ht="13.5" customHeight="1" x14ac:dyDescent="0.3">
      <c r="A167" s="243"/>
      <c r="B167" s="211" t="s">
        <v>73</v>
      </c>
      <c r="C167" s="211"/>
      <c r="D167" s="211" t="s">
        <v>76</v>
      </c>
      <c r="E167" s="211" t="s">
        <v>192</v>
      </c>
      <c r="F167" s="212"/>
      <c r="G167" s="212"/>
      <c r="H167" s="213" t="s">
        <v>96</v>
      </c>
      <c r="I167" s="218" t="s">
        <v>364</v>
      </c>
      <c r="J167" s="220" t="str">
        <f t="shared" si="14"/>
        <v>CP02PMCI-WFP01</v>
      </c>
      <c r="K167" s="218" t="s">
        <v>77</v>
      </c>
      <c r="L167" s="211" t="s">
        <v>164</v>
      </c>
      <c r="M167" s="220" t="str">
        <f>VLOOKUP(L167,Sensors!A$4:B$54,2,FALSE)</f>
        <v>FLORT</v>
      </c>
      <c r="N167" s="220" t="s">
        <v>345</v>
      </c>
      <c r="O167" s="221" t="s">
        <v>357</v>
      </c>
      <c r="P167" s="220" t="s">
        <v>5</v>
      </c>
      <c r="Q167" s="218" t="s">
        <v>800</v>
      </c>
      <c r="R167" s="215" t="str">
        <f t="shared" si="17"/>
        <v>CP02PMCI-WFP01-04-FLORTK000</v>
      </c>
    </row>
    <row r="168" spans="1:18" s="174" customFormat="1" ht="13.5" customHeight="1" x14ac:dyDescent="0.3">
      <c r="A168" s="243"/>
      <c r="B168" s="211" t="s">
        <v>73</v>
      </c>
      <c r="C168" s="211"/>
      <c r="D168" s="211" t="s">
        <v>76</v>
      </c>
      <c r="E168" s="211" t="s">
        <v>192</v>
      </c>
      <c r="F168" s="212"/>
      <c r="G168" s="212"/>
      <c r="H168" s="213" t="s">
        <v>96</v>
      </c>
      <c r="I168" s="218" t="s">
        <v>364</v>
      </c>
      <c r="J168" s="220" t="str">
        <f t="shared" si="14"/>
        <v>CP02PMCI-WFP01</v>
      </c>
      <c r="K168" s="218" t="s">
        <v>78</v>
      </c>
      <c r="L168" s="211" t="s">
        <v>165</v>
      </c>
      <c r="M168" s="220" t="str">
        <f>VLOOKUP(L168,Sensors!A$4:B$54,2,FALSE)</f>
        <v>PARAD</v>
      </c>
      <c r="N168" s="220" t="s">
        <v>345</v>
      </c>
      <c r="O168" s="221" t="s">
        <v>357</v>
      </c>
      <c r="P168" s="220" t="s">
        <v>5</v>
      </c>
      <c r="Q168" s="218" t="s">
        <v>800</v>
      </c>
      <c r="R168" s="215" t="str">
        <f t="shared" si="17"/>
        <v>CP02PMCI-WFP01-05-PARADK000</v>
      </c>
    </row>
    <row r="169" spans="1:18" s="174" customFormat="1" ht="13.5" customHeight="1" x14ac:dyDescent="0.3">
      <c r="A169" s="243"/>
      <c r="B169" s="211" t="s">
        <v>73</v>
      </c>
      <c r="C169" s="212" t="s">
        <v>415</v>
      </c>
      <c r="D169" s="211" t="s">
        <v>76</v>
      </c>
      <c r="E169" s="211" t="s">
        <v>193</v>
      </c>
      <c r="F169" s="212" t="str">
        <f>CONCATENATE(B169,D169,E169)</f>
        <v>CP02PMCO</v>
      </c>
      <c r="G169" s="212" t="s">
        <v>505</v>
      </c>
      <c r="H169" s="213"/>
      <c r="I169" s="218"/>
      <c r="J169" s="220" t="str">
        <f>F169</f>
        <v>CP02PMCO</v>
      </c>
      <c r="K169" s="218"/>
      <c r="L169" s="211"/>
      <c r="M169" s="220"/>
      <c r="N169" s="220"/>
      <c r="O169" s="220"/>
      <c r="P169" s="218"/>
      <c r="Q169" s="218"/>
      <c r="R169" s="215" t="str">
        <f>F169</f>
        <v>CP02PMCO</v>
      </c>
    </row>
    <row r="170" spans="1:18" s="174" customFormat="1" ht="13.5" customHeight="1" x14ac:dyDescent="0.3">
      <c r="A170" s="367"/>
      <c r="B170" s="211" t="s">
        <v>73</v>
      </c>
      <c r="C170" s="211"/>
      <c r="D170" s="211" t="s">
        <v>76</v>
      </c>
      <c r="E170" s="211" t="s">
        <v>193</v>
      </c>
      <c r="F170" s="212"/>
      <c r="G170" s="212" t="s">
        <v>46</v>
      </c>
      <c r="H170" s="213" t="s">
        <v>45</v>
      </c>
      <c r="I170" s="218" t="s">
        <v>377</v>
      </c>
      <c r="J170" s="220" t="str">
        <f t="shared" si="14"/>
        <v>CP02PMCO-SBS01</v>
      </c>
      <c r="K170" s="270" t="s">
        <v>373</v>
      </c>
      <c r="L170" s="212" t="s">
        <v>898</v>
      </c>
      <c r="M170" s="220" t="s">
        <v>899</v>
      </c>
      <c r="N170" s="218" t="s">
        <v>306</v>
      </c>
      <c r="O170" s="221" t="s">
        <v>357</v>
      </c>
      <c r="P170" s="218" t="s">
        <v>375</v>
      </c>
      <c r="Q170" s="218" t="s">
        <v>154</v>
      </c>
      <c r="R170" s="215" t="str">
        <f>CONCATENATE(B170,D170,E170,"-",H170,I170,"-",K170,"-",M170,N170,O170)</f>
        <v>CP02PMCO-SBS01-00-STCENG000</v>
      </c>
    </row>
    <row r="171" spans="1:18" s="174" customFormat="1" ht="13.5" customHeight="1" x14ac:dyDescent="0.3">
      <c r="A171" s="367"/>
      <c r="B171" s="211" t="s">
        <v>73</v>
      </c>
      <c r="C171" s="211"/>
      <c r="D171" s="211" t="s">
        <v>76</v>
      </c>
      <c r="E171" s="211" t="s">
        <v>193</v>
      </c>
      <c r="F171" s="212"/>
      <c r="G171" s="212"/>
      <c r="H171" s="213" t="s">
        <v>45</v>
      </c>
      <c r="I171" s="218" t="s">
        <v>377</v>
      </c>
      <c r="J171" s="220" t="str">
        <f t="shared" si="14"/>
        <v>CP02PMCO-SBS01</v>
      </c>
      <c r="K171" s="218" t="s">
        <v>75</v>
      </c>
      <c r="L171" s="212" t="s">
        <v>369</v>
      </c>
      <c r="M171" s="220" t="str">
        <f>VLOOKUP(L171,Sensors!A$4:B$54,2,FALSE)</f>
        <v>MOPAK</v>
      </c>
      <c r="N171" s="218" t="s">
        <v>154</v>
      </c>
      <c r="O171" s="221" t="s">
        <v>357</v>
      </c>
      <c r="P171" s="218" t="s">
        <v>375</v>
      </c>
      <c r="Q171" s="218" t="s">
        <v>154</v>
      </c>
      <c r="R171" s="215" t="str">
        <f>CONCATENATE(B171,D171,E171,"-",H171,I171,"-",K171,"-",M171,N171,O171)</f>
        <v>CP02PMCO-SBS01-01-MOPAK0000</v>
      </c>
    </row>
    <row r="172" spans="1:18" s="174" customFormat="1" ht="13.5" customHeight="1" x14ac:dyDescent="0.3">
      <c r="A172" s="243"/>
      <c r="B172" s="211" t="s">
        <v>73</v>
      </c>
      <c r="C172" s="211"/>
      <c r="D172" s="211" t="s">
        <v>76</v>
      </c>
      <c r="E172" s="211" t="s">
        <v>193</v>
      </c>
      <c r="F172" s="212"/>
      <c r="G172" s="212"/>
      <c r="H172" s="213" t="s">
        <v>314</v>
      </c>
      <c r="I172" s="218" t="s">
        <v>378</v>
      </c>
      <c r="J172" s="220" t="str">
        <f t="shared" si="14"/>
        <v>CP02PMCO-RII01</v>
      </c>
      <c r="K172" s="218" t="s">
        <v>76</v>
      </c>
      <c r="L172" s="212" t="s">
        <v>312</v>
      </c>
      <c r="M172" s="220" t="str">
        <f>VLOOKUP(L172,Sensors!A$4:B$54,2,FALSE)</f>
        <v>ADCPT</v>
      </c>
      <c r="N172" s="220" t="s">
        <v>306</v>
      </c>
      <c r="O172" s="221" t="s">
        <v>362</v>
      </c>
      <c r="P172" s="220" t="s">
        <v>182</v>
      </c>
      <c r="Q172" s="218" t="s">
        <v>801</v>
      </c>
      <c r="R172" s="215" t="str">
        <f t="shared" ref="R172:R178" si="18">CONCATENATE(B172,D172,E172,"-",H172,I172,"-",K172,"-",M172,N172,O172)</f>
        <v>CP02PMCO-RII01-02-ADCPTG010</v>
      </c>
    </row>
    <row r="173" spans="1:18" s="174" customFormat="1" ht="13.5" customHeight="1" x14ac:dyDescent="0.3">
      <c r="A173" s="367"/>
      <c r="B173" s="211" t="s">
        <v>73</v>
      </c>
      <c r="C173" s="211"/>
      <c r="D173" s="211" t="s">
        <v>76</v>
      </c>
      <c r="E173" s="211" t="s">
        <v>193</v>
      </c>
      <c r="F173" s="212"/>
      <c r="G173" s="211" t="s">
        <v>115</v>
      </c>
      <c r="H173" s="213" t="s">
        <v>96</v>
      </c>
      <c r="I173" s="218" t="s">
        <v>364</v>
      </c>
      <c r="J173" s="220" t="str">
        <f t="shared" si="14"/>
        <v>CP02PMCO-WFP01</v>
      </c>
      <c r="K173" s="270" t="s">
        <v>373</v>
      </c>
      <c r="L173" s="212" t="s">
        <v>865</v>
      </c>
      <c r="M173" s="220" t="s">
        <v>869</v>
      </c>
      <c r="N173" s="218" t="s">
        <v>306</v>
      </c>
      <c r="O173" s="221" t="s">
        <v>357</v>
      </c>
      <c r="P173" s="218" t="s">
        <v>5</v>
      </c>
      <c r="Q173" s="218" t="s">
        <v>803</v>
      </c>
      <c r="R173" s="215" t="str">
        <f t="shared" si="18"/>
        <v>CP02PMCO-WFP01-00-WFPENG000</v>
      </c>
    </row>
    <row r="174" spans="1:18" s="174" customFormat="1" ht="13.5" customHeight="1" x14ac:dyDescent="0.3">
      <c r="A174" s="243"/>
      <c r="B174" s="211" t="s">
        <v>73</v>
      </c>
      <c r="C174" s="211"/>
      <c r="D174" s="211" t="s">
        <v>76</v>
      </c>
      <c r="E174" s="211" t="s">
        <v>193</v>
      </c>
      <c r="F174" s="212"/>
      <c r="G174" s="211"/>
      <c r="H174" s="213" t="s">
        <v>96</v>
      </c>
      <c r="I174" s="218" t="s">
        <v>364</v>
      </c>
      <c r="J174" s="220" t="str">
        <f t="shared" si="14"/>
        <v>CP02PMCO-WFP01</v>
      </c>
      <c r="K174" s="218" t="s">
        <v>75</v>
      </c>
      <c r="L174" s="211" t="s">
        <v>43</v>
      </c>
      <c r="M174" s="220" t="str">
        <f>VLOOKUP(L174,Sensors!A$4:B$54,2,FALSE)</f>
        <v>VEL3D</v>
      </c>
      <c r="N174" s="220" t="s">
        <v>345</v>
      </c>
      <c r="O174" s="221" t="s">
        <v>357</v>
      </c>
      <c r="P174" s="220" t="s">
        <v>5</v>
      </c>
      <c r="Q174" s="218" t="s">
        <v>801</v>
      </c>
      <c r="R174" s="215" t="str">
        <f t="shared" si="18"/>
        <v>CP02PMCO-WFP01-01-VEL3DK000</v>
      </c>
    </row>
    <row r="175" spans="1:18" s="174" customFormat="1" ht="13.5" customHeight="1" x14ac:dyDescent="0.3">
      <c r="A175" s="243"/>
      <c r="B175" s="211" t="s">
        <v>73</v>
      </c>
      <c r="C175" s="211"/>
      <c r="D175" s="211" t="s">
        <v>76</v>
      </c>
      <c r="E175" s="211" t="s">
        <v>193</v>
      </c>
      <c r="F175" s="212"/>
      <c r="G175" s="212"/>
      <c r="H175" s="213" t="s">
        <v>96</v>
      </c>
      <c r="I175" s="218" t="s">
        <v>364</v>
      </c>
      <c r="J175" s="220" t="str">
        <f t="shared" si="14"/>
        <v>CP02PMCO-WFP01</v>
      </c>
      <c r="K175" s="218" t="s">
        <v>76</v>
      </c>
      <c r="L175" s="211" t="s">
        <v>38</v>
      </c>
      <c r="M175" s="220" t="str">
        <f>VLOOKUP(L175,Sensors!A$4:B$54,2,FALSE)</f>
        <v>DOFST</v>
      </c>
      <c r="N175" s="220" t="s">
        <v>345</v>
      </c>
      <c r="O175" s="221" t="s">
        <v>357</v>
      </c>
      <c r="P175" s="220" t="s">
        <v>5</v>
      </c>
      <c r="Q175" s="218" t="s">
        <v>801</v>
      </c>
      <c r="R175" s="215" t="str">
        <f t="shared" si="18"/>
        <v>CP02PMCO-WFP01-02-DOFSTK000</v>
      </c>
    </row>
    <row r="176" spans="1:18" s="174" customFormat="1" ht="13.5" customHeight="1" x14ac:dyDescent="0.3">
      <c r="A176" s="243"/>
      <c r="B176" s="211" t="s">
        <v>73</v>
      </c>
      <c r="C176" s="211"/>
      <c r="D176" s="211" t="s">
        <v>76</v>
      </c>
      <c r="E176" s="211" t="s">
        <v>193</v>
      </c>
      <c r="F176" s="212"/>
      <c r="G176" s="212"/>
      <c r="H176" s="213" t="s">
        <v>96</v>
      </c>
      <c r="I176" s="218" t="s">
        <v>364</v>
      </c>
      <c r="J176" s="220" t="str">
        <f t="shared" si="14"/>
        <v>CP02PMCO-WFP01</v>
      </c>
      <c r="K176" s="218" t="s">
        <v>79</v>
      </c>
      <c r="L176" s="211" t="s">
        <v>102</v>
      </c>
      <c r="M176" s="220" t="str">
        <f>VLOOKUP(L176,Sensors!A$4:B$54,2,FALSE)</f>
        <v>CTDPF</v>
      </c>
      <c r="N176" s="220" t="s">
        <v>345</v>
      </c>
      <c r="O176" s="221" t="s">
        <v>357</v>
      </c>
      <c r="P176" s="220" t="s">
        <v>5</v>
      </c>
      <c r="Q176" s="218" t="s">
        <v>801</v>
      </c>
      <c r="R176" s="215" t="str">
        <f t="shared" si="18"/>
        <v>CP02PMCO-WFP01-03-CTDPFK000</v>
      </c>
    </row>
    <row r="177" spans="1:18" s="174" customFormat="1" ht="13.5" customHeight="1" x14ac:dyDescent="0.3">
      <c r="A177" s="243"/>
      <c r="B177" s="211" t="s">
        <v>73</v>
      </c>
      <c r="C177" s="211"/>
      <c r="D177" s="211" t="s">
        <v>76</v>
      </c>
      <c r="E177" s="211" t="s">
        <v>193</v>
      </c>
      <c r="F177" s="212"/>
      <c r="G177" s="212"/>
      <c r="H177" s="213" t="s">
        <v>96</v>
      </c>
      <c r="I177" s="218" t="s">
        <v>364</v>
      </c>
      <c r="J177" s="220" t="str">
        <f t="shared" si="14"/>
        <v>CP02PMCO-WFP01</v>
      </c>
      <c r="K177" s="218" t="s">
        <v>77</v>
      </c>
      <c r="L177" s="211" t="s">
        <v>164</v>
      </c>
      <c r="M177" s="220" t="str">
        <f>VLOOKUP(L177,Sensors!A$4:B$54,2,FALSE)</f>
        <v>FLORT</v>
      </c>
      <c r="N177" s="220" t="s">
        <v>345</v>
      </c>
      <c r="O177" s="221" t="s">
        <v>357</v>
      </c>
      <c r="P177" s="220" t="s">
        <v>5</v>
      </c>
      <c r="Q177" s="218" t="s">
        <v>801</v>
      </c>
      <c r="R177" s="215" t="str">
        <f t="shared" si="18"/>
        <v>CP02PMCO-WFP01-04-FLORTK000</v>
      </c>
    </row>
    <row r="178" spans="1:18" s="174" customFormat="1" ht="13.5" customHeight="1" x14ac:dyDescent="0.3">
      <c r="A178" s="243"/>
      <c r="B178" s="211" t="s">
        <v>73</v>
      </c>
      <c r="C178" s="211"/>
      <c r="D178" s="211" t="s">
        <v>76</v>
      </c>
      <c r="E178" s="211" t="s">
        <v>193</v>
      </c>
      <c r="F178" s="212"/>
      <c r="G178" s="212"/>
      <c r="H178" s="213" t="s">
        <v>96</v>
      </c>
      <c r="I178" s="218" t="s">
        <v>364</v>
      </c>
      <c r="J178" s="220" t="str">
        <f t="shared" si="14"/>
        <v>CP02PMCO-WFP01</v>
      </c>
      <c r="K178" s="218" t="s">
        <v>78</v>
      </c>
      <c r="L178" s="211" t="s">
        <v>165</v>
      </c>
      <c r="M178" s="220" t="str">
        <f>VLOOKUP(L178,Sensors!A$4:B$54,2,FALSE)</f>
        <v>PARAD</v>
      </c>
      <c r="N178" s="220" t="s">
        <v>345</v>
      </c>
      <c r="O178" s="221" t="s">
        <v>357</v>
      </c>
      <c r="P178" s="220" t="s">
        <v>5</v>
      </c>
      <c r="Q178" s="218" t="s">
        <v>801</v>
      </c>
      <c r="R178" s="215" t="str">
        <f t="shared" si="18"/>
        <v>CP02PMCO-WFP01-05-PARADK000</v>
      </c>
    </row>
    <row r="179" spans="1:18" s="274" customFormat="1" ht="13.5" customHeight="1" x14ac:dyDescent="0.3">
      <c r="A179" s="365"/>
      <c r="B179" s="202"/>
      <c r="C179" s="203"/>
      <c r="D179" s="202"/>
      <c r="E179" s="202"/>
      <c r="F179" s="203"/>
      <c r="G179" s="203"/>
      <c r="H179" s="204"/>
      <c r="I179" s="205"/>
      <c r="J179" s="206"/>
      <c r="K179" s="205"/>
      <c r="L179" s="366" t="s">
        <v>7</v>
      </c>
      <c r="M179" s="208">
        <f>COUNTA(M180:M186)*2</f>
        <v>14</v>
      </c>
      <c r="N179" s="205"/>
      <c r="O179" s="205"/>
      <c r="P179" s="205"/>
      <c r="Q179" s="205"/>
      <c r="R179" s="209"/>
    </row>
    <row r="180" spans="1:18" s="174" customFormat="1" ht="13.5" customHeight="1" x14ac:dyDescent="0.3">
      <c r="A180" s="243"/>
      <c r="B180" s="211" t="s">
        <v>73</v>
      </c>
      <c r="C180" s="212" t="s">
        <v>974</v>
      </c>
      <c r="D180" s="211" t="s">
        <v>78</v>
      </c>
      <c r="E180" s="211" t="s">
        <v>27</v>
      </c>
      <c r="F180" s="212" t="str">
        <f>CONCATENATE(B180,D180,E180)</f>
        <v>CP05MOAS</v>
      </c>
      <c r="G180" s="212" t="s">
        <v>995</v>
      </c>
      <c r="H180" s="213" t="s">
        <v>2912</v>
      </c>
      <c r="I180" s="218" t="s">
        <v>944</v>
      </c>
      <c r="J180" s="220" t="str">
        <f t="shared" ref="J180:J184" si="19">CONCATENATE(B180,D180,E180,"-",H180,I180)</f>
        <v>CP05MOAS-Annnn</v>
      </c>
      <c r="K180" s="218" t="s">
        <v>75</v>
      </c>
      <c r="L180" s="211" t="s">
        <v>164</v>
      </c>
      <c r="M180" s="220" t="str">
        <f>VLOOKUP(L180,Sensors!A$4:B$54,2,FALSE)</f>
        <v>FLORT</v>
      </c>
      <c r="N180" s="220" t="s">
        <v>328</v>
      </c>
      <c r="O180" s="221" t="s">
        <v>357</v>
      </c>
      <c r="P180" s="220" t="s">
        <v>419</v>
      </c>
      <c r="Q180" s="218" t="s">
        <v>416</v>
      </c>
      <c r="R180" s="215" t="str">
        <f t="shared" ref="R180:R186" si="20">CONCATENATE(B180,D180,E180,"-",H180,I180,"-",K180,"-",M180,N180,O180)</f>
        <v>CP05MOAS-Annnn-01-FLORTN000</v>
      </c>
    </row>
    <row r="181" spans="1:18" s="174" customFormat="1" ht="13.5" customHeight="1" x14ac:dyDescent="0.3">
      <c r="A181" s="243"/>
      <c r="B181" s="211" t="s">
        <v>73</v>
      </c>
      <c r="C181" s="212"/>
      <c r="D181" s="211" t="s">
        <v>78</v>
      </c>
      <c r="E181" s="211" t="s">
        <v>27</v>
      </c>
      <c r="F181" s="212"/>
      <c r="G181" s="212"/>
      <c r="H181" s="213" t="s">
        <v>2912</v>
      </c>
      <c r="I181" s="218" t="s">
        <v>944</v>
      </c>
      <c r="J181" s="220" t="str">
        <f t="shared" si="19"/>
        <v>CP05MOAS-Annnn</v>
      </c>
      <c r="K181" s="218" t="s">
        <v>76</v>
      </c>
      <c r="L181" s="211" t="s">
        <v>101</v>
      </c>
      <c r="M181" s="220" t="str">
        <f>VLOOKUP(L181,Sensors!A$4:B$54,2,FALSE)</f>
        <v>DOSTA</v>
      </c>
      <c r="N181" s="220" t="s">
        <v>328</v>
      </c>
      <c r="O181" s="221" t="s">
        <v>357</v>
      </c>
      <c r="P181" s="220" t="s">
        <v>419</v>
      </c>
      <c r="Q181" s="218" t="s">
        <v>416</v>
      </c>
      <c r="R181" s="215" t="str">
        <f t="shared" si="20"/>
        <v>CP05MOAS-Annnn-02-DOSTAN000</v>
      </c>
    </row>
    <row r="182" spans="1:18" s="174" customFormat="1" ht="13.5" customHeight="1" x14ac:dyDescent="0.3">
      <c r="A182" s="243"/>
      <c r="B182" s="211" t="s">
        <v>73</v>
      </c>
      <c r="C182" s="212"/>
      <c r="D182" s="211" t="s">
        <v>78</v>
      </c>
      <c r="E182" s="211" t="s">
        <v>27</v>
      </c>
      <c r="F182" s="212"/>
      <c r="G182" s="212"/>
      <c r="H182" s="213" t="s">
        <v>2912</v>
      </c>
      <c r="I182" s="218" t="s">
        <v>944</v>
      </c>
      <c r="J182" s="220" t="str">
        <f t="shared" si="19"/>
        <v>CP05MOAS-Annnn</v>
      </c>
      <c r="K182" s="218" t="s">
        <v>79</v>
      </c>
      <c r="L182" s="211" t="s">
        <v>210</v>
      </c>
      <c r="M182" s="220" t="str">
        <f>VLOOKUP(L182,Sensors!A$4:B$54,2,FALSE)</f>
        <v>CTDAV</v>
      </c>
      <c r="N182" s="220" t="s">
        <v>328</v>
      </c>
      <c r="O182" s="221" t="s">
        <v>357</v>
      </c>
      <c r="P182" s="220" t="s">
        <v>419</v>
      </c>
      <c r="Q182" s="218" t="s">
        <v>416</v>
      </c>
      <c r="R182" s="215" t="str">
        <f t="shared" si="20"/>
        <v>CP05MOAS-Annnn-03-CTDAVN000</v>
      </c>
    </row>
    <row r="183" spans="1:18" s="174" customFormat="1" ht="13.5" customHeight="1" x14ac:dyDescent="0.3">
      <c r="A183" s="243"/>
      <c r="B183" s="211" t="s">
        <v>73</v>
      </c>
      <c r="C183" s="212"/>
      <c r="D183" s="211" t="s">
        <v>78</v>
      </c>
      <c r="E183" s="211" t="s">
        <v>27</v>
      </c>
      <c r="F183" s="212"/>
      <c r="G183" s="212"/>
      <c r="H183" s="213" t="s">
        <v>2912</v>
      </c>
      <c r="I183" s="218" t="s">
        <v>944</v>
      </c>
      <c r="J183" s="220" t="str">
        <f>CONCATENATE(B183,D183,E183,"-",H183,I183)</f>
        <v>CP05MOAS-Annnn</v>
      </c>
      <c r="K183" s="218" t="s">
        <v>77</v>
      </c>
      <c r="L183" s="211" t="s">
        <v>134</v>
      </c>
      <c r="M183" s="220" t="str">
        <f>VLOOKUP(L183,Sensors!A$4:B$54,2,FALSE)</f>
        <v>NUTNR</v>
      </c>
      <c r="N183" s="220" t="s">
        <v>328</v>
      </c>
      <c r="O183" s="221" t="s">
        <v>357</v>
      </c>
      <c r="P183" s="220" t="s">
        <v>419</v>
      </c>
      <c r="Q183" s="218" t="s">
        <v>416</v>
      </c>
      <c r="R183" s="215" t="str">
        <f t="shared" si="20"/>
        <v>CP05MOAS-Annnn-04-NUTNRN000</v>
      </c>
    </row>
    <row r="184" spans="1:18" s="174" customFormat="1" ht="13.5" customHeight="1" x14ac:dyDescent="0.3">
      <c r="A184" s="243"/>
      <c r="B184" s="211" t="s">
        <v>73</v>
      </c>
      <c r="C184" s="212"/>
      <c r="D184" s="211" t="s">
        <v>78</v>
      </c>
      <c r="E184" s="211" t="s">
        <v>27</v>
      </c>
      <c r="F184" s="212"/>
      <c r="G184" s="212"/>
      <c r="H184" s="213" t="s">
        <v>2912</v>
      </c>
      <c r="I184" s="218" t="s">
        <v>944</v>
      </c>
      <c r="J184" s="220" t="str">
        <f t="shared" si="19"/>
        <v>CP05MOAS-Annnn</v>
      </c>
      <c r="K184" s="218" t="s">
        <v>78</v>
      </c>
      <c r="L184" s="212" t="s">
        <v>3</v>
      </c>
      <c r="M184" s="220" t="str">
        <f>VLOOKUP(L184,Sensors!A$4:B$54,2,FALSE)</f>
        <v>ADCPA</v>
      </c>
      <c r="N184" s="220" t="s">
        <v>328</v>
      </c>
      <c r="O184" s="221" t="s">
        <v>357</v>
      </c>
      <c r="P184" s="220" t="s">
        <v>419</v>
      </c>
      <c r="Q184" s="218" t="s">
        <v>416</v>
      </c>
      <c r="R184" s="215" t="str">
        <f t="shared" si="20"/>
        <v>CP05MOAS-Annnn-05-ADCPAN000</v>
      </c>
    </row>
    <row r="185" spans="1:18" s="174" customFormat="1" ht="13.5" customHeight="1" x14ac:dyDescent="0.3">
      <c r="A185" s="243"/>
      <c r="B185" s="211" t="s">
        <v>73</v>
      </c>
      <c r="C185" s="212"/>
      <c r="D185" s="211" t="s">
        <v>78</v>
      </c>
      <c r="E185" s="211" t="s">
        <v>27</v>
      </c>
      <c r="F185" s="212"/>
      <c r="G185" s="212"/>
      <c r="H185" s="213" t="s">
        <v>2912</v>
      </c>
      <c r="I185" s="218" t="s">
        <v>944</v>
      </c>
      <c r="J185" s="220" t="str">
        <f>CONCATENATE(B185,D185,E185,"-",H185,I185)</f>
        <v>CP05MOAS-Annnn</v>
      </c>
      <c r="K185" s="218" t="s">
        <v>91</v>
      </c>
      <c r="L185" s="211" t="s">
        <v>165</v>
      </c>
      <c r="M185" s="220" t="str">
        <f>VLOOKUP(L185,Sensors!A$4:B$54,2,FALSE)</f>
        <v>PARAD</v>
      </c>
      <c r="N185" s="220" t="s">
        <v>328</v>
      </c>
      <c r="O185" s="221" t="s">
        <v>357</v>
      </c>
      <c r="P185" s="220" t="s">
        <v>419</v>
      </c>
      <c r="Q185" s="218" t="s">
        <v>416</v>
      </c>
      <c r="R185" s="215" t="str">
        <f t="shared" si="20"/>
        <v>CP05MOAS-Annnn-06-PARADN000</v>
      </c>
    </row>
    <row r="186" spans="1:18" s="174" customFormat="1" ht="13.5" customHeight="1" x14ac:dyDescent="0.3">
      <c r="A186" s="243"/>
      <c r="B186" s="211" t="s">
        <v>73</v>
      </c>
      <c r="C186" s="212"/>
      <c r="D186" s="211" t="s">
        <v>78</v>
      </c>
      <c r="E186" s="211" t="s">
        <v>27</v>
      </c>
      <c r="F186" s="212"/>
      <c r="G186" s="212"/>
      <c r="H186" s="213" t="s">
        <v>2912</v>
      </c>
      <c r="I186" s="218" t="s">
        <v>944</v>
      </c>
      <c r="J186" s="220" t="str">
        <f>CONCATENATE(B186,D186,E186,"-",H186,I186)</f>
        <v>CP05MOAS-Annnn</v>
      </c>
      <c r="K186" s="270" t="s">
        <v>373</v>
      </c>
      <c r="L186" s="211" t="s">
        <v>865</v>
      </c>
      <c r="M186" s="220" t="s">
        <v>872</v>
      </c>
      <c r="N186" s="220">
        <v>0</v>
      </c>
      <c r="O186" s="221" t="s">
        <v>357</v>
      </c>
      <c r="P186" s="220" t="s">
        <v>419</v>
      </c>
      <c r="Q186" s="218" t="s">
        <v>416</v>
      </c>
      <c r="R186" s="215" t="str">
        <f t="shared" si="20"/>
        <v>CP05MOAS-Annnn-00-ENG000000</v>
      </c>
    </row>
    <row r="187" spans="1:18" s="274" customFormat="1" ht="13.5" customHeight="1" x14ac:dyDescent="0.3">
      <c r="A187" s="365"/>
      <c r="B187" s="202"/>
      <c r="C187" s="203"/>
      <c r="D187" s="202"/>
      <c r="E187" s="202"/>
      <c r="F187" s="203"/>
      <c r="G187" s="203"/>
      <c r="H187" s="204"/>
      <c r="I187" s="205"/>
      <c r="J187" s="206"/>
      <c r="K187" s="205"/>
      <c r="L187" s="366" t="s">
        <v>7</v>
      </c>
      <c r="M187" s="208">
        <f>COUNTA(M188:M193)*6</f>
        <v>36</v>
      </c>
      <c r="N187" s="205"/>
      <c r="O187" s="205"/>
      <c r="P187" s="205"/>
      <c r="Q187" s="205"/>
      <c r="R187" s="209"/>
    </row>
    <row r="188" spans="1:18" s="174" customFormat="1" x14ac:dyDescent="0.3">
      <c r="A188" s="243"/>
      <c r="B188" s="211" t="s">
        <v>73</v>
      </c>
      <c r="C188" s="212" t="s">
        <v>974</v>
      </c>
      <c r="D188" s="211" t="s">
        <v>78</v>
      </c>
      <c r="E188" s="211" t="s">
        <v>27</v>
      </c>
      <c r="F188" s="212" t="str">
        <f>CONCATENATE(B188,D188,E188)</f>
        <v>CP05MOAS</v>
      </c>
      <c r="G188" s="212" t="s">
        <v>945</v>
      </c>
      <c r="H188" s="213" t="s">
        <v>255</v>
      </c>
      <c r="I188" s="218" t="s">
        <v>944</v>
      </c>
      <c r="J188" s="220" t="str">
        <f t="shared" ref="J188:J193" si="21">CONCATENATE(B188,D188,E188,"-",H188,I188)</f>
        <v>CP05MOAS-GLnnn</v>
      </c>
      <c r="K188" s="218" t="s">
        <v>75</v>
      </c>
      <c r="L188" s="212" t="s">
        <v>3</v>
      </c>
      <c r="M188" s="220" t="str">
        <f>VLOOKUP(L188,Sensors!A$4:B$54,2,FALSE)</f>
        <v>ADCPA</v>
      </c>
      <c r="N188" s="220" t="s">
        <v>331</v>
      </c>
      <c r="O188" s="221" t="s">
        <v>357</v>
      </c>
      <c r="P188" s="220" t="s">
        <v>121</v>
      </c>
      <c r="Q188" s="218" t="s">
        <v>152</v>
      </c>
      <c r="R188" s="215" t="str">
        <f t="shared" ref="R188:R193" si="22">CONCATENATE(B188,D188,E188,"-",H188,I188,"-",K188,"-",M188,N188,O188)</f>
        <v>CP05MOAS-GLnnn-01-ADCPAM000</v>
      </c>
    </row>
    <row r="189" spans="1:18" s="174" customFormat="1" ht="13.5" customHeight="1" x14ac:dyDescent="0.3">
      <c r="A189" s="243"/>
      <c r="B189" s="211" t="s">
        <v>73</v>
      </c>
      <c r="C189" s="212"/>
      <c r="D189" s="211" t="s">
        <v>78</v>
      </c>
      <c r="E189" s="211" t="s">
        <v>27</v>
      </c>
      <c r="F189" s="212"/>
      <c r="G189" s="212"/>
      <c r="H189" s="213" t="s">
        <v>255</v>
      </c>
      <c r="I189" s="218" t="s">
        <v>944</v>
      </c>
      <c r="J189" s="220" t="str">
        <f t="shared" si="21"/>
        <v>CP05MOAS-GLnnn</v>
      </c>
      <c r="K189" s="218" t="s">
        <v>76</v>
      </c>
      <c r="L189" s="211" t="s">
        <v>164</v>
      </c>
      <c r="M189" s="220" t="str">
        <f>VLOOKUP(L189,Sensors!A$4:B$54,2,FALSE)</f>
        <v>FLORT</v>
      </c>
      <c r="N189" s="220" t="s">
        <v>331</v>
      </c>
      <c r="O189" s="221" t="s">
        <v>357</v>
      </c>
      <c r="P189" s="220" t="s">
        <v>121</v>
      </c>
      <c r="Q189" s="218" t="s">
        <v>152</v>
      </c>
      <c r="R189" s="215" t="str">
        <f t="shared" si="22"/>
        <v>CP05MOAS-GLnnn-02-FLORTM000</v>
      </c>
    </row>
    <row r="190" spans="1:18" s="174" customFormat="1" ht="13.5" customHeight="1" x14ac:dyDescent="0.3">
      <c r="A190" s="243"/>
      <c r="B190" s="211" t="s">
        <v>73</v>
      </c>
      <c r="C190" s="212"/>
      <c r="D190" s="211" t="s">
        <v>78</v>
      </c>
      <c r="E190" s="211" t="s">
        <v>27</v>
      </c>
      <c r="F190" s="212"/>
      <c r="G190" s="212"/>
      <c r="H190" s="213" t="s">
        <v>255</v>
      </c>
      <c r="I190" s="218" t="s">
        <v>944</v>
      </c>
      <c r="J190" s="220" t="str">
        <f t="shared" si="21"/>
        <v>CP05MOAS-GLnnn</v>
      </c>
      <c r="K190" s="218" t="s">
        <v>79</v>
      </c>
      <c r="L190" s="211" t="s">
        <v>34</v>
      </c>
      <c r="M190" s="220" t="str">
        <f>VLOOKUP(L190,Sensors!A$4:B$54,2,FALSE)</f>
        <v>CTDGV</v>
      </c>
      <c r="N190" s="220" t="s">
        <v>331</v>
      </c>
      <c r="O190" s="221" t="s">
        <v>357</v>
      </c>
      <c r="P190" s="220" t="s">
        <v>121</v>
      </c>
      <c r="Q190" s="218" t="s">
        <v>152</v>
      </c>
      <c r="R190" s="215" t="str">
        <f t="shared" si="22"/>
        <v>CP05MOAS-GLnnn-03-CTDGVM000</v>
      </c>
    </row>
    <row r="191" spans="1:18" s="174" customFormat="1" ht="13.5" customHeight="1" x14ac:dyDescent="0.3">
      <c r="A191" s="243"/>
      <c r="B191" s="211" t="s">
        <v>73</v>
      </c>
      <c r="C191" s="212"/>
      <c r="D191" s="211" t="s">
        <v>78</v>
      </c>
      <c r="E191" s="211" t="s">
        <v>27</v>
      </c>
      <c r="F191" s="212"/>
      <c r="G191" s="212"/>
      <c r="H191" s="213" t="s">
        <v>255</v>
      </c>
      <c r="I191" s="218" t="s">
        <v>944</v>
      </c>
      <c r="J191" s="220" t="str">
        <f t="shared" si="21"/>
        <v>CP05MOAS-GLnnn</v>
      </c>
      <c r="K191" s="218" t="s">
        <v>77</v>
      </c>
      <c r="L191" s="211" t="s">
        <v>101</v>
      </c>
      <c r="M191" s="220" t="str">
        <f>VLOOKUP(L191,Sensors!A$4:B$54,2,FALSE)</f>
        <v>DOSTA</v>
      </c>
      <c r="N191" s="220" t="s">
        <v>331</v>
      </c>
      <c r="O191" s="221" t="s">
        <v>357</v>
      </c>
      <c r="P191" s="220" t="s">
        <v>121</v>
      </c>
      <c r="Q191" s="218" t="s">
        <v>152</v>
      </c>
      <c r="R191" s="215" t="str">
        <f t="shared" si="22"/>
        <v>CP05MOAS-GLnnn-04-DOSTAM000</v>
      </c>
    </row>
    <row r="192" spans="1:18" s="174" customFormat="1" ht="13.5" customHeight="1" x14ac:dyDescent="0.3">
      <c r="A192" s="243"/>
      <c r="B192" s="211" t="s">
        <v>73</v>
      </c>
      <c r="C192" s="212"/>
      <c r="D192" s="211" t="s">
        <v>78</v>
      </c>
      <c r="E192" s="211" t="s">
        <v>27</v>
      </c>
      <c r="F192" s="212"/>
      <c r="G192" s="212"/>
      <c r="H192" s="213" t="s">
        <v>255</v>
      </c>
      <c r="I192" s="218" t="s">
        <v>944</v>
      </c>
      <c r="J192" s="220" t="str">
        <f t="shared" si="21"/>
        <v>CP05MOAS-GLnnn</v>
      </c>
      <c r="K192" s="218" t="s">
        <v>78</v>
      </c>
      <c r="L192" s="211" t="s">
        <v>165</v>
      </c>
      <c r="M192" s="220" t="str">
        <f>VLOOKUP(L192,Sensors!A$4:B$54,2,FALSE)</f>
        <v>PARAD</v>
      </c>
      <c r="N192" s="220" t="s">
        <v>331</v>
      </c>
      <c r="O192" s="221" t="s">
        <v>357</v>
      </c>
      <c r="P192" s="220" t="s">
        <v>121</v>
      </c>
      <c r="Q192" s="218" t="s">
        <v>152</v>
      </c>
      <c r="R192" s="215" t="str">
        <f t="shared" si="22"/>
        <v>CP05MOAS-GLnnn-05-PARADM000</v>
      </c>
    </row>
    <row r="193" spans="1:18" s="174" customFormat="1" ht="13.5" customHeight="1" x14ac:dyDescent="0.3">
      <c r="A193" s="243"/>
      <c r="B193" s="211" t="s">
        <v>73</v>
      </c>
      <c r="C193" s="212"/>
      <c r="D193" s="211" t="s">
        <v>78</v>
      </c>
      <c r="E193" s="211" t="s">
        <v>27</v>
      </c>
      <c r="F193" s="212"/>
      <c r="G193" s="212"/>
      <c r="H193" s="213" t="s">
        <v>255</v>
      </c>
      <c r="I193" s="218" t="s">
        <v>944</v>
      </c>
      <c r="J193" s="220" t="str">
        <f t="shared" si="21"/>
        <v>CP05MOAS-GLnnn</v>
      </c>
      <c r="K193" s="270" t="s">
        <v>373</v>
      </c>
      <c r="L193" s="211" t="s">
        <v>865</v>
      </c>
      <c r="M193" s="220" t="s">
        <v>872</v>
      </c>
      <c r="N193" s="220">
        <v>0</v>
      </c>
      <c r="O193" s="221" t="s">
        <v>357</v>
      </c>
      <c r="P193" s="220" t="s">
        <v>121</v>
      </c>
      <c r="Q193" s="218" t="s">
        <v>152</v>
      </c>
      <c r="R193" s="215" t="str">
        <f t="shared" si="22"/>
        <v>CP05MOAS-GLnnn-00-ENG000000</v>
      </c>
    </row>
    <row r="194" spans="1:18" s="172" customFormat="1" x14ac:dyDescent="0.3">
      <c r="A194" s="229"/>
      <c r="B194" s="229"/>
      <c r="C194" s="229"/>
      <c r="D194" s="229"/>
      <c r="E194" s="229"/>
      <c r="F194" s="230"/>
      <c r="G194" s="229"/>
      <c r="H194" s="231"/>
      <c r="I194" s="231"/>
      <c r="J194" s="232"/>
      <c r="K194" s="231"/>
      <c r="L194" s="229"/>
      <c r="M194" s="235"/>
      <c r="N194" s="236"/>
      <c r="O194" s="236"/>
      <c r="P194" s="236"/>
      <c r="Q194" s="237"/>
      <c r="R194" s="235"/>
    </row>
    <row r="195" spans="1:18" x14ac:dyDescent="0.3">
      <c r="F195" s="6"/>
      <c r="G195" s="171" t="s">
        <v>994</v>
      </c>
      <c r="Q195" s="68"/>
    </row>
    <row r="196" spans="1:18" x14ac:dyDescent="0.3">
      <c r="F196" s="6"/>
      <c r="G196" s="171" t="s">
        <v>2913</v>
      </c>
      <c r="Q196" s="68"/>
    </row>
    <row r="197" spans="1:18" x14ac:dyDescent="0.3">
      <c r="F197" s="6"/>
      <c r="G197" s="171" t="s">
        <v>959</v>
      </c>
      <c r="Q197" s="68"/>
    </row>
    <row r="198" spans="1:18" x14ac:dyDescent="0.3">
      <c r="F198" s="6"/>
      <c r="G198" s="171" t="s">
        <v>960</v>
      </c>
      <c r="Q198" s="68"/>
    </row>
    <row r="199" spans="1:18" x14ac:dyDescent="0.3">
      <c r="F199" s="6"/>
      <c r="Q199" s="68"/>
    </row>
    <row r="200" spans="1:18" x14ac:dyDescent="0.3">
      <c r="F200" s="6"/>
      <c r="Q200" s="68"/>
    </row>
    <row r="201" spans="1:18" x14ac:dyDescent="0.3">
      <c r="F201" s="6"/>
      <c r="Q201" s="72"/>
    </row>
    <row r="202" spans="1:18" x14ac:dyDescent="0.3">
      <c r="F202" s="6"/>
      <c r="Q202" s="72"/>
    </row>
    <row r="203" spans="1:18" x14ac:dyDescent="0.3">
      <c r="F203" s="6"/>
      <c r="Q203" s="72"/>
    </row>
    <row r="204" spans="1:18" x14ac:dyDescent="0.3">
      <c r="F204" s="6"/>
      <c r="Q204" s="72"/>
    </row>
    <row r="205" spans="1:18" x14ac:dyDescent="0.3">
      <c r="F205" s="6"/>
      <c r="Q205" s="72"/>
    </row>
    <row r="206" spans="1:18" x14ac:dyDescent="0.3">
      <c r="F206" s="6"/>
      <c r="Q206" s="72"/>
    </row>
    <row r="207" spans="1:18" x14ac:dyDescent="0.3">
      <c r="F207" s="6"/>
      <c r="Q207" s="72"/>
    </row>
    <row r="208" spans="1:18" x14ac:dyDescent="0.3">
      <c r="F208" s="6"/>
      <c r="Q208" s="72"/>
    </row>
    <row r="209" spans="6:17" x14ac:dyDescent="0.3">
      <c r="F209" s="6"/>
      <c r="Q209" s="72"/>
    </row>
    <row r="210" spans="6:17" x14ac:dyDescent="0.3">
      <c r="F210" s="6"/>
      <c r="Q210" s="72"/>
    </row>
    <row r="211" spans="6:17" x14ac:dyDescent="0.3">
      <c r="F211" s="6"/>
      <c r="Q211" s="72"/>
    </row>
    <row r="212" spans="6:17" x14ac:dyDescent="0.3">
      <c r="F212" s="6"/>
      <c r="Q212" s="72"/>
    </row>
    <row r="213" spans="6:17" x14ac:dyDescent="0.3">
      <c r="F213" s="6"/>
      <c r="Q213" s="72"/>
    </row>
    <row r="214" spans="6:17" x14ac:dyDescent="0.3">
      <c r="F214" s="6"/>
      <c r="Q214" s="72"/>
    </row>
    <row r="215" spans="6:17" x14ac:dyDescent="0.3">
      <c r="F215" s="6"/>
      <c r="Q215" s="68"/>
    </row>
    <row r="216" spans="6:17" x14ac:dyDescent="0.3">
      <c r="F216" s="6"/>
      <c r="Q216" s="68"/>
    </row>
    <row r="217" spans="6:17" x14ac:dyDescent="0.3">
      <c r="F217" s="6"/>
      <c r="Q217" s="68"/>
    </row>
    <row r="218" spans="6:17" x14ac:dyDescent="0.3">
      <c r="F218" s="6"/>
      <c r="Q218" s="68"/>
    </row>
    <row r="219" spans="6:17" x14ac:dyDescent="0.3">
      <c r="F219" s="6"/>
      <c r="Q219" s="68"/>
    </row>
    <row r="220" spans="6:17" x14ac:dyDescent="0.3">
      <c r="F220" s="6"/>
      <c r="Q220" s="72"/>
    </row>
    <row r="221" spans="6:17" x14ac:dyDescent="0.3">
      <c r="F221" s="6"/>
      <c r="Q221" s="72"/>
    </row>
    <row r="222" spans="6:17" x14ac:dyDescent="0.3">
      <c r="F222" s="6"/>
      <c r="Q222" s="72"/>
    </row>
    <row r="223" spans="6:17" x14ac:dyDescent="0.3">
      <c r="F223" s="6"/>
      <c r="Q223" s="68"/>
    </row>
    <row r="224" spans="6:17" x14ac:dyDescent="0.3">
      <c r="F224" s="6"/>
      <c r="Q224" s="72"/>
    </row>
    <row r="225" spans="6:17" x14ac:dyDescent="0.3">
      <c r="F225" s="6"/>
      <c r="Q225" s="68"/>
    </row>
    <row r="226" spans="6:17" x14ac:dyDescent="0.3">
      <c r="F226" s="6"/>
      <c r="Q226" s="68"/>
    </row>
    <row r="227" spans="6:17" x14ac:dyDescent="0.3">
      <c r="F227" s="6"/>
      <c r="Q227" s="68"/>
    </row>
    <row r="228" spans="6:17" x14ac:dyDescent="0.3">
      <c r="F228" s="6"/>
      <c r="Q228" s="68"/>
    </row>
    <row r="229" spans="6:17" x14ac:dyDescent="0.3">
      <c r="F229" s="6"/>
      <c r="Q229" s="68"/>
    </row>
    <row r="230" spans="6:17" x14ac:dyDescent="0.3">
      <c r="F230" s="6"/>
      <c r="Q230" s="68"/>
    </row>
    <row r="231" spans="6:17" x14ac:dyDescent="0.3">
      <c r="F231" s="6"/>
      <c r="Q231" s="68"/>
    </row>
    <row r="232" spans="6:17" x14ac:dyDescent="0.3">
      <c r="F232" s="6"/>
      <c r="Q232" s="72"/>
    </row>
    <row r="233" spans="6:17" x14ac:dyDescent="0.3">
      <c r="Q233" s="68"/>
    </row>
    <row r="234" spans="6:17" x14ac:dyDescent="0.3">
      <c r="Q234" s="72"/>
    </row>
    <row r="235" spans="6:17" x14ac:dyDescent="0.3">
      <c r="Q235" s="72"/>
    </row>
    <row r="236" spans="6:17" x14ac:dyDescent="0.3">
      <c r="Q236" s="72"/>
    </row>
    <row r="237" spans="6:17" x14ac:dyDescent="0.3">
      <c r="Q237" s="72"/>
    </row>
    <row r="238" spans="6:17" x14ac:dyDescent="0.3">
      <c r="Q238" s="72"/>
    </row>
    <row r="239" spans="6:17" x14ac:dyDescent="0.3">
      <c r="Q239" s="72"/>
    </row>
    <row r="240" spans="6:17" x14ac:dyDescent="0.3">
      <c r="Q240" s="72"/>
    </row>
  </sheetData>
  <phoneticPr fontId="2" type="noConversion"/>
  <printOptions horizontalCentered="1"/>
  <pageMargins left="0.5" right="0.5" top="1" bottom="1" header="0.5" footer="0.5"/>
  <pageSetup scale="45" fitToHeight="2" orientation="landscape" verticalDpi="1200"/>
  <headerFooter alignWithMargins="0">
    <oddHeader>&amp;L&amp;K000000&amp;A&amp;C&amp;K000000&amp;F</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8</vt:i4>
      </vt:variant>
    </vt:vector>
  </HeadingPairs>
  <TitlesOfParts>
    <vt:vector size="30" baseType="lpstr">
      <vt:lpstr>Document Control</vt:lpstr>
      <vt:lpstr>Vocabulary</vt:lpstr>
      <vt:lpstr>Vocab Look Up Tables</vt:lpstr>
      <vt:lpstr>Ref Desig Structure</vt:lpstr>
      <vt:lpstr>CGSN Southern (GS)</vt:lpstr>
      <vt:lpstr>CGSN Argentine (GA)</vt:lpstr>
      <vt:lpstr>CGSN Irminger (GI)</vt:lpstr>
      <vt:lpstr>CGSN PAPA (GP)</vt:lpstr>
      <vt:lpstr>CGSN Pioneer (CP)</vt:lpstr>
      <vt:lpstr>CGSN Endurance (CE)</vt:lpstr>
      <vt:lpstr>CA Endurance (CE)</vt:lpstr>
      <vt:lpstr>CA Endurance (CE) Eng</vt:lpstr>
      <vt:lpstr>CA Continental Margin (RS)</vt:lpstr>
      <vt:lpstr>CA Continental Margin (RS) ENG</vt:lpstr>
      <vt:lpstr>CA Axial Seamount (RS)</vt:lpstr>
      <vt:lpstr>CA Axial Seamount (RS) ENG</vt:lpstr>
      <vt:lpstr>CA Mid Plate (RS)</vt:lpstr>
      <vt:lpstr>CA Shore Station (RS)</vt:lpstr>
      <vt:lpstr>Sensors</vt:lpstr>
      <vt:lpstr>3102-00008 Rev History</vt:lpstr>
      <vt:lpstr>4115-69744 Rev History</vt:lpstr>
      <vt:lpstr>1100-00005 Rev History</vt:lpstr>
      <vt:lpstr>'3102-00008 Rev History'!Print_Area</vt:lpstr>
      <vt:lpstr>'3102-00008 Rev History'!Print_Titles</vt:lpstr>
      <vt:lpstr>'CGSN Argentine (GA)'!Print_Titles</vt:lpstr>
      <vt:lpstr>'CGSN Endurance (CE)'!Print_Titles</vt:lpstr>
      <vt:lpstr>'CGSN Irminger (GI)'!Print_Titles</vt:lpstr>
      <vt:lpstr>'CGSN PAPA (GP)'!Print_Titles</vt:lpstr>
      <vt:lpstr>'CGSN Pioneer (CP)'!Print_Titles</vt:lpstr>
      <vt:lpstr>'CGSN Southern (GS)'!Print_Titles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Reference Designator Spreadsheet</dc:title>
  <dc:creator>Tim Scholz</dc:creator>
  <cp:lastModifiedBy>Stephen J Gaul</cp:lastModifiedBy>
  <cp:lastPrinted>2015-05-01T18:09:00Z</cp:lastPrinted>
  <dcterms:created xsi:type="dcterms:W3CDTF">2008-08-20T14:27:23Z</dcterms:created>
  <dcterms:modified xsi:type="dcterms:W3CDTF">2016-08-26T19:53:20Z</dcterms:modified>
</cp:coreProperties>
</file>